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thi\Desktop\FBE 555\"/>
    </mc:Choice>
  </mc:AlternateContent>
  <xr:revisionPtr revIDLastSave="0" documentId="8_{A4946A73-D437-4238-AAFC-1D1E12DC39F7}" xr6:coauthVersionLast="47" xr6:coauthVersionMax="47" xr10:uidLastSave="{00000000-0000-0000-0000-000000000000}"/>
  <bookViews>
    <workbookView xWindow="-110" yWindow="-110" windowWidth="19420" windowHeight="10300" xr2:uid="{69F5ACAD-E53D-48B4-AECF-7C0040B79F81}"/>
  </bookViews>
  <sheets>
    <sheet name="Front Sheet" sheetId="3" r:id="rId1"/>
    <sheet name="Workspace" sheetId="4" r:id="rId2"/>
    <sheet name="Futures Returns" sheetId="1" r:id="rId3"/>
    <sheet name="Out of Sample Data" sheetId="2" r:id="rId4"/>
    <sheet name="TSMOM Data" sheetId="5" r:id="rId5"/>
  </sheets>
  <definedNames>
    <definedName name="solver_adj" localSheetId="4" hidden="1">'TSMOM Data'!$F$336</definedName>
    <definedName name="solver_cvg" localSheetId="4" hidden="1">0.0001</definedName>
    <definedName name="solver_drv" localSheetId="4" hidden="1">1</definedName>
    <definedName name="solver_eng" localSheetId="4" hidden="1">1</definedName>
    <definedName name="solver_est" localSheetId="4" hidden="1">1</definedName>
    <definedName name="solver_itr" localSheetId="4" hidden="1">2147483647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1</definedName>
    <definedName name="solver_nod" localSheetId="4" hidden="1">2147483647</definedName>
    <definedName name="solver_num" localSheetId="4" hidden="1">0</definedName>
    <definedName name="solver_nwt" localSheetId="4" hidden="1">1</definedName>
    <definedName name="solver_opt" localSheetId="4" hidden="1">'TSMOM Data'!$G$334</definedName>
    <definedName name="solver_pre" localSheetId="4" hidden="1">0.000001</definedName>
    <definedName name="solver_rbv" localSheetId="4" hidden="1">1</definedName>
    <definedName name="solver_rlx" localSheetId="4" hidden="1">2</definedName>
    <definedName name="solver_rsd" localSheetId="4" hidden="1">0</definedName>
    <definedName name="solver_scl" localSheetId="4" hidden="1">1</definedName>
    <definedName name="solver_sho" localSheetId="4" hidden="1">2</definedName>
    <definedName name="solver_ssz" localSheetId="4" hidden="1">100</definedName>
    <definedName name="solver_tim" localSheetId="4" hidden="1">2147483647</definedName>
    <definedName name="solver_tol" localSheetId="4" hidden="1">0.01</definedName>
    <definedName name="solver_typ" localSheetId="4" hidden="1">1</definedName>
    <definedName name="solver_val" localSheetId="4" hidden="1">0</definedName>
    <definedName name="solver_ver" localSheetId="4" hidden="1">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1" i="3" l="1"/>
  <c r="J70" i="3"/>
  <c r="AL275" i="4"/>
  <c r="J68" i="3"/>
  <c r="J67" i="3"/>
  <c r="I65" i="3"/>
  <c r="I64" i="3"/>
  <c r="I66" i="3" s="1"/>
  <c r="AL272" i="4"/>
  <c r="I63" i="3" s="1"/>
  <c r="AH272" i="4"/>
  <c r="I62" i="3"/>
  <c r="I61" i="3"/>
  <c r="J65" i="3"/>
  <c r="J63" i="3"/>
  <c r="J62" i="3"/>
  <c r="J64" i="3"/>
  <c r="I70" i="3"/>
  <c r="AH275" i="4"/>
  <c r="AC273" i="4"/>
  <c r="X273" i="4"/>
  <c r="T273" i="4"/>
  <c r="O273" i="4"/>
  <c r="J273" i="4"/>
  <c r="M27" i="3"/>
  <c r="J27" i="3"/>
  <c r="I27" i="3"/>
  <c r="I68" i="3"/>
  <c r="I67" i="3"/>
  <c r="AM274" i="4"/>
  <c r="AN273" i="4"/>
  <c r="AN183" i="4"/>
  <c r="AN184" i="4"/>
  <c r="AN185" i="4"/>
  <c r="AN186" i="4"/>
  <c r="AN187" i="4"/>
  <c r="AN188" i="4"/>
  <c r="AN189" i="4"/>
  <c r="AN190" i="4"/>
  <c r="AN191" i="4"/>
  <c r="AN192" i="4"/>
  <c r="AN193" i="4"/>
  <c r="AN194" i="4"/>
  <c r="AN195" i="4"/>
  <c r="AN196" i="4"/>
  <c r="AN197" i="4"/>
  <c r="AN198" i="4"/>
  <c r="AN199" i="4"/>
  <c r="AN200" i="4"/>
  <c r="AN201" i="4"/>
  <c r="AN202" i="4"/>
  <c r="AN203" i="4"/>
  <c r="AN204" i="4"/>
  <c r="AN205" i="4"/>
  <c r="AN206" i="4"/>
  <c r="AN207" i="4"/>
  <c r="AN208" i="4"/>
  <c r="AN209" i="4"/>
  <c r="AN210" i="4"/>
  <c r="AN211" i="4"/>
  <c r="AN212" i="4"/>
  <c r="AN213" i="4"/>
  <c r="AN214" i="4"/>
  <c r="AN215" i="4"/>
  <c r="AN216" i="4"/>
  <c r="AN217" i="4"/>
  <c r="AN218" i="4"/>
  <c r="AN219" i="4"/>
  <c r="AN220" i="4"/>
  <c r="AN221" i="4"/>
  <c r="AN222" i="4"/>
  <c r="AN223" i="4"/>
  <c r="AN224" i="4"/>
  <c r="AN225" i="4"/>
  <c r="AN226" i="4"/>
  <c r="AN227" i="4"/>
  <c r="AN228" i="4"/>
  <c r="AN229" i="4"/>
  <c r="AN230" i="4"/>
  <c r="AN231" i="4"/>
  <c r="AN232" i="4"/>
  <c r="AN233" i="4"/>
  <c r="AN234" i="4"/>
  <c r="AN235" i="4"/>
  <c r="AN236" i="4"/>
  <c r="AN237" i="4"/>
  <c r="AN238" i="4"/>
  <c r="AN239" i="4"/>
  <c r="AN240" i="4"/>
  <c r="AN241" i="4"/>
  <c r="AN242" i="4"/>
  <c r="AN243" i="4"/>
  <c r="AN244" i="4"/>
  <c r="AN245" i="4"/>
  <c r="AN246" i="4"/>
  <c r="AN247" i="4"/>
  <c r="AN248" i="4"/>
  <c r="AN249" i="4"/>
  <c r="AN250" i="4"/>
  <c r="AN251" i="4"/>
  <c r="AN252" i="4"/>
  <c r="AN253" i="4"/>
  <c r="AN254" i="4"/>
  <c r="AN255" i="4"/>
  <c r="AN256" i="4"/>
  <c r="AN257" i="4"/>
  <c r="AN258" i="4"/>
  <c r="AN259" i="4"/>
  <c r="AN260" i="4"/>
  <c r="AN261" i="4"/>
  <c r="AN262" i="4"/>
  <c r="AM183" i="4"/>
  <c r="AM184" i="4"/>
  <c r="AM185" i="4"/>
  <c r="AM186" i="4"/>
  <c r="AM187" i="4"/>
  <c r="AM188" i="4"/>
  <c r="AM189" i="4"/>
  <c r="AM190" i="4"/>
  <c r="AM191" i="4"/>
  <c r="AM192" i="4"/>
  <c r="AM193" i="4"/>
  <c r="AM194" i="4"/>
  <c r="AM195" i="4"/>
  <c r="AM196" i="4"/>
  <c r="AM197" i="4"/>
  <c r="AM198" i="4"/>
  <c r="AM199" i="4"/>
  <c r="AM200" i="4"/>
  <c r="AM201" i="4"/>
  <c r="AM202" i="4"/>
  <c r="AM203" i="4"/>
  <c r="AM204" i="4"/>
  <c r="AM205" i="4"/>
  <c r="AM206" i="4"/>
  <c r="AM207" i="4"/>
  <c r="AM208" i="4"/>
  <c r="AM209" i="4"/>
  <c r="AM210" i="4"/>
  <c r="AM211" i="4"/>
  <c r="AM212" i="4"/>
  <c r="AM213" i="4"/>
  <c r="AM214" i="4"/>
  <c r="AM215" i="4"/>
  <c r="AM216" i="4"/>
  <c r="AM217" i="4"/>
  <c r="AM218" i="4"/>
  <c r="AM219" i="4"/>
  <c r="AM220" i="4"/>
  <c r="AM221" i="4"/>
  <c r="AM222" i="4"/>
  <c r="AM223" i="4"/>
  <c r="AM224" i="4"/>
  <c r="AM225" i="4"/>
  <c r="AM226" i="4"/>
  <c r="AM227" i="4"/>
  <c r="AM228" i="4"/>
  <c r="AM229" i="4"/>
  <c r="AM230" i="4"/>
  <c r="AM231" i="4"/>
  <c r="AM232" i="4"/>
  <c r="AM233" i="4"/>
  <c r="AM234" i="4"/>
  <c r="AM235" i="4"/>
  <c r="AM236" i="4"/>
  <c r="AM237" i="4"/>
  <c r="AM238" i="4"/>
  <c r="AM239" i="4"/>
  <c r="AM240" i="4"/>
  <c r="AM241" i="4"/>
  <c r="AM242" i="4"/>
  <c r="AM243" i="4"/>
  <c r="AM244" i="4"/>
  <c r="AM245" i="4"/>
  <c r="AM246" i="4"/>
  <c r="AM247" i="4"/>
  <c r="AM248" i="4"/>
  <c r="AM249" i="4"/>
  <c r="AM250" i="4"/>
  <c r="AM251" i="4"/>
  <c r="AM252" i="4"/>
  <c r="AM253" i="4"/>
  <c r="AM254" i="4"/>
  <c r="AM255" i="4"/>
  <c r="AM256" i="4"/>
  <c r="AM257" i="4"/>
  <c r="AM258" i="4"/>
  <c r="AM259" i="4"/>
  <c r="AM260" i="4"/>
  <c r="AM261" i="4"/>
  <c r="AM262" i="4"/>
  <c r="AN182" i="4"/>
  <c r="AM182" i="4"/>
  <c r="AL266" i="4"/>
  <c r="AH266" i="4"/>
  <c r="AH267" i="4" s="1"/>
  <c r="AL269" i="4"/>
  <c r="AH269" i="4"/>
  <c r="AL268" i="4"/>
  <c r="AL267" i="4"/>
  <c r="AD270" i="4"/>
  <c r="Y270" i="4"/>
  <c r="T270" i="4"/>
  <c r="O270" i="4"/>
  <c r="AI274" i="4"/>
  <c r="AJ273" i="4"/>
  <c r="AD269" i="4"/>
  <c r="AH268" i="4"/>
  <c r="AH262" i="4"/>
  <c r="AI262" i="4"/>
  <c r="AJ262" i="4"/>
  <c r="Q266" i="4"/>
  <c r="O268" i="4"/>
  <c r="O266" i="4"/>
  <c r="O267" i="4" s="1"/>
  <c r="AF268" i="4"/>
  <c r="AF269" i="4" s="1"/>
  <c r="AD268" i="4"/>
  <c r="AF266" i="4"/>
  <c r="AF267" i="4" s="1"/>
  <c r="AD266" i="4"/>
  <c r="AD267" i="4" s="1"/>
  <c r="AD272" i="4" s="1"/>
  <c r="AA268" i="4"/>
  <c r="AA269" i="4" s="1"/>
  <c r="Y268" i="4"/>
  <c r="Y269" i="4" s="1"/>
  <c r="AA266" i="4"/>
  <c r="AA267" i="4" s="1"/>
  <c r="Y266" i="4"/>
  <c r="Y267" i="4" s="1"/>
  <c r="V269" i="4"/>
  <c r="V268" i="4"/>
  <c r="T268" i="4"/>
  <c r="T269" i="4" s="1"/>
  <c r="V266" i="4"/>
  <c r="V267" i="4" s="1"/>
  <c r="V272" i="4" s="1"/>
  <c r="T266" i="4"/>
  <c r="T267" i="4" s="1"/>
  <c r="Q269" i="4"/>
  <c r="Q268" i="4"/>
  <c r="O269" i="4"/>
  <c r="Q267" i="4"/>
  <c r="Q272" i="4" s="1"/>
  <c r="L272" i="4"/>
  <c r="L269" i="4"/>
  <c r="L268" i="4"/>
  <c r="L267" i="4"/>
  <c r="L266" i="4"/>
  <c r="J272" i="4"/>
  <c r="J268" i="4"/>
  <c r="J266" i="4"/>
  <c r="J269" i="4"/>
  <c r="J267" i="4"/>
  <c r="H182" i="4"/>
  <c r="H183" i="4"/>
  <c r="I183" i="4" s="1"/>
  <c r="J183" i="4" s="1"/>
  <c r="L183" i="4" s="1"/>
  <c r="H184" i="4"/>
  <c r="H185" i="4"/>
  <c r="I185" i="4" s="1"/>
  <c r="J185" i="4" s="1"/>
  <c r="L185" i="4" s="1"/>
  <c r="H186" i="4"/>
  <c r="H187" i="4"/>
  <c r="H188" i="4"/>
  <c r="H189" i="4"/>
  <c r="H190" i="4"/>
  <c r="I190" i="4" s="1"/>
  <c r="J190" i="4" s="1"/>
  <c r="H191" i="4"/>
  <c r="H192" i="4"/>
  <c r="H193" i="4"/>
  <c r="H194" i="4"/>
  <c r="H195" i="4"/>
  <c r="I195" i="4" s="1"/>
  <c r="J195" i="4" s="1"/>
  <c r="L195" i="4" s="1"/>
  <c r="H196" i="4"/>
  <c r="I196" i="4" s="1"/>
  <c r="J196" i="4" s="1"/>
  <c r="H197" i="4"/>
  <c r="H198" i="4"/>
  <c r="I198" i="4" s="1"/>
  <c r="J198" i="4" s="1"/>
  <c r="H199" i="4"/>
  <c r="I199" i="4" s="1"/>
  <c r="J199" i="4" s="1"/>
  <c r="L199" i="4" s="1"/>
  <c r="H200" i="4"/>
  <c r="H201" i="4"/>
  <c r="H202" i="4"/>
  <c r="H203" i="4"/>
  <c r="H204" i="4"/>
  <c r="H205" i="4"/>
  <c r="H206" i="4"/>
  <c r="I206" i="4" s="1"/>
  <c r="J206" i="4" s="1"/>
  <c r="L206" i="4" s="1"/>
  <c r="AJ206" i="4" s="1"/>
  <c r="H207" i="4"/>
  <c r="I207" i="4" s="1"/>
  <c r="J207" i="4" s="1"/>
  <c r="L207" i="4" s="1"/>
  <c r="H208" i="4"/>
  <c r="H209" i="4"/>
  <c r="I209" i="4" s="1"/>
  <c r="J209" i="4" s="1"/>
  <c r="L209" i="4" s="1"/>
  <c r="H210" i="4"/>
  <c r="H211" i="4"/>
  <c r="H212" i="4"/>
  <c r="H213" i="4"/>
  <c r="H214" i="4"/>
  <c r="I214" i="4" s="1"/>
  <c r="J214" i="4" s="1"/>
  <c r="L214" i="4" s="1"/>
  <c r="H215" i="4"/>
  <c r="H216" i="4"/>
  <c r="H217" i="4"/>
  <c r="H218" i="4"/>
  <c r="H219" i="4"/>
  <c r="H220" i="4"/>
  <c r="H221" i="4"/>
  <c r="H222" i="4"/>
  <c r="I222" i="4" s="1"/>
  <c r="J222" i="4" s="1"/>
  <c r="L222" i="4" s="1"/>
  <c r="H223" i="4"/>
  <c r="H224" i="4"/>
  <c r="H225" i="4"/>
  <c r="I225" i="4" s="1"/>
  <c r="J225" i="4" s="1"/>
  <c r="L225" i="4" s="1"/>
  <c r="H226" i="4"/>
  <c r="H227" i="4"/>
  <c r="H228" i="4"/>
  <c r="H229" i="4"/>
  <c r="H230" i="4"/>
  <c r="I230" i="4" s="1"/>
  <c r="J230" i="4" s="1"/>
  <c r="L230" i="4" s="1"/>
  <c r="AH230" i="4" s="1"/>
  <c r="H231" i="4"/>
  <c r="H232" i="4"/>
  <c r="H233" i="4"/>
  <c r="H234" i="4"/>
  <c r="H235" i="4"/>
  <c r="H236" i="4"/>
  <c r="H237" i="4"/>
  <c r="H238" i="4"/>
  <c r="I238" i="4" s="1"/>
  <c r="J238" i="4" s="1"/>
  <c r="L238" i="4" s="1"/>
  <c r="H239" i="4"/>
  <c r="H240" i="4"/>
  <c r="H241" i="4"/>
  <c r="H242" i="4"/>
  <c r="H243" i="4"/>
  <c r="H244" i="4"/>
  <c r="H245" i="4"/>
  <c r="H246" i="4"/>
  <c r="I246" i="4" s="1"/>
  <c r="J246" i="4" s="1"/>
  <c r="L246" i="4" s="1"/>
  <c r="H247" i="4"/>
  <c r="H248" i="4"/>
  <c r="H249" i="4"/>
  <c r="H250" i="4"/>
  <c r="H251" i="4"/>
  <c r="H252" i="4"/>
  <c r="H253" i="4"/>
  <c r="H254" i="4"/>
  <c r="I254" i="4" s="1"/>
  <c r="J254" i="4" s="1"/>
  <c r="L254" i="4" s="1"/>
  <c r="H255" i="4"/>
  <c r="H256" i="4"/>
  <c r="H257" i="4"/>
  <c r="H258" i="4"/>
  <c r="H259" i="4"/>
  <c r="H260" i="4"/>
  <c r="H261" i="4"/>
  <c r="H262" i="4"/>
  <c r="I262" i="4" s="1"/>
  <c r="J262" i="4" s="1"/>
  <c r="L262" i="4" s="1"/>
  <c r="K183" i="4"/>
  <c r="M183" i="4"/>
  <c r="N183" i="4" s="1"/>
  <c r="O183" i="4" s="1"/>
  <c r="Q183" i="4" s="1"/>
  <c r="P183" i="4"/>
  <c r="R183" i="4"/>
  <c r="S183" i="4"/>
  <c r="T183" i="4" s="1"/>
  <c r="V183" i="4" s="1"/>
  <c r="U183" i="4"/>
  <c r="W183" i="4"/>
  <c r="X183" i="4" s="1"/>
  <c r="Y183" i="4" s="1"/>
  <c r="AA183" i="4" s="1"/>
  <c r="Z183" i="4"/>
  <c r="AB183" i="4"/>
  <c r="AC183" i="4"/>
  <c r="AD183" i="4" s="1"/>
  <c r="AE183" i="4"/>
  <c r="I184" i="4"/>
  <c r="J184" i="4" s="1"/>
  <c r="K184" i="4"/>
  <c r="M184" i="4"/>
  <c r="N184" i="4"/>
  <c r="O184" i="4"/>
  <c r="Q184" i="4" s="1"/>
  <c r="P184" i="4"/>
  <c r="R184" i="4"/>
  <c r="S184" i="4"/>
  <c r="T184" i="4" s="1"/>
  <c r="V184" i="4" s="1"/>
  <c r="U184" i="4"/>
  <c r="W184" i="4"/>
  <c r="X184" i="4" s="1"/>
  <c r="Y184" i="4" s="1"/>
  <c r="AA184" i="4" s="1"/>
  <c r="Z184" i="4"/>
  <c r="AB184" i="4"/>
  <c r="AC184" i="4"/>
  <c r="AD184" i="4"/>
  <c r="AF184" i="4" s="1"/>
  <c r="AE184" i="4"/>
  <c r="K185" i="4"/>
  <c r="M185" i="4"/>
  <c r="N185" i="4" s="1"/>
  <c r="O185" i="4"/>
  <c r="Q185" i="4" s="1"/>
  <c r="P185" i="4"/>
  <c r="R185" i="4"/>
  <c r="S185" i="4"/>
  <c r="T185" i="4" s="1"/>
  <c r="V185" i="4" s="1"/>
  <c r="U185" i="4"/>
  <c r="W185" i="4"/>
  <c r="X185" i="4" s="1"/>
  <c r="Y185" i="4" s="1"/>
  <c r="AA185" i="4" s="1"/>
  <c r="Z185" i="4"/>
  <c r="AB185" i="4"/>
  <c r="AC185" i="4"/>
  <c r="AD185" i="4" s="1"/>
  <c r="AF185" i="4" s="1"/>
  <c r="AE185" i="4"/>
  <c r="I186" i="4"/>
  <c r="J186" i="4" s="1"/>
  <c r="L186" i="4" s="1"/>
  <c r="K186" i="4"/>
  <c r="M186" i="4"/>
  <c r="N186" i="4"/>
  <c r="O186" i="4"/>
  <c r="Q186" i="4" s="1"/>
  <c r="P186" i="4"/>
  <c r="R186" i="4"/>
  <c r="S186" i="4"/>
  <c r="T186" i="4" s="1"/>
  <c r="V186" i="4" s="1"/>
  <c r="U186" i="4"/>
  <c r="W186" i="4"/>
  <c r="X186" i="4" s="1"/>
  <c r="Y186" i="4" s="1"/>
  <c r="AA186" i="4" s="1"/>
  <c r="Z186" i="4"/>
  <c r="AB186" i="4"/>
  <c r="AC186" i="4"/>
  <c r="AD186" i="4" s="1"/>
  <c r="AF186" i="4" s="1"/>
  <c r="AE186" i="4"/>
  <c r="I187" i="4"/>
  <c r="J187" i="4" s="1"/>
  <c r="L187" i="4" s="1"/>
  <c r="K187" i="4"/>
  <c r="M187" i="4"/>
  <c r="N187" i="4" s="1"/>
  <c r="O187" i="4" s="1"/>
  <c r="Q187" i="4" s="1"/>
  <c r="P187" i="4"/>
  <c r="R187" i="4"/>
  <c r="S187" i="4"/>
  <c r="T187" i="4" s="1"/>
  <c r="V187" i="4" s="1"/>
  <c r="U187" i="4"/>
  <c r="W187" i="4"/>
  <c r="X187" i="4" s="1"/>
  <c r="Y187" i="4" s="1"/>
  <c r="AA187" i="4" s="1"/>
  <c r="Z187" i="4"/>
  <c r="AB187" i="4"/>
  <c r="AC187" i="4"/>
  <c r="AD187" i="4" s="1"/>
  <c r="AE187" i="4"/>
  <c r="I188" i="4"/>
  <c r="J188" i="4" s="1"/>
  <c r="K188" i="4"/>
  <c r="M188" i="4"/>
  <c r="N188" i="4" s="1"/>
  <c r="O188" i="4" s="1"/>
  <c r="Q188" i="4" s="1"/>
  <c r="P188" i="4"/>
  <c r="R188" i="4"/>
  <c r="S188" i="4"/>
  <c r="T188" i="4" s="1"/>
  <c r="V188" i="4" s="1"/>
  <c r="U188" i="4"/>
  <c r="W188" i="4"/>
  <c r="X188" i="4" s="1"/>
  <c r="Y188" i="4" s="1"/>
  <c r="Z188" i="4"/>
  <c r="AA188" i="4"/>
  <c r="AB188" i="4"/>
  <c r="AC188" i="4"/>
  <c r="AD188" i="4" s="1"/>
  <c r="AF188" i="4" s="1"/>
  <c r="AE188" i="4"/>
  <c r="I189" i="4"/>
  <c r="J189" i="4" s="1"/>
  <c r="L189" i="4" s="1"/>
  <c r="K189" i="4"/>
  <c r="M189" i="4"/>
  <c r="N189" i="4" s="1"/>
  <c r="O189" i="4" s="1"/>
  <c r="Q189" i="4" s="1"/>
  <c r="P189" i="4"/>
  <c r="R189" i="4"/>
  <c r="S189" i="4"/>
  <c r="T189" i="4" s="1"/>
  <c r="V189" i="4" s="1"/>
  <c r="U189" i="4"/>
  <c r="W189" i="4"/>
  <c r="X189" i="4" s="1"/>
  <c r="Y189" i="4" s="1"/>
  <c r="AA189" i="4" s="1"/>
  <c r="Z189" i="4"/>
  <c r="AB189" i="4"/>
  <c r="AC189" i="4"/>
  <c r="AD189" i="4" s="1"/>
  <c r="AE189" i="4"/>
  <c r="K190" i="4"/>
  <c r="M190" i="4"/>
  <c r="N190" i="4" s="1"/>
  <c r="O190" i="4" s="1"/>
  <c r="Q190" i="4" s="1"/>
  <c r="P190" i="4"/>
  <c r="R190" i="4"/>
  <c r="S190" i="4"/>
  <c r="T190" i="4" s="1"/>
  <c r="V190" i="4" s="1"/>
  <c r="U190" i="4"/>
  <c r="W190" i="4"/>
  <c r="X190" i="4" s="1"/>
  <c r="Y190" i="4" s="1"/>
  <c r="Z190" i="4"/>
  <c r="AA190" i="4"/>
  <c r="AB190" i="4"/>
  <c r="AC190" i="4"/>
  <c r="AD190" i="4" s="1"/>
  <c r="AF190" i="4" s="1"/>
  <c r="AE190" i="4"/>
  <c r="I191" i="4"/>
  <c r="J191" i="4" s="1"/>
  <c r="L191" i="4" s="1"/>
  <c r="K191" i="4"/>
  <c r="M191" i="4"/>
  <c r="N191" i="4" s="1"/>
  <c r="O191" i="4" s="1"/>
  <c r="Q191" i="4" s="1"/>
  <c r="P191" i="4"/>
  <c r="R191" i="4"/>
  <c r="S191" i="4"/>
  <c r="T191" i="4" s="1"/>
  <c r="V191" i="4" s="1"/>
  <c r="U191" i="4"/>
  <c r="W191" i="4"/>
  <c r="X191" i="4" s="1"/>
  <c r="Y191" i="4" s="1"/>
  <c r="AA191" i="4" s="1"/>
  <c r="Z191" i="4"/>
  <c r="AB191" i="4"/>
  <c r="AC191" i="4" s="1"/>
  <c r="AD191" i="4" s="1"/>
  <c r="AF191" i="4" s="1"/>
  <c r="AE191" i="4"/>
  <c r="I192" i="4"/>
  <c r="J192" i="4" s="1"/>
  <c r="K192" i="4"/>
  <c r="M192" i="4"/>
  <c r="N192" i="4" s="1"/>
  <c r="O192" i="4" s="1"/>
  <c r="Q192" i="4" s="1"/>
  <c r="P192" i="4"/>
  <c r="R192" i="4"/>
  <c r="S192" i="4"/>
  <c r="T192" i="4" s="1"/>
  <c r="V192" i="4" s="1"/>
  <c r="U192" i="4"/>
  <c r="W192" i="4"/>
  <c r="X192" i="4" s="1"/>
  <c r="Y192" i="4" s="1"/>
  <c r="Z192" i="4"/>
  <c r="AA192" i="4"/>
  <c r="AB192" i="4"/>
  <c r="AC192" i="4"/>
  <c r="AD192" i="4" s="1"/>
  <c r="AF192" i="4" s="1"/>
  <c r="AE192" i="4"/>
  <c r="I193" i="4"/>
  <c r="J193" i="4" s="1"/>
  <c r="L193" i="4" s="1"/>
  <c r="K193" i="4"/>
  <c r="M193" i="4"/>
  <c r="N193" i="4"/>
  <c r="O193" i="4"/>
  <c r="Q193" i="4" s="1"/>
  <c r="P193" i="4"/>
  <c r="R193" i="4"/>
  <c r="S193" i="4"/>
  <c r="T193" i="4" s="1"/>
  <c r="V193" i="4" s="1"/>
  <c r="U193" i="4"/>
  <c r="W193" i="4"/>
  <c r="X193" i="4" s="1"/>
  <c r="Y193" i="4" s="1"/>
  <c r="AA193" i="4" s="1"/>
  <c r="Z193" i="4"/>
  <c r="AB193" i="4"/>
  <c r="AC193" i="4" s="1"/>
  <c r="AD193" i="4" s="1"/>
  <c r="AE193" i="4"/>
  <c r="I194" i="4"/>
  <c r="J194" i="4" s="1"/>
  <c r="K194" i="4"/>
  <c r="M194" i="4"/>
  <c r="N194" i="4" s="1"/>
  <c r="O194" i="4" s="1"/>
  <c r="Q194" i="4" s="1"/>
  <c r="P194" i="4"/>
  <c r="R194" i="4"/>
  <c r="S194" i="4"/>
  <c r="T194" i="4" s="1"/>
  <c r="V194" i="4" s="1"/>
  <c r="U194" i="4"/>
  <c r="W194" i="4"/>
  <c r="X194" i="4" s="1"/>
  <c r="Y194" i="4" s="1"/>
  <c r="AA194" i="4" s="1"/>
  <c r="Z194" i="4"/>
  <c r="AB194" i="4"/>
  <c r="AC194" i="4"/>
  <c r="AD194" i="4" s="1"/>
  <c r="AF194" i="4" s="1"/>
  <c r="AE194" i="4"/>
  <c r="K195" i="4"/>
  <c r="M195" i="4"/>
  <c r="N195" i="4"/>
  <c r="O195" i="4"/>
  <c r="Q195" i="4" s="1"/>
  <c r="P195" i="4"/>
  <c r="R195" i="4"/>
  <c r="S195" i="4"/>
  <c r="T195" i="4" s="1"/>
  <c r="V195" i="4" s="1"/>
  <c r="U195" i="4"/>
  <c r="W195" i="4"/>
  <c r="X195" i="4" s="1"/>
  <c r="Y195" i="4" s="1"/>
  <c r="AA195" i="4" s="1"/>
  <c r="Z195" i="4"/>
  <c r="AB195" i="4"/>
  <c r="AC195" i="4"/>
  <c r="AD195" i="4" s="1"/>
  <c r="AF195" i="4" s="1"/>
  <c r="AE195" i="4"/>
  <c r="K196" i="4"/>
  <c r="M196" i="4"/>
  <c r="N196" i="4" s="1"/>
  <c r="O196" i="4" s="1"/>
  <c r="Q196" i="4" s="1"/>
  <c r="P196" i="4"/>
  <c r="R196" i="4"/>
  <c r="S196" i="4"/>
  <c r="T196" i="4" s="1"/>
  <c r="V196" i="4" s="1"/>
  <c r="U196" i="4"/>
  <c r="W196" i="4"/>
  <c r="X196" i="4" s="1"/>
  <c r="Y196" i="4" s="1"/>
  <c r="Z196" i="4"/>
  <c r="AA196" i="4"/>
  <c r="AB196" i="4"/>
  <c r="AC196" i="4"/>
  <c r="AD196" i="4" s="1"/>
  <c r="AF196" i="4" s="1"/>
  <c r="AE196" i="4"/>
  <c r="I197" i="4"/>
  <c r="J197" i="4" s="1"/>
  <c r="L197" i="4" s="1"/>
  <c r="K197" i="4"/>
  <c r="M197" i="4"/>
  <c r="N197" i="4" s="1"/>
  <c r="O197" i="4" s="1"/>
  <c r="Q197" i="4" s="1"/>
  <c r="P197" i="4"/>
  <c r="R197" i="4"/>
  <c r="S197" i="4"/>
  <c r="T197" i="4" s="1"/>
  <c r="V197" i="4" s="1"/>
  <c r="U197" i="4"/>
  <c r="W197" i="4"/>
  <c r="X197" i="4" s="1"/>
  <c r="Y197" i="4" s="1"/>
  <c r="AA197" i="4" s="1"/>
  <c r="Z197" i="4"/>
  <c r="AB197" i="4"/>
  <c r="AC197" i="4" s="1"/>
  <c r="AD197" i="4" s="1"/>
  <c r="AF197" i="4" s="1"/>
  <c r="AE197" i="4"/>
  <c r="K198" i="4"/>
  <c r="M198" i="4"/>
  <c r="N198" i="4" s="1"/>
  <c r="O198" i="4" s="1"/>
  <c r="Q198" i="4" s="1"/>
  <c r="P198" i="4"/>
  <c r="R198" i="4"/>
  <c r="S198" i="4"/>
  <c r="T198" i="4" s="1"/>
  <c r="V198" i="4" s="1"/>
  <c r="U198" i="4"/>
  <c r="W198" i="4"/>
  <c r="X198" i="4" s="1"/>
  <c r="Y198" i="4" s="1"/>
  <c r="Z198" i="4"/>
  <c r="AA198" i="4"/>
  <c r="AB198" i="4"/>
  <c r="AC198" i="4"/>
  <c r="AD198" i="4" s="1"/>
  <c r="AF198" i="4" s="1"/>
  <c r="AE198" i="4"/>
  <c r="K199" i="4"/>
  <c r="M199" i="4"/>
  <c r="N199" i="4" s="1"/>
  <c r="O199" i="4" s="1"/>
  <c r="Q199" i="4" s="1"/>
  <c r="P199" i="4"/>
  <c r="R199" i="4"/>
  <c r="S199" i="4" s="1"/>
  <c r="T199" i="4" s="1"/>
  <c r="V199" i="4" s="1"/>
  <c r="U199" i="4"/>
  <c r="W199" i="4"/>
  <c r="X199" i="4" s="1"/>
  <c r="Y199" i="4" s="1"/>
  <c r="AA199" i="4" s="1"/>
  <c r="Z199" i="4"/>
  <c r="AB199" i="4"/>
  <c r="AC199" i="4" s="1"/>
  <c r="AD199" i="4" s="1"/>
  <c r="AE199" i="4"/>
  <c r="I200" i="4"/>
  <c r="J200" i="4" s="1"/>
  <c r="L200" i="4" s="1"/>
  <c r="K200" i="4"/>
  <c r="M200" i="4"/>
  <c r="N200" i="4" s="1"/>
  <c r="O200" i="4" s="1"/>
  <c r="Q200" i="4" s="1"/>
  <c r="P200" i="4"/>
  <c r="R200" i="4"/>
  <c r="S200" i="4"/>
  <c r="T200" i="4" s="1"/>
  <c r="V200" i="4" s="1"/>
  <c r="U200" i="4"/>
  <c r="W200" i="4"/>
  <c r="X200" i="4" s="1"/>
  <c r="Y200" i="4" s="1"/>
  <c r="AA200" i="4" s="1"/>
  <c r="Z200" i="4"/>
  <c r="AB200" i="4"/>
  <c r="AC200" i="4"/>
  <c r="AD200" i="4" s="1"/>
  <c r="AF200" i="4" s="1"/>
  <c r="AE200" i="4"/>
  <c r="I201" i="4"/>
  <c r="J201" i="4" s="1"/>
  <c r="L201" i="4" s="1"/>
  <c r="K201" i="4"/>
  <c r="M201" i="4"/>
  <c r="N201" i="4" s="1"/>
  <c r="O201" i="4"/>
  <c r="Q201" i="4" s="1"/>
  <c r="P201" i="4"/>
  <c r="R201" i="4"/>
  <c r="S201" i="4" s="1"/>
  <c r="T201" i="4" s="1"/>
  <c r="V201" i="4" s="1"/>
  <c r="U201" i="4"/>
  <c r="W201" i="4"/>
  <c r="X201" i="4" s="1"/>
  <c r="Y201" i="4" s="1"/>
  <c r="AA201" i="4" s="1"/>
  <c r="Z201" i="4"/>
  <c r="AB201" i="4"/>
  <c r="AC201" i="4"/>
  <c r="AD201" i="4" s="1"/>
  <c r="AE201" i="4"/>
  <c r="I202" i="4"/>
  <c r="J202" i="4" s="1"/>
  <c r="K202" i="4"/>
  <c r="M202" i="4"/>
  <c r="N202" i="4" s="1"/>
  <c r="O202" i="4" s="1"/>
  <c r="Q202" i="4" s="1"/>
  <c r="P202" i="4"/>
  <c r="R202" i="4"/>
  <c r="S202" i="4"/>
  <c r="T202" i="4" s="1"/>
  <c r="V202" i="4" s="1"/>
  <c r="U202" i="4"/>
  <c r="W202" i="4"/>
  <c r="X202" i="4" s="1"/>
  <c r="Y202" i="4" s="1"/>
  <c r="AA202" i="4" s="1"/>
  <c r="Z202" i="4"/>
  <c r="AB202" i="4"/>
  <c r="AC202" i="4"/>
  <c r="AD202" i="4" s="1"/>
  <c r="AF202" i="4" s="1"/>
  <c r="AE202" i="4"/>
  <c r="I203" i="4"/>
  <c r="J203" i="4" s="1"/>
  <c r="L203" i="4" s="1"/>
  <c r="K203" i="4"/>
  <c r="M203" i="4"/>
  <c r="N203" i="4" s="1"/>
  <c r="O203" i="4" s="1"/>
  <c r="Q203" i="4" s="1"/>
  <c r="P203" i="4"/>
  <c r="R203" i="4"/>
  <c r="S203" i="4"/>
  <c r="T203" i="4" s="1"/>
  <c r="V203" i="4" s="1"/>
  <c r="U203" i="4"/>
  <c r="W203" i="4"/>
  <c r="X203" i="4" s="1"/>
  <c r="Y203" i="4" s="1"/>
  <c r="AA203" i="4" s="1"/>
  <c r="Z203" i="4"/>
  <c r="AB203" i="4"/>
  <c r="AC203" i="4"/>
  <c r="AD203" i="4" s="1"/>
  <c r="AF203" i="4" s="1"/>
  <c r="AE203" i="4"/>
  <c r="I204" i="4"/>
  <c r="J204" i="4" s="1"/>
  <c r="L204" i="4" s="1"/>
  <c r="K204" i="4"/>
  <c r="M204" i="4"/>
  <c r="N204" i="4" s="1"/>
  <c r="O204" i="4" s="1"/>
  <c r="Q204" i="4" s="1"/>
  <c r="P204" i="4"/>
  <c r="R204" i="4"/>
  <c r="S204" i="4"/>
  <c r="T204" i="4" s="1"/>
  <c r="V204" i="4" s="1"/>
  <c r="U204" i="4"/>
  <c r="W204" i="4"/>
  <c r="X204" i="4" s="1"/>
  <c r="Y204" i="4" s="1"/>
  <c r="AA204" i="4" s="1"/>
  <c r="Z204" i="4"/>
  <c r="AB204" i="4"/>
  <c r="AC204" i="4"/>
  <c r="AD204" i="4" s="1"/>
  <c r="AF204" i="4" s="1"/>
  <c r="AE204" i="4"/>
  <c r="I205" i="4"/>
  <c r="J205" i="4" s="1"/>
  <c r="L205" i="4" s="1"/>
  <c r="K205" i="4"/>
  <c r="M205" i="4"/>
  <c r="N205" i="4" s="1"/>
  <c r="O205" i="4"/>
  <c r="Q205" i="4" s="1"/>
  <c r="P205" i="4"/>
  <c r="R205" i="4"/>
  <c r="S205" i="4" s="1"/>
  <c r="T205" i="4" s="1"/>
  <c r="V205" i="4" s="1"/>
  <c r="U205" i="4"/>
  <c r="W205" i="4"/>
  <c r="X205" i="4" s="1"/>
  <c r="Y205" i="4" s="1"/>
  <c r="AA205" i="4" s="1"/>
  <c r="Z205" i="4"/>
  <c r="AB205" i="4"/>
  <c r="AC205" i="4"/>
  <c r="AD205" i="4" s="1"/>
  <c r="AE205" i="4"/>
  <c r="K206" i="4"/>
  <c r="M206" i="4"/>
  <c r="N206" i="4"/>
  <c r="O206" i="4" s="1"/>
  <c r="Q206" i="4" s="1"/>
  <c r="P206" i="4"/>
  <c r="R206" i="4"/>
  <c r="S206" i="4"/>
  <c r="T206" i="4" s="1"/>
  <c r="V206" i="4" s="1"/>
  <c r="U206" i="4"/>
  <c r="W206" i="4"/>
  <c r="X206" i="4" s="1"/>
  <c r="Y206" i="4" s="1"/>
  <c r="AA206" i="4" s="1"/>
  <c r="Z206" i="4"/>
  <c r="AB206" i="4"/>
  <c r="AC206" i="4"/>
  <c r="AD206" i="4" s="1"/>
  <c r="AF206" i="4" s="1"/>
  <c r="AE206" i="4"/>
  <c r="K207" i="4"/>
  <c r="M207" i="4"/>
  <c r="N207" i="4" s="1"/>
  <c r="O207" i="4"/>
  <c r="Q207" i="4" s="1"/>
  <c r="P207" i="4"/>
  <c r="R207" i="4"/>
  <c r="S207" i="4"/>
  <c r="T207" i="4" s="1"/>
  <c r="V207" i="4" s="1"/>
  <c r="U207" i="4"/>
  <c r="W207" i="4"/>
  <c r="X207" i="4" s="1"/>
  <c r="Y207" i="4" s="1"/>
  <c r="AA207" i="4" s="1"/>
  <c r="Z207" i="4"/>
  <c r="AB207" i="4"/>
  <c r="AC207" i="4"/>
  <c r="AD207" i="4" s="1"/>
  <c r="AF207" i="4" s="1"/>
  <c r="AE207" i="4"/>
  <c r="I208" i="4"/>
  <c r="J208" i="4" s="1"/>
  <c r="L208" i="4" s="1"/>
  <c r="K208" i="4"/>
  <c r="M208" i="4"/>
  <c r="N208" i="4"/>
  <c r="O208" i="4" s="1"/>
  <c r="Q208" i="4" s="1"/>
  <c r="P208" i="4"/>
  <c r="R208" i="4"/>
  <c r="S208" i="4"/>
  <c r="T208" i="4" s="1"/>
  <c r="V208" i="4" s="1"/>
  <c r="U208" i="4"/>
  <c r="W208" i="4"/>
  <c r="X208" i="4" s="1"/>
  <c r="Y208" i="4" s="1"/>
  <c r="AA208" i="4" s="1"/>
  <c r="Z208" i="4"/>
  <c r="AB208" i="4"/>
  <c r="AC208" i="4"/>
  <c r="AD208" i="4"/>
  <c r="AF208" i="4" s="1"/>
  <c r="AE208" i="4"/>
  <c r="K209" i="4"/>
  <c r="M209" i="4"/>
  <c r="N209" i="4" s="1"/>
  <c r="O209" i="4"/>
  <c r="Q209" i="4" s="1"/>
  <c r="P209" i="4"/>
  <c r="R209" i="4"/>
  <c r="S209" i="4" s="1"/>
  <c r="T209" i="4" s="1"/>
  <c r="V209" i="4" s="1"/>
  <c r="U209" i="4"/>
  <c r="W209" i="4"/>
  <c r="X209" i="4" s="1"/>
  <c r="Y209" i="4" s="1"/>
  <c r="AA209" i="4" s="1"/>
  <c r="Z209" i="4"/>
  <c r="AB209" i="4"/>
  <c r="AC209" i="4"/>
  <c r="AD209" i="4" s="1"/>
  <c r="AE209" i="4"/>
  <c r="I210" i="4"/>
  <c r="J210" i="4" s="1"/>
  <c r="K210" i="4"/>
  <c r="M210" i="4"/>
  <c r="N210" i="4"/>
  <c r="O210" i="4" s="1"/>
  <c r="Q210" i="4" s="1"/>
  <c r="P210" i="4"/>
  <c r="R210" i="4"/>
  <c r="S210" i="4"/>
  <c r="T210" i="4" s="1"/>
  <c r="V210" i="4" s="1"/>
  <c r="U210" i="4"/>
  <c r="W210" i="4"/>
  <c r="X210" i="4" s="1"/>
  <c r="Y210" i="4" s="1"/>
  <c r="Z210" i="4"/>
  <c r="AA210" i="4"/>
  <c r="AB210" i="4"/>
  <c r="AC210" i="4"/>
  <c r="AD210" i="4"/>
  <c r="AF210" i="4" s="1"/>
  <c r="AE210" i="4"/>
  <c r="I211" i="4"/>
  <c r="J211" i="4" s="1"/>
  <c r="L211" i="4" s="1"/>
  <c r="K211" i="4"/>
  <c r="M211" i="4"/>
  <c r="N211" i="4"/>
  <c r="O211" i="4"/>
  <c r="Q211" i="4" s="1"/>
  <c r="P211" i="4"/>
  <c r="R211" i="4"/>
  <c r="S211" i="4" s="1"/>
  <c r="T211" i="4" s="1"/>
  <c r="V211" i="4" s="1"/>
  <c r="U211" i="4"/>
  <c r="W211" i="4"/>
  <c r="X211" i="4" s="1"/>
  <c r="Y211" i="4" s="1"/>
  <c r="AA211" i="4" s="1"/>
  <c r="Z211" i="4"/>
  <c r="AB211" i="4"/>
  <c r="AC211" i="4"/>
  <c r="AD211" i="4"/>
  <c r="AF211" i="4" s="1"/>
  <c r="AE211" i="4"/>
  <c r="I212" i="4"/>
  <c r="J212" i="4" s="1"/>
  <c r="K212" i="4"/>
  <c r="M212" i="4"/>
  <c r="N212" i="4"/>
  <c r="O212" i="4" s="1"/>
  <c r="Q212" i="4" s="1"/>
  <c r="P212" i="4"/>
  <c r="R212" i="4"/>
  <c r="S212" i="4"/>
  <c r="T212" i="4" s="1"/>
  <c r="V212" i="4" s="1"/>
  <c r="U212" i="4"/>
  <c r="W212" i="4"/>
  <c r="X212" i="4" s="1"/>
  <c r="Y212" i="4" s="1"/>
  <c r="AA212" i="4" s="1"/>
  <c r="Z212" i="4"/>
  <c r="AB212" i="4"/>
  <c r="AC212" i="4"/>
  <c r="AD212" i="4"/>
  <c r="AF212" i="4" s="1"/>
  <c r="AE212" i="4"/>
  <c r="I213" i="4"/>
  <c r="J213" i="4"/>
  <c r="L213" i="4" s="1"/>
  <c r="K213" i="4"/>
  <c r="M213" i="4"/>
  <c r="N213" i="4"/>
  <c r="O213" i="4"/>
  <c r="Q213" i="4" s="1"/>
  <c r="P213" i="4"/>
  <c r="R213" i="4"/>
  <c r="S213" i="4" s="1"/>
  <c r="T213" i="4" s="1"/>
  <c r="V213" i="4" s="1"/>
  <c r="U213" i="4"/>
  <c r="W213" i="4"/>
  <c r="X213" i="4" s="1"/>
  <c r="Y213" i="4" s="1"/>
  <c r="AA213" i="4" s="1"/>
  <c r="Z213" i="4"/>
  <c r="AB213" i="4"/>
  <c r="AC213" i="4"/>
  <c r="AD213" i="4"/>
  <c r="AE213" i="4"/>
  <c r="K214" i="4"/>
  <c r="M214" i="4"/>
  <c r="N214" i="4"/>
  <c r="O214" i="4" s="1"/>
  <c r="Q214" i="4" s="1"/>
  <c r="P214" i="4"/>
  <c r="R214" i="4"/>
  <c r="S214" i="4"/>
  <c r="T214" i="4" s="1"/>
  <c r="V214" i="4" s="1"/>
  <c r="U214" i="4"/>
  <c r="W214" i="4"/>
  <c r="X214" i="4" s="1"/>
  <c r="Y214" i="4" s="1"/>
  <c r="Z214" i="4"/>
  <c r="AA214" i="4"/>
  <c r="AB214" i="4"/>
  <c r="AC214" i="4"/>
  <c r="AD214" i="4"/>
  <c r="AF214" i="4" s="1"/>
  <c r="AE214" i="4"/>
  <c r="I215" i="4"/>
  <c r="J215" i="4" s="1"/>
  <c r="L215" i="4" s="1"/>
  <c r="K215" i="4"/>
  <c r="M215" i="4"/>
  <c r="N215" i="4"/>
  <c r="O215" i="4"/>
  <c r="Q215" i="4" s="1"/>
  <c r="P215" i="4"/>
  <c r="R215" i="4"/>
  <c r="S215" i="4" s="1"/>
  <c r="T215" i="4" s="1"/>
  <c r="V215" i="4" s="1"/>
  <c r="U215" i="4"/>
  <c r="W215" i="4"/>
  <c r="X215" i="4" s="1"/>
  <c r="Y215" i="4" s="1"/>
  <c r="AA215" i="4" s="1"/>
  <c r="Z215" i="4"/>
  <c r="AB215" i="4"/>
  <c r="AC215" i="4"/>
  <c r="AD215" i="4"/>
  <c r="AE215" i="4"/>
  <c r="I216" i="4"/>
  <c r="J216" i="4"/>
  <c r="L216" i="4" s="1"/>
  <c r="K216" i="4"/>
  <c r="M216" i="4"/>
  <c r="N216" i="4"/>
  <c r="O216" i="4" s="1"/>
  <c r="Q216" i="4" s="1"/>
  <c r="P216" i="4"/>
  <c r="R216" i="4"/>
  <c r="S216" i="4"/>
  <c r="T216" i="4" s="1"/>
  <c r="V216" i="4" s="1"/>
  <c r="U216" i="4"/>
  <c r="W216" i="4"/>
  <c r="X216" i="4" s="1"/>
  <c r="Y216" i="4" s="1"/>
  <c r="AA216" i="4" s="1"/>
  <c r="Z216" i="4"/>
  <c r="AB216" i="4"/>
  <c r="AC216" i="4"/>
  <c r="AD216" i="4"/>
  <c r="AF216" i="4" s="1"/>
  <c r="AE216" i="4"/>
  <c r="I217" i="4"/>
  <c r="J217" i="4" s="1"/>
  <c r="L217" i="4" s="1"/>
  <c r="AJ217" i="4" s="1"/>
  <c r="K217" i="4"/>
  <c r="M217" i="4"/>
  <c r="N217" i="4"/>
  <c r="O217" i="4" s="1"/>
  <c r="Q217" i="4" s="1"/>
  <c r="P217" i="4"/>
  <c r="R217" i="4"/>
  <c r="S217" i="4" s="1"/>
  <c r="T217" i="4" s="1"/>
  <c r="V217" i="4" s="1"/>
  <c r="U217" i="4"/>
  <c r="W217" i="4"/>
  <c r="X217" i="4" s="1"/>
  <c r="Y217" i="4" s="1"/>
  <c r="Z217" i="4"/>
  <c r="AA217" i="4"/>
  <c r="AB217" i="4"/>
  <c r="AC217" i="4"/>
  <c r="AD217" i="4"/>
  <c r="AF217" i="4" s="1"/>
  <c r="AE217" i="4"/>
  <c r="I218" i="4"/>
  <c r="J218" i="4" s="1"/>
  <c r="L218" i="4" s="1"/>
  <c r="K218" i="4"/>
  <c r="M218" i="4"/>
  <c r="N218" i="4"/>
  <c r="O218" i="4" s="1"/>
  <c r="Q218" i="4" s="1"/>
  <c r="P218" i="4"/>
  <c r="R218" i="4"/>
  <c r="S218" i="4"/>
  <c r="T218" i="4" s="1"/>
  <c r="V218" i="4" s="1"/>
  <c r="U218" i="4"/>
  <c r="W218" i="4"/>
  <c r="X218" i="4" s="1"/>
  <c r="Y218" i="4" s="1"/>
  <c r="AA218" i="4" s="1"/>
  <c r="Z218" i="4"/>
  <c r="AB218" i="4"/>
  <c r="AC218" i="4"/>
  <c r="AD218" i="4"/>
  <c r="AF218" i="4" s="1"/>
  <c r="AE218" i="4"/>
  <c r="I219" i="4"/>
  <c r="J219" i="4" s="1"/>
  <c r="L219" i="4" s="1"/>
  <c r="K219" i="4"/>
  <c r="M219" i="4"/>
  <c r="N219" i="4"/>
  <c r="O219" i="4" s="1"/>
  <c r="Q219" i="4" s="1"/>
  <c r="P219" i="4"/>
  <c r="R219" i="4"/>
  <c r="S219" i="4"/>
  <c r="T219" i="4" s="1"/>
  <c r="U219" i="4"/>
  <c r="V219" i="4"/>
  <c r="W219" i="4"/>
  <c r="X219" i="4" s="1"/>
  <c r="Y219" i="4" s="1"/>
  <c r="Z219" i="4"/>
  <c r="AB219" i="4"/>
  <c r="AC219" i="4"/>
  <c r="AD219" i="4" s="1"/>
  <c r="AE219" i="4"/>
  <c r="I220" i="4"/>
  <c r="J220" i="4"/>
  <c r="L220" i="4" s="1"/>
  <c r="K220" i="4"/>
  <c r="M220" i="4"/>
  <c r="N220" i="4" s="1"/>
  <c r="O220" i="4" s="1"/>
  <c r="Q220" i="4" s="1"/>
  <c r="P220" i="4"/>
  <c r="R220" i="4"/>
  <c r="S220" i="4"/>
  <c r="T220" i="4" s="1"/>
  <c r="U220" i="4"/>
  <c r="V220" i="4"/>
  <c r="W220" i="4"/>
  <c r="X220" i="4" s="1"/>
  <c r="Y220" i="4" s="1"/>
  <c r="Z220" i="4"/>
  <c r="AB220" i="4"/>
  <c r="AC220" i="4"/>
  <c r="AD220" i="4" s="1"/>
  <c r="AE220" i="4"/>
  <c r="I221" i="4"/>
  <c r="J221" i="4" s="1"/>
  <c r="L221" i="4" s="1"/>
  <c r="K221" i="4"/>
  <c r="M221" i="4"/>
  <c r="N221" i="4" s="1"/>
  <c r="O221" i="4" s="1"/>
  <c r="Q221" i="4" s="1"/>
  <c r="P221" i="4"/>
  <c r="R221" i="4"/>
  <c r="S221" i="4"/>
  <c r="T221" i="4" s="1"/>
  <c r="U221" i="4"/>
  <c r="V221" i="4"/>
  <c r="W221" i="4"/>
  <c r="X221" i="4" s="1"/>
  <c r="Y221" i="4" s="1"/>
  <c r="Z221" i="4"/>
  <c r="AB221" i="4"/>
  <c r="AC221" i="4"/>
  <c r="AD221" i="4" s="1"/>
  <c r="AE221" i="4"/>
  <c r="K222" i="4"/>
  <c r="M222" i="4"/>
  <c r="N222" i="4" s="1"/>
  <c r="O222" i="4" s="1"/>
  <c r="Q222" i="4" s="1"/>
  <c r="P222" i="4"/>
  <c r="R222" i="4"/>
  <c r="S222" i="4"/>
  <c r="T222" i="4" s="1"/>
  <c r="U222" i="4"/>
  <c r="V222" i="4"/>
  <c r="W222" i="4"/>
  <c r="X222" i="4" s="1"/>
  <c r="Y222" i="4" s="1"/>
  <c r="Z222" i="4"/>
  <c r="AB222" i="4"/>
  <c r="AC222" i="4"/>
  <c r="AD222" i="4" s="1"/>
  <c r="AE222" i="4"/>
  <c r="I223" i="4"/>
  <c r="J223" i="4" s="1"/>
  <c r="L223" i="4" s="1"/>
  <c r="K223" i="4"/>
  <c r="M223" i="4"/>
  <c r="N223" i="4" s="1"/>
  <c r="O223" i="4" s="1"/>
  <c r="Q223" i="4" s="1"/>
  <c r="P223" i="4"/>
  <c r="R223" i="4"/>
  <c r="S223" i="4"/>
  <c r="T223" i="4" s="1"/>
  <c r="V223" i="4" s="1"/>
  <c r="U223" i="4"/>
  <c r="W223" i="4"/>
  <c r="X223" i="4" s="1"/>
  <c r="Y223" i="4" s="1"/>
  <c r="Z223" i="4"/>
  <c r="AB223" i="4"/>
  <c r="AC223" i="4"/>
  <c r="AD223" i="4"/>
  <c r="AF223" i="4" s="1"/>
  <c r="AE223" i="4"/>
  <c r="I224" i="4"/>
  <c r="J224" i="4"/>
  <c r="K224" i="4"/>
  <c r="M224" i="4"/>
  <c r="N224" i="4" s="1"/>
  <c r="O224" i="4" s="1"/>
  <c r="Q224" i="4" s="1"/>
  <c r="P224" i="4"/>
  <c r="R224" i="4"/>
  <c r="S224" i="4"/>
  <c r="T224" i="4" s="1"/>
  <c r="U224" i="4"/>
  <c r="V224" i="4" s="1"/>
  <c r="W224" i="4"/>
  <c r="X224" i="4" s="1"/>
  <c r="Y224" i="4" s="1"/>
  <c r="Z224" i="4"/>
  <c r="AB224" i="4"/>
  <c r="AC224" i="4"/>
  <c r="AD224" i="4" s="1"/>
  <c r="AF224" i="4" s="1"/>
  <c r="AE224" i="4"/>
  <c r="K225" i="4"/>
  <c r="M225" i="4"/>
  <c r="N225" i="4" s="1"/>
  <c r="O225" i="4" s="1"/>
  <c r="Q225" i="4" s="1"/>
  <c r="P225" i="4"/>
  <c r="R225" i="4"/>
  <c r="S225" i="4"/>
  <c r="T225" i="4" s="1"/>
  <c r="V225" i="4" s="1"/>
  <c r="U225" i="4"/>
  <c r="W225" i="4"/>
  <c r="X225" i="4" s="1"/>
  <c r="Y225" i="4"/>
  <c r="AA225" i="4" s="1"/>
  <c r="Z225" i="4"/>
  <c r="AB225" i="4"/>
  <c r="AC225" i="4" s="1"/>
  <c r="AD225" i="4" s="1"/>
  <c r="AF225" i="4" s="1"/>
  <c r="AE225" i="4"/>
  <c r="I226" i="4"/>
  <c r="J226" i="4" s="1"/>
  <c r="L226" i="4" s="1"/>
  <c r="K226" i="4"/>
  <c r="M226" i="4"/>
  <c r="N226" i="4" s="1"/>
  <c r="O226" i="4" s="1"/>
  <c r="P226" i="4"/>
  <c r="Q226" i="4" s="1"/>
  <c r="R226" i="4"/>
  <c r="S226" i="4" s="1"/>
  <c r="T226" i="4" s="1"/>
  <c r="U226" i="4"/>
  <c r="W226" i="4"/>
  <c r="X226" i="4"/>
  <c r="Y226" i="4" s="1"/>
  <c r="AA226" i="4" s="1"/>
  <c r="Z226" i="4"/>
  <c r="AB226" i="4"/>
  <c r="AC226" i="4"/>
  <c r="AD226" i="4" s="1"/>
  <c r="AE226" i="4"/>
  <c r="AF226" i="4"/>
  <c r="I227" i="4"/>
  <c r="J227" i="4" s="1"/>
  <c r="K227" i="4"/>
  <c r="L227" i="4"/>
  <c r="M227" i="4"/>
  <c r="N227" i="4"/>
  <c r="O227" i="4" s="1"/>
  <c r="Q227" i="4" s="1"/>
  <c r="P227" i="4"/>
  <c r="R227" i="4"/>
  <c r="S227" i="4" s="1"/>
  <c r="T227" i="4" s="1"/>
  <c r="V227" i="4" s="1"/>
  <c r="U227" i="4"/>
  <c r="W227" i="4"/>
  <c r="X227" i="4" s="1"/>
  <c r="Y227" i="4"/>
  <c r="AA227" i="4" s="1"/>
  <c r="Z227" i="4"/>
  <c r="AB227" i="4"/>
  <c r="AC227" i="4" s="1"/>
  <c r="AD227" i="4" s="1"/>
  <c r="AF227" i="4" s="1"/>
  <c r="AE227" i="4"/>
  <c r="I228" i="4"/>
  <c r="J228" i="4" s="1"/>
  <c r="L228" i="4" s="1"/>
  <c r="K228" i="4"/>
  <c r="M228" i="4"/>
  <c r="N228" i="4" s="1"/>
  <c r="O228" i="4" s="1"/>
  <c r="Q228" i="4" s="1"/>
  <c r="P228" i="4"/>
  <c r="R228" i="4"/>
  <c r="S228" i="4" s="1"/>
  <c r="T228" i="4" s="1"/>
  <c r="U228" i="4"/>
  <c r="W228" i="4"/>
  <c r="X228" i="4"/>
  <c r="Y228" i="4"/>
  <c r="AA228" i="4" s="1"/>
  <c r="Z228" i="4"/>
  <c r="AB228" i="4"/>
  <c r="AC228" i="4"/>
  <c r="AD228" i="4" s="1"/>
  <c r="AF228" i="4" s="1"/>
  <c r="AE228" i="4"/>
  <c r="I229" i="4"/>
  <c r="J229" i="4" s="1"/>
  <c r="L229" i="4" s="1"/>
  <c r="K229" i="4"/>
  <c r="M229" i="4"/>
  <c r="N229" i="4"/>
  <c r="O229" i="4" s="1"/>
  <c r="Q229" i="4" s="1"/>
  <c r="P229" i="4"/>
  <c r="R229" i="4"/>
  <c r="S229" i="4" s="1"/>
  <c r="T229" i="4" s="1"/>
  <c r="V229" i="4" s="1"/>
  <c r="U229" i="4"/>
  <c r="W229" i="4"/>
  <c r="X229" i="4" s="1"/>
  <c r="Y229" i="4"/>
  <c r="AA229" i="4" s="1"/>
  <c r="Z229" i="4"/>
  <c r="AB229" i="4"/>
  <c r="AC229" i="4"/>
  <c r="AD229" i="4" s="1"/>
  <c r="AF229" i="4" s="1"/>
  <c r="AE229" i="4"/>
  <c r="K230" i="4"/>
  <c r="M230" i="4"/>
  <c r="N230" i="4" s="1"/>
  <c r="O230" i="4" s="1"/>
  <c r="Q230" i="4" s="1"/>
  <c r="P230" i="4"/>
  <c r="R230" i="4"/>
  <c r="S230" i="4" s="1"/>
  <c r="T230" i="4" s="1"/>
  <c r="V230" i="4" s="1"/>
  <c r="U230" i="4"/>
  <c r="W230" i="4"/>
  <c r="X230" i="4"/>
  <c r="Y230" i="4" s="1"/>
  <c r="AA230" i="4" s="1"/>
  <c r="Z230" i="4"/>
  <c r="AB230" i="4"/>
  <c r="AC230" i="4"/>
  <c r="AD230" i="4" s="1"/>
  <c r="AE230" i="4"/>
  <c r="AF230" i="4"/>
  <c r="I231" i="4"/>
  <c r="J231" i="4" s="1"/>
  <c r="L231" i="4" s="1"/>
  <c r="K231" i="4"/>
  <c r="M231" i="4"/>
  <c r="N231" i="4" s="1"/>
  <c r="O231" i="4" s="1"/>
  <c r="Q231" i="4" s="1"/>
  <c r="P231" i="4"/>
  <c r="R231" i="4"/>
  <c r="S231" i="4"/>
  <c r="T231" i="4"/>
  <c r="U231" i="4"/>
  <c r="V231" i="4"/>
  <c r="W231" i="4"/>
  <c r="X231" i="4" s="1"/>
  <c r="Y231" i="4"/>
  <c r="AA231" i="4" s="1"/>
  <c r="Z231" i="4"/>
  <c r="AB231" i="4"/>
  <c r="AC231" i="4"/>
  <c r="AD231" i="4" s="1"/>
  <c r="AF231" i="4" s="1"/>
  <c r="AE231" i="4"/>
  <c r="I232" i="4"/>
  <c r="J232" i="4"/>
  <c r="L232" i="4" s="1"/>
  <c r="K232" i="4"/>
  <c r="M232" i="4"/>
  <c r="N232" i="4" s="1"/>
  <c r="O232" i="4" s="1"/>
  <c r="Q232" i="4" s="1"/>
  <c r="P232" i="4"/>
  <c r="R232" i="4"/>
  <c r="S232" i="4" s="1"/>
  <c r="T232" i="4" s="1"/>
  <c r="V232" i="4" s="1"/>
  <c r="U232" i="4"/>
  <c r="W232" i="4"/>
  <c r="X232" i="4"/>
  <c r="Y232" i="4" s="1"/>
  <c r="AA232" i="4" s="1"/>
  <c r="Z232" i="4"/>
  <c r="AB232" i="4"/>
  <c r="AC232" i="4"/>
  <c r="AD232" i="4" s="1"/>
  <c r="AE232" i="4"/>
  <c r="AF232" i="4"/>
  <c r="I233" i="4"/>
  <c r="J233" i="4" s="1"/>
  <c r="L233" i="4" s="1"/>
  <c r="K233" i="4"/>
  <c r="M233" i="4"/>
  <c r="N233" i="4" s="1"/>
  <c r="O233" i="4" s="1"/>
  <c r="Q233" i="4" s="1"/>
  <c r="P233" i="4"/>
  <c r="R233" i="4"/>
  <c r="S233" i="4"/>
  <c r="T233" i="4"/>
  <c r="U233" i="4"/>
  <c r="V233" i="4"/>
  <c r="W233" i="4"/>
  <c r="X233" i="4" s="1"/>
  <c r="Y233" i="4"/>
  <c r="AA233" i="4" s="1"/>
  <c r="Z233" i="4"/>
  <c r="AB233" i="4"/>
  <c r="AC233" i="4"/>
  <c r="AD233" i="4" s="1"/>
  <c r="AF233" i="4" s="1"/>
  <c r="AE233" i="4"/>
  <c r="I234" i="4"/>
  <c r="J234" i="4"/>
  <c r="L234" i="4" s="1"/>
  <c r="K234" i="4"/>
  <c r="M234" i="4"/>
  <c r="N234" i="4" s="1"/>
  <c r="O234" i="4" s="1"/>
  <c r="Q234" i="4" s="1"/>
  <c r="P234" i="4"/>
  <c r="R234" i="4"/>
  <c r="S234" i="4" s="1"/>
  <c r="T234" i="4" s="1"/>
  <c r="V234" i="4" s="1"/>
  <c r="U234" i="4"/>
  <c r="W234" i="4"/>
  <c r="X234" i="4"/>
  <c r="Y234" i="4" s="1"/>
  <c r="AA234" i="4" s="1"/>
  <c r="Z234" i="4"/>
  <c r="AB234" i="4"/>
  <c r="AC234" i="4"/>
  <c r="AD234" i="4" s="1"/>
  <c r="AE234" i="4"/>
  <c r="AF234" i="4"/>
  <c r="I235" i="4"/>
  <c r="J235" i="4" s="1"/>
  <c r="L235" i="4" s="1"/>
  <c r="K235" i="4"/>
  <c r="M235" i="4"/>
  <c r="N235" i="4" s="1"/>
  <c r="O235" i="4" s="1"/>
  <c r="Q235" i="4" s="1"/>
  <c r="P235" i="4"/>
  <c r="R235" i="4"/>
  <c r="S235" i="4"/>
  <c r="T235" i="4"/>
  <c r="U235" i="4"/>
  <c r="V235" i="4"/>
  <c r="W235" i="4"/>
  <c r="X235" i="4" s="1"/>
  <c r="Y235" i="4"/>
  <c r="AA235" i="4" s="1"/>
  <c r="Z235" i="4"/>
  <c r="AB235" i="4"/>
  <c r="AC235" i="4"/>
  <c r="AD235" i="4" s="1"/>
  <c r="AF235" i="4" s="1"/>
  <c r="AE235" i="4"/>
  <c r="I236" i="4"/>
  <c r="J236" i="4"/>
  <c r="L236" i="4" s="1"/>
  <c r="K236" i="4"/>
  <c r="M236" i="4"/>
  <c r="N236" i="4" s="1"/>
  <c r="O236" i="4" s="1"/>
  <c r="Q236" i="4" s="1"/>
  <c r="P236" i="4"/>
  <c r="R236" i="4"/>
  <c r="S236" i="4" s="1"/>
  <c r="T236" i="4" s="1"/>
  <c r="V236" i="4" s="1"/>
  <c r="U236" i="4"/>
  <c r="W236" i="4"/>
  <c r="X236" i="4"/>
  <c r="Y236" i="4" s="1"/>
  <c r="AA236" i="4" s="1"/>
  <c r="Z236" i="4"/>
  <c r="AB236" i="4"/>
  <c r="AC236" i="4"/>
  <c r="AD236" i="4" s="1"/>
  <c r="AE236" i="4"/>
  <c r="AF236" i="4"/>
  <c r="I237" i="4"/>
  <c r="J237" i="4" s="1"/>
  <c r="L237" i="4" s="1"/>
  <c r="K237" i="4"/>
  <c r="M237" i="4"/>
  <c r="N237" i="4" s="1"/>
  <c r="O237" i="4" s="1"/>
  <c r="Q237" i="4" s="1"/>
  <c r="P237" i="4"/>
  <c r="R237" i="4"/>
  <c r="S237" i="4"/>
  <c r="T237" i="4"/>
  <c r="U237" i="4"/>
  <c r="V237" i="4"/>
  <c r="W237" i="4"/>
  <c r="X237" i="4" s="1"/>
  <c r="Y237" i="4"/>
  <c r="AA237" i="4" s="1"/>
  <c r="Z237" i="4"/>
  <c r="AB237" i="4"/>
  <c r="AC237" i="4"/>
  <c r="AD237" i="4" s="1"/>
  <c r="AF237" i="4" s="1"/>
  <c r="AE237" i="4"/>
  <c r="K238" i="4"/>
  <c r="M238" i="4"/>
  <c r="N238" i="4" s="1"/>
  <c r="O238" i="4" s="1"/>
  <c r="Q238" i="4" s="1"/>
  <c r="P238" i="4"/>
  <c r="R238" i="4"/>
  <c r="S238" i="4" s="1"/>
  <c r="T238" i="4" s="1"/>
  <c r="V238" i="4" s="1"/>
  <c r="U238" i="4"/>
  <c r="W238" i="4"/>
  <c r="X238" i="4"/>
  <c r="Y238" i="4" s="1"/>
  <c r="AA238" i="4" s="1"/>
  <c r="Z238" i="4"/>
  <c r="AB238" i="4"/>
  <c r="AC238" i="4"/>
  <c r="AD238" i="4" s="1"/>
  <c r="AE238" i="4"/>
  <c r="AF238" i="4"/>
  <c r="I239" i="4"/>
  <c r="J239" i="4" s="1"/>
  <c r="L239" i="4" s="1"/>
  <c r="K239" i="4"/>
  <c r="M239" i="4"/>
  <c r="N239" i="4" s="1"/>
  <c r="O239" i="4" s="1"/>
  <c r="Q239" i="4" s="1"/>
  <c r="P239" i="4"/>
  <c r="R239" i="4"/>
  <c r="S239" i="4"/>
  <c r="T239" i="4"/>
  <c r="U239" i="4"/>
  <c r="V239" i="4"/>
  <c r="W239" i="4"/>
  <c r="X239" i="4" s="1"/>
  <c r="Y239" i="4"/>
  <c r="AA239" i="4" s="1"/>
  <c r="Z239" i="4"/>
  <c r="AB239" i="4"/>
  <c r="AC239" i="4"/>
  <c r="AD239" i="4" s="1"/>
  <c r="AF239" i="4" s="1"/>
  <c r="AE239" i="4"/>
  <c r="I240" i="4"/>
  <c r="J240" i="4" s="1"/>
  <c r="L240" i="4" s="1"/>
  <c r="K240" i="4"/>
  <c r="M240" i="4"/>
  <c r="N240" i="4" s="1"/>
  <c r="O240" i="4" s="1"/>
  <c r="Q240" i="4" s="1"/>
  <c r="P240" i="4"/>
  <c r="R240" i="4"/>
  <c r="S240" i="4" s="1"/>
  <c r="T240" i="4" s="1"/>
  <c r="V240" i="4" s="1"/>
  <c r="U240" i="4"/>
  <c r="W240" i="4"/>
  <c r="X240" i="4"/>
  <c r="Y240" i="4" s="1"/>
  <c r="AA240" i="4" s="1"/>
  <c r="Z240" i="4"/>
  <c r="AB240" i="4"/>
  <c r="AC240" i="4"/>
  <c r="AD240" i="4" s="1"/>
  <c r="AE240" i="4"/>
  <c r="AF240" i="4"/>
  <c r="I241" i="4"/>
  <c r="J241" i="4" s="1"/>
  <c r="L241" i="4" s="1"/>
  <c r="K241" i="4"/>
  <c r="M241" i="4"/>
  <c r="N241" i="4" s="1"/>
  <c r="O241" i="4" s="1"/>
  <c r="Q241" i="4" s="1"/>
  <c r="P241" i="4"/>
  <c r="R241" i="4"/>
  <c r="S241" i="4"/>
  <c r="T241" i="4"/>
  <c r="U241" i="4"/>
  <c r="V241" i="4"/>
  <c r="W241" i="4"/>
  <c r="X241" i="4" s="1"/>
  <c r="Y241" i="4"/>
  <c r="AA241" i="4" s="1"/>
  <c r="Z241" i="4"/>
  <c r="AB241" i="4"/>
  <c r="AC241" i="4" s="1"/>
  <c r="AD241" i="4" s="1"/>
  <c r="AF241" i="4" s="1"/>
  <c r="AE241" i="4"/>
  <c r="I242" i="4"/>
  <c r="J242" i="4" s="1"/>
  <c r="L242" i="4" s="1"/>
  <c r="K242" i="4"/>
  <c r="M242" i="4"/>
  <c r="N242" i="4" s="1"/>
  <c r="O242" i="4"/>
  <c r="Q242" i="4" s="1"/>
  <c r="P242" i="4"/>
  <c r="R242" i="4"/>
  <c r="S242" i="4" s="1"/>
  <c r="T242" i="4" s="1"/>
  <c r="V242" i="4" s="1"/>
  <c r="U242" i="4"/>
  <c r="W242" i="4"/>
  <c r="X242" i="4" s="1"/>
  <c r="Y242" i="4" s="1"/>
  <c r="AA242" i="4" s="1"/>
  <c r="Z242" i="4"/>
  <c r="AB242" i="4"/>
  <c r="AC242" i="4"/>
  <c r="AD242" i="4" s="1"/>
  <c r="AF242" i="4" s="1"/>
  <c r="AE242" i="4"/>
  <c r="I243" i="4"/>
  <c r="J243" i="4" s="1"/>
  <c r="L243" i="4" s="1"/>
  <c r="K243" i="4"/>
  <c r="M243" i="4"/>
  <c r="N243" i="4" s="1"/>
  <c r="O243" i="4" s="1"/>
  <c r="Q243" i="4" s="1"/>
  <c r="P243" i="4"/>
  <c r="R243" i="4"/>
  <c r="S243" i="4"/>
  <c r="T243" i="4" s="1"/>
  <c r="V243" i="4" s="1"/>
  <c r="U243" i="4"/>
  <c r="W243" i="4"/>
  <c r="X243" i="4" s="1"/>
  <c r="Y243" i="4"/>
  <c r="AA243" i="4" s="1"/>
  <c r="Z243" i="4"/>
  <c r="AB243" i="4"/>
  <c r="AC243" i="4" s="1"/>
  <c r="AD243" i="4" s="1"/>
  <c r="AF243" i="4" s="1"/>
  <c r="AE243" i="4"/>
  <c r="I244" i="4"/>
  <c r="J244" i="4" s="1"/>
  <c r="L244" i="4" s="1"/>
  <c r="K244" i="4"/>
  <c r="M244" i="4"/>
  <c r="N244" i="4" s="1"/>
  <c r="O244" i="4"/>
  <c r="Q244" i="4" s="1"/>
  <c r="P244" i="4"/>
  <c r="R244" i="4"/>
  <c r="S244" i="4" s="1"/>
  <c r="T244" i="4" s="1"/>
  <c r="V244" i="4" s="1"/>
  <c r="U244" i="4"/>
  <c r="W244" i="4"/>
  <c r="X244" i="4" s="1"/>
  <c r="Y244" i="4" s="1"/>
  <c r="AA244" i="4" s="1"/>
  <c r="Z244" i="4"/>
  <c r="AB244" i="4"/>
  <c r="AC244" i="4"/>
  <c r="AD244" i="4" s="1"/>
  <c r="AF244" i="4" s="1"/>
  <c r="AE244" i="4"/>
  <c r="I245" i="4"/>
  <c r="J245" i="4" s="1"/>
  <c r="L245" i="4" s="1"/>
  <c r="K245" i="4"/>
  <c r="M245" i="4"/>
  <c r="N245" i="4" s="1"/>
  <c r="O245" i="4" s="1"/>
  <c r="Q245" i="4" s="1"/>
  <c r="P245" i="4"/>
  <c r="R245" i="4"/>
  <c r="S245" i="4"/>
  <c r="T245" i="4" s="1"/>
  <c r="V245" i="4" s="1"/>
  <c r="U245" i="4"/>
  <c r="W245" i="4"/>
  <c r="X245" i="4" s="1"/>
  <c r="Y245" i="4"/>
  <c r="AA245" i="4" s="1"/>
  <c r="Z245" i="4"/>
  <c r="AB245" i="4"/>
  <c r="AC245" i="4" s="1"/>
  <c r="AD245" i="4" s="1"/>
  <c r="AF245" i="4" s="1"/>
  <c r="AE245" i="4"/>
  <c r="K246" i="4"/>
  <c r="M246" i="4"/>
  <c r="N246" i="4" s="1"/>
  <c r="O246" i="4" s="1"/>
  <c r="Q246" i="4" s="1"/>
  <c r="P246" i="4"/>
  <c r="R246" i="4"/>
  <c r="S246" i="4" s="1"/>
  <c r="T246" i="4" s="1"/>
  <c r="U246" i="4"/>
  <c r="W246" i="4"/>
  <c r="X246" i="4" s="1"/>
  <c r="Y246" i="4" s="1"/>
  <c r="AA246" i="4" s="1"/>
  <c r="Z246" i="4"/>
  <c r="AB246" i="4"/>
  <c r="AC246" i="4"/>
  <c r="AD246" i="4" s="1"/>
  <c r="AF246" i="4" s="1"/>
  <c r="AE246" i="4"/>
  <c r="I247" i="4"/>
  <c r="J247" i="4" s="1"/>
  <c r="K247" i="4"/>
  <c r="M247" i="4"/>
  <c r="N247" i="4"/>
  <c r="O247" i="4" s="1"/>
  <c r="Q247" i="4" s="1"/>
  <c r="P247" i="4"/>
  <c r="R247" i="4"/>
  <c r="S247" i="4"/>
  <c r="T247" i="4" s="1"/>
  <c r="V247" i="4" s="1"/>
  <c r="U247" i="4"/>
  <c r="W247" i="4"/>
  <c r="X247" i="4" s="1"/>
  <c r="Y247" i="4"/>
  <c r="AA247" i="4" s="1"/>
  <c r="Z247" i="4"/>
  <c r="AB247" i="4"/>
  <c r="AC247" i="4" s="1"/>
  <c r="AD247" i="4" s="1"/>
  <c r="AF247" i="4" s="1"/>
  <c r="AE247" i="4"/>
  <c r="I248" i="4"/>
  <c r="J248" i="4" s="1"/>
  <c r="L248" i="4" s="1"/>
  <c r="K248" i="4"/>
  <c r="M248" i="4"/>
  <c r="N248" i="4" s="1"/>
  <c r="O248" i="4"/>
  <c r="Q248" i="4" s="1"/>
  <c r="P248" i="4"/>
  <c r="R248" i="4"/>
  <c r="S248" i="4" s="1"/>
  <c r="T248" i="4" s="1"/>
  <c r="V248" i="4" s="1"/>
  <c r="U248" i="4"/>
  <c r="W248" i="4"/>
  <c r="X248" i="4"/>
  <c r="Y248" i="4"/>
  <c r="AA248" i="4" s="1"/>
  <c r="Z248" i="4"/>
  <c r="AB248" i="4"/>
  <c r="AC248" i="4"/>
  <c r="AD248" i="4" s="1"/>
  <c r="AE248" i="4"/>
  <c r="AF248" i="4" s="1"/>
  <c r="I249" i="4"/>
  <c r="J249" i="4" s="1"/>
  <c r="K249" i="4"/>
  <c r="L249" i="4"/>
  <c r="M249" i="4"/>
  <c r="N249" i="4"/>
  <c r="O249" i="4"/>
  <c r="Q249" i="4" s="1"/>
  <c r="P249" i="4"/>
  <c r="R249" i="4"/>
  <c r="S249" i="4"/>
  <c r="T249" i="4"/>
  <c r="V249" i="4" s="1"/>
  <c r="U249" i="4"/>
  <c r="W249" i="4"/>
  <c r="X249" i="4" s="1"/>
  <c r="Y249" i="4" s="1"/>
  <c r="AA249" i="4" s="1"/>
  <c r="Z249" i="4"/>
  <c r="AB249" i="4"/>
  <c r="AC249" i="4"/>
  <c r="AD249" i="4" s="1"/>
  <c r="AF249" i="4" s="1"/>
  <c r="AE249" i="4"/>
  <c r="I250" i="4"/>
  <c r="J250" i="4" s="1"/>
  <c r="L250" i="4" s="1"/>
  <c r="K250" i="4"/>
  <c r="M250" i="4"/>
  <c r="N250" i="4" s="1"/>
  <c r="O250" i="4"/>
  <c r="Q250" i="4" s="1"/>
  <c r="P250" i="4"/>
  <c r="R250" i="4"/>
  <c r="S250" i="4" s="1"/>
  <c r="T250" i="4" s="1"/>
  <c r="V250" i="4" s="1"/>
  <c r="U250" i="4"/>
  <c r="W250" i="4"/>
  <c r="X250" i="4"/>
  <c r="Y250" i="4"/>
  <c r="AA250" i="4" s="1"/>
  <c r="Z250" i="4"/>
  <c r="AB250" i="4"/>
  <c r="AC250" i="4" s="1"/>
  <c r="AD250" i="4" s="1"/>
  <c r="AF250" i="4" s="1"/>
  <c r="AE250" i="4"/>
  <c r="I251" i="4"/>
  <c r="J251" i="4" s="1"/>
  <c r="L251" i="4" s="1"/>
  <c r="K251" i="4"/>
  <c r="M251" i="4"/>
  <c r="N251" i="4" s="1"/>
  <c r="O251" i="4" s="1"/>
  <c r="Q251" i="4" s="1"/>
  <c r="P251" i="4"/>
  <c r="R251" i="4"/>
  <c r="S251" i="4" s="1"/>
  <c r="T251" i="4" s="1"/>
  <c r="V251" i="4" s="1"/>
  <c r="U251" i="4"/>
  <c r="W251" i="4"/>
  <c r="X251" i="4" s="1"/>
  <c r="Y251" i="4" s="1"/>
  <c r="AA251" i="4" s="1"/>
  <c r="Z251" i="4"/>
  <c r="AB251" i="4"/>
  <c r="AC251" i="4"/>
  <c r="AD251" i="4" s="1"/>
  <c r="AF251" i="4" s="1"/>
  <c r="AE251" i="4"/>
  <c r="I252" i="4"/>
  <c r="J252" i="4" s="1"/>
  <c r="L252" i="4" s="1"/>
  <c r="K252" i="4"/>
  <c r="M252" i="4"/>
  <c r="N252" i="4"/>
  <c r="O252" i="4" s="1"/>
  <c r="Q252" i="4" s="1"/>
  <c r="P252" i="4"/>
  <c r="R252" i="4"/>
  <c r="S252" i="4"/>
  <c r="T252" i="4" s="1"/>
  <c r="V252" i="4" s="1"/>
  <c r="U252" i="4"/>
  <c r="W252" i="4"/>
  <c r="X252" i="4"/>
  <c r="Y252" i="4"/>
  <c r="AA252" i="4" s="1"/>
  <c r="Z252" i="4"/>
  <c r="AB252" i="4"/>
  <c r="AC252" i="4" s="1"/>
  <c r="AD252" i="4" s="1"/>
  <c r="AF252" i="4" s="1"/>
  <c r="AE252" i="4"/>
  <c r="I253" i="4"/>
  <c r="J253" i="4" s="1"/>
  <c r="L253" i="4" s="1"/>
  <c r="K253" i="4"/>
  <c r="M253" i="4"/>
  <c r="N253" i="4" s="1"/>
  <c r="O253" i="4" s="1"/>
  <c r="Q253" i="4" s="1"/>
  <c r="P253" i="4"/>
  <c r="R253" i="4"/>
  <c r="S253" i="4" s="1"/>
  <c r="T253" i="4" s="1"/>
  <c r="V253" i="4" s="1"/>
  <c r="U253" i="4"/>
  <c r="W253" i="4"/>
  <c r="X253" i="4" s="1"/>
  <c r="Y253" i="4" s="1"/>
  <c r="AA253" i="4" s="1"/>
  <c r="Z253" i="4"/>
  <c r="AB253" i="4"/>
  <c r="AC253" i="4"/>
  <c r="AD253" i="4" s="1"/>
  <c r="AF253" i="4" s="1"/>
  <c r="AE253" i="4"/>
  <c r="K254" i="4"/>
  <c r="M254" i="4"/>
  <c r="N254" i="4"/>
  <c r="O254" i="4" s="1"/>
  <c r="Q254" i="4" s="1"/>
  <c r="P254" i="4"/>
  <c r="R254" i="4"/>
  <c r="S254" i="4"/>
  <c r="T254" i="4" s="1"/>
  <c r="V254" i="4" s="1"/>
  <c r="U254" i="4"/>
  <c r="W254" i="4"/>
  <c r="X254" i="4"/>
  <c r="Y254" i="4"/>
  <c r="AA254" i="4" s="1"/>
  <c r="Z254" i="4"/>
  <c r="AB254" i="4"/>
  <c r="AC254" i="4" s="1"/>
  <c r="AD254" i="4" s="1"/>
  <c r="AF254" i="4" s="1"/>
  <c r="AE254" i="4"/>
  <c r="I255" i="4"/>
  <c r="J255" i="4" s="1"/>
  <c r="L255" i="4" s="1"/>
  <c r="K255" i="4"/>
  <c r="M255" i="4"/>
  <c r="N255" i="4" s="1"/>
  <c r="O255" i="4" s="1"/>
  <c r="Q255" i="4" s="1"/>
  <c r="P255" i="4"/>
  <c r="R255" i="4"/>
  <c r="S255" i="4" s="1"/>
  <c r="T255" i="4" s="1"/>
  <c r="V255" i="4" s="1"/>
  <c r="U255" i="4"/>
  <c r="W255" i="4"/>
  <c r="X255" i="4" s="1"/>
  <c r="Y255" i="4" s="1"/>
  <c r="AA255" i="4" s="1"/>
  <c r="Z255" i="4"/>
  <c r="AB255" i="4"/>
  <c r="AC255" i="4"/>
  <c r="AD255" i="4" s="1"/>
  <c r="AF255" i="4" s="1"/>
  <c r="AE255" i="4"/>
  <c r="I256" i="4"/>
  <c r="J256" i="4" s="1"/>
  <c r="L256" i="4" s="1"/>
  <c r="K256" i="4"/>
  <c r="M256" i="4"/>
  <c r="N256" i="4"/>
  <c r="O256" i="4" s="1"/>
  <c r="Q256" i="4" s="1"/>
  <c r="P256" i="4"/>
  <c r="R256" i="4"/>
  <c r="S256" i="4"/>
  <c r="T256" i="4" s="1"/>
  <c r="V256" i="4" s="1"/>
  <c r="U256" i="4"/>
  <c r="W256" i="4"/>
  <c r="X256" i="4"/>
  <c r="Y256" i="4"/>
  <c r="AA256" i="4" s="1"/>
  <c r="Z256" i="4"/>
  <c r="AB256" i="4"/>
  <c r="AC256" i="4" s="1"/>
  <c r="AD256" i="4" s="1"/>
  <c r="AF256" i="4" s="1"/>
  <c r="AE256" i="4"/>
  <c r="I257" i="4"/>
  <c r="J257" i="4" s="1"/>
  <c r="L257" i="4" s="1"/>
  <c r="K257" i="4"/>
  <c r="M257" i="4"/>
  <c r="N257" i="4" s="1"/>
  <c r="O257" i="4" s="1"/>
  <c r="Q257" i="4" s="1"/>
  <c r="P257" i="4"/>
  <c r="R257" i="4"/>
  <c r="S257" i="4" s="1"/>
  <c r="T257" i="4" s="1"/>
  <c r="V257" i="4" s="1"/>
  <c r="U257" i="4"/>
  <c r="W257" i="4"/>
  <c r="X257" i="4" s="1"/>
  <c r="Y257" i="4" s="1"/>
  <c r="AA257" i="4" s="1"/>
  <c r="Z257" i="4"/>
  <c r="AB257" i="4"/>
  <c r="AC257" i="4"/>
  <c r="AD257" i="4" s="1"/>
  <c r="AF257" i="4" s="1"/>
  <c r="AE257" i="4"/>
  <c r="I258" i="4"/>
  <c r="J258" i="4" s="1"/>
  <c r="L258" i="4" s="1"/>
  <c r="K258" i="4"/>
  <c r="M258" i="4"/>
  <c r="N258" i="4"/>
  <c r="O258" i="4" s="1"/>
  <c r="Q258" i="4" s="1"/>
  <c r="P258" i="4"/>
  <c r="R258" i="4"/>
  <c r="S258" i="4"/>
  <c r="T258" i="4" s="1"/>
  <c r="V258" i="4" s="1"/>
  <c r="U258" i="4"/>
  <c r="W258" i="4"/>
  <c r="X258" i="4"/>
  <c r="Y258" i="4"/>
  <c r="AA258" i="4" s="1"/>
  <c r="Z258" i="4"/>
  <c r="AB258" i="4"/>
  <c r="AC258" i="4" s="1"/>
  <c r="AD258" i="4" s="1"/>
  <c r="AF258" i="4" s="1"/>
  <c r="AE258" i="4"/>
  <c r="I259" i="4"/>
  <c r="J259" i="4" s="1"/>
  <c r="L259" i="4" s="1"/>
  <c r="K259" i="4"/>
  <c r="M259" i="4"/>
  <c r="N259" i="4" s="1"/>
  <c r="O259" i="4" s="1"/>
  <c r="Q259" i="4" s="1"/>
  <c r="P259" i="4"/>
  <c r="R259" i="4"/>
  <c r="S259" i="4" s="1"/>
  <c r="T259" i="4" s="1"/>
  <c r="V259" i="4" s="1"/>
  <c r="U259" i="4"/>
  <c r="W259" i="4"/>
  <c r="X259" i="4" s="1"/>
  <c r="Y259" i="4" s="1"/>
  <c r="AA259" i="4" s="1"/>
  <c r="Z259" i="4"/>
  <c r="AB259" i="4"/>
  <c r="AC259" i="4"/>
  <c r="AD259" i="4" s="1"/>
  <c r="AF259" i="4" s="1"/>
  <c r="AE259" i="4"/>
  <c r="I260" i="4"/>
  <c r="J260" i="4" s="1"/>
  <c r="L260" i="4" s="1"/>
  <c r="K260" i="4"/>
  <c r="M260" i="4"/>
  <c r="N260" i="4"/>
  <c r="O260" i="4" s="1"/>
  <c r="Q260" i="4" s="1"/>
  <c r="P260" i="4"/>
  <c r="R260" i="4"/>
  <c r="S260" i="4"/>
  <c r="T260" i="4" s="1"/>
  <c r="V260" i="4" s="1"/>
  <c r="U260" i="4"/>
  <c r="W260" i="4"/>
  <c r="X260" i="4"/>
  <c r="Y260" i="4"/>
  <c r="AA260" i="4" s="1"/>
  <c r="Z260" i="4"/>
  <c r="AB260" i="4"/>
  <c r="AC260" i="4" s="1"/>
  <c r="AD260" i="4" s="1"/>
  <c r="AF260" i="4" s="1"/>
  <c r="AE260" i="4"/>
  <c r="I261" i="4"/>
  <c r="J261" i="4" s="1"/>
  <c r="L261" i="4" s="1"/>
  <c r="K261" i="4"/>
  <c r="M261" i="4"/>
  <c r="N261" i="4" s="1"/>
  <c r="O261" i="4" s="1"/>
  <c r="Q261" i="4" s="1"/>
  <c r="P261" i="4"/>
  <c r="R261" i="4"/>
  <c r="S261" i="4" s="1"/>
  <c r="T261" i="4" s="1"/>
  <c r="V261" i="4" s="1"/>
  <c r="U261" i="4"/>
  <c r="W261" i="4"/>
  <c r="X261" i="4" s="1"/>
  <c r="Y261" i="4" s="1"/>
  <c r="AA261" i="4" s="1"/>
  <c r="Z261" i="4"/>
  <c r="AB261" i="4"/>
  <c r="AC261" i="4"/>
  <c r="AD261" i="4" s="1"/>
  <c r="AF261" i="4" s="1"/>
  <c r="AE261" i="4"/>
  <c r="K262" i="4"/>
  <c r="M262" i="4"/>
  <c r="N262" i="4"/>
  <c r="O262" i="4" s="1"/>
  <c r="Q262" i="4" s="1"/>
  <c r="P262" i="4"/>
  <c r="R262" i="4"/>
  <c r="S262" i="4"/>
  <c r="T262" i="4" s="1"/>
  <c r="V262" i="4" s="1"/>
  <c r="U262" i="4"/>
  <c r="W262" i="4"/>
  <c r="X262" i="4" s="1"/>
  <c r="Y262" i="4" s="1"/>
  <c r="AA262" i="4" s="1"/>
  <c r="Z262" i="4"/>
  <c r="AB262" i="4"/>
  <c r="AC262" i="4" s="1"/>
  <c r="AD262" i="4" s="1"/>
  <c r="AF262" i="4" s="1"/>
  <c r="AE262" i="4"/>
  <c r="AE182" i="4"/>
  <c r="Z182" i="4"/>
  <c r="U182" i="4"/>
  <c r="P182" i="4"/>
  <c r="K182" i="4"/>
  <c r="C270" i="4"/>
  <c r="D270" i="4"/>
  <c r="E270" i="4"/>
  <c r="F270" i="4"/>
  <c r="B270" i="4"/>
  <c r="C269" i="4"/>
  <c r="D269" i="4"/>
  <c r="E269" i="4"/>
  <c r="F269" i="4"/>
  <c r="B269" i="4"/>
  <c r="C268" i="4"/>
  <c r="D268" i="4"/>
  <c r="E268" i="4"/>
  <c r="F268" i="4"/>
  <c r="B268" i="4"/>
  <c r="C266" i="4"/>
  <c r="D266" i="4"/>
  <c r="E266" i="4"/>
  <c r="E267" i="4" s="1"/>
  <c r="F266" i="4"/>
  <c r="F267" i="4" s="1"/>
  <c r="B266" i="4"/>
  <c r="D267" i="4"/>
  <c r="C267" i="4"/>
  <c r="B267" i="4"/>
  <c r="I182" i="4"/>
  <c r="J182" i="4" s="1"/>
  <c r="L182" i="4" s="1"/>
  <c r="AB182" i="4"/>
  <c r="AC182" i="4" s="1"/>
  <c r="AD182" i="4" s="1"/>
  <c r="AF182" i="4" s="1"/>
  <c r="X182" i="4"/>
  <c r="Y182" i="4" s="1"/>
  <c r="AA182" i="4" s="1"/>
  <c r="W182" i="4"/>
  <c r="R182" i="4"/>
  <c r="S182" i="4" s="1"/>
  <c r="T182" i="4" s="1"/>
  <c r="V182" i="4" s="1"/>
  <c r="N182" i="4"/>
  <c r="O182" i="4" s="1"/>
  <c r="Q182" i="4" s="1"/>
  <c r="M182" i="4"/>
  <c r="AB2" i="2"/>
  <c r="J66" i="3" l="1"/>
  <c r="O272" i="4"/>
  <c r="AF272" i="4"/>
  <c r="Y272" i="4"/>
  <c r="AA272" i="4"/>
  <c r="T272" i="4"/>
  <c r="L247" i="4"/>
  <c r="AJ247" i="4" s="1"/>
  <c r="AH249" i="4"/>
  <c r="AI232" i="4"/>
  <c r="AJ218" i="4"/>
  <c r="AI238" i="4"/>
  <c r="AI230" i="4"/>
  <c r="AJ214" i="4"/>
  <c r="AI241" i="4"/>
  <c r="AH241" i="4"/>
  <c r="AJ241" i="4"/>
  <c r="AI229" i="4"/>
  <c r="AJ229" i="4"/>
  <c r="AH229" i="4"/>
  <c r="AH227" i="4"/>
  <c r="AI258" i="4"/>
  <c r="AJ258" i="4"/>
  <c r="AH258" i="4"/>
  <c r="AI256" i="4"/>
  <c r="AJ256" i="4"/>
  <c r="AH256" i="4"/>
  <c r="AH251" i="4"/>
  <c r="AI251" i="4"/>
  <c r="AJ251" i="4"/>
  <c r="AI247" i="4"/>
  <c r="AH247" i="4"/>
  <c r="AI239" i="4"/>
  <c r="AJ239" i="4"/>
  <c r="AH239" i="4"/>
  <c r="AH259" i="4"/>
  <c r="AI259" i="4"/>
  <c r="AJ259" i="4"/>
  <c r="AJ244" i="4"/>
  <c r="AH244" i="4"/>
  <c r="AI244" i="4"/>
  <c r="AJ242" i="4"/>
  <c r="AH242" i="4"/>
  <c r="AI242" i="4"/>
  <c r="AH261" i="4"/>
  <c r="AI261" i="4"/>
  <c r="AJ261" i="4"/>
  <c r="AH257" i="4"/>
  <c r="AI257" i="4"/>
  <c r="AJ257" i="4"/>
  <c r="AI254" i="4"/>
  <c r="AH254" i="4"/>
  <c r="AJ254" i="4"/>
  <c r="AI234" i="4"/>
  <c r="AI231" i="4"/>
  <c r="AJ231" i="4"/>
  <c r="AH231" i="4"/>
  <c r="AI245" i="4"/>
  <c r="AH245" i="4"/>
  <c r="AJ245" i="4"/>
  <c r="AI240" i="4"/>
  <c r="AI236" i="4"/>
  <c r="AI233" i="4"/>
  <c r="AJ233" i="4"/>
  <c r="AH233" i="4"/>
  <c r="AJ248" i="4"/>
  <c r="AI248" i="4"/>
  <c r="AH248" i="4"/>
  <c r="AI243" i="4"/>
  <c r="AH243" i="4"/>
  <c r="AJ243" i="4"/>
  <c r="AI235" i="4"/>
  <c r="AJ235" i="4"/>
  <c r="AH235" i="4"/>
  <c r="AH253" i="4"/>
  <c r="AI253" i="4"/>
  <c r="AJ253" i="4"/>
  <c r="AI260" i="4"/>
  <c r="AJ260" i="4"/>
  <c r="AH260" i="4"/>
  <c r="AH255" i="4"/>
  <c r="AI255" i="4"/>
  <c r="AJ255" i="4"/>
  <c r="AI252" i="4"/>
  <c r="AJ252" i="4"/>
  <c r="AH252" i="4"/>
  <c r="AI250" i="4"/>
  <c r="AJ250" i="4"/>
  <c r="AH250" i="4"/>
  <c r="AH240" i="4"/>
  <c r="AI237" i="4"/>
  <c r="AJ237" i="4"/>
  <c r="AH237" i="4"/>
  <c r="AH225" i="4"/>
  <c r="AJ238" i="4"/>
  <c r="AJ232" i="4"/>
  <c r="AH238" i="4"/>
  <c r="AH236" i="4"/>
  <c r="AH234" i="4"/>
  <c r="AH232" i="4"/>
  <c r="V226" i="4"/>
  <c r="AJ226" i="4" s="1"/>
  <c r="AA224" i="4"/>
  <c r="L224" i="4"/>
  <c r="AI217" i="4"/>
  <c r="AH195" i="4"/>
  <c r="AI195" i="4"/>
  <c r="AJ195" i="4"/>
  <c r="AJ230" i="4"/>
  <c r="V246" i="4"/>
  <c r="AH246" i="4" s="1"/>
  <c r="V228" i="4"/>
  <c r="AJ228" i="4" s="1"/>
  <c r="AI227" i="4"/>
  <c r="AJ227" i="4"/>
  <c r="AA223" i="4"/>
  <c r="AH223" i="4"/>
  <c r="AI223" i="4"/>
  <c r="AA222" i="4"/>
  <c r="AJ222" i="4" s="1"/>
  <c r="AA221" i="4"/>
  <c r="AJ221" i="4" s="1"/>
  <c r="AA220" i="4"/>
  <c r="AJ220" i="4" s="1"/>
  <c r="AA219" i="4"/>
  <c r="AH203" i="4"/>
  <c r="AI203" i="4"/>
  <c r="AJ203" i="4"/>
  <c r="AH186" i="4"/>
  <c r="AI186" i="4"/>
  <c r="AJ186" i="4"/>
  <c r="AI225" i="4"/>
  <c r="AJ225" i="4"/>
  <c r="AI249" i="4"/>
  <c r="AH219" i="4"/>
  <c r="AI218" i="4"/>
  <c r="AH206" i="4"/>
  <c r="AI206" i="4"/>
  <c r="AJ240" i="4"/>
  <c r="AJ223" i="4"/>
  <c r="AH207" i="4"/>
  <c r="AI207" i="4"/>
  <c r="AJ207" i="4"/>
  <c r="AH197" i="4"/>
  <c r="AI197" i="4"/>
  <c r="AJ197" i="4"/>
  <c r="AJ209" i="4"/>
  <c r="AJ234" i="4"/>
  <c r="AH185" i="4"/>
  <c r="AI185" i="4"/>
  <c r="AJ185" i="4"/>
  <c r="AJ246" i="4"/>
  <c r="AH208" i="4"/>
  <c r="AI208" i="4"/>
  <c r="AJ208" i="4"/>
  <c r="AJ236" i="4"/>
  <c r="AJ249" i="4"/>
  <c r="AF222" i="4"/>
  <c r="AH222" i="4" s="1"/>
  <c r="AF221" i="4"/>
  <c r="AF220" i="4"/>
  <c r="AH220" i="4" s="1"/>
  <c r="AF219" i="4"/>
  <c r="AI219" i="4" s="1"/>
  <c r="AH217" i="4"/>
  <c r="AF213" i="4"/>
  <c r="AH213" i="4" s="1"/>
  <c r="L210" i="4"/>
  <c r="AF205" i="4"/>
  <c r="AF201" i="4"/>
  <c r="L192" i="4"/>
  <c r="L188" i="4"/>
  <c r="L184" i="4"/>
  <c r="AH204" i="4"/>
  <c r="AI204" i="4"/>
  <c r="AH200" i="4"/>
  <c r="AI200" i="4"/>
  <c r="AJ189" i="4"/>
  <c r="AH216" i="4"/>
  <c r="AI216" i="4"/>
  <c r="AI215" i="4"/>
  <c r="AH205" i="4"/>
  <c r="AI205" i="4"/>
  <c r="AJ205" i="4"/>
  <c r="AH201" i="4"/>
  <c r="AI201" i="4"/>
  <c r="AJ201" i="4"/>
  <c r="AJ216" i="4"/>
  <c r="AF209" i="4"/>
  <c r="AH209" i="4" s="1"/>
  <c r="AF199" i="4"/>
  <c r="AH199" i="4" s="1"/>
  <c r="L198" i="4"/>
  <c r="L190" i="4"/>
  <c r="AF187" i="4"/>
  <c r="AH187" i="4" s="1"/>
  <c r="AF183" i="4"/>
  <c r="AH218" i="4"/>
  <c r="AH214" i="4"/>
  <c r="AI214" i="4"/>
  <c r="AJ213" i="4"/>
  <c r="AJ204" i="4"/>
  <c r="AJ200" i="4"/>
  <c r="AI199" i="4"/>
  <c r="AJ199" i="4"/>
  <c r="L194" i="4"/>
  <c r="AH191" i="4"/>
  <c r="AI191" i="4"/>
  <c r="AJ191" i="4"/>
  <c r="AF215" i="4"/>
  <c r="AH215" i="4" s="1"/>
  <c r="L212" i="4"/>
  <c r="AH211" i="4"/>
  <c r="AI211" i="4"/>
  <c r="AJ211" i="4"/>
  <c r="L202" i="4"/>
  <c r="L196" i="4"/>
  <c r="AF193" i="4"/>
  <c r="AH193" i="4" s="1"/>
  <c r="AF189" i="4"/>
  <c r="AH189" i="4" s="1"/>
  <c r="AI187" i="4"/>
  <c r="AJ187" i="4"/>
  <c r="AH183" i="4"/>
  <c r="AI183" i="4"/>
  <c r="AJ183" i="4"/>
  <c r="AJ182" i="4"/>
  <c r="AI182" i="4"/>
  <c r="AH182" i="4"/>
  <c r="AH224" i="4" l="1"/>
  <c r="AI224" i="4"/>
  <c r="AJ224" i="4"/>
  <c r="AH202" i="4"/>
  <c r="AI202" i="4"/>
  <c r="AJ202" i="4"/>
  <c r="AI213" i="4"/>
  <c r="AH198" i="4"/>
  <c r="AI198" i="4"/>
  <c r="AJ198" i="4"/>
  <c r="AI189" i="4"/>
  <c r="AI209" i="4"/>
  <c r="AI222" i="4"/>
  <c r="AH194" i="4"/>
  <c r="AI194" i="4"/>
  <c r="AJ194" i="4"/>
  <c r="AH184" i="4"/>
  <c r="AI184" i="4"/>
  <c r="AJ184" i="4"/>
  <c r="AI246" i="4"/>
  <c r="AH190" i="4"/>
  <c r="AI190" i="4"/>
  <c r="AJ190" i="4"/>
  <c r="AJ215" i="4"/>
  <c r="AJ193" i="4"/>
  <c r="AH188" i="4"/>
  <c r="AI188" i="4"/>
  <c r="AJ188" i="4"/>
  <c r="AJ219" i="4"/>
  <c r="AI220" i="4"/>
  <c r="AH228" i="4"/>
  <c r="AH196" i="4"/>
  <c r="AI196" i="4"/>
  <c r="AJ196" i="4"/>
  <c r="AI193" i="4"/>
  <c r="AH192" i="4"/>
  <c r="AI192" i="4"/>
  <c r="AJ192" i="4"/>
  <c r="AI228" i="4"/>
  <c r="AI226" i="4"/>
  <c r="AH212" i="4"/>
  <c r="AI212" i="4"/>
  <c r="AJ212" i="4"/>
  <c r="AH226" i="4"/>
  <c r="AI221" i="4"/>
  <c r="AH210" i="4"/>
  <c r="AI210" i="4"/>
  <c r="AJ210" i="4"/>
  <c r="AH221" i="4"/>
  <c r="F6" i="4" l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5" i="1"/>
  <c r="AB3" i="1"/>
  <c r="AB4" i="1"/>
  <c r="AB2" i="1"/>
  <c r="I8" i="3"/>
  <c r="L27" i="3"/>
  <c r="K27" i="3"/>
  <c r="J8" i="3"/>
  <c r="I40" i="3" l="1"/>
  <c r="J40" i="3"/>
  <c r="M9" i="3"/>
  <c r="K9" i="3"/>
  <c r="K12" i="3" s="1"/>
  <c r="K8" i="3"/>
  <c r="J12" i="3"/>
  <c r="J11" i="3"/>
  <c r="J9" i="3"/>
  <c r="J10" i="3" s="1"/>
  <c r="L9" i="3"/>
  <c r="L12" i="3" s="1"/>
  <c r="L8" i="3"/>
  <c r="L11" i="3" s="1"/>
  <c r="M8" i="3"/>
  <c r="M11" i="3" s="1"/>
  <c r="I9" i="3"/>
  <c r="I12" i="3" s="1"/>
  <c r="I11" i="3"/>
  <c r="L13" i="3" l="1"/>
  <c r="K10" i="3"/>
  <c r="L10" i="3"/>
  <c r="M10" i="3"/>
  <c r="I13" i="3"/>
  <c r="M12" i="3"/>
  <c r="M13" i="3" s="1"/>
  <c r="K11" i="3"/>
  <c r="K13" i="3" s="1"/>
  <c r="J13" i="3"/>
  <c r="D7" i="4" l="1"/>
  <c r="D8" i="4"/>
  <c r="D9" i="4"/>
  <c r="D10" i="4"/>
  <c r="D11" i="4"/>
  <c r="D12" i="4"/>
  <c r="D13" i="4"/>
  <c r="D14" i="4"/>
  <c r="D15" i="4"/>
  <c r="R18" i="4" s="1"/>
  <c r="D16" i="4"/>
  <c r="D17" i="4"/>
  <c r="D18" i="4"/>
  <c r="D19" i="4"/>
  <c r="D20" i="4"/>
  <c r="D21" i="4"/>
  <c r="D22" i="4"/>
  <c r="D23" i="4"/>
  <c r="R26" i="4" s="1"/>
  <c r="D24" i="4"/>
  <c r="D25" i="4"/>
  <c r="D26" i="4"/>
  <c r="D27" i="4"/>
  <c r="D28" i="4"/>
  <c r="D29" i="4"/>
  <c r="D30" i="4"/>
  <c r="D31" i="4"/>
  <c r="R34" i="4" s="1"/>
  <c r="D32" i="4"/>
  <c r="R35" i="4" s="1"/>
  <c r="D33" i="4"/>
  <c r="D34" i="4"/>
  <c r="D35" i="4"/>
  <c r="D36" i="4"/>
  <c r="D37" i="4"/>
  <c r="D38" i="4"/>
  <c r="D39" i="4"/>
  <c r="R42" i="4" s="1"/>
  <c r="D40" i="4"/>
  <c r="R43" i="4" s="1"/>
  <c r="D41" i="4"/>
  <c r="D42" i="4"/>
  <c r="D43" i="4"/>
  <c r="D44" i="4"/>
  <c r="D45" i="4"/>
  <c r="D46" i="4"/>
  <c r="D47" i="4"/>
  <c r="D48" i="4"/>
  <c r="R51" i="4" s="1"/>
  <c r="D49" i="4"/>
  <c r="D50" i="4"/>
  <c r="D51" i="4"/>
  <c r="D52" i="4"/>
  <c r="D53" i="4"/>
  <c r="D54" i="4"/>
  <c r="R57" i="4" s="1"/>
  <c r="D55" i="4"/>
  <c r="D56" i="4"/>
  <c r="R59" i="4" s="1"/>
  <c r="D57" i="4"/>
  <c r="D58" i="4"/>
  <c r="D59" i="4"/>
  <c r="D60" i="4"/>
  <c r="D61" i="4"/>
  <c r="D62" i="4"/>
  <c r="R65" i="4" s="1"/>
  <c r="D63" i="4"/>
  <c r="R66" i="4" s="1"/>
  <c r="D64" i="4"/>
  <c r="R67" i="4" s="1"/>
  <c r="D65" i="4"/>
  <c r="R68" i="4" s="1"/>
  <c r="D66" i="4"/>
  <c r="D67" i="4"/>
  <c r="D68" i="4"/>
  <c r="D69" i="4"/>
  <c r="D70" i="4"/>
  <c r="R73" i="4" s="1"/>
  <c r="D71" i="4"/>
  <c r="R74" i="4" s="1"/>
  <c r="D72" i="4"/>
  <c r="R75" i="4" s="1"/>
  <c r="D73" i="4"/>
  <c r="D74" i="4"/>
  <c r="D75" i="4"/>
  <c r="D76" i="4"/>
  <c r="D77" i="4"/>
  <c r="D78" i="4"/>
  <c r="R81" i="4" s="1"/>
  <c r="D79" i="4"/>
  <c r="R82" i="4" s="1"/>
  <c r="D80" i="4"/>
  <c r="R83" i="4" s="1"/>
  <c r="D81" i="4"/>
  <c r="R84" i="4" s="1"/>
  <c r="D82" i="4"/>
  <c r="D83" i="4"/>
  <c r="D84" i="4"/>
  <c r="D85" i="4"/>
  <c r="D86" i="4"/>
  <c r="R89" i="4" s="1"/>
  <c r="D87" i="4"/>
  <c r="R90" i="4" s="1"/>
  <c r="D88" i="4"/>
  <c r="R91" i="4" s="1"/>
  <c r="D89" i="4"/>
  <c r="R92" i="4" s="1"/>
  <c r="D90" i="4"/>
  <c r="D91" i="4"/>
  <c r="D92" i="4"/>
  <c r="D93" i="4"/>
  <c r="D94" i="4"/>
  <c r="R97" i="4" s="1"/>
  <c r="D95" i="4"/>
  <c r="R98" i="4" s="1"/>
  <c r="D96" i="4"/>
  <c r="R99" i="4" s="1"/>
  <c r="D97" i="4"/>
  <c r="R100" i="4" s="1"/>
  <c r="D98" i="4"/>
  <c r="D99" i="4"/>
  <c r="D100" i="4"/>
  <c r="D101" i="4"/>
  <c r="D102" i="4"/>
  <c r="R105" i="4" s="1"/>
  <c r="D103" i="4"/>
  <c r="R106" i="4" s="1"/>
  <c r="D104" i="4"/>
  <c r="R107" i="4" s="1"/>
  <c r="D105" i="4"/>
  <c r="D106" i="4"/>
  <c r="D107" i="4"/>
  <c r="D108" i="4"/>
  <c r="D109" i="4"/>
  <c r="D110" i="4"/>
  <c r="R113" i="4" s="1"/>
  <c r="D111" i="4"/>
  <c r="R114" i="4" s="1"/>
  <c r="D112" i="4"/>
  <c r="R115" i="4" s="1"/>
  <c r="D113" i="4"/>
  <c r="R116" i="4" s="1"/>
  <c r="D114" i="4"/>
  <c r="D115" i="4"/>
  <c r="D116" i="4"/>
  <c r="D117" i="4"/>
  <c r="D118" i="4"/>
  <c r="R121" i="4" s="1"/>
  <c r="D119" i="4"/>
  <c r="R122" i="4" s="1"/>
  <c r="D120" i="4"/>
  <c r="R123" i="4" s="1"/>
  <c r="D121" i="4"/>
  <c r="R124" i="4" s="1"/>
  <c r="D122" i="4"/>
  <c r="D123" i="4"/>
  <c r="D124" i="4"/>
  <c r="D125" i="4"/>
  <c r="D126" i="4"/>
  <c r="R129" i="4" s="1"/>
  <c r="D127" i="4"/>
  <c r="R130" i="4" s="1"/>
  <c r="D128" i="4"/>
  <c r="R131" i="4" s="1"/>
  <c r="D129" i="4"/>
  <c r="R132" i="4" s="1"/>
  <c r="D130" i="4"/>
  <c r="D131" i="4"/>
  <c r="D132" i="4"/>
  <c r="D133" i="4"/>
  <c r="D134" i="4"/>
  <c r="R137" i="4" s="1"/>
  <c r="D135" i="4"/>
  <c r="R138" i="4" s="1"/>
  <c r="D136" i="4"/>
  <c r="R139" i="4" s="1"/>
  <c r="D137" i="4"/>
  <c r="D138" i="4"/>
  <c r="D139" i="4"/>
  <c r="D140" i="4"/>
  <c r="D141" i="4"/>
  <c r="D142" i="4"/>
  <c r="R145" i="4" s="1"/>
  <c r="D143" i="4"/>
  <c r="R146" i="4" s="1"/>
  <c r="D144" i="4"/>
  <c r="R147" i="4" s="1"/>
  <c r="D145" i="4"/>
  <c r="R148" i="4" s="1"/>
  <c r="D146" i="4"/>
  <c r="D147" i="4"/>
  <c r="D148" i="4"/>
  <c r="D149" i="4"/>
  <c r="D150" i="4"/>
  <c r="R153" i="4" s="1"/>
  <c r="D151" i="4"/>
  <c r="R154" i="4" s="1"/>
  <c r="D152" i="4"/>
  <c r="R155" i="4" s="1"/>
  <c r="D153" i="4"/>
  <c r="R156" i="4" s="1"/>
  <c r="D154" i="4"/>
  <c r="D155" i="4"/>
  <c r="D156" i="4"/>
  <c r="D157" i="4"/>
  <c r="D158" i="4"/>
  <c r="R161" i="4" s="1"/>
  <c r="D159" i="4"/>
  <c r="D160" i="4"/>
  <c r="D161" i="4"/>
  <c r="D6" i="4"/>
  <c r="R9" i="4" s="1"/>
  <c r="S9" i="4" s="1"/>
  <c r="T9" i="4" s="1"/>
  <c r="C166" i="3"/>
  <c r="C164" i="4" s="1"/>
  <c r="D166" i="3"/>
  <c r="D164" i="4" s="1"/>
  <c r="E166" i="3"/>
  <c r="E164" i="4" s="1"/>
  <c r="F166" i="3"/>
  <c r="F164" i="4" s="1"/>
  <c r="C12" i="4"/>
  <c r="C20" i="4"/>
  <c r="C28" i="4"/>
  <c r="C36" i="4"/>
  <c r="C44" i="4"/>
  <c r="C52" i="4"/>
  <c r="C60" i="4"/>
  <c r="C68" i="4"/>
  <c r="C76" i="4"/>
  <c r="C84" i="4"/>
  <c r="C92" i="4"/>
  <c r="C100" i="4"/>
  <c r="C108" i="4"/>
  <c r="C116" i="4"/>
  <c r="C124" i="4"/>
  <c r="C132" i="4"/>
  <c r="C140" i="4"/>
  <c r="C148" i="4"/>
  <c r="C156" i="4"/>
  <c r="B166" i="3"/>
  <c r="B164" i="4" s="1"/>
  <c r="A6" i="4"/>
  <c r="B6" i="4"/>
  <c r="E6" i="4"/>
  <c r="A7" i="4"/>
  <c r="B7" i="4"/>
  <c r="C7" i="4"/>
  <c r="E7" i="4"/>
  <c r="F7" i="4"/>
  <c r="A8" i="4"/>
  <c r="B8" i="4"/>
  <c r="C8" i="4"/>
  <c r="E8" i="4"/>
  <c r="F8" i="4"/>
  <c r="A9" i="4"/>
  <c r="B9" i="4"/>
  <c r="C9" i="4"/>
  <c r="E9" i="4"/>
  <c r="F9" i="4"/>
  <c r="A10" i="4"/>
  <c r="B10" i="4"/>
  <c r="C10" i="4"/>
  <c r="E10" i="4"/>
  <c r="F10" i="4"/>
  <c r="A11" i="4"/>
  <c r="B11" i="4"/>
  <c r="C11" i="4"/>
  <c r="E11" i="4"/>
  <c r="F11" i="4"/>
  <c r="AB14" i="4" s="1"/>
  <c r="AC14" i="4" s="1"/>
  <c r="A12" i="4"/>
  <c r="B12" i="4"/>
  <c r="E12" i="4"/>
  <c r="F12" i="4"/>
  <c r="A13" i="4"/>
  <c r="B13" i="4"/>
  <c r="C13" i="4"/>
  <c r="E13" i="4"/>
  <c r="W16" i="4" s="1"/>
  <c r="F13" i="4"/>
  <c r="A14" i="4"/>
  <c r="B14" i="4"/>
  <c r="C14" i="4"/>
  <c r="E14" i="4"/>
  <c r="F14" i="4"/>
  <c r="A15" i="4"/>
  <c r="B15" i="4"/>
  <c r="C15" i="4"/>
  <c r="E15" i="4"/>
  <c r="F15" i="4"/>
  <c r="A16" i="4"/>
  <c r="B16" i="4"/>
  <c r="C16" i="4"/>
  <c r="E16" i="4"/>
  <c r="F16" i="4"/>
  <c r="AB19" i="4" s="1"/>
  <c r="A17" i="4"/>
  <c r="B17" i="4"/>
  <c r="C17" i="4"/>
  <c r="E17" i="4"/>
  <c r="F17" i="4"/>
  <c r="A18" i="4"/>
  <c r="B18" i="4"/>
  <c r="C18" i="4"/>
  <c r="M21" i="4" s="1"/>
  <c r="N21" i="4" s="1"/>
  <c r="E18" i="4"/>
  <c r="F18" i="4"/>
  <c r="A19" i="4"/>
  <c r="B19" i="4"/>
  <c r="C19" i="4"/>
  <c r="E19" i="4"/>
  <c r="F19" i="4"/>
  <c r="A20" i="4"/>
  <c r="B20" i="4"/>
  <c r="E20" i="4"/>
  <c r="F20" i="4"/>
  <c r="A21" i="4"/>
  <c r="B21" i="4"/>
  <c r="C21" i="4"/>
  <c r="E21" i="4"/>
  <c r="F21" i="4"/>
  <c r="AB24" i="4" s="1"/>
  <c r="A22" i="4"/>
  <c r="B22" i="4"/>
  <c r="C22" i="4"/>
  <c r="E22" i="4"/>
  <c r="F22" i="4"/>
  <c r="A23" i="4"/>
  <c r="B23" i="4"/>
  <c r="C23" i="4"/>
  <c r="M26" i="4" s="1"/>
  <c r="N26" i="4" s="1"/>
  <c r="E23" i="4"/>
  <c r="F23" i="4"/>
  <c r="A24" i="4"/>
  <c r="B24" i="4"/>
  <c r="C24" i="4"/>
  <c r="E24" i="4"/>
  <c r="F24" i="4"/>
  <c r="A25" i="4"/>
  <c r="B25" i="4"/>
  <c r="C25" i="4"/>
  <c r="E25" i="4"/>
  <c r="F25" i="4"/>
  <c r="A26" i="4"/>
  <c r="B26" i="4"/>
  <c r="C26" i="4"/>
  <c r="M29" i="4" s="1"/>
  <c r="N29" i="4" s="1"/>
  <c r="O29" i="4" s="1"/>
  <c r="E26" i="4"/>
  <c r="W29" i="4" s="1"/>
  <c r="F26" i="4"/>
  <c r="A27" i="4"/>
  <c r="B27" i="4"/>
  <c r="C27" i="4"/>
  <c r="E27" i="4"/>
  <c r="F27" i="4"/>
  <c r="A28" i="4"/>
  <c r="B28" i="4"/>
  <c r="E28" i="4"/>
  <c r="F28" i="4"/>
  <c r="A29" i="4"/>
  <c r="B29" i="4"/>
  <c r="C29" i="4"/>
  <c r="E29" i="4"/>
  <c r="F29" i="4"/>
  <c r="AB32" i="4" s="1"/>
  <c r="A30" i="4"/>
  <c r="B30" i="4"/>
  <c r="C30" i="4"/>
  <c r="E30" i="4"/>
  <c r="F30" i="4"/>
  <c r="A31" i="4"/>
  <c r="B31" i="4"/>
  <c r="C31" i="4"/>
  <c r="M34" i="4" s="1"/>
  <c r="N34" i="4" s="1"/>
  <c r="E31" i="4"/>
  <c r="W34" i="4" s="1"/>
  <c r="F31" i="4"/>
  <c r="A32" i="4"/>
  <c r="B32" i="4"/>
  <c r="C32" i="4"/>
  <c r="E32" i="4"/>
  <c r="F32" i="4"/>
  <c r="A33" i="4"/>
  <c r="B33" i="4"/>
  <c r="C33" i="4"/>
  <c r="E33" i="4"/>
  <c r="F33" i="4"/>
  <c r="A34" i="4"/>
  <c r="B34" i="4"/>
  <c r="C34" i="4"/>
  <c r="M37" i="4" s="1"/>
  <c r="N37" i="4" s="1"/>
  <c r="O37" i="4" s="1"/>
  <c r="E34" i="4"/>
  <c r="F34" i="4"/>
  <c r="AB37" i="4" s="1"/>
  <c r="A35" i="4"/>
  <c r="B35" i="4"/>
  <c r="C35" i="4"/>
  <c r="E35" i="4"/>
  <c r="F35" i="4"/>
  <c r="A36" i="4"/>
  <c r="B36" i="4"/>
  <c r="E36" i="4"/>
  <c r="W39" i="4" s="1"/>
  <c r="F36" i="4"/>
  <c r="A37" i="4"/>
  <c r="B37" i="4"/>
  <c r="C37" i="4"/>
  <c r="E37" i="4"/>
  <c r="F37" i="4"/>
  <c r="A38" i="4"/>
  <c r="B38" i="4"/>
  <c r="C38" i="4"/>
  <c r="E38" i="4"/>
  <c r="F38" i="4"/>
  <c r="A39" i="4"/>
  <c r="B39" i="4"/>
  <c r="C39" i="4"/>
  <c r="E39" i="4"/>
  <c r="F39" i="4"/>
  <c r="AB42" i="4" s="1"/>
  <c r="A40" i="4"/>
  <c r="B40" i="4"/>
  <c r="C40" i="4"/>
  <c r="E40" i="4"/>
  <c r="F40" i="4"/>
  <c r="A41" i="4"/>
  <c r="B41" i="4"/>
  <c r="C41" i="4"/>
  <c r="M44" i="4" s="1"/>
  <c r="N44" i="4" s="1"/>
  <c r="O44" i="4" s="1"/>
  <c r="E41" i="4"/>
  <c r="F41" i="4"/>
  <c r="A42" i="4"/>
  <c r="B42" i="4"/>
  <c r="C42" i="4"/>
  <c r="M45" i="4" s="1"/>
  <c r="N45" i="4" s="1"/>
  <c r="O45" i="4" s="1"/>
  <c r="E42" i="4"/>
  <c r="F42" i="4"/>
  <c r="A43" i="4"/>
  <c r="B43" i="4"/>
  <c r="C43" i="4"/>
  <c r="E43" i="4"/>
  <c r="F43" i="4"/>
  <c r="A44" i="4"/>
  <c r="B44" i="4"/>
  <c r="E44" i="4"/>
  <c r="F44" i="4"/>
  <c r="AB47" i="4" s="1"/>
  <c r="A45" i="4"/>
  <c r="B45" i="4"/>
  <c r="C45" i="4"/>
  <c r="E45" i="4"/>
  <c r="F45" i="4"/>
  <c r="A46" i="4"/>
  <c r="B46" i="4"/>
  <c r="C46" i="4"/>
  <c r="M49" i="4" s="1"/>
  <c r="N49" i="4" s="1"/>
  <c r="E46" i="4"/>
  <c r="F46" i="4"/>
  <c r="A47" i="4"/>
  <c r="B47" i="4"/>
  <c r="C47" i="4"/>
  <c r="E47" i="4"/>
  <c r="F47" i="4"/>
  <c r="A48" i="4"/>
  <c r="B48" i="4"/>
  <c r="C48" i="4"/>
  <c r="E48" i="4"/>
  <c r="F48" i="4"/>
  <c r="A49" i="4"/>
  <c r="B49" i="4"/>
  <c r="C49" i="4"/>
  <c r="E49" i="4"/>
  <c r="W52" i="4" s="1"/>
  <c r="F49" i="4"/>
  <c r="A50" i="4"/>
  <c r="B50" i="4"/>
  <c r="C50" i="4"/>
  <c r="E50" i="4"/>
  <c r="F50" i="4"/>
  <c r="A51" i="4"/>
  <c r="B51" i="4"/>
  <c r="C51" i="4"/>
  <c r="E51" i="4"/>
  <c r="F51" i="4"/>
  <c r="A52" i="4"/>
  <c r="B52" i="4"/>
  <c r="E52" i="4"/>
  <c r="F52" i="4"/>
  <c r="A53" i="4"/>
  <c r="B53" i="4"/>
  <c r="C53" i="4"/>
  <c r="E53" i="4"/>
  <c r="F53" i="4"/>
  <c r="A54" i="4"/>
  <c r="B54" i="4"/>
  <c r="C54" i="4"/>
  <c r="E54" i="4"/>
  <c r="W57" i="4" s="1"/>
  <c r="F54" i="4"/>
  <c r="A55" i="4"/>
  <c r="B55" i="4"/>
  <c r="C55" i="4"/>
  <c r="E55" i="4"/>
  <c r="F55" i="4"/>
  <c r="A56" i="4"/>
  <c r="B56" i="4"/>
  <c r="C56" i="4"/>
  <c r="E56" i="4"/>
  <c r="F56" i="4"/>
  <c r="A57" i="4"/>
  <c r="B57" i="4"/>
  <c r="C57" i="4"/>
  <c r="E57" i="4"/>
  <c r="F57" i="4"/>
  <c r="AB60" i="4" s="1"/>
  <c r="A58" i="4"/>
  <c r="B58" i="4"/>
  <c r="C58" i="4"/>
  <c r="E58" i="4"/>
  <c r="F58" i="4"/>
  <c r="A59" i="4"/>
  <c r="B59" i="4"/>
  <c r="C59" i="4"/>
  <c r="E59" i="4"/>
  <c r="F59" i="4"/>
  <c r="A60" i="4"/>
  <c r="B60" i="4"/>
  <c r="E60" i="4"/>
  <c r="F60" i="4"/>
  <c r="A61" i="4"/>
  <c r="B61" i="4"/>
  <c r="C61" i="4"/>
  <c r="E61" i="4"/>
  <c r="F61" i="4"/>
  <c r="A62" i="4"/>
  <c r="B62" i="4"/>
  <c r="C62" i="4"/>
  <c r="E62" i="4"/>
  <c r="F62" i="4"/>
  <c r="AB65" i="4" s="1"/>
  <c r="A63" i="4"/>
  <c r="B63" i="4"/>
  <c r="C63" i="4"/>
  <c r="E63" i="4"/>
  <c r="F63" i="4"/>
  <c r="A64" i="4"/>
  <c r="B64" i="4"/>
  <c r="C64" i="4"/>
  <c r="M67" i="4" s="1"/>
  <c r="N67" i="4" s="1"/>
  <c r="E64" i="4"/>
  <c r="F64" i="4"/>
  <c r="A65" i="4"/>
  <c r="B65" i="4"/>
  <c r="C65" i="4"/>
  <c r="E65" i="4"/>
  <c r="F65" i="4"/>
  <c r="A66" i="4"/>
  <c r="B66" i="4"/>
  <c r="C66" i="4"/>
  <c r="E66" i="4"/>
  <c r="F66" i="4"/>
  <c r="A67" i="4"/>
  <c r="B67" i="4"/>
  <c r="C67" i="4"/>
  <c r="E67" i="4"/>
  <c r="W70" i="4" s="1"/>
  <c r="F67" i="4"/>
  <c r="A68" i="4"/>
  <c r="B68" i="4"/>
  <c r="E68" i="4"/>
  <c r="F68" i="4"/>
  <c r="A69" i="4"/>
  <c r="B69" i="4"/>
  <c r="C69" i="4"/>
  <c r="M72" i="4" s="1"/>
  <c r="N72" i="4" s="1"/>
  <c r="E69" i="4"/>
  <c r="F69" i="4"/>
  <c r="A70" i="4"/>
  <c r="B70" i="4"/>
  <c r="C70" i="4"/>
  <c r="E70" i="4"/>
  <c r="F70" i="4"/>
  <c r="A71" i="4"/>
  <c r="B71" i="4"/>
  <c r="C71" i="4"/>
  <c r="E71" i="4"/>
  <c r="F71" i="4"/>
  <c r="A72" i="4"/>
  <c r="B72" i="4"/>
  <c r="C72" i="4"/>
  <c r="E72" i="4"/>
  <c r="W75" i="4" s="1"/>
  <c r="F72" i="4"/>
  <c r="A73" i="4"/>
  <c r="B73" i="4"/>
  <c r="C73" i="4"/>
  <c r="E73" i="4"/>
  <c r="F73" i="4"/>
  <c r="A74" i="4"/>
  <c r="B74" i="4"/>
  <c r="C74" i="4"/>
  <c r="E74" i="4"/>
  <c r="F74" i="4"/>
  <c r="A75" i="4"/>
  <c r="B75" i="4"/>
  <c r="C75" i="4"/>
  <c r="E75" i="4"/>
  <c r="F75" i="4"/>
  <c r="AB78" i="4" s="1"/>
  <c r="A76" i="4"/>
  <c r="B76" i="4"/>
  <c r="E76" i="4"/>
  <c r="F76" i="4"/>
  <c r="A77" i="4"/>
  <c r="B77" i="4"/>
  <c r="C77" i="4"/>
  <c r="E77" i="4"/>
  <c r="W80" i="4" s="1"/>
  <c r="F77" i="4"/>
  <c r="A78" i="4"/>
  <c r="B78" i="4"/>
  <c r="C78" i="4"/>
  <c r="E78" i="4"/>
  <c r="F78" i="4"/>
  <c r="A79" i="4"/>
  <c r="B79" i="4"/>
  <c r="C79" i="4"/>
  <c r="E79" i="4"/>
  <c r="F79" i="4"/>
  <c r="A80" i="4"/>
  <c r="B80" i="4"/>
  <c r="C80" i="4"/>
  <c r="E80" i="4"/>
  <c r="F80" i="4"/>
  <c r="AB83" i="4" s="1"/>
  <c r="A81" i="4"/>
  <c r="B81" i="4"/>
  <c r="C81" i="4"/>
  <c r="E81" i="4"/>
  <c r="F81" i="4"/>
  <c r="A82" i="4"/>
  <c r="B82" i="4"/>
  <c r="C82" i="4"/>
  <c r="M85" i="4" s="1"/>
  <c r="N85" i="4" s="1"/>
  <c r="E82" i="4"/>
  <c r="F82" i="4"/>
  <c r="A83" i="4"/>
  <c r="B83" i="4"/>
  <c r="C83" i="4"/>
  <c r="E83" i="4"/>
  <c r="F83" i="4"/>
  <c r="A84" i="4"/>
  <c r="B84" i="4"/>
  <c r="E84" i="4"/>
  <c r="F84" i="4"/>
  <c r="A85" i="4"/>
  <c r="B85" i="4"/>
  <c r="C85" i="4"/>
  <c r="E85" i="4"/>
  <c r="F85" i="4"/>
  <c r="AB88" i="4" s="1"/>
  <c r="A86" i="4"/>
  <c r="B86" i="4"/>
  <c r="C86" i="4"/>
  <c r="E86" i="4"/>
  <c r="F86" i="4"/>
  <c r="A87" i="4"/>
  <c r="B87" i="4"/>
  <c r="C87" i="4"/>
  <c r="M90" i="4" s="1"/>
  <c r="N90" i="4" s="1"/>
  <c r="E87" i="4"/>
  <c r="F87" i="4"/>
  <c r="A88" i="4"/>
  <c r="B88" i="4"/>
  <c r="C88" i="4"/>
  <c r="E88" i="4"/>
  <c r="F88" i="4"/>
  <c r="A89" i="4"/>
  <c r="B89" i="4"/>
  <c r="C89" i="4"/>
  <c r="E89" i="4"/>
  <c r="F89" i="4"/>
  <c r="A90" i="4"/>
  <c r="B90" i="4"/>
  <c r="C90" i="4"/>
  <c r="E90" i="4"/>
  <c r="W93" i="4" s="1"/>
  <c r="F90" i="4"/>
  <c r="A91" i="4"/>
  <c r="B91" i="4"/>
  <c r="C91" i="4"/>
  <c r="M94" i="4" s="1"/>
  <c r="N94" i="4" s="1"/>
  <c r="E91" i="4"/>
  <c r="F91" i="4"/>
  <c r="A92" i="4"/>
  <c r="B92" i="4"/>
  <c r="E92" i="4"/>
  <c r="F92" i="4"/>
  <c r="A93" i="4"/>
  <c r="B93" i="4"/>
  <c r="C93" i="4"/>
  <c r="E93" i="4"/>
  <c r="F93" i="4"/>
  <c r="A94" i="4"/>
  <c r="B94" i="4"/>
  <c r="C94" i="4"/>
  <c r="E94" i="4"/>
  <c r="F94" i="4"/>
  <c r="A95" i="4"/>
  <c r="B95" i="4"/>
  <c r="C95" i="4"/>
  <c r="E95" i="4"/>
  <c r="W98" i="4" s="1"/>
  <c r="F95" i="4"/>
  <c r="A96" i="4"/>
  <c r="B96" i="4"/>
  <c r="C96" i="4"/>
  <c r="E96" i="4"/>
  <c r="F96" i="4"/>
  <c r="A97" i="4"/>
  <c r="B97" i="4"/>
  <c r="C97" i="4"/>
  <c r="E97" i="4"/>
  <c r="F97" i="4"/>
  <c r="A98" i="4"/>
  <c r="B98" i="4"/>
  <c r="C98" i="4"/>
  <c r="M101" i="4" s="1"/>
  <c r="N101" i="4" s="1"/>
  <c r="E98" i="4"/>
  <c r="F98" i="4"/>
  <c r="AB101" i="4" s="1"/>
  <c r="A99" i="4"/>
  <c r="B99" i="4"/>
  <c r="C99" i="4"/>
  <c r="E99" i="4"/>
  <c r="F99" i="4"/>
  <c r="A100" i="4"/>
  <c r="B100" i="4"/>
  <c r="E100" i="4"/>
  <c r="W103" i="4" s="1"/>
  <c r="F100" i="4"/>
  <c r="A101" i="4"/>
  <c r="B101" i="4"/>
  <c r="C101" i="4"/>
  <c r="E101" i="4"/>
  <c r="F101" i="4"/>
  <c r="A102" i="4"/>
  <c r="B102" i="4"/>
  <c r="C102" i="4"/>
  <c r="E102" i="4"/>
  <c r="F102" i="4"/>
  <c r="A103" i="4"/>
  <c r="B103" i="4"/>
  <c r="C103" i="4"/>
  <c r="E103" i="4"/>
  <c r="F103" i="4"/>
  <c r="AB106" i="4" s="1"/>
  <c r="A104" i="4"/>
  <c r="B104" i="4"/>
  <c r="C104" i="4"/>
  <c r="E104" i="4"/>
  <c r="F104" i="4"/>
  <c r="A105" i="4"/>
  <c r="B105" i="4"/>
  <c r="C105" i="4"/>
  <c r="M108" i="4" s="1"/>
  <c r="N108" i="4" s="1"/>
  <c r="O108" i="4" s="1"/>
  <c r="E105" i="4"/>
  <c r="F105" i="4"/>
  <c r="A106" i="4"/>
  <c r="B106" i="4"/>
  <c r="C106" i="4"/>
  <c r="E106" i="4"/>
  <c r="F106" i="4"/>
  <c r="A107" i="4"/>
  <c r="B107" i="4"/>
  <c r="C107" i="4"/>
  <c r="E107" i="4"/>
  <c r="F107" i="4"/>
  <c r="A108" i="4"/>
  <c r="B108" i="4"/>
  <c r="E108" i="4"/>
  <c r="F108" i="4"/>
  <c r="AB111" i="4" s="1"/>
  <c r="A109" i="4"/>
  <c r="B109" i="4"/>
  <c r="C109" i="4"/>
  <c r="E109" i="4"/>
  <c r="F109" i="4"/>
  <c r="A110" i="4"/>
  <c r="B110" i="4"/>
  <c r="C110" i="4"/>
  <c r="M113" i="4" s="1"/>
  <c r="N113" i="4" s="1"/>
  <c r="E110" i="4"/>
  <c r="F110" i="4"/>
  <c r="A111" i="4"/>
  <c r="B111" i="4"/>
  <c r="C111" i="4"/>
  <c r="E111" i="4"/>
  <c r="F111" i="4"/>
  <c r="A112" i="4"/>
  <c r="B112" i="4"/>
  <c r="C112" i="4"/>
  <c r="E112" i="4"/>
  <c r="F112" i="4"/>
  <c r="A113" i="4"/>
  <c r="B113" i="4"/>
  <c r="C113" i="4"/>
  <c r="E113" i="4"/>
  <c r="W116" i="4" s="1"/>
  <c r="F113" i="4"/>
  <c r="A114" i="4"/>
  <c r="B114" i="4"/>
  <c r="C114" i="4"/>
  <c r="E114" i="4"/>
  <c r="F114" i="4"/>
  <c r="A115" i="4"/>
  <c r="B115" i="4"/>
  <c r="C115" i="4"/>
  <c r="E115" i="4"/>
  <c r="F115" i="4"/>
  <c r="A116" i="4"/>
  <c r="B116" i="4"/>
  <c r="E116" i="4"/>
  <c r="F116" i="4"/>
  <c r="A117" i="4"/>
  <c r="B117" i="4"/>
  <c r="C117" i="4"/>
  <c r="E117" i="4"/>
  <c r="F117" i="4"/>
  <c r="A118" i="4"/>
  <c r="B118" i="4"/>
  <c r="C118" i="4"/>
  <c r="E118" i="4"/>
  <c r="W121" i="4" s="1"/>
  <c r="F118" i="4"/>
  <c r="A119" i="4"/>
  <c r="B119" i="4"/>
  <c r="C119" i="4"/>
  <c r="E119" i="4"/>
  <c r="F119" i="4"/>
  <c r="A120" i="4"/>
  <c r="B120" i="4"/>
  <c r="C120" i="4"/>
  <c r="E120" i="4"/>
  <c r="F120" i="4"/>
  <c r="A121" i="4"/>
  <c r="B121" i="4"/>
  <c r="C121" i="4"/>
  <c r="E121" i="4"/>
  <c r="F121" i="4"/>
  <c r="AB124" i="4" s="1"/>
  <c r="A122" i="4"/>
  <c r="B122" i="4"/>
  <c r="C122" i="4"/>
  <c r="E122" i="4"/>
  <c r="F122" i="4"/>
  <c r="A123" i="4"/>
  <c r="B123" i="4"/>
  <c r="C123" i="4"/>
  <c r="E123" i="4"/>
  <c r="F123" i="4"/>
  <c r="A124" i="4"/>
  <c r="B124" i="4"/>
  <c r="E124" i="4"/>
  <c r="F124" i="4"/>
  <c r="A125" i="4"/>
  <c r="B125" i="4"/>
  <c r="C125" i="4"/>
  <c r="E125" i="4"/>
  <c r="F125" i="4"/>
  <c r="A126" i="4"/>
  <c r="B126" i="4"/>
  <c r="C126" i="4"/>
  <c r="E126" i="4"/>
  <c r="F126" i="4"/>
  <c r="AB129" i="4" s="1"/>
  <c r="A127" i="4"/>
  <c r="B127" i="4"/>
  <c r="C127" i="4"/>
  <c r="E127" i="4"/>
  <c r="F127" i="4"/>
  <c r="A128" i="4"/>
  <c r="B128" i="4"/>
  <c r="C128" i="4"/>
  <c r="M131" i="4" s="1"/>
  <c r="N131" i="4" s="1"/>
  <c r="E128" i="4"/>
  <c r="F128" i="4"/>
  <c r="A129" i="4"/>
  <c r="B129" i="4"/>
  <c r="C129" i="4"/>
  <c r="E129" i="4"/>
  <c r="F129" i="4"/>
  <c r="A130" i="4"/>
  <c r="B130" i="4"/>
  <c r="C130" i="4"/>
  <c r="E130" i="4"/>
  <c r="F130" i="4"/>
  <c r="A131" i="4"/>
  <c r="B131" i="4"/>
  <c r="C131" i="4"/>
  <c r="E131" i="4"/>
  <c r="W134" i="4" s="1"/>
  <c r="F131" i="4"/>
  <c r="A132" i="4"/>
  <c r="B132" i="4"/>
  <c r="E132" i="4"/>
  <c r="F132" i="4"/>
  <c r="A133" i="4"/>
  <c r="B133" i="4"/>
  <c r="C133" i="4"/>
  <c r="M136" i="4" s="1"/>
  <c r="N136" i="4" s="1"/>
  <c r="E133" i="4"/>
  <c r="F133" i="4"/>
  <c r="A134" i="4"/>
  <c r="B134" i="4"/>
  <c r="C134" i="4"/>
  <c r="E134" i="4"/>
  <c r="F134" i="4"/>
  <c r="A135" i="4"/>
  <c r="B135" i="4"/>
  <c r="C135" i="4"/>
  <c r="E135" i="4"/>
  <c r="F135" i="4"/>
  <c r="A136" i="4"/>
  <c r="B136" i="4"/>
  <c r="C136" i="4"/>
  <c r="E136" i="4"/>
  <c r="W139" i="4" s="1"/>
  <c r="F136" i="4"/>
  <c r="A137" i="4"/>
  <c r="B137" i="4"/>
  <c r="C137" i="4"/>
  <c r="E137" i="4"/>
  <c r="F137" i="4"/>
  <c r="A138" i="4"/>
  <c r="B138" i="4"/>
  <c r="C138" i="4"/>
  <c r="E138" i="4"/>
  <c r="F138" i="4"/>
  <c r="A139" i="4"/>
  <c r="B139" i="4"/>
  <c r="C139" i="4"/>
  <c r="E139" i="4"/>
  <c r="F139" i="4"/>
  <c r="AB142" i="4" s="1"/>
  <c r="A140" i="4"/>
  <c r="B140" i="4"/>
  <c r="E140" i="4"/>
  <c r="F140" i="4"/>
  <c r="A141" i="4"/>
  <c r="B141" i="4"/>
  <c r="C141" i="4"/>
  <c r="E141" i="4"/>
  <c r="W144" i="4" s="1"/>
  <c r="F141" i="4"/>
  <c r="A142" i="4"/>
  <c r="B142" i="4"/>
  <c r="C142" i="4"/>
  <c r="E142" i="4"/>
  <c r="F142" i="4"/>
  <c r="A143" i="4"/>
  <c r="B143" i="4"/>
  <c r="C143" i="4"/>
  <c r="E143" i="4"/>
  <c r="F143" i="4"/>
  <c r="A144" i="4"/>
  <c r="B144" i="4"/>
  <c r="C144" i="4"/>
  <c r="E144" i="4"/>
  <c r="F144" i="4"/>
  <c r="AB147" i="4" s="1"/>
  <c r="A145" i="4"/>
  <c r="B145" i="4"/>
  <c r="C145" i="4"/>
  <c r="E145" i="4"/>
  <c r="F145" i="4"/>
  <c r="A146" i="4"/>
  <c r="B146" i="4"/>
  <c r="C146" i="4"/>
  <c r="M149" i="4" s="1"/>
  <c r="N149" i="4" s="1"/>
  <c r="E146" i="4"/>
  <c r="F146" i="4"/>
  <c r="A147" i="4"/>
  <c r="B147" i="4"/>
  <c r="C147" i="4"/>
  <c r="E147" i="4"/>
  <c r="F147" i="4"/>
  <c r="A148" i="4"/>
  <c r="B148" i="4"/>
  <c r="E148" i="4"/>
  <c r="F148" i="4"/>
  <c r="A149" i="4"/>
  <c r="B149" i="4"/>
  <c r="C149" i="4"/>
  <c r="E149" i="4"/>
  <c r="F149" i="4"/>
  <c r="AB152" i="4" s="1"/>
  <c r="A150" i="4"/>
  <c r="B150" i="4"/>
  <c r="C150" i="4"/>
  <c r="E150" i="4"/>
  <c r="F150" i="4"/>
  <c r="A151" i="4"/>
  <c r="B151" i="4"/>
  <c r="C151" i="4"/>
  <c r="M154" i="4" s="1"/>
  <c r="N154" i="4" s="1"/>
  <c r="E151" i="4"/>
  <c r="F151" i="4"/>
  <c r="A152" i="4"/>
  <c r="B152" i="4"/>
  <c r="C152" i="4"/>
  <c r="E152" i="4"/>
  <c r="F152" i="4"/>
  <c r="A153" i="4"/>
  <c r="B153" i="4"/>
  <c r="C153" i="4"/>
  <c r="E153" i="4"/>
  <c r="F153" i="4"/>
  <c r="A154" i="4"/>
  <c r="B154" i="4"/>
  <c r="C154" i="4"/>
  <c r="E154" i="4"/>
  <c r="W157" i="4" s="1"/>
  <c r="F154" i="4"/>
  <c r="A155" i="4"/>
  <c r="B155" i="4"/>
  <c r="C155" i="4"/>
  <c r="M158" i="4" s="1"/>
  <c r="N158" i="4" s="1"/>
  <c r="O158" i="4" s="1"/>
  <c r="E155" i="4"/>
  <c r="F155" i="4"/>
  <c r="A156" i="4"/>
  <c r="B156" i="4"/>
  <c r="E156" i="4"/>
  <c r="F156" i="4"/>
  <c r="A157" i="4"/>
  <c r="B157" i="4"/>
  <c r="C157" i="4"/>
  <c r="E157" i="4"/>
  <c r="F157" i="4"/>
  <c r="A158" i="4"/>
  <c r="B158" i="4"/>
  <c r="C158" i="4"/>
  <c r="E158" i="4"/>
  <c r="F158" i="4"/>
  <c r="A159" i="4"/>
  <c r="B159" i="4"/>
  <c r="C159" i="4"/>
  <c r="E159" i="4"/>
  <c r="F159" i="4"/>
  <c r="A160" i="4"/>
  <c r="B160" i="4"/>
  <c r="C160" i="4"/>
  <c r="E160" i="4"/>
  <c r="F160" i="4"/>
  <c r="A161" i="4"/>
  <c r="B161" i="4"/>
  <c r="C161" i="4"/>
  <c r="E161" i="4"/>
  <c r="F161" i="4"/>
  <c r="B5" i="4"/>
  <c r="C5" i="4"/>
  <c r="D5" i="4"/>
  <c r="E5" i="4"/>
  <c r="F5" i="4"/>
  <c r="A5" i="4"/>
  <c r="L7" i="3"/>
  <c r="L17" i="3" s="1"/>
  <c r="M7" i="3"/>
  <c r="M17" i="3" s="1"/>
  <c r="J7" i="3"/>
  <c r="J17" i="3" s="1"/>
  <c r="K7" i="3"/>
  <c r="K17" i="3" s="1"/>
  <c r="I7" i="3"/>
  <c r="I17" i="3" s="1"/>
  <c r="O154" i="4" l="1"/>
  <c r="O136" i="4"/>
  <c r="O131" i="4"/>
  <c r="M126" i="4"/>
  <c r="N126" i="4" s="1"/>
  <c r="O113" i="4"/>
  <c r="O90" i="4"/>
  <c r="O72" i="4"/>
  <c r="O67" i="4"/>
  <c r="M62" i="4"/>
  <c r="N62" i="4" s="1"/>
  <c r="O49" i="4"/>
  <c r="O26" i="4"/>
  <c r="W11" i="4"/>
  <c r="R49" i="4"/>
  <c r="R41" i="4"/>
  <c r="R33" i="4"/>
  <c r="R25" i="4"/>
  <c r="R17" i="4"/>
  <c r="AB158" i="4"/>
  <c r="W150" i="4"/>
  <c r="M142" i="4"/>
  <c r="N142" i="4" s="1"/>
  <c r="O142" i="4" s="1"/>
  <c r="AB117" i="4"/>
  <c r="W109" i="4"/>
  <c r="O101" i="4"/>
  <c r="AB94" i="4"/>
  <c r="W86" i="4"/>
  <c r="M78" i="4"/>
  <c r="N78" i="4" s="1"/>
  <c r="O78" i="4" s="1"/>
  <c r="AB53" i="4"/>
  <c r="W45" i="4"/>
  <c r="AB30" i="4"/>
  <c r="W22" i="4"/>
  <c r="M14" i="4"/>
  <c r="N14" i="4" s="1"/>
  <c r="O14" i="4" s="1"/>
  <c r="R159" i="4"/>
  <c r="R151" i="4"/>
  <c r="R143" i="4"/>
  <c r="R135" i="4"/>
  <c r="R127" i="4"/>
  <c r="R119" i="4"/>
  <c r="R111" i="4"/>
  <c r="R87" i="4"/>
  <c r="R79" i="4"/>
  <c r="R71" i="4"/>
  <c r="R63" i="4"/>
  <c r="R55" i="4"/>
  <c r="R47" i="4"/>
  <c r="R39" i="4"/>
  <c r="R31" i="4"/>
  <c r="R23" i="4"/>
  <c r="M109" i="4"/>
  <c r="N109" i="4" s="1"/>
  <c r="O109" i="4" s="1"/>
  <c r="O94" i="4"/>
  <c r="AB69" i="4"/>
  <c r="R60" i="4"/>
  <c r="R27" i="4"/>
  <c r="R10" i="4"/>
  <c r="M16" i="4"/>
  <c r="N16" i="4" s="1"/>
  <c r="M11" i="4"/>
  <c r="N11" i="4" s="1"/>
  <c r="W132" i="4"/>
  <c r="M129" i="4"/>
  <c r="N129" i="4" s="1"/>
  <c r="O129" i="4" s="1"/>
  <c r="AB127" i="4"/>
  <c r="AB122" i="4"/>
  <c r="W114" i="4"/>
  <c r="M106" i="4"/>
  <c r="N106" i="4" s="1"/>
  <c r="O106" i="4" s="1"/>
  <c r="AB104" i="4"/>
  <c r="AB99" i="4"/>
  <c r="W96" i="4"/>
  <c r="W91" i="4"/>
  <c r="M88" i="4"/>
  <c r="N88" i="4" s="1"/>
  <c r="O88" i="4" s="1"/>
  <c r="M83" i="4"/>
  <c r="N83" i="4" s="1"/>
  <c r="O83" i="4" s="1"/>
  <c r="AB81" i="4"/>
  <c r="AB76" i="4"/>
  <c r="AC76" i="4" s="1"/>
  <c r="AD76" i="4" s="1"/>
  <c r="W73" i="4"/>
  <c r="W68" i="4"/>
  <c r="M65" i="4"/>
  <c r="N65" i="4" s="1"/>
  <c r="O65" i="4" s="1"/>
  <c r="AB63" i="4"/>
  <c r="M60" i="4"/>
  <c r="N60" i="4" s="1"/>
  <c r="O60" i="4" s="1"/>
  <c r="AB58" i="4"/>
  <c r="W55" i="4"/>
  <c r="W50" i="4"/>
  <c r="X50" i="4" s="1"/>
  <c r="Y50" i="4" s="1"/>
  <c r="M42" i="4"/>
  <c r="N42" i="4" s="1"/>
  <c r="O42" i="4" s="1"/>
  <c r="AB40" i="4"/>
  <c r="AB35" i="4"/>
  <c r="W32" i="4"/>
  <c r="W27" i="4"/>
  <c r="M24" i="4"/>
  <c r="N24" i="4" s="1"/>
  <c r="O24" i="4" s="1"/>
  <c r="M19" i="4"/>
  <c r="N19" i="4" s="1"/>
  <c r="O19" i="4" s="1"/>
  <c r="AB17" i="4"/>
  <c r="AC17" i="4" s="1"/>
  <c r="AD17" i="4" s="1"/>
  <c r="AB12" i="4"/>
  <c r="AC12" i="4" s="1"/>
  <c r="AD12" i="4" s="1"/>
  <c r="M119" i="4"/>
  <c r="N119" i="4" s="1"/>
  <c r="O119" i="4" s="1"/>
  <c r="M55" i="4"/>
  <c r="N55" i="4" s="1"/>
  <c r="O55" i="4" s="1"/>
  <c r="R103" i="4"/>
  <c r="R95" i="4"/>
  <c r="R15" i="4"/>
  <c r="AB140" i="4"/>
  <c r="W119" i="4"/>
  <c r="X119" i="4" s="1"/>
  <c r="Y119" i="4" s="1"/>
  <c r="W127" i="4"/>
  <c r="W122" i="4"/>
  <c r="M114" i="4"/>
  <c r="N114" i="4" s="1"/>
  <c r="O114" i="4" s="1"/>
  <c r="AB112" i="4"/>
  <c r="W155" i="4"/>
  <c r="AB145" i="4"/>
  <c r="AB133" i="4"/>
  <c r="W125" i="4"/>
  <c r="X125" i="4" s="1"/>
  <c r="Y125" i="4" s="1"/>
  <c r="W61" i="4"/>
  <c r="M152" i="4"/>
  <c r="N152" i="4" s="1"/>
  <c r="O152" i="4" s="1"/>
  <c r="R52" i="4"/>
  <c r="M147" i="4"/>
  <c r="N147" i="4" s="1"/>
  <c r="O147" i="4" s="1"/>
  <c r="W137" i="4"/>
  <c r="M124" i="4"/>
  <c r="N124" i="4" s="1"/>
  <c r="O124" i="4" s="1"/>
  <c r="AB149" i="4"/>
  <c r="W141" i="4"/>
  <c r="X141" i="4" s="1"/>
  <c r="Y141" i="4" s="1"/>
  <c r="M133" i="4"/>
  <c r="N133" i="4" s="1"/>
  <c r="O133" i="4" s="1"/>
  <c r="R19" i="4"/>
  <c r="R11" i="4"/>
  <c r="W160" i="4"/>
  <c r="AB70" i="4"/>
  <c r="W62" i="4"/>
  <c r="R50" i="4"/>
  <c r="O149" i="4"/>
  <c r="O126" i="4"/>
  <c r="O85" i="4"/>
  <c r="O62" i="4"/>
  <c r="O21" i="4"/>
  <c r="AD14" i="4"/>
  <c r="M135" i="4"/>
  <c r="N135" i="4" s="1"/>
  <c r="O135" i="4" s="1"/>
  <c r="M71" i="4"/>
  <c r="N71" i="4" s="1"/>
  <c r="O71" i="4" s="1"/>
  <c r="AB160" i="4"/>
  <c r="AC160" i="4" s="1"/>
  <c r="AD160" i="4" s="1"/>
  <c r="M157" i="4"/>
  <c r="N157" i="4" s="1"/>
  <c r="O157" i="4" s="1"/>
  <c r="AB155" i="4"/>
  <c r="W152" i="4"/>
  <c r="AB150" i="4"/>
  <c r="W147" i="4"/>
  <c r="M144" i="4"/>
  <c r="N144" i="4" s="1"/>
  <c r="O144" i="4" s="1"/>
  <c r="W142" i="4"/>
  <c r="M139" i="4"/>
  <c r="N139" i="4" s="1"/>
  <c r="O139" i="4" s="1"/>
  <c r="AB137" i="4"/>
  <c r="AC137" i="4" s="1"/>
  <c r="AD137" i="4" s="1"/>
  <c r="M134" i="4"/>
  <c r="N134" i="4" s="1"/>
  <c r="O134" i="4" s="1"/>
  <c r="AB132" i="4"/>
  <c r="W129" i="4"/>
  <c r="W124" i="4"/>
  <c r="M121" i="4"/>
  <c r="N121" i="4" s="1"/>
  <c r="O121" i="4" s="1"/>
  <c r="AB119" i="4"/>
  <c r="M116" i="4"/>
  <c r="N116" i="4" s="1"/>
  <c r="O116" i="4" s="1"/>
  <c r="AB114" i="4"/>
  <c r="AC114" i="4" s="1"/>
  <c r="AD114" i="4" s="1"/>
  <c r="W111" i="4"/>
  <c r="AB109" i="4"/>
  <c r="W106" i="4"/>
  <c r="W101" i="4"/>
  <c r="M98" i="4"/>
  <c r="N98" i="4" s="1"/>
  <c r="O98" i="4" s="1"/>
  <c r="AB96" i="4"/>
  <c r="M93" i="4"/>
  <c r="N93" i="4" s="1"/>
  <c r="O93" i="4" s="1"/>
  <c r="AB91" i="4"/>
  <c r="W88" i="4"/>
  <c r="AB86" i="4"/>
  <c r="W83" i="4"/>
  <c r="M80" i="4"/>
  <c r="N80" i="4" s="1"/>
  <c r="O80" i="4" s="1"/>
  <c r="W78" i="4"/>
  <c r="M75" i="4"/>
  <c r="N75" i="4" s="1"/>
  <c r="O75" i="4" s="1"/>
  <c r="AB73" i="4"/>
  <c r="AC73" i="4" s="1"/>
  <c r="AD73" i="4" s="1"/>
  <c r="M70" i="4"/>
  <c r="N70" i="4" s="1"/>
  <c r="O70" i="4" s="1"/>
  <c r="AB68" i="4"/>
  <c r="W65" i="4"/>
  <c r="W60" i="4"/>
  <c r="M57" i="4"/>
  <c r="N57" i="4" s="1"/>
  <c r="O57" i="4" s="1"/>
  <c r="AB55" i="4"/>
  <c r="M52" i="4"/>
  <c r="N52" i="4" s="1"/>
  <c r="O52" i="4" s="1"/>
  <c r="AB50" i="4"/>
  <c r="W47" i="4"/>
  <c r="X47" i="4" s="1"/>
  <c r="Y47" i="4" s="1"/>
  <c r="AB45" i="4"/>
  <c r="W42" i="4"/>
  <c r="W37" i="4"/>
  <c r="O34" i="4"/>
  <c r="AB27" i="4"/>
  <c r="W24" i="4"/>
  <c r="AB22" i="4"/>
  <c r="AC22" i="4" s="1"/>
  <c r="AD22" i="4" s="1"/>
  <c r="W19" i="4"/>
  <c r="O16" i="4"/>
  <c r="W14" i="4"/>
  <c r="O11" i="4"/>
  <c r="W9" i="4"/>
  <c r="X9" i="4" s="1"/>
  <c r="Y9" i="4" s="1"/>
  <c r="M127" i="4"/>
  <c r="N127" i="4" s="1"/>
  <c r="O127" i="4" s="1"/>
  <c r="M63" i="4"/>
  <c r="N63" i="4" s="1"/>
  <c r="O63" i="4" s="1"/>
  <c r="R160" i="4"/>
  <c r="S160" i="4" s="1"/>
  <c r="T160" i="4" s="1"/>
  <c r="R152" i="4"/>
  <c r="R144" i="4"/>
  <c r="R136" i="4"/>
  <c r="R128" i="4"/>
  <c r="R120" i="4"/>
  <c r="R112" i="4"/>
  <c r="R104" i="4"/>
  <c r="R96" i="4"/>
  <c r="S96" i="4" s="1"/>
  <c r="T96" i="4" s="1"/>
  <c r="R88" i="4"/>
  <c r="R80" i="4"/>
  <c r="R72" i="4"/>
  <c r="R64" i="4"/>
  <c r="R56" i="4"/>
  <c r="R48" i="4"/>
  <c r="R40" i="4"/>
  <c r="R32" i="4"/>
  <c r="S32" i="4" s="1"/>
  <c r="T32" i="4" s="1"/>
  <c r="R24" i="4"/>
  <c r="R16" i="4"/>
  <c r="M160" i="4"/>
  <c r="N160" i="4" s="1"/>
  <c r="O160" i="4" s="1"/>
  <c r="W158" i="4"/>
  <c r="X158" i="4" s="1"/>
  <c r="Y158" i="4" s="1"/>
  <c r="M155" i="4"/>
  <c r="N155" i="4" s="1"/>
  <c r="O155" i="4" s="1"/>
  <c r="AB153" i="4"/>
  <c r="M150" i="4"/>
  <c r="N150" i="4" s="1"/>
  <c r="O150" i="4" s="1"/>
  <c r="AB148" i="4"/>
  <c r="AC148" i="4" s="1"/>
  <c r="AD148" i="4" s="1"/>
  <c r="W145" i="4"/>
  <c r="W140" i="4"/>
  <c r="M137" i="4"/>
  <c r="N137" i="4" s="1"/>
  <c r="O137" i="4" s="1"/>
  <c r="AB135" i="4"/>
  <c r="AC135" i="4" s="1"/>
  <c r="AD135" i="4" s="1"/>
  <c r="M132" i="4"/>
  <c r="N132" i="4" s="1"/>
  <c r="O132" i="4" s="1"/>
  <c r="AB130" i="4"/>
  <c r="AB125" i="4"/>
  <c r="W117" i="4"/>
  <c r="X117" i="4" s="1"/>
  <c r="Y117" i="4" s="1"/>
  <c r="AB107" i="4"/>
  <c r="W104" i="4"/>
  <c r="X104" i="4" s="1"/>
  <c r="Y104" i="4" s="1"/>
  <c r="AB102" i="4"/>
  <c r="AC102" i="4" s="1"/>
  <c r="AD102" i="4" s="1"/>
  <c r="W99" i="4"/>
  <c r="M96" i="4"/>
  <c r="N96" i="4" s="1"/>
  <c r="O96" i="4" s="1"/>
  <c r="W94" i="4"/>
  <c r="X94" i="4" s="1"/>
  <c r="Y94" i="4" s="1"/>
  <c r="M91" i="4"/>
  <c r="N91" i="4" s="1"/>
  <c r="O91" i="4" s="1"/>
  <c r="AB89" i="4"/>
  <c r="M86" i="4"/>
  <c r="N86" i="4" s="1"/>
  <c r="O86" i="4" s="1"/>
  <c r="AB84" i="4"/>
  <c r="AC84" i="4" s="1"/>
  <c r="AD84" i="4" s="1"/>
  <c r="W81" i="4"/>
  <c r="W76" i="4"/>
  <c r="M73" i="4"/>
  <c r="N73" i="4" s="1"/>
  <c r="O73" i="4" s="1"/>
  <c r="AB71" i="4"/>
  <c r="M68" i="4"/>
  <c r="N68" i="4" s="1"/>
  <c r="O68" i="4" s="1"/>
  <c r="AB66" i="4"/>
  <c r="W63" i="4"/>
  <c r="AB61" i="4"/>
  <c r="AC61" i="4" s="1"/>
  <c r="AD61" i="4" s="1"/>
  <c r="W58" i="4"/>
  <c r="W53" i="4"/>
  <c r="M50" i="4"/>
  <c r="N50" i="4" s="1"/>
  <c r="O50" i="4" s="1"/>
  <c r="AB48" i="4"/>
  <c r="AC48" i="4" s="1"/>
  <c r="AD48" i="4" s="1"/>
  <c r="AB43" i="4"/>
  <c r="W40" i="4"/>
  <c r="AB38" i="4"/>
  <c r="W35" i="4"/>
  <c r="M32" i="4"/>
  <c r="N32" i="4" s="1"/>
  <c r="O32" i="4" s="1"/>
  <c r="W30" i="4"/>
  <c r="M27" i="4"/>
  <c r="N27" i="4" s="1"/>
  <c r="O27" i="4" s="1"/>
  <c r="AB25" i="4"/>
  <c r="AC25" i="4" s="1"/>
  <c r="AD25" i="4" s="1"/>
  <c r="M22" i="4"/>
  <c r="N22" i="4" s="1"/>
  <c r="O22" i="4" s="1"/>
  <c r="AB20" i="4"/>
  <c r="W17" i="4"/>
  <c r="W12" i="4"/>
  <c r="M111" i="4"/>
  <c r="N111" i="4" s="1"/>
  <c r="O111" i="4" s="1"/>
  <c r="M47" i="4"/>
  <c r="N47" i="4" s="1"/>
  <c r="O47" i="4" s="1"/>
  <c r="R158" i="4"/>
  <c r="R150" i="4"/>
  <c r="S150" i="4" s="1"/>
  <c r="T150" i="4" s="1"/>
  <c r="R142" i="4"/>
  <c r="R134" i="4"/>
  <c r="R126" i="4"/>
  <c r="S126" i="4" s="1"/>
  <c r="T126" i="4" s="1"/>
  <c r="R118" i="4"/>
  <c r="S118" i="4" s="1"/>
  <c r="T118" i="4" s="1"/>
  <c r="R110" i="4"/>
  <c r="R102" i="4"/>
  <c r="R94" i="4"/>
  <c r="R86" i="4"/>
  <c r="S86" i="4" s="1"/>
  <c r="T86" i="4" s="1"/>
  <c r="R78" i="4"/>
  <c r="R70" i="4"/>
  <c r="R62" i="4"/>
  <c r="S62" i="4" s="1"/>
  <c r="T62" i="4" s="1"/>
  <c r="R54" i="4"/>
  <c r="R46" i="4"/>
  <c r="R38" i="4"/>
  <c r="R30" i="4"/>
  <c r="R22" i="4"/>
  <c r="R14" i="4"/>
  <c r="AB156" i="4"/>
  <c r="W153" i="4"/>
  <c r="X153" i="4" s="1"/>
  <c r="Y153" i="4" s="1"/>
  <c r="M145" i="4"/>
  <c r="N145" i="4" s="1"/>
  <c r="O145" i="4" s="1"/>
  <c r="AB143" i="4"/>
  <c r="AC143" i="4" s="1"/>
  <c r="AD143" i="4" s="1"/>
  <c r="M140" i="4"/>
  <c r="N140" i="4" s="1"/>
  <c r="O140" i="4" s="1"/>
  <c r="AB138" i="4"/>
  <c r="W135" i="4"/>
  <c r="X135" i="4" s="1"/>
  <c r="Y135" i="4" s="1"/>
  <c r="W130" i="4"/>
  <c r="M122" i="4"/>
  <c r="N122" i="4" s="1"/>
  <c r="O122" i="4" s="1"/>
  <c r="AB120" i="4"/>
  <c r="AC120" i="4" s="1"/>
  <c r="AD120" i="4" s="1"/>
  <c r="M117" i="4"/>
  <c r="N117" i="4" s="1"/>
  <c r="O117" i="4" s="1"/>
  <c r="AB115" i="4"/>
  <c r="AC115" i="4" s="1"/>
  <c r="AD115" i="4" s="1"/>
  <c r="W112" i="4"/>
  <c r="AB110" i="4"/>
  <c r="W107" i="4"/>
  <c r="X107" i="4" s="1"/>
  <c r="M104" i="4"/>
  <c r="N104" i="4" s="1"/>
  <c r="O104" i="4" s="1"/>
  <c r="W102" i="4"/>
  <c r="M99" i="4"/>
  <c r="N99" i="4" s="1"/>
  <c r="O99" i="4" s="1"/>
  <c r="AB97" i="4"/>
  <c r="AB92" i="4"/>
  <c r="W89" i="4"/>
  <c r="W84" i="4"/>
  <c r="M81" i="4"/>
  <c r="N81" i="4" s="1"/>
  <c r="O81" i="4" s="1"/>
  <c r="AB79" i="4"/>
  <c r="M76" i="4"/>
  <c r="N76" i="4" s="1"/>
  <c r="O76" i="4" s="1"/>
  <c r="AB74" i="4"/>
  <c r="AC74" i="4" s="1"/>
  <c r="AD74" i="4" s="1"/>
  <c r="W71" i="4"/>
  <c r="X71" i="4" s="1"/>
  <c r="Y71" i="4" s="1"/>
  <c r="W66" i="4"/>
  <c r="M58" i="4"/>
  <c r="N58" i="4" s="1"/>
  <c r="O58" i="4" s="1"/>
  <c r="AB56" i="4"/>
  <c r="M53" i="4"/>
  <c r="N53" i="4" s="1"/>
  <c r="O53" i="4" s="1"/>
  <c r="AB51" i="4"/>
  <c r="W48" i="4"/>
  <c r="AB46" i="4"/>
  <c r="W43" i="4"/>
  <c r="X43" i="4" s="1"/>
  <c r="Y43" i="4" s="1"/>
  <c r="M40" i="4"/>
  <c r="N40" i="4" s="1"/>
  <c r="O40" i="4" s="1"/>
  <c r="W38" i="4"/>
  <c r="M35" i="4"/>
  <c r="N35" i="4" s="1"/>
  <c r="O35" i="4" s="1"/>
  <c r="AB33" i="4"/>
  <c r="M30" i="4"/>
  <c r="N30" i="4" s="1"/>
  <c r="O30" i="4" s="1"/>
  <c r="AB28" i="4"/>
  <c r="W25" i="4"/>
  <c r="W20" i="4"/>
  <c r="M17" i="4"/>
  <c r="N17" i="4" s="1"/>
  <c r="O17" i="4" s="1"/>
  <c r="AB15" i="4"/>
  <c r="AC15" i="4" s="1"/>
  <c r="AD15" i="4" s="1"/>
  <c r="M12" i="4"/>
  <c r="N12" i="4" s="1"/>
  <c r="O12" i="4" s="1"/>
  <c r="AB10" i="4"/>
  <c r="AC10" i="4" s="1"/>
  <c r="AD10" i="4" s="1"/>
  <c r="AB9" i="4"/>
  <c r="AC9" i="4" s="1"/>
  <c r="M103" i="4"/>
  <c r="N103" i="4" s="1"/>
  <c r="O103" i="4" s="1"/>
  <c r="M39" i="4"/>
  <c r="N39" i="4" s="1"/>
  <c r="O39" i="4" s="1"/>
  <c r="R157" i="4"/>
  <c r="R149" i="4"/>
  <c r="R141" i="4"/>
  <c r="R133" i="4"/>
  <c r="R125" i="4"/>
  <c r="S125" i="4" s="1"/>
  <c r="T125" i="4" s="1"/>
  <c r="R117" i="4"/>
  <c r="R109" i="4"/>
  <c r="R101" i="4"/>
  <c r="S101" i="4" s="1"/>
  <c r="T101" i="4" s="1"/>
  <c r="R93" i="4"/>
  <c r="R85" i="4"/>
  <c r="S85" i="4" s="1"/>
  <c r="T85" i="4" s="1"/>
  <c r="R77" i="4"/>
  <c r="R69" i="4"/>
  <c r="R61" i="4"/>
  <c r="S61" i="4" s="1"/>
  <c r="T61" i="4" s="1"/>
  <c r="R53" i="4"/>
  <c r="R45" i="4"/>
  <c r="R37" i="4"/>
  <c r="S37" i="4" s="1"/>
  <c r="T37" i="4" s="1"/>
  <c r="R29" i="4"/>
  <c r="R21" i="4"/>
  <c r="R13" i="4"/>
  <c r="W148" i="4"/>
  <c r="W161" i="4"/>
  <c r="X161" i="4" s="1"/>
  <c r="Y161" i="4" s="1"/>
  <c r="W156" i="4"/>
  <c r="X156" i="4" s="1"/>
  <c r="Y156" i="4" s="1"/>
  <c r="M153" i="4"/>
  <c r="N153" i="4" s="1"/>
  <c r="O153" i="4" s="1"/>
  <c r="AB151" i="4"/>
  <c r="M148" i="4"/>
  <c r="N148" i="4" s="1"/>
  <c r="O148" i="4" s="1"/>
  <c r="AB146" i="4"/>
  <c r="W143" i="4"/>
  <c r="AB141" i="4"/>
  <c r="W138" i="4"/>
  <c r="X138" i="4" s="1"/>
  <c r="Y138" i="4" s="1"/>
  <c r="W133" i="4"/>
  <c r="X133" i="4" s="1"/>
  <c r="Y133" i="4" s="1"/>
  <c r="M130" i="4"/>
  <c r="N130" i="4" s="1"/>
  <c r="O130" i="4" s="1"/>
  <c r="AB128" i="4"/>
  <c r="M125" i="4"/>
  <c r="N125" i="4" s="1"/>
  <c r="O125" i="4" s="1"/>
  <c r="AB123" i="4"/>
  <c r="W120" i="4"/>
  <c r="AB118" i="4"/>
  <c r="W115" i="4"/>
  <c r="X115" i="4" s="1"/>
  <c r="Y115" i="4" s="1"/>
  <c r="M112" i="4"/>
  <c r="N112" i="4" s="1"/>
  <c r="O112" i="4" s="1"/>
  <c r="W110" i="4"/>
  <c r="M107" i="4"/>
  <c r="N107" i="4" s="1"/>
  <c r="AB105" i="4"/>
  <c r="M102" i="4"/>
  <c r="N102" i="4" s="1"/>
  <c r="O102" i="4" s="1"/>
  <c r="AB100" i="4"/>
  <c r="W97" i="4"/>
  <c r="W92" i="4"/>
  <c r="M89" i="4"/>
  <c r="N89" i="4" s="1"/>
  <c r="O89" i="4" s="1"/>
  <c r="AB87" i="4"/>
  <c r="M84" i="4"/>
  <c r="N84" i="4" s="1"/>
  <c r="O84" i="4" s="1"/>
  <c r="AB82" i="4"/>
  <c r="W79" i="4"/>
  <c r="X79" i="4" s="1"/>
  <c r="Y79" i="4" s="1"/>
  <c r="AB77" i="4"/>
  <c r="W74" i="4"/>
  <c r="W69" i="4"/>
  <c r="X69" i="4" s="1"/>
  <c r="Y69" i="4" s="1"/>
  <c r="M66" i="4"/>
  <c r="N66" i="4" s="1"/>
  <c r="O66" i="4" s="1"/>
  <c r="AB64" i="4"/>
  <c r="M61" i="4"/>
  <c r="N61" i="4" s="1"/>
  <c r="O61" i="4" s="1"/>
  <c r="AB59" i="4"/>
  <c r="W56" i="4"/>
  <c r="AB54" i="4"/>
  <c r="W51" i="4"/>
  <c r="M48" i="4"/>
  <c r="N48" i="4" s="1"/>
  <c r="O48" i="4" s="1"/>
  <c r="W46" i="4"/>
  <c r="X46" i="4" s="1"/>
  <c r="Y46" i="4" s="1"/>
  <c r="M43" i="4"/>
  <c r="N43" i="4" s="1"/>
  <c r="O43" i="4" s="1"/>
  <c r="AB41" i="4"/>
  <c r="M38" i="4"/>
  <c r="N38" i="4" s="1"/>
  <c r="O38" i="4" s="1"/>
  <c r="AB36" i="4"/>
  <c r="W33" i="4"/>
  <c r="W28" i="4"/>
  <c r="M25" i="4"/>
  <c r="N25" i="4" s="1"/>
  <c r="O25" i="4" s="1"/>
  <c r="AB23" i="4"/>
  <c r="AC23" i="4" s="1"/>
  <c r="AD23" i="4" s="1"/>
  <c r="M20" i="4"/>
  <c r="N20" i="4" s="1"/>
  <c r="O20" i="4" s="1"/>
  <c r="AB18" i="4"/>
  <c r="W15" i="4"/>
  <c r="X15" i="4" s="1"/>
  <c r="Y15" i="4" s="1"/>
  <c r="AB13" i="4"/>
  <c r="AC13" i="4" s="1"/>
  <c r="AD13" i="4" s="1"/>
  <c r="W10" i="4"/>
  <c r="M159" i="4"/>
  <c r="N159" i="4" s="1"/>
  <c r="O159" i="4" s="1"/>
  <c r="M95" i="4"/>
  <c r="N95" i="4" s="1"/>
  <c r="O95" i="4" s="1"/>
  <c r="M31" i="4"/>
  <c r="N31" i="4" s="1"/>
  <c r="O31" i="4" s="1"/>
  <c r="R140" i="4"/>
  <c r="R108" i="4"/>
  <c r="R76" i="4"/>
  <c r="R44" i="4"/>
  <c r="R36" i="4"/>
  <c r="R28" i="4"/>
  <c r="R20" i="4"/>
  <c r="R12" i="4"/>
  <c r="S12" i="4" s="1"/>
  <c r="T12" i="4" s="1"/>
  <c r="AB161" i="4"/>
  <c r="M161" i="4"/>
  <c r="N161" i="4" s="1"/>
  <c r="O161" i="4" s="1"/>
  <c r="AB159" i="4"/>
  <c r="M156" i="4"/>
  <c r="N156" i="4" s="1"/>
  <c r="O156" i="4" s="1"/>
  <c r="AB154" i="4"/>
  <c r="W151" i="4"/>
  <c r="W146" i="4"/>
  <c r="X146" i="4" s="1"/>
  <c r="Y146" i="4" s="1"/>
  <c r="M138" i="4"/>
  <c r="N138" i="4" s="1"/>
  <c r="O138" i="4" s="1"/>
  <c r="AB136" i="4"/>
  <c r="AB131" i="4"/>
  <c r="W128" i="4"/>
  <c r="X128" i="4" s="1"/>
  <c r="Y128" i="4" s="1"/>
  <c r="AB126" i="4"/>
  <c r="W123" i="4"/>
  <c r="M120" i="4"/>
  <c r="N120" i="4" s="1"/>
  <c r="O120" i="4" s="1"/>
  <c r="W118" i="4"/>
  <c r="M115" i="4"/>
  <c r="N115" i="4" s="1"/>
  <c r="O115" i="4" s="1"/>
  <c r="AB113" i="4"/>
  <c r="M110" i="4"/>
  <c r="N110" i="4" s="1"/>
  <c r="O110" i="4" s="1"/>
  <c r="AB108" i="4"/>
  <c r="AC108" i="4" s="1"/>
  <c r="AD108" i="4" s="1"/>
  <c r="W105" i="4"/>
  <c r="X105" i="4" s="1"/>
  <c r="Y105" i="4" s="1"/>
  <c r="W100" i="4"/>
  <c r="M97" i="4"/>
  <c r="N97" i="4" s="1"/>
  <c r="O97" i="4" s="1"/>
  <c r="AB95" i="4"/>
  <c r="M92" i="4"/>
  <c r="N92" i="4" s="1"/>
  <c r="O92" i="4" s="1"/>
  <c r="AB90" i="4"/>
  <c r="W87" i="4"/>
  <c r="AB85" i="4"/>
  <c r="AC85" i="4" s="1"/>
  <c r="AD85" i="4" s="1"/>
  <c r="W82" i="4"/>
  <c r="W77" i="4"/>
  <c r="M74" i="4"/>
  <c r="N74" i="4" s="1"/>
  <c r="O74" i="4" s="1"/>
  <c r="AB72" i="4"/>
  <c r="M69" i="4"/>
  <c r="N69" i="4" s="1"/>
  <c r="O69" i="4" s="1"/>
  <c r="AB67" i="4"/>
  <c r="W64" i="4"/>
  <c r="AB62" i="4"/>
  <c r="AC62" i="4" s="1"/>
  <c r="AD62" i="4" s="1"/>
  <c r="W59" i="4"/>
  <c r="M56" i="4"/>
  <c r="N56" i="4" s="1"/>
  <c r="O56" i="4" s="1"/>
  <c r="W54" i="4"/>
  <c r="X54" i="4" s="1"/>
  <c r="Y54" i="4" s="1"/>
  <c r="M51" i="4"/>
  <c r="N51" i="4" s="1"/>
  <c r="O51" i="4" s="1"/>
  <c r="AB49" i="4"/>
  <c r="M46" i="4"/>
  <c r="N46" i="4" s="1"/>
  <c r="O46" i="4" s="1"/>
  <c r="AB44" i="4"/>
  <c r="W41" i="4"/>
  <c r="X41" i="4" s="1"/>
  <c r="Y41" i="4" s="1"/>
  <c r="W36" i="4"/>
  <c r="M33" i="4"/>
  <c r="N33" i="4" s="1"/>
  <c r="O33" i="4" s="1"/>
  <c r="AB31" i="4"/>
  <c r="M28" i="4"/>
  <c r="N28" i="4" s="1"/>
  <c r="O28" i="4" s="1"/>
  <c r="AB26" i="4"/>
  <c r="W23" i="4"/>
  <c r="AB21" i="4"/>
  <c r="AC21" i="4" s="1"/>
  <c r="AD21" i="4" s="1"/>
  <c r="W18" i="4"/>
  <c r="X18" i="4" s="1"/>
  <c r="Y18" i="4" s="1"/>
  <c r="W13" i="4"/>
  <c r="M10" i="4"/>
  <c r="N10" i="4" s="1"/>
  <c r="O10" i="4" s="1"/>
  <c r="M151" i="4"/>
  <c r="N151" i="4" s="1"/>
  <c r="O151" i="4" s="1"/>
  <c r="M87" i="4"/>
  <c r="N87" i="4" s="1"/>
  <c r="O87" i="4" s="1"/>
  <c r="M23" i="4"/>
  <c r="N23" i="4" s="1"/>
  <c r="O23" i="4" s="1"/>
  <c r="W159" i="4"/>
  <c r="AB157" i="4"/>
  <c r="W154" i="4"/>
  <c r="W149" i="4"/>
  <c r="M146" i="4"/>
  <c r="N146" i="4" s="1"/>
  <c r="O146" i="4" s="1"/>
  <c r="AB144" i="4"/>
  <c r="AC144" i="4" s="1"/>
  <c r="AD144" i="4" s="1"/>
  <c r="M141" i="4"/>
  <c r="N141" i="4" s="1"/>
  <c r="O141" i="4" s="1"/>
  <c r="AB139" i="4"/>
  <c r="W136" i="4"/>
  <c r="AB134" i="4"/>
  <c r="W131" i="4"/>
  <c r="X131" i="4" s="1"/>
  <c r="Y131" i="4" s="1"/>
  <c r="M128" i="4"/>
  <c r="N128" i="4" s="1"/>
  <c r="O128" i="4" s="1"/>
  <c r="W126" i="4"/>
  <c r="M123" i="4"/>
  <c r="N123" i="4" s="1"/>
  <c r="O123" i="4" s="1"/>
  <c r="AB121" i="4"/>
  <c r="AC121" i="4" s="1"/>
  <c r="AD121" i="4" s="1"/>
  <c r="M118" i="4"/>
  <c r="N118" i="4" s="1"/>
  <c r="O118" i="4" s="1"/>
  <c r="AB116" i="4"/>
  <c r="W113" i="4"/>
  <c r="W108" i="4"/>
  <c r="M105" i="4"/>
  <c r="N105" i="4" s="1"/>
  <c r="O105" i="4" s="1"/>
  <c r="AB103" i="4"/>
  <c r="M100" i="4"/>
  <c r="N100" i="4" s="1"/>
  <c r="O100" i="4" s="1"/>
  <c r="AB98" i="4"/>
  <c r="AC98" i="4" s="1"/>
  <c r="AD98" i="4" s="1"/>
  <c r="W95" i="4"/>
  <c r="AB93" i="4"/>
  <c r="W90" i="4"/>
  <c r="W85" i="4"/>
  <c r="M82" i="4"/>
  <c r="N82" i="4" s="1"/>
  <c r="O82" i="4" s="1"/>
  <c r="AB80" i="4"/>
  <c r="M77" i="4"/>
  <c r="N77" i="4" s="1"/>
  <c r="O77" i="4" s="1"/>
  <c r="AB75" i="4"/>
  <c r="W72" i="4"/>
  <c r="W67" i="4"/>
  <c r="M64" i="4"/>
  <c r="N64" i="4" s="1"/>
  <c r="O64" i="4" s="1"/>
  <c r="M59" i="4"/>
  <c r="N59" i="4" s="1"/>
  <c r="O59" i="4" s="1"/>
  <c r="AB57" i="4"/>
  <c r="AC57" i="4" s="1"/>
  <c r="AD57" i="4" s="1"/>
  <c r="M54" i="4"/>
  <c r="N54" i="4" s="1"/>
  <c r="O54" i="4" s="1"/>
  <c r="AB52" i="4"/>
  <c r="W49" i="4"/>
  <c r="X49" i="4" s="1"/>
  <c r="Y49" i="4" s="1"/>
  <c r="W44" i="4"/>
  <c r="M41" i="4"/>
  <c r="N41" i="4" s="1"/>
  <c r="O41" i="4" s="1"/>
  <c r="AB39" i="4"/>
  <c r="M36" i="4"/>
  <c r="N36" i="4" s="1"/>
  <c r="O36" i="4" s="1"/>
  <c r="AB34" i="4"/>
  <c r="W31" i="4"/>
  <c r="AB29" i="4"/>
  <c r="AC29" i="4" s="1"/>
  <c r="AD29" i="4" s="1"/>
  <c r="W26" i="4"/>
  <c r="X26" i="4" s="1"/>
  <c r="Y26" i="4" s="1"/>
  <c r="W21" i="4"/>
  <c r="M18" i="4"/>
  <c r="N18" i="4" s="1"/>
  <c r="O18" i="4" s="1"/>
  <c r="AB16" i="4"/>
  <c r="AC16" i="4" s="1"/>
  <c r="AD16" i="4" s="1"/>
  <c r="M13" i="4"/>
  <c r="N13" i="4" s="1"/>
  <c r="O13" i="4" s="1"/>
  <c r="AB11" i="4"/>
  <c r="AC11" i="4" s="1"/>
  <c r="AD11" i="4" s="1"/>
  <c r="M143" i="4"/>
  <c r="N143" i="4" s="1"/>
  <c r="O143" i="4" s="1"/>
  <c r="M79" i="4"/>
  <c r="N79" i="4" s="1"/>
  <c r="O79" i="4" s="1"/>
  <c r="M15" i="4"/>
  <c r="N15" i="4" s="1"/>
  <c r="O15" i="4" s="1"/>
  <c r="R58" i="4"/>
  <c r="H159" i="4"/>
  <c r="H146" i="4"/>
  <c r="I146" i="4" s="1"/>
  <c r="J146" i="4" s="1"/>
  <c r="H141" i="4"/>
  <c r="H128" i="4"/>
  <c r="H123" i="4"/>
  <c r="I123" i="4" s="1"/>
  <c r="J123" i="4" s="1"/>
  <c r="H118" i="4"/>
  <c r="I118" i="4" s="1"/>
  <c r="J118" i="4" s="1"/>
  <c r="H105" i="4"/>
  <c r="I105" i="4" s="1"/>
  <c r="J105" i="4" s="1"/>
  <c r="H100" i="4"/>
  <c r="I100" i="4" s="1"/>
  <c r="J100" i="4" s="1"/>
  <c r="H95" i="4"/>
  <c r="H82" i="4"/>
  <c r="I82" i="4" s="1"/>
  <c r="J82" i="4" s="1"/>
  <c r="H77" i="4"/>
  <c r="H64" i="4"/>
  <c r="I64" i="4" s="1"/>
  <c r="J64" i="4" s="1"/>
  <c r="H59" i="4"/>
  <c r="H54" i="4"/>
  <c r="I54" i="4" s="1"/>
  <c r="J54" i="4" s="1"/>
  <c r="H41" i="4"/>
  <c r="I41" i="4" s="1"/>
  <c r="J41" i="4" s="1"/>
  <c r="H36" i="4"/>
  <c r="I36" i="4" s="1"/>
  <c r="J36" i="4" s="1"/>
  <c r="H31" i="4"/>
  <c r="H44" i="4"/>
  <c r="H26" i="4"/>
  <c r="H21" i="4"/>
  <c r="H18" i="4"/>
  <c r="I18" i="4" s="1"/>
  <c r="J18" i="4" s="1"/>
  <c r="H13" i="4"/>
  <c r="I13" i="4" s="1"/>
  <c r="J13" i="4" s="1"/>
  <c r="E167" i="4"/>
  <c r="E168" i="4" s="1"/>
  <c r="E165" i="4"/>
  <c r="E166" i="4" s="1"/>
  <c r="F165" i="4"/>
  <c r="F166" i="4" s="1"/>
  <c r="F167" i="4"/>
  <c r="F168" i="4" s="1"/>
  <c r="D165" i="4"/>
  <c r="D166" i="4" s="1"/>
  <c r="D167" i="4"/>
  <c r="D168" i="4" s="1"/>
  <c r="B167" i="4"/>
  <c r="B168" i="4" s="1"/>
  <c r="B165" i="4"/>
  <c r="B166" i="4" s="1"/>
  <c r="H152" i="4"/>
  <c r="I152" i="4" s="1"/>
  <c r="J152" i="4" s="1"/>
  <c r="H147" i="4"/>
  <c r="I147" i="4" s="1"/>
  <c r="J147" i="4" s="1"/>
  <c r="H106" i="4"/>
  <c r="I106" i="4" s="1"/>
  <c r="J106" i="4" s="1"/>
  <c r="H83" i="4"/>
  <c r="I83" i="4" s="1"/>
  <c r="J83" i="4" s="1"/>
  <c r="H60" i="4"/>
  <c r="I60" i="4" s="1"/>
  <c r="J60" i="4" s="1"/>
  <c r="H89" i="4"/>
  <c r="I89" i="4" s="1"/>
  <c r="J89" i="4" s="1"/>
  <c r="H84" i="4"/>
  <c r="I84" i="4" s="1"/>
  <c r="J84" i="4" s="1"/>
  <c r="H154" i="4"/>
  <c r="I154" i="4" s="1"/>
  <c r="J154" i="4" s="1"/>
  <c r="H149" i="4"/>
  <c r="I149" i="4" s="1"/>
  <c r="J149" i="4" s="1"/>
  <c r="H136" i="4"/>
  <c r="I136" i="4" s="1"/>
  <c r="J136" i="4" s="1"/>
  <c r="H131" i="4"/>
  <c r="I131" i="4" s="1"/>
  <c r="J131" i="4" s="1"/>
  <c r="H126" i="4"/>
  <c r="I126" i="4" s="1"/>
  <c r="J126" i="4" s="1"/>
  <c r="H113" i="4"/>
  <c r="I113" i="4" s="1"/>
  <c r="J113" i="4" s="1"/>
  <c r="H108" i="4"/>
  <c r="I108" i="4" s="1"/>
  <c r="J108" i="4" s="1"/>
  <c r="H103" i="4"/>
  <c r="I103" i="4" s="1"/>
  <c r="J103" i="4" s="1"/>
  <c r="H90" i="4"/>
  <c r="I90" i="4" s="1"/>
  <c r="J90" i="4" s="1"/>
  <c r="H85" i="4"/>
  <c r="I85" i="4" s="1"/>
  <c r="J85" i="4" s="1"/>
  <c r="H72" i="4"/>
  <c r="I72" i="4" s="1"/>
  <c r="J72" i="4" s="1"/>
  <c r="H67" i="4"/>
  <c r="I67" i="4" s="1"/>
  <c r="J67" i="4" s="1"/>
  <c r="H62" i="4"/>
  <c r="I62" i="4" s="1"/>
  <c r="J62" i="4" s="1"/>
  <c r="H49" i="4"/>
  <c r="I49" i="4" s="1"/>
  <c r="J49" i="4" s="1"/>
  <c r="H39" i="4"/>
  <c r="I39" i="4" s="1"/>
  <c r="J39" i="4" s="1"/>
  <c r="H157" i="4"/>
  <c r="I157" i="4" s="1"/>
  <c r="J157" i="4" s="1"/>
  <c r="H144" i="4"/>
  <c r="I144" i="4" s="1"/>
  <c r="J144" i="4" s="1"/>
  <c r="H139" i="4"/>
  <c r="I139" i="4" s="1"/>
  <c r="J139" i="4" s="1"/>
  <c r="H134" i="4"/>
  <c r="I134" i="4" s="1"/>
  <c r="J134" i="4" s="1"/>
  <c r="H121" i="4"/>
  <c r="I121" i="4" s="1"/>
  <c r="J121" i="4" s="1"/>
  <c r="H116" i="4"/>
  <c r="I116" i="4" s="1"/>
  <c r="J116" i="4" s="1"/>
  <c r="H111" i="4"/>
  <c r="I111" i="4" s="1"/>
  <c r="J111" i="4" s="1"/>
  <c r="H98" i="4"/>
  <c r="I98" i="4" s="1"/>
  <c r="J98" i="4" s="1"/>
  <c r="H93" i="4"/>
  <c r="I93" i="4" s="1"/>
  <c r="J93" i="4" s="1"/>
  <c r="H80" i="4"/>
  <c r="I80" i="4" s="1"/>
  <c r="J80" i="4" s="1"/>
  <c r="H75" i="4"/>
  <c r="I75" i="4" s="1"/>
  <c r="J75" i="4" s="1"/>
  <c r="H70" i="4"/>
  <c r="I70" i="4" s="1"/>
  <c r="J70" i="4" s="1"/>
  <c r="H57" i="4"/>
  <c r="I57" i="4" s="1"/>
  <c r="J57" i="4" s="1"/>
  <c r="H52" i="4"/>
  <c r="I52" i="4" s="1"/>
  <c r="J52" i="4" s="1"/>
  <c r="H47" i="4"/>
  <c r="I47" i="4" s="1"/>
  <c r="J47" i="4" s="1"/>
  <c r="H34" i="4"/>
  <c r="I34" i="4" s="1"/>
  <c r="J34" i="4" s="1"/>
  <c r="H29" i="4"/>
  <c r="I29" i="4" s="1"/>
  <c r="J29" i="4" s="1"/>
  <c r="H16" i="4"/>
  <c r="I16" i="4" s="1"/>
  <c r="J16" i="4" s="1"/>
  <c r="H11" i="4"/>
  <c r="I11" i="4" s="1"/>
  <c r="J11" i="4" s="1"/>
  <c r="H9" i="4"/>
  <c r="I9" i="4" s="1"/>
  <c r="J9" i="4" s="1"/>
  <c r="H142" i="4"/>
  <c r="I142" i="4" s="1"/>
  <c r="J142" i="4" s="1"/>
  <c r="H129" i="4"/>
  <c r="I129" i="4" s="1"/>
  <c r="J129" i="4" s="1"/>
  <c r="H124" i="4"/>
  <c r="I124" i="4" s="1"/>
  <c r="J124" i="4" s="1"/>
  <c r="H119" i="4"/>
  <c r="I119" i="4" s="1"/>
  <c r="J119" i="4" s="1"/>
  <c r="H101" i="4"/>
  <c r="I101" i="4" s="1"/>
  <c r="J101" i="4" s="1"/>
  <c r="H88" i="4"/>
  <c r="I88" i="4" s="1"/>
  <c r="J88" i="4" s="1"/>
  <c r="H78" i="4"/>
  <c r="I78" i="4" s="1"/>
  <c r="J78" i="4" s="1"/>
  <c r="H65" i="4"/>
  <c r="I65" i="4" s="1"/>
  <c r="J65" i="4" s="1"/>
  <c r="H55" i="4"/>
  <c r="I55" i="4" s="1"/>
  <c r="J55" i="4" s="1"/>
  <c r="H42" i="4"/>
  <c r="I42" i="4" s="1"/>
  <c r="J42" i="4" s="1"/>
  <c r="H37" i="4"/>
  <c r="I37" i="4" s="1"/>
  <c r="J37" i="4" s="1"/>
  <c r="H24" i="4"/>
  <c r="I24" i="4" s="1"/>
  <c r="J24" i="4" s="1"/>
  <c r="H19" i="4"/>
  <c r="I19" i="4" s="1"/>
  <c r="H14" i="4"/>
  <c r="I14" i="4" s="1"/>
  <c r="J14" i="4" s="1"/>
  <c r="H160" i="4"/>
  <c r="I160" i="4" s="1"/>
  <c r="J160" i="4" s="1"/>
  <c r="H155" i="4"/>
  <c r="I155" i="4" s="1"/>
  <c r="J155" i="4" s="1"/>
  <c r="H150" i="4"/>
  <c r="I150" i="4" s="1"/>
  <c r="J150" i="4" s="1"/>
  <c r="H137" i="4"/>
  <c r="I137" i="4" s="1"/>
  <c r="J137" i="4" s="1"/>
  <c r="H132" i="4"/>
  <c r="I132" i="4" s="1"/>
  <c r="J132" i="4" s="1"/>
  <c r="H127" i="4"/>
  <c r="I127" i="4" s="1"/>
  <c r="J127" i="4" s="1"/>
  <c r="H114" i="4"/>
  <c r="I114" i="4" s="1"/>
  <c r="J114" i="4" s="1"/>
  <c r="H109" i="4"/>
  <c r="I109" i="4" s="1"/>
  <c r="J109" i="4" s="1"/>
  <c r="H96" i="4"/>
  <c r="I96" i="4" s="1"/>
  <c r="J96" i="4" s="1"/>
  <c r="H91" i="4"/>
  <c r="I91" i="4" s="1"/>
  <c r="J91" i="4" s="1"/>
  <c r="H86" i="4"/>
  <c r="I86" i="4" s="1"/>
  <c r="J86" i="4" s="1"/>
  <c r="H73" i="4"/>
  <c r="I73" i="4" s="1"/>
  <c r="J73" i="4" s="1"/>
  <c r="H68" i="4"/>
  <c r="I68" i="4" s="1"/>
  <c r="J68" i="4" s="1"/>
  <c r="H63" i="4"/>
  <c r="I63" i="4" s="1"/>
  <c r="J63" i="4" s="1"/>
  <c r="H50" i="4"/>
  <c r="I50" i="4" s="1"/>
  <c r="J50" i="4" s="1"/>
  <c r="H45" i="4"/>
  <c r="I45" i="4" s="1"/>
  <c r="J45" i="4" s="1"/>
  <c r="H32" i="4"/>
  <c r="I32" i="4" s="1"/>
  <c r="J32" i="4" s="1"/>
  <c r="H27" i="4"/>
  <c r="I27" i="4" s="1"/>
  <c r="J27" i="4" s="1"/>
  <c r="H22" i="4"/>
  <c r="I22" i="4" s="1"/>
  <c r="J22" i="4" s="1"/>
  <c r="H158" i="4"/>
  <c r="I158" i="4" s="1"/>
  <c r="J158" i="4" s="1"/>
  <c r="H145" i="4"/>
  <c r="I145" i="4" s="1"/>
  <c r="J145" i="4" s="1"/>
  <c r="H140" i="4"/>
  <c r="I140" i="4" s="1"/>
  <c r="J140" i="4" s="1"/>
  <c r="H135" i="4"/>
  <c r="I135" i="4" s="1"/>
  <c r="J135" i="4" s="1"/>
  <c r="H122" i="4"/>
  <c r="I122" i="4" s="1"/>
  <c r="J122" i="4" s="1"/>
  <c r="H117" i="4"/>
  <c r="I117" i="4" s="1"/>
  <c r="J117" i="4" s="1"/>
  <c r="H104" i="4"/>
  <c r="I104" i="4" s="1"/>
  <c r="J104" i="4" s="1"/>
  <c r="H99" i="4"/>
  <c r="I99" i="4" s="1"/>
  <c r="J99" i="4" s="1"/>
  <c r="H94" i="4"/>
  <c r="I94" i="4" s="1"/>
  <c r="J94" i="4" s="1"/>
  <c r="H81" i="4"/>
  <c r="I81" i="4" s="1"/>
  <c r="J81" i="4" s="1"/>
  <c r="H76" i="4"/>
  <c r="I76" i="4" s="1"/>
  <c r="J76" i="4" s="1"/>
  <c r="H71" i="4"/>
  <c r="I71" i="4" s="1"/>
  <c r="J71" i="4" s="1"/>
  <c r="H58" i="4"/>
  <c r="I58" i="4" s="1"/>
  <c r="J58" i="4" s="1"/>
  <c r="H53" i="4"/>
  <c r="I53" i="4" s="1"/>
  <c r="J53" i="4" s="1"/>
  <c r="H40" i="4"/>
  <c r="I40" i="4" s="1"/>
  <c r="J40" i="4" s="1"/>
  <c r="H35" i="4"/>
  <c r="I35" i="4" s="1"/>
  <c r="J35" i="4" s="1"/>
  <c r="H30" i="4"/>
  <c r="I30" i="4" s="1"/>
  <c r="J30" i="4" s="1"/>
  <c r="H17" i="4"/>
  <c r="I17" i="4" s="1"/>
  <c r="J17" i="4" s="1"/>
  <c r="H12" i="4"/>
  <c r="I12" i="4" s="1"/>
  <c r="J12" i="4" s="1"/>
  <c r="H153" i="4"/>
  <c r="I153" i="4" s="1"/>
  <c r="J153" i="4" s="1"/>
  <c r="H148" i="4"/>
  <c r="I148" i="4" s="1"/>
  <c r="J148" i="4" s="1"/>
  <c r="H143" i="4"/>
  <c r="I143" i="4" s="1"/>
  <c r="J143" i="4" s="1"/>
  <c r="H130" i="4"/>
  <c r="I130" i="4" s="1"/>
  <c r="J130" i="4" s="1"/>
  <c r="H125" i="4"/>
  <c r="I125" i="4" s="1"/>
  <c r="J125" i="4" s="1"/>
  <c r="H112" i="4"/>
  <c r="I112" i="4" s="1"/>
  <c r="J112" i="4" s="1"/>
  <c r="H107" i="4"/>
  <c r="I107" i="4" s="1"/>
  <c r="H102" i="4"/>
  <c r="I102" i="4" s="1"/>
  <c r="J102" i="4" s="1"/>
  <c r="H79" i="4"/>
  <c r="I79" i="4" s="1"/>
  <c r="J79" i="4" s="1"/>
  <c r="H66" i="4"/>
  <c r="I66" i="4" s="1"/>
  <c r="J66" i="4" s="1"/>
  <c r="H61" i="4"/>
  <c r="I61" i="4" s="1"/>
  <c r="J61" i="4" s="1"/>
  <c r="H48" i="4"/>
  <c r="I48" i="4" s="1"/>
  <c r="J48" i="4" s="1"/>
  <c r="H43" i="4"/>
  <c r="I43" i="4" s="1"/>
  <c r="J43" i="4" s="1"/>
  <c r="H38" i="4"/>
  <c r="I38" i="4" s="1"/>
  <c r="J38" i="4" s="1"/>
  <c r="H25" i="4"/>
  <c r="I25" i="4" s="1"/>
  <c r="J25" i="4" s="1"/>
  <c r="H20" i="4"/>
  <c r="I20" i="4" s="1"/>
  <c r="J20" i="4" s="1"/>
  <c r="H15" i="4"/>
  <c r="I15" i="4" s="1"/>
  <c r="J15" i="4" s="1"/>
  <c r="H161" i="4"/>
  <c r="I161" i="4" s="1"/>
  <c r="J161" i="4" s="1"/>
  <c r="H156" i="4"/>
  <c r="I156" i="4" s="1"/>
  <c r="J156" i="4" s="1"/>
  <c r="H151" i="4"/>
  <c r="I151" i="4" s="1"/>
  <c r="J151" i="4" s="1"/>
  <c r="H138" i="4"/>
  <c r="I138" i="4" s="1"/>
  <c r="J138" i="4" s="1"/>
  <c r="H133" i="4"/>
  <c r="I133" i="4" s="1"/>
  <c r="J133" i="4" s="1"/>
  <c r="H120" i="4"/>
  <c r="I120" i="4" s="1"/>
  <c r="J120" i="4" s="1"/>
  <c r="H115" i="4"/>
  <c r="I115" i="4" s="1"/>
  <c r="J115" i="4" s="1"/>
  <c r="H110" i="4"/>
  <c r="I110" i="4" s="1"/>
  <c r="J110" i="4" s="1"/>
  <c r="H97" i="4"/>
  <c r="I97" i="4" s="1"/>
  <c r="J97" i="4" s="1"/>
  <c r="H92" i="4"/>
  <c r="I92" i="4" s="1"/>
  <c r="J92" i="4" s="1"/>
  <c r="H87" i="4"/>
  <c r="I87" i="4" s="1"/>
  <c r="J87" i="4" s="1"/>
  <c r="H74" i="4"/>
  <c r="I74" i="4" s="1"/>
  <c r="J74" i="4" s="1"/>
  <c r="H69" i="4"/>
  <c r="I69" i="4" s="1"/>
  <c r="J69" i="4" s="1"/>
  <c r="H56" i="4"/>
  <c r="I56" i="4" s="1"/>
  <c r="J56" i="4" s="1"/>
  <c r="H51" i="4"/>
  <c r="I51" i="4" s="1"/>
  <c r="J51" i="4" s="1"/>
  <c r="H46" i="4"/>
  <c r="I46" i="4" s="1"/>
  <c r="J46" i="4" s="1"/>
  <c r="H33" i="4"/>
  <c r="I33" i="4" s="1"/>
  <c r="J33" i="4" s="1"/>
  <c r="H28" i="4"/>
  <c r="I28" i="4" s="1"/>
  <c r="J28" i="4" s="1"/>
  <c r="H23" i="4"/>
  <c r="I23" i="4" s="1"/>
  <c r="J23" i="4" s="1"/>
  <c r="H10" i="4"/>
  <c r="I10" i="4" s="1"/>
  <c r="J10" i="4" s="1"/>
  <c r="S127" i="4"/>
  <c r="T127" i="4" s="1"/>
  <c r="S95" i="4"/>
  <c r="T95" i="4" s="1"/>
  <c r="S79" i="4"/>
  <c r="T79" i="4" s="1"/>
  <c r="S23" i="4"/>
  <c r="T23" i="4" s="1"/>
  <c r="S119" i="4"/>
  <c r="T119" i="4" s="1"/>
  <c r="S31" i="4"/>
  <c r="T31" i="4" s="1"/>
  <c r="S151" i="4"/>
  <c r="T151" i="4" s="1"/>
  <c r="S111" i="4"/>
  <c r="T111" i="4" s="1"/>
  <c r="S39" i="4"/>
  <c r="T39" i="4" s="1"/>
  <c r="S159" i="4"/>
  <c r="T159" i="4" s="1"/>
  <c r="S135" i="4"/>
  <c r="T135" i="4" s="1"/>
  <c r="S103" i="4"/>
  <c r="T103" i="4" s="1"/>
  <c r="S87" i="4"/>
  <c r="T87" i="4" s="1"/>
  <c r="S71" i="4"/>
  <c r="T71" i="4" s="1"/>
  <c r="S63" i="4"/>
  <c r="T63" i="4" s="1"/>
  <c r="S15" i="4"/>
  <c r="T15" i="4" s="1"/>
  <c r="X159" i="4"/>
  <c r="Y159" i="4" s="1"/>
  <c r="X154" i="4"/>
  <c r="Y154" i="4" s="1"/>
  <c r="S155" i="4"/>
  <c r="T155" i="4" s="1"/>
  <c r="S147" i="4"/>
  <c r="T147" i="4" s="1"/>
  <c r="S139" i="4"/>
  <c r="T139" i="4" s="1"/>
  <c r="S131" i="4"/>
  <c r="T131" i="4" s="1"/>
  <c r="S123" i="4"/>
  <c r="T123" i="4" s="1"/>
  <c r="S115" i="4"/>
  <c r="T115" i="4" s="1"/>
  <c r="S107" i="4"/>
  <c r="S99" i="4"/>
  <c r="T99" i="4" s="1"/>
  <c r="S91" i="4"/>
  <c r="T91" i="4" s="1"/>
  <c r="S83" i="4"/>
  <c r="T83" i="4" s="1"/>
  <c r="S75" i="4"/>
  <c r="T75" i="4" s="1"/>
  <c r="S67" i="4"/>
  <c r="T67" i="4" s="1"/>
  <c r="S59" i="4"/>
  <c r="T59" i="4" s="1"/>
  <c r="S51" i="4"/>
  <c r="T51" i="4" s="1"/>
  <c r="S43" i="4"/>
  <c r="T43" i="4" s="1"/>
  <c r="S35" i="4"/>
  <c r="T35" i="4" s="1"/>
  <c r="S27" i="4"/>
  <c r="T27" i="4" s="1"/>
  <c r="S19" i="4"/>
  <c r="T19" i="4" s="1"/>
  <c r="S11" i="4"/>
  <c r="T11" i="4" s="1"/>
  <c r="S47" i="4"/>
  <c r="T47" i="4" s="1"/>
  <c r="S143" i="4"/>
  <c r="T143" i="4" s="1"/>
  <c r="S55" i="4"/>
  <c r="T55" i="4" s="1"/>
  <c r="AC19" i="4"/>
  <c r="AD19" i="4" s="1"/>
  <c r="S158" i="4"/>
  <c r="T158" i="4" s="1"/>
  <c r="S142" i="4"/>
  <c r="T142" i="4" s="1"/>
  <c r="S134" i="4"/>
  <c r="T134" i="4" s="1"/>
  <c r="S110" i="4"/>
  <c r="T110" i="4" s="1"/>
  <c r="S102" i="4"/>
  <c r="T102" i="4" s="1"/>
  <c r="S94" i="4"/>
  <c r="T94" i="4" s="1"/>
  <c r="S78" i="4"/>
  <c r="T78" i="4" s="1"/>
  <c r="S70" i="4"/>
  <c r="T70" i="4" s="1"/>
  <c r="S54" i="4"/>
  <c r="T54" i="4" s="1"/>
  <c r="S46" i="4"/>
  <c r="T46" i="4" s="1"/>
  <c r="S38" i="4"/>
  <c r="T38" i="4" s="1"/>
  <c r="S30" i="4"/>
  <c r="T30" i="4" s="1"/>
  <c r="S14" i="4"/>
  <c r="T14" i="4" s="1"/>
  <c r="S26" i="4"/>
  <c r="T26" i="4" s="1"/>
  <c r="S18" i="4"/>
  <c r="S10" i="4"/>
  <c r="X149" i="4"/>
  <c r="Y149" i="4" s="1"/>
  <c r="AC153" i="4"/>
  <c r="AD153" i="4" s="1"/>
  <c r="X157" i="4"/>
  <c r="Y157" i="4" s="1"/>
  <c r="AC161" i="4"/>
  <c r="AD161" i="4" s="1"/>
  <c r="AC156" i="4"/>
  <c r="AD156" i="4" s="1"/>
  <c r="X144" i="4"/>
  <c r="Y144" i="4" s="1"/>
  <c r="AC138" i="4"/>
  <c r="AD138" i="4" s="1"/>
  <c r="AC133" i="4"/>
  <c r="AD133" i="4" s="1"/>
  <c r="X121" i="4"/>
  <c r="Y121" i="4" s="1"/>
  <c r="X116" i="4"/>
  <c r="Y116" i="4" s="1"/>
  <c r="X103" i="4"/>
  <c r="Y103" i="4" s="1"/>
  <c r="X98" i="4"/>
  <c r="Y98" i="4" s="1"/>
  <c r="X93" i="4"/>
  <c r="Y93" i="4" s="1"/>
  <c r="AC97" i="4"/>
  <c r="AD97" i="4" s="1"/>
  <c r="AC92" i="4"/>
  <c r="AD92" i="4" s="1"/>
  <c r="X80" i="4"/>
  <c r="Y80" i="4" s="1"/>
  <c r="AC87" i="4"/>
  <c r="AD87" i="4" s="1"/>
  <c r="X140" i="4"/>
  <c r="Y140" i="4" s="1"/>
  <c r="AC139" i="4"/>
  <c r="AD139" i="4" s="1"/>
  <c r="X127" i="4"/>
  <c r="Y127" i="4" s="1"/>
  <c r="X122" i="4"/>
  <c r="Y122" i="4" s="1"/>
  <c r="I128" i="4"/>
  <c r="J128" i="4" s="1"/>
  <c r="AC116" i="4"/>
  <c r="AD116" i="4" s="1"/>
  <c r="AC111" i="4"/>
  <c r="AD111" i="4" s="1"/>
  <c r="X99" i="4"/>
  <c r="Y99" i="4" s="1"/>
  <c r="AC93" i="4"/>
  <c r="AD93" i="4" s="1"/>
  <c r="X81" i="4"/>
  <c r="Y81" i="4" s="1"/>
  <c r="X76" i="4"/>
  <c r="Y76" i="4" s="1"/>
  <c r="AC80" i="4"/>
  <c r="AD80" i="4" s="1"/>
  <c r="AC75" i="4"/>
  <c r="AD75" i="4" s="1"/>
  <c r="X63" i="4"/>
  <c r="Y63" i="4" s="1"/>
  <c r="AC70" i="4"/>
  <c r="AD70" i="4" s="1"/>
  <c r="X58" i="4"/>
  <c r="Y58" i="4" s="1"/>
  <c r="X53" i="4"/>
  <c r="Y53" i="4" s="1"/>
  <c r="X148" i="4"/>
  <c r="Y148" i="4" s="1"/>
  <c r="AC152" i="4"/>
  <c r="AD152" i="4" s="1"/>
  <c r="AC147" i="4"/>
  <c r="AD147" i="4" s="1"/>
  <c r="I141" i="4"/>
  <c r="J141" i="4" s="1"/>
  <c r="AC124" i="4"/>
  <c r="AD124" i="4" s="1"/>
  <c r="AC119" i="4"/>
  <c r="AD119" i="4" s="1"/>
  <c r="AC101" i="4"/>
  <c r="AD101" i="4" s="1"/>
  <c r="AC78" i="4"/>
  <c r="AD78" i="4" s="1"/>
  <c r="X61" i="4"/>
  <c r="Y61" i="4" s="1"/>
  <c r="AC60" i="4"/>
  <c r="AD60" i="4" s="1"/>
  <c r="AC157" i="4"/>
  <c r="AD157" i="4" s="1"/>
  <c r="X145" i="4"/>
  <c r="Y145" i="4" s="1"/>
  <c r="AC134" i="4"/>
  <c r="AD134" i="4" s="1"/>
  <c r="AC142" i="4"/>
  <c r="AD142" i="4" s="1"/>
  <c r="X130" i="4"/>
  <c r="Y130" i="4" s="1"/>
  <c r="AC129" i="4"/>
  <c r="AD129" i="4" s="1"/>
  <c r="X112" i="4"/>
  <c r="Y112" i="4" s="1"/>
  <c r="X102" i="4"/>
  <c r="Y102" i="4" s="1"/>
  <c r="AC106" i="4"/>
  <c r="AD106" i="4" s="1"/>
  <c r="X89" i="4"/>
  <c r="Y89" i="4" s="1"/>
  <c r="X84" i="4"/>
  <c r="Y84" i="4" s="1"/>
  <c r="AC88" i="4"/>
  <c r="AD88" i="4" s="1"/>
  <c r="AC83" i="4"/>
  <c r="AD83" i="4" s="1"/>
  <c r="I77" i="4"/>
  <c r="J77" i="4" s="1"/>
  <c r="X66" i="4"/>
  <c r="Y66" i="4" s="1"/>
  <c r="AC65" i="4"/>
  <c r="AD65" i="4" s="1"/>
  <c r="X48" i="4"/>
  <c r="Y48" i="4" s="1"/>
  <c r="X136" i="4"/>
  <c r="Y136" i="4" s="1"/>
  <c r="X126" i="4"/>
  <c r="Y126" i="4" s="1"/>
  <c r="AC130" i="4"/>
  <c r="AD130" i="4" s="1"/>
  <c r="AC125" i="4"/>
  <c r="AD125" i="4" s="1"/>
  <c r="X113" i="4"/>
  <c r="Y113" i="4" s="1"/>
  <c r="X108" i="4"/>
  <c r="Y108" i="4" s="1"/>
  <c r="AC112" i="4"/>
  <c r="AD112" i="4" s="1"/>
  <c r="AC107" i="4"/>
  <c r="X95" i="4"/>
  <c r="Y95" i="4" s="1"/>
  <c r="X90" i="4"/>
  <c r="Y90" i="4" s="1"/>
  <c r="X85" i="4"/>
  <c r="Y85" i="4" s="1"/>
  <c r="AC89" i="4"/>
  <c r="AD89" i="4" s="1"/>
  <c r="X72" i="4"/>
  <c r="Y72" i="4" s="1"/>
  <c r="AC79" i="4"/>
  <c r="AD79" i="4" s="1"/>
  <c r="X67" i="4"/>
  <c r="Y67" i="4" s="1"/>
  <c r="X62" i="4"/>
  <c r="Y62" i="4" s="1"/>
  <c r="AC66" i="4"/>
  <c r="AD66" i="4" s="1"/>
  <c r="X44" i="4"/>
  <c r="Y44" i="4" s="1"/>
  <c r="AC151" i="4"/>
  <c r="AD151" i="4" s="1"/>
  <c r="X139" i="4"/>
  <c r="Y139" i="4" s="1"/>
  <c r="X134" i="4"/>
  <c r="Y134" i="4" s="1"/>
  <c r="AC110" i="4"/>
  <c r="AD110" i="4" s="1"/>
  <c r="X75" i="4"/>
  <c r="Y75" i="4" s="1"/>
  <c r="X70" i="4"/>
  <c r="Y70" i="4" s="1"/>
  <c r="X160" i="4"/>
  <c r="Y160" i="4" s="1"/>
  <c r="X155" i="4"/>
  <c r="Y155" i="4" s="1"/>
  <c r="X150" i="4"/>
  <c r="Y150" i="4" s="1"/>
  <c r="AC154" i="4"/>
  <c r="AD154" i="4" s="1"/>
  <c r="AC149" i="4"/>
  <c r="AD149" i="4" s="1"/>
  <c r="X137" i="4"/>
  <c r="Y137" i="4" s="1"/>
  <c r="X132" i="4"/>
  <c r="Y132" i="4" s="1"/>
  <c r="AC136" i="4"/>
  <c r="AD136" i="4" s="1"/>
  <c r="AC131" i="4"/>
  <c r="AD131" i="4" s="1"/>
  <c r="AC126" i="4"/>
  <c r="AD126" i="4" s="1"/>
  <c r="X114" i="4"/>
  <c r="Y114" i="4" s="1"/>
  <c r="X109" i="4"/>
  <c r="Y109" i="4" s="1"/>
  <c r="AC113" i="4"/>
  <c r="AD113" i="4" s="1"/>
  <c r="X96" i="4"/>
  <c r="Y96" i="4" s="1"/>
  <c r="AC103" i="4"/>
  <c r="AD103" i="4" s="1"/>
  <c r="X91" i="4"/>
  <c r="Y91" i="4" s="1"/>
  <c r="X86" i="4"/>
  <c r="Y86" i="4" s="1"/>
  <c r="AC90" i="4"/>
  <c r="AD90" i="4" s="1"/>
  <c r="X73" i="4"/>
  <c r="Y73" i="4" s="1"/>
  <c r="X68" i="4"/>
  <c r="Y68" i="4" s="1"/>
  <c r="AC72" i="4"/>
  <c r="AD72" i="4" s="1"/>
  <c r="AC67" i="4"/>
  <c r="AD67" i="4" s="1"/>
  <c r="X55" i="4"/>
  <c r="Y55" i="4" s="1"/>
  <c r="X45" i="4"/>
  <c r="Y45" i="4" s="1"/>
  <c r="AC49" i="4"/>
  <c r="AD49" i="4" s="1"/>
  <c r="AC44" i="4"/>
  <c r="AD44" i="4" s="1"/>
  <c r="X32" i="4"/>
  <c r="Y32" i="4" s="1"/>
  <c r="AC39" i="4"/>
  <c r="AD39" i="4" s="1"/>
  <c r="X27" i="4"/>
  <c r="Y27" i="4" s="1"/>
  <c r="X22" i="4"/>
  <c r="Y22" i="4" s="1"/>
  <c r="AC26" i="4"/>
  <c r="AD26" i="4" s="1"/>
  <c r="S152" i="4"/>
  <c r="T152" i="4" s="1"/>
  <c r="S144" i="4"/>
  <c r="T144" i="4" s="1"/>
  <c r="S136" i="4"/>
  <c r="T136" i="4" s="1"/>
  <c r="S128" i="4"/>
  <c r="T128" i="4" s="1"/>
  <c r="S120" i="4"/>
  <c r="T120" i="4" s="1"/>
  <c r="S112" i="4"/>
  <c r="T112" i="4" s="1"/>
  <c r="S104" i="4"/>
  <c r="T104" i="4" s="1"/>
  <c r="S88" i="4"/>
  <c r="T88" i="4" s="1"/>
  <c r="S80" i="4"/>
  <c r="T80" i="4" s="1"/>
  <c r="S72" i="4"/>
  <c r="T72" i="4" s="1"/>
  <c r="S64" i="4"/>
  <c r="T64" i="4" s="1"/>
  <c r="S56" i="4"/>
  <c r="T56" i="4" s="1"/>
  <c r="S48" i="4"/>
  <c r="T48" i="4" s="1"/>
  <c r="S40" i="4"/>
  <c r="T40" i="4" s="1"/>
  <c r="S24" i="4"/>
  <c r="T24" i="4" s="1"/>
  <c r="S16" i="4"/>
  <c r="T16" i="4" s="1"/>
  <c r="AC52" i="4"/>
  <c r="AD52" i="4" s="1"/>
  <c r="X40" i="4"/>
  <c r="Y40" i="4" s="1"/>
  <c r="AC47" i="4"/>
  <c r="AD47" i="4" s="1"/>
  <c r="X35" i="4"/>
  <c r="Y35" i="4" s="1"/>
  <c r="X30" i="4"/>
  <c r="Y30" i="4" s="1"/>
  <c r="AC34" i="4"/>
  <c r="AD34" i="4" s="1"/>
  <c r="X17" i="4"/>
  <c r="Y17" i="4" s="1"/>
  <c r="X12" i="4"/>
  <c r="Y12" i="4" s="1"/>
  <c r="AC55" i="4"/>
  <c r="AD55" i="4" s="1"/>
  <c r="AC42" i="4"/>
  <c r="AD42" i="4" s="1"/>
  <c r="AC37" i="4"/>
  <c r="AD37" i="4" s="1"/>
  <c r="X25" i="4"/>
  <c r="Y25" i="4" s="1"/>
  <c r="I31" i="4"/>
  <c r="J31" i="4" s="1"/>
  <c r="X20" i="4"/>
  <c r="Y20" i="4" s="1"/>
  <c r="AC24" i="4"/>
  <c r="AD24" i="4" s="1"/>
  <c r="S22" i="4"/>
  <c r="T22" i="4" s="1"/>
  <c r="X38" i="4"/>
  <c r="Y38" i="4" s="1"/>
  <c r="AC155" i="4"/>
  <c r="AD155" i="4" s="1"/>
  <c r="X143" i="4"/>
  <c r="Y143" i="4" s="1"/>
  <c r="AC150" i="4"/>
  <c r="AD150" i="4" s="1"/>
  <c r="AC132" i="4"/>
  <c r="AD132" i="4" s="1"/>
  <c r="X120" i="4"/>
  <c r="Y120" i="4" s="1"/>
  <c r="AC127" i="4"/>
  <c r="AD127" i="4" s="1"/>
  <c r="X110" i="4"/>
  <c r="Y110" i="4" s="1"/>
  <c r="AC109" i="4"/>
  <c r="AD109" i="4" s="1"/>
  <c r="X97" i="4"/>
  <c r="Y97" i="4" s="1"/>
  <c r="X92" i="4"/>
  <c r="Y92" i="4" s="1"/>
  <c r="AC96" i="4"/>
  <c r="AD96" i="4" s="1"/>
  <c r="AC91" i="4"/>
  <c r="AD91" i="4" s="1"/>
  <c r="AC86" i="4"/>
  <c r="AD86" i="4" s="1"/>
  <c r="X74" i="4"/>
  <c r="Y74" i="4" s="1"/>
  <c r="AC68" i="4"/>
  <c r="AD68" i="4" s="1"/>
  <c r="X56" i="4"/>
  <c r="Y56" i="4" s="1"/>
  <c r="AC63" i="4"/>
  <c r="AD63" i="4" s="1"/>
  <c r="X51" i="4"/>
  <c r="Y51" i="4" s="1"/>
  <c r="AC50" i="4"/>
  <c r="AD50" i="4" s="1"/>
  <c r="AC45" i="4"/>
  <c r="AD45" i="4" s="1"/>
  <c r="I44" i="4"/>
  <c r="J44" i="4" s="1"/>
  <c r="X33" i="4"/>
  <c r="Y33" i="4" s="1"/>
  <c r="X28" i="4"/>
  <c r="Y28" i="4" s="1"/>
  <c r="AC32" i="4"/>
  <c r="AD32" i="4" s="1"/>
  <c r="AC27" i="4"/>
  <c r="AD27" i="4" s="1"/>
  <c r="X10" i="4"/>
  <c r="Y10" i="4" s="1"/>
  <c r="S157" i="4"/>
  <c r="T157" i="4" s="1"/>
  <c r="S149" i="4"/>
  <c r="T149" i="4" s="1"/>
  <c r="S141" i="4"/>
  <c r="T141" i="4" s="1"/>
  <c r="S133" i="4"/>
  <c r="T133" i="4" s="1"/>
  <c r="S117" i="4"/>
  <c r="T117" i="4" s="1"/>
  <c r="S109" i="4"/>
  <c r="T109" i="4" s="1"/>
  <c r="S93" i="4"/>
  <c r="T93" i="4" s="1"/>
  <c r="S77" i="4"/>
  <c r="T77" i="4" s="1"/>
  <c r="S69" i="4"/>
  <c r="T69" i="4" s="1"/>
  <c r="S53" i="4"/>
  <c r="T53" i="4" s="1"/>
  <c r="S45" i="4"/>
  <c r="T45" i="4" s="1"/>
  <c r="S29" i="4"/>
  <c r="T29" i="4" s="1"/>
  <c r="S21" i="4"/>
  <c r="T21" i="4" s="1"/>
  <c r="S13" i="4"/>
  <c r="T13" i="4" s="1"/>
  <c r="X151" i="4"/>
  <c r="Y151" i="4" s="1"/>
  <c r="AC158" i="4"/>
  <c r="AD158" i="4" s="1"/>
  <c r="AC145" i="4"/>
  <c r="AD145" i="4" s="1"/>
  <c r="AC140" i="4"/>
  <c r="AD140" i="4" s="1"/>
  <c r="X123" i="4"/>
  <c r="Y123" i="4" s="1"/>
  <c r="X118" i="4"/>
  <c r="Y118" i="4" s="1"/>
  <c r="AC122" i="4"/>
  <c r="AD122" i="4" s="1"/>
  <c r="AC117" i="4"/>
  <c r="AD117" i="4" s="1"/>
  <c r="X100" i="4"/>
  <c r="Y100" i="4" s="1"/>
  <c r="AC104" i="4"/>
  <c r="AD104" i="4" s="1"/>
  <c r="AC99" i="4"/>
  <c r="AD99" i="4" s="1"/>
  <c r="X87" i="4"/>
  <c r="Y87" i="4" s="1"/>
  <c r="AC94" i="4"/>
  <c r="AD94" i="4" s="1"/>
  <c r="X82" i="4"/>
  <c r="Y82" i="4" s="1"/>
  <c r="X77" i="4"/>
  <c r="Y77" i="4" s="1"/>
  <c r="AC81" i="4"/>
  <c r="AD81" i="4" s="1"/>
  <c r="X64" i="4"/>
  <c r="Y64" i="4" s="1"/>
  <c r="AC71" i="4"/>
  <c r="AD71" i="4" s="1"/>
  <c r="X59" i="4"/>
  <c r="Y59" i="4" s="1"/>
  <c r="AC58" i="4"/>
  <c r="AD58" i="4" s="1"/>
  <c r="AC53" i="4"/>
  <c r="AD53" i="4" s="1"/>
  <c r="X36" i="4"/>
  <c r="Y36" i="4" s="1"/>
  <c r="AC40" i="4"/>
  <c r="AD40" i="4" s="1"/>
  <c r="AC35" i="4"/>
  <c r="AD35" i="4" s="1"/>
  <c r="X23" i="4"/>
  <c r="Y23" i="4" s="1"/>
  <c r="AC30" i="4"/>
  <c r="AD30" i="4" s="1"/>
  <c r="X13" i="4"/>
  <c r="Y13" i="4" s="1"/>
  <c r="S156" i="4"/>
  <c r="T156" i="4" s="1"/>
  <c r="S148" i="4"/>
  <c r="T148" i="4" s="1"/>
  <c r="S140" i="4"/>
  <c r="T140" i="4" s="1"/>
  <c r="S132" i="4"/>
  <c r="T132" i="4" s="1"/>
  <c r="S124" i="4"/>
  <c r="T124" i="4" s="1"/>
  <c r="S116" i="4"/>
  <c r="T116" i="4" s="1"/>
  <c r="S108" i="4"/>
  <c r="T108" i="4" s="1"/>
  <c r="S100" i="4"/>
  <c r="T100" i="4" s="1"/>
  <c r="S92" i="4"/>
  <c r="T92" i="4" s="1"/>
  <c r="S84" i="4"/>
  <c r="T84" i="4" s="1"/>
  <c r="S76" i="4"/>
  <c r="T76" i="4" s="1"/>
  <c r="S68" i="4"/>
  <c r="T68" i="4" s="1"/>
  <c r="S60" i="4"/>
  <c r="T60" i="4" s="1"/>
  <c r="S52" i="4"/>
  <c r="T52" i="4" s="1"/>
  <c r="S44" i="4"/>
  <c r="T44" i="4" s="1"/>
  <c r="S36" i="4"/>
  <c r="T36" i="4" s="1"/>
  <c r="S28" i="4"/>
  <c r="T28" i="4" s="1"/>
  <c r="S20" i="4"/>
  <c r="T20" i="4" s="1"/>
  <c r="AC43" i="4"/>
  <c r="AD43" i="4" s="1"/>
  <c r="X31" i="4"/>
  <c r="Y31" i="4" s="1"/>
  <c r="AC38" i="4"/>
  <c r="AD38" i="4" s="1"/>
  <c r="X21" i="4"/>
  <c r="Y21" i="4" s="1"/>
  <c r="AC20" i="4"/>
  <c r="AD20" i="4" s="1"/>
  <c r="AC69" i="4"/>
  <c r="AD69" i="4" s="1"/>
  <c r="X57" i="4"/>
  <c r="Y57" i="4" s="1"/>
  <c r="X52" i="4"/>
  <c r="Y52" i="4" s="1"/>
  <c r="AC56" i="4"/>
  <c r="AD56" i="4" s="1"/>
  <c r="AC51" i="4"/>
  <c r="AD51" i="4" s="1"/>
  <c r="X39" i="4"/>
  <c r="Y39" i="4" s="1"/>
  <c r="AC46" i="4"/>
  <c r="AD46" i="4" s="1"/>
  <c r="X34" i="4"/>
  <c r="Y34" i="4" s="1"/>
  <c r="X29" i="4"/>
  <c r="Y29" i="4" s="1"/>
  <c r="AC33" i="4"/>
  <c r="AD33" i="4" s="1"/>
  <c r="AC28" i="4"/>
  <c r="AD28" i="4" s="1"/>
  <c r="X16" i="4"/>
  <c r="Y16" i="4" s="1"/>
  <c r="X11" i="4"/>
  <c r="Y11" i="4" s="1"/>
  <c r="S154" i="4"/>
  <c r="T154" i="4" s="1"/>
  <c r="S146" i="4"/>
  <c r="T146" i="4" s="1"/>
  <c r="S138" i="4"/>
  <c r="T138" i="4" s="1"/>
  <c r="S130" i="4"/>
  <c r="T130" i="4" s="1"/>
  <c r="S122" i="4"/>
  <c r="T122" i="4" s="1"/>
  <c r="S114" i="4"/>
  <c r="T114" i="4" s="1"/>
  <c r="S106" i="4"/>
  <c r="T106" i="4" s="1"/>
  <c r="S98" i="4"/>
  <c r="T98" i="4" s="1"/>
  <c r="S90" i="4"/>
  <c r="T90" i="4" s="1"/>
  <c r="S82" i="4"/>
  <c r="T82" i="4" s="1"/>
  <c r="S74" i="4"/>
  <c r="T74" i="4" s="1"/>
  <c r="S66" i="4"/>
  <c r="T66" i="4" s="1"/>
  <c r="S58" i="4"/>
  <c r="T58" i="4" s="1"/>
  <c r="S50" i="4"/>
  <c r="T50" i="4" s="1"/>
  <c r="S42" i="4"/>
  <c r="T42" i="4" s="1"/>
  <c r="S34" i="4"/>
  <c r="T34" i="4" s="1"/>
  <c r="X152" i="4"/>
  <c r="Y152" i="4" s="1"/>
  <c r="AC159" i="4"/>
  <c r="AD159" i="4" s="1"/>
  <c r="X147" i="4"/>
  <c r="Y147" i="4" s="1"/>
  <c r="X142" i="4"/>
  <c r="Y142" i="4" s="1"/>
  <c r="AC146" i="4"/>
  <c r="AD146" i="4" s="1"/>
  <c r="AC141" i="4"/>
  <c r="AD141" i="4" s="1"/>
  <c r="X129" i="4"/>
  <c r="Y129" i="4" s="1"/>
  <c r="X124" i="4"/>
  <c r="Y124" i="4" s="1"/>
  <c r="AC128" i="4"/>
  <c r="AD128" i="4" s="1"/>
  <c r="AC123" i="4"/>
  <c r="AD123" i="4" s="1"/>
  <c r="X111" i="4"/>
  <c r="Y111" i="4" s="1"/>
  <c r="AC118" i="4"/>
  <c r="AD118" i="4" s="1"/>
  <c r="X106" i="4"/>
  <c r="Y106" i="4" s="1"/>
  <c r="X101" i="4"/>
  <c r="Y101" i="4" s="1"/>
  <c r="AC105" i="4"/>
  <c r="AD105" i="4" s="1"/>
  <c r="AC100" i="4"/>
  <c r="AD100" i="4" s="1"/>
  <c r="X88" i="4"/>
  <c r="Y88" i="4" s="1"/>
  <c r="AC95" i="4"/>
  <c r="AD95" i="4" s="1"/>
  <c r="X83" i="4"/>
  <c r="Y83" i="4" s="1"/>
  <c r="X78" i="4"/>
  <c r="Y78" i="4" s="1"/>
  <c r="AC82" i="4"/>
  <c r="AD82" i="4" s="1"/>
  <c r="AC77" i="4"/>
  <c r="AD77" i="4" s="1"/>
  <c r="X65" i="4"/>
  <c r="Y65" i="4" s="1"/>
  <c r="X60" i="4"/>
  <c r="Y60" i="4" s="1"/>
  <c r="AC64" i="4"/>
  <c r="AD64" i="4" s="1"/>
  <c r="AC59" i="4"/>
  <c r="AD59" i="4" s="1"/>
  <c r="AC54" i="4"/>
  <c r="AD54" i="4" s="1"/>
  <c r="X42" i="4"/>
  <c r="Y42" i="4" s="1"/>
  <c r="X37" i="4"/>
  <c r="Y37" i="4" s="1"/>
  <c r="AC41" i="4"/>
  <c r="AD41" i="4" s="1"/>
  <c r="AC36" i="4"/>
  <c r="AD36" i="4" s="1"/>
  <c r="X24" i="4"/>
  <c r="Y24" i="4" s="1"/>
  <c r="AC31" i="4"/>
  <c r="AD31" i="4" s="1"/>
  <c r="X19" i="4"/>
  <c r="Y19" i="4" s="1"/>
  <c r="X14" i="4"/>
  <c r="Y14" i="4" s="1"/>
  <c r="AC18" i="4"/>
  <c r="S161" i="4"/>
  <c r="T161" i="4" s="1"/>
  <c r="S153" i="4"/>
  <c r="T153" i="4" s="1"/>
  <c r="S145" i="4"/>
  <c r="T145" i="4" s="1"/>
  <c r="S137" i="4"/>
  <c r="T137" i="4" s="1"/>
  <c r="S129" i="4"/>
  <c r="T129" i="4" s="1"/>
  <c r="S121" i="4"/>
  <c r="T121" i="4" s="1"/>
  <c r="S113" i="4"/>
  <c r="T113" i="4" s="1"/>
  <c r="S105" i="4"/>
  <c r="T105" i="4" s="1"/>
  <c r="S97" i="4"/>
  <c r="T97" i="4" s="1"/>
  <c r="S89" i="4"/>
  <c r="T89" i="4" s="1"/>
  <c r="S81" i="4"/>
  <c r="T81" i="4" s="1"/>
  <c r="S73" i="4"/>
  <c r="T73" i="4" s="1"/>
  <c r="S65" i="4"/>
  <c r="T65" i="4" s="1"/>
  <c r="S57" i="4"/>
  <c r="T57" i="4" s="1"/>
  <c r="S49" i="4"/>
  <c r="T49" i="4" s="1"/>
  <c r="S41" i="4"/>
  <c r="T41" i="4" s="1"/>
  <c r="S33" i="4"/>
  <c r="T33" i="4" s="1"/>
  <c r="S25" i="4"/>
  <c r="T25" i="4" s="1"/>
  <c r="S17" i="4"/>
  <c r="T17" i="4" s="1"/>
  <c r="I10" i="3"/>
  <c r="I159" i="4"/>
  <c r="J159" i="4" s="1"/>
  <c r="I95" i="4"/>
  <c r="J95" i="4" s="1"/>
  <c r="I59" i="4"/>
  <c r="J59" i="4" s="1"/>
  <c r="I26" i="4"/>
  <c r="J26" i="4" s="1"/>
  <c r="I21" i="4"/>
  <c r="J21" i="4" s="1"/>
  <c r="C6" i="4"/>
  <c r="AM126" i="4" l="1"/>
  <c r="AN126" i="4"/>
  <c r="M9" i="4"/>
  <c r="N9" i="4" s="1"/>
  <c r="AN146" i="4"/>
  <c r="AM146" i="4"/>
  <c r="AM61" i="4"/>
  <c r="AN61" i="4"/>
  <c r="AM53" i="4"/>
  <c r="AN53" i="4"/>
  <c r="AN32" i="4"/>
  <c r="AM32" i="4"/>
  <c r="AN160" i="4"/>
  <c r="AM160" i="4"/>
  <c r="AM11" i="4"/>
  <c r="AN11" i="4"/>
  <c r="AN139" i="4"/>
  <c r="AM139" i="4"/>
  <c r="AM85" i="4"/>
  <c r="AN85" i="4"/>
  <c r="AM149" i="4"/>
  <c r="AN149" i="4"/>
  <c r="Z16" i="4"/>
  <c r="AA16" i="4" s="1"/>
  <c r="Z24" i="4"/>
  <c r="Z17" i="4"/>
  <c r="Z25" i="4"/>
  <c r="Z10" i="4"/>
  <c r="Z18" i="4"/>
  <c r="AA18" i="4" s="1"/>
  <c r="Z12" i="4"/>
  <c r="AA12" i="4" s="1"/>
  <c r="Z20" i="4"/>
  <c r="Z28" i="4"/>
  <c r="Z13" i="4"/>
  <c r="Z21" i="4"/>
  <c r="Z29" i="4"/>
  <c r="Z27" i="4"/>
  <c r="Z37" i="4"/>
  <c r="AA37" i="4" s="1"/>
  <c r="Z45" i="4"/>
  <c r="AA45" i="4" s="1"/>
  <c r="Z53" i="4"/>
  <c r="Z61" i="4"/>
  <c r="AA61" i="4" s="1"/>
  <c r="Z69" i="4"/>
  <c r="Z77" i="4"/>
  <c r="Z85" i="4"/>
  <c r="Z93" i="4"/>
  <c r="Z101" i="4"/>
  <c r="AA101" i="4" s="1"/>
  <c r="Z109" i="4"/>
  <c r="AA109" i="4" s="1"/>
  <c r="Z117" i="4"/>
  <c r="Z125" i="4"/>
  <c r="AA125" i="4" s="1"/>
  <c r="Z133" i="4"/>
  <c r="Z141" i="4"/>
  <c r="Z149" i="4"/>
  <c r="Z157" i="4"/>
  <c r="AA157" i="4" s="1"/>
  <c r="Z11" i="4"/>
  <c r="AA11" i="4" s="1"/>
  <c r="Z30" i="4"/>
  <c r="AA30" i="4" s="1"/>
  <c r="Z38" i="4"/>
  <c r="Z46" i="4"/>
  <c r="AA46" i="4" s="1"/>
  <c r="Z54" i="4"/>
  <c r="Z62" i="4"/>
  <c r="Z70" i="4"/>
  <c r="Z78" i="4"/>
  <c r="Z86" i="4"/>
  <c r="Z94" i="4"/>
  <c r="AA94" i="4" s="1"/>
  <c r="Z102" i="4"/>
  <c r="Z110" i="4"/>
  <c r="AA110" i="4" s="1"/>
  <c r="Z118" i="4"/>
  <c r="Z126" i="4"/>
  <c r="Z134" i="4"/>
  <c r="Z142" i="4"/>
  <c r="Z150" i="4"/>
  <c r="AA150" i="4" s="1"/>
  <c r="Z158" i="4"/>
  <c r="AA158" i="4" s="1"/>
  <c r="Z14" i="4"/>
  <c r="Z31" i="4"/>
  <c r="AA31" i="4" s="1"/>
  <c r="Z39" i="4"/>
  <c r="Z47" i="4"/>
  <c r="Z55" i="4"/>
  <c r="Z63" i="4"/>
  <c r="Z71" i="4"/>
  <c r="AA71" i="4" s="1"/>
  <c r="Z79" i="4"/>
  <c r="AA79" i="4" s="1"/>
  <c r="Z87" i="4"/>
  <c r="Z95" i="4"/>
  <c r="AA95" i="4" s="1"/>
  <c r="Z103" i="4"/>
  <c r="Z111" i="4"/>
  <c r="Z119" i="4"/>
  <c r="Z127" i="4"/>
  <c r="Z135" i="4"/>
  <c r="AA135" i="4" s="1"/>
  <c r="Z143" i="4"/>
  <c r="AA143" i="4" s="1"/>
  <c r="Z151" i="4"/>
  <c r="Z159" i="4"/>
  <c r="AA159" i="4" s="1"/>
  <c r="Z15" i="4"/>
  <c r="Z32" i="4"/>
  <c r="AA32" i="4" s="1"/>
  <c r="Z40" i="4"/>
  <c r="Z48" i="4"/>
  <c r="AA48" i="4" s="1"/>
  <c r="Z56" i="4"/>
  <c r="AA56" i="4" s="1"/>
  <c r="Z64" i="4"/>
  <c r="AA64" i="4" s="1"/>
  <c r="Z72" i="4"/>
  <c r="Z80" i="4"/>
  <c r="Z88" i="4"/>
  <c r="Z96" i="4"/>
  <c r="Z104" i="4"/>
  <c r="Z112" i="4"/>
  <c r="Z120" i="4"/>
  <c r="AA120" i="4" s="1"/>
  <c r="Z128" i="4"/>
  <c r="AA128" i="4" s="1"/>
  <c r="Z136" i="4"/>
  <c r="Z144" i="4"/>
  <c r="Z152" i="4"/>
  <c r="Z160" i="4"/>
  <c r="Z19" i="4"/>
  <c r="Z33" i="4"/>
  <c r="Z41" i="4"/>
  <c r="AA41" i="4" s="1"/>
  <c r="Z49" i="4"/>
  <c r="AA49" i="4" s="1"/>
  <c r="Z57" i="4"/>
  <c r="Z65" i="4"/>
  <c r="AA65" i="4" s="1"/>
  <c r="Z73" i="4"/>
  <c r="Z81" i="4"/>
  <c r="Z89" i="4"/>
  <c r="AA89" i="4" s="1"/>
  <c r="Z97" i="4"/>
  <c r="Z105" i="4"/>
  <c r="AA105" i="4" s="1"/>
  <c r="Z113" i="4"/>
  <c r="AA113" i="4" s="1"/>
  <c r="Z121" i="4"/>
  <c r="Z129" i="4"/>
  <c r="Z137" i="4"/>
  <c r="Z145" i="4"/>
  <c r="Z153" i="4"/>
  <c r="Z161" i="4"/>
  <c r="Z22" i="4"/>
  <c r="AA22" i="4" s="1"/>
  <c r="Z34" i="4"/>
  <c r="AA34" i="4" s="1"/>
  <c r="Z42" i="4"/>
  <c r="Z50" i="4"/>
  <c r="AA50" i="4" s="1"/>
  <c r="Z58" i="4"/>
  <c r="Z66" i="4"/>
  <c r="Z74" i="4"/>
  <c r="Z82" i="4"/>
  <c r="Z90" i="4"/>
  <c r="AA90" i="4" s="1"/>
  <c r="Z98" i="4"/>
  <c r="Z106" i="4"/>
  <c r="Z114" i="4"/>
  <c r="AA114" i="4" s="1"/>
  <c r="Z122" i="4"/>
  <c r="Z130" i="4"/>
  <c r="Z138" i="4"/>
  <c r="Z146" i="4"/>
  <c r="Z154" i="4"/>
  <c r="AA154" i="4" s="1"/>
  <c r="Z9" i="4"/>
  <c r="Z52" i="4"/>
  <c r="Z84" i="4"/>
  <c r="Z116" i="4"/>
  <c r="Z148" i="4"/>
  <c r="AA148" i="4" s="1"/>
  <c r="Z26" i="4"/>
  <c r="Z60" i="4"/>
  <c r="Z92" i="4"/>
  <c r="AA92" i="4" s="1"/>
  <c r="Z124" i="4"/>
  <c r="AA124" i="4" s="1"/>
  <c r="Z156" i="4"/>
  <c r="Z35" i="4"/>
  <c r="AA35" i="4" s="1"/>
  <c r="Z67" i="4"/>
  <c r="Z99" i="4"/>
  <c r="Z131" i="4"/>
  <c r="Z36" i="4"/>
  <c r="AA36" i="4" s="1"/>
  <c r="Z68" i="4"/>
  <c r="AA68" i="4" s="1"/>
  <c r="Z100" i="4"/>
  <c r="AA100" i="4" s="1"/>
  <c r="Z132" i="4"/>
  <c r="Z43" i="4"/>
  <c r="AA43" i="4" s="1"/>
  <c r="Z75" i="4"/>
  <c r="Z107" i="4"/>
  <c r="Z139" i="4"/>
  <c r="Z44" i="4"/>
  <c r="Z76" i="4"/>
  <c r="AA76" i="4" s="1"/>
  <c r="Z108" i="4"/>
  <c r="Z140" i="4"/>
  <c r="Z91" i="4"/>
  <c r="AA91" i="4" s="1"/>
  <c r="Z115" i="4"/>
  <c r="Z147" i="4"/>
  <c r="Z123" i="4"/>
  <c r="Z23" i="4"/>
  <c r="Z155" i="4"/>
  <c r="Z51" i="4"/>
  <c r="AA51" i="4" s="1"/>
  <c r="Z59" i="4"/>
  <c r="Z83" i="4"/>
  <c r="AA83" i="4" s="1"/>
  <c r="AN41" i="4"/>
  <c r="AM41" i="4"/>
  <c r="AN105" i="4"/>
  <c r="AM105" i="4"/>
  <c r="AA26" i="4"/>
  <c r="AA104" i="4"/>
  <c r="AN28" i="4"/>
  <c r="AM28" i="4"/>
  <c r="AN156" i="4"/>
  <c r="AM156" i="4"/>
  <c r="AN143" i="4"/>
  <c r="AM143" i="4"/>
  <c r="AM117" i="4"/>
  <c r="AN117" i="4"/>
  <c r="AN96" i="4"/>
  <c r="AM96" i="4"/>
  <c r="AM78" i="4"/>
  <c r="AN78" i="4"/>
  <c r="AN75" i="4"/>
  <c r="AM75" i="4"/>
  <c r="AN152" i="4"/>
  <c r="AM152" i="4"/>
  <c r="AA72" i="4"/>
  <c r="AA133" i="4"/>
  <c r="AA156" i="4"/>
  <c r="AA17" i="4"/>
  <c r="AA96" i="4"/>
  <c r="AM21" i="4"/>
  <c r="AN21" i="4"/>
  <c r="AA33" i="4"/>
  <c r="AN92" i="4"/>
  <c r="AM92" i="4"/>
  <c r="AA54" i="4"/>
  <c r="AA118" i="4"/>
  <c r="AA20" i="4"/>
  <c r="AA47" i="4"/>
  <c r="AN159" i="4"/>
  <c r="AM159" i="4"/>
  <c r="AA70" i="4"/>
  <c r="AA98" i="4"/>
  <c r="AA24" i="4"/>
  <c r="AA88" i="4"/>
  <c r="AA152" i="4"/>
  <c r="AN44" i="4"/>
  <c r="AM44" i="4"/>
  <c r="AN31" i="4"/>
  <c r="AM31" i="4"/>
  <c r="AA132" i="4"/>
  <c r="AA75" i="4"/>
  <c r="AA44" i="4"/>
  <c r="AA108" i="4"/>
  <c r="AA153" i="4"/>
  <c r="AA103" i="4"/>
  <c r="AN33" i="4"/>
  <c r="AM33" i="4"/>
  <c r="AN97" i="4"/>
  <c r="AM97" i="4"/>
  <c r="AN161" i="4"/>
  <c r="AM161" i="4"/>
  <c r="AN66" i="4"/>
  <c r="AM66" i="4"/>
  <c r="AN148" i="4"/>
  <c r="AM148" i="4"/>
  <c r="AN58" i="4"/>
  <c r="AM58" i="4"/>
  <c r="AN122" i="4"/>
  <c r="AM122" i="4"/>
  <c r="AM45" i="4"/>
  <c r="AN45" i="4"/>
  <c r="AM109" i="4"/>
  <c r="AN109" i="4"/>
  <c r="AN14" i="4"/>
  <c r="AM14" i="4"/>
  <c r="AN88" i="4"/>
  <c r="AM88" i="4"/>
  <c r="AN16" i="4"/>
  <c r="AM16" i="4"/>
  <c r="AN80" i="4"/>
  <c r="AM80" i="4"/>
  <c r="AN144" i="4"/>
  <c r="AM144" i="4"/>
  <c r="AN90" i="4"/>
  <c r="AM90" i="4"/>
  <c r="AN154" i="4"/>
  <c r="AM154" i="4"/>
  <c r="AN13" i="4"/>
  <c r="AM13" i="4"/>
  <c r="AM54" i="4"/>
  <c r="AN54" i="4"/>
  <c r="AM118" i="4"/>
  <c r="AN118" i="4"/>
  <c r="AA60" i="4"/>
  <c r="AA39" i="4"/>
  <c r="AA21" i="4"/>
  <c r="AA13" i="4"/>
  <c r="AA77" i="4"/>
  <c r="AA141" i="4"/>
  <c r="AA10" i="4"/>
  <c r="AA25" i="4"/>
  <c r="AA73" i="4"/>
  <c r="AA137" i="4"/>
  <c r="AA66" i="4"/>
  <c r="AA102" i="4"/>
  <c r="AA145" i="4"/>
  <c r="AA140" i="4"/>
  <c r="AA116" i="4"/>
  <c r="AM46" i="4"/>
  <c r="AN46" i="4"/>
  <c r="AM110" i="4"/>
  <c r="AN110" i="4"/>
  <c r="AM15" i="4"/>
  <c r="AN15" i="4"/>
  <c r="AN79" i="4"/>
  <c r="AM79" i="4"/>
  <c r="AN153" i="4"/>
  <c r="AM153" i="4"/>
  <c r="AN71" i="4"/>
  <c r="AM71" i="4"/>
  <c r="AN135" i="4"/>
  <c r="AM135" i="4"/>
  <c r="AN50" i="4"/>
  <c r="AM50" i="4"/>
  <c r="AN114" i="4"/>
  <c r="AM114" i="4"/>
  <c r="AM101" i="4"/>
  <c r="AN101" i="4"/>
  <c r="AM29" i="4"/>
  <c r="AN29" i="4"/>
  <c r="AM93" i="4"/>
  <c r="AN93" i="4"/>
  <c r="AM157" i="4"/>
  <c r="AN157" i="4"/>
  <c r="AN103" i="4"/>
  <c r="AM103" i="4"/>
  <c r="AN84" i="4"/>
  <c r="AM84" i="4"/>
  <c r="AN123" i="4"/>
  <c r="AM123" i="4"/>
  <c r="AD170" i="4"/>
  <c r="AD9" i="4"/>
  <c r="AA129" i="4"/>
  <c r="AA82" i="4"/>
  <c r="AA146" i="4"/>
  <c r="AN49" i="4"/>
  <c r="AM49" i="4"/>
  <c r="AA97" i="4"/>
  <c r="AF132" i="4"/>
  <c r="AA85" i="4"/>
  <c r="AM77" i="4"/>
  <c r="AN77" i="4"/>
  <c r="Y107" i="4"/>
  <c r="AA107" i="4" s="1"/>
  <c r="Y271" i="4"/>
  <c r="AA53" i="4"/>
  <c r="AA81" i="4"/>
  <c r="AA121" i="4"/>
  <c r="AN51" i="4"/>
  <c r="AM51" i="4"/>
  <c r="AN115" i="4"/>
  <c r="AM115" i="4"/>
  <c r="AN20" i="4"/>
  <c r="AM20" i="4"/>
  <c r="AM102" i="4"/>
  <c r="AN102" i="4"/>
  <c r="AM12" i="4"/>
  <c r="AN12" i="4"/>
  <c r="AN76" i="4"/>
  <c r="AM76" i="4"/>
  <c r="AN140" i="4"/>
  <c r="AM140" i="4"/>
  <c r="AN63" i="4"/>
  <c r="AM63" i="4"/>
  <c r="AN127" i="4"/>
  <c r="AM127" i="4"/>
  <c r="AN24" i="4"/>
  <c r="AM24" i="4"/>
  <c r="AN119" i="4"/>
  <c r="AM119" i="4"/>
  <c r="AN34" i="4"/>
  <c r="AM34" i="4"/>
  <c r="AN98" i="4"/>
  <c r="AM98" i="4"/>
  <c r="AN39" i="4"/>
  <c r="AM39" i="4"/>
  <c r="AN108" i="4"/>
  <c r="AM108" i="4"/>
  <c r="AN89" i="4"/>
  <c r="AM89" i="4"/>
  <c r="U12" i="4"/>
  <c r="V12" i="4" s="1"/>
  <c r="U20" i="4"/>
  <c r="V20" i="4" s="1"/>
  <c r="U28" i="4"/>
  <c r="V28" i="4" s="1"/>
  <c r="U36" i="4"/>
  <c r="V36" i="4" s="1"/>
  <c r="U44" i="4"/>
  <c r="V44" i="4" s="1"/>
  <c r="U52" i="4"/>
  <c r="V52" i="4" s="1"/>
  <c r="U60" i="4"/>
  <c r="U68" i="4"/>
  <c r="U76" i="4"/>
  <c r="U84" i="4"/>
  <c r="V84" i="4" s="1"/>
  <c r="U92" i="4"/>
  <c r="V92" i="4" s="1"/>
  <c r="U100" i="4"/>
  <c r="V100" i="4" s="1"/>
  <c r="U108" i="4"/>
  <c r="V108" i="4" s="1"/>
  <c r="U116" i="4"/>
  <c r="V116" i="4" s="1"/>
  <c r="U124" i="4"/>
  <c r="U132" i="4"/>
  <c r="U140" i="4"/>
  <c r="V140" i="4" s="1"/>
  <c r="U148" i="4"/>
  <c r="V148" i="4" s="1"/>
  <c r="U156" i="4"/>
  <c r="V156" i="4" s="1"/>
  <c r="U13" i="4"/>
  <c r="V13" i="4" s="1"/>
  <c r="U21" i="4"/>
  <c r="V21" i="4" s="1"/>
  <c r="U29" i="4"/>
  <c r="V29" i="4" s="1"/>
  <c r="U37" i="4"/>
  <c r="V37" i="4" s="1"/>
  <c r="U45" i="4"/>
  <c r="V45" i="4" s="1"/>
  <c r="U53" i="4"/>
  <c r="V53" i="4" s="1"/>
  <c r="U61" i="4"/>
  <c r="V61" i="4" s="1"/>
  <c r="U69" i="4"/>
  <c r="V69" i="4" s="1"/>
  <c r="U77" i="4"/>
  <c r="U85" i="4"/>
  <c r="V85" i="4" s="1"/>
  <c r="U93" i="4"/>
  <c r="V93" i="4" s="1"/>
  <c r="U101" i="4"/>
  <c r="V101" i="4" s="1"/>
  <c r="U109" i="4"/>
  <c r="V109" i="4" s="1"/>
  <c r="U117" i="4"/>
  <c r="V117" i="4" s="1"/>
  <c r="U125" i="4"/>
  <c r="U133" i="4"/>
  <c r="U141" i="4"/>
  <c r="V141" i="4" s="1"/>
  <c r="U149" i="4"/>
  <c r="V149" i="4" s="1"/>
  <c r="U157" i="4"/>
  <c r="V157" i="4" s="1"/>
  <c r="U14" i="4"/>
  <c r="V14" i="4" s="1"/>
  <c r="U22" i="4"/>
  <c r="U30" i="4"/>
  <c r="V30" i="4" s="1"/>
  <c r="U38" i="4"/>
  <c r="V38" i="4" s="1"/>
  <c r="U46" i="4"/>
  <c r="U54" i="4"/>
  <c r="V54" i="4" s="1"/>
  <c r="U62" i="4"/>
  <c r="V62" i="4" s="1"/>
  <c r="U70" i="4"/>
  <c r="V70" i="4" s="1"/>
  <c r="U78" i="4"/>
  <c r="V78" i="4" s="1"/>
  <c r="U86" i="4"/>
  <c r="V86" i="4" s="1"/>
  <c r="U94" i="4"/>
  <c r="V94" i="4" s="1"/>
  <c r="U102" i="4"/>
  <c r="V102" i="4" s="1"/>
  <c r="U110" i="4"/>
  <c r="V110" i="4" s="1"/>
  <c r="U118" i="4"/>
  <c r="V118" i="4" s="1"/>
  <c r="U126" i="4"/>
  <c r="V126" i="4" s="1"/>
  <c r="U134" i="4"/>
  <c r="V134" i="4" s="1"/>
  <c r="U142" i="4"/>
  <c r="V142" i="4" s="1"/>
  <c r="U150" i="4"/>
  <c r="V150" i="4" s="1"/>
  <c r="U158" i="4"/>
  <c r="V158" i="4" s="1"/>
  <c r="U15" i="4"/>
  <c r="U23" i="4"/>
  <c r="V23" i="4" s="1"/>
  <c r="U31" i="4"/>
  <c r="V31" i="4" s="1"/>
  <c r="U39" i="4"/>
  <c r="V39" i="4" s="1"/>
  <c r="U47" i="4"/>
  <c r="V47" i="4" s="1"/>
  <c r="U55" i="4"/>
  <c r="U63" i="4"/>
  <c r="U71" i="4"/>
  <c r="V71" i="4" s="1"/>
  <c r="U79" i="4"/>
  <c r="V79" i="4" s="1"/>
  <c r="U87" i="4"/>
  <c r="V87" i="4" s="1"/>
  <c r="U95" i="4"/>
  <c r="V95" i="4" s="1"/>
  <c r="U103" i="4"/>
  <c r="V103" i="4" s="1"/>
  <c r="U111" i="4"/>
  <c r="U119" i="4"/>
  <c r="V119" i="4" s="1"/>
  <c r="U127" i="4"/>
  <c r="V127" i="4" s="1"/>
  <c r="U135" i="4"/>
  <c r="V135" i="4" s="1"/>
  <c r="U143" i="4"/>
  <c r="U151" i="4"/>
  <c r="V151" i="4" s="1"/>
  <c r="U159" i="4"/>
  <c r="V159" i="4" s="1"/>
  <c r="U16" i="4"/>
  <c r="V16" i="4" s="1"/>
  <c r="U24" i="4"/>
  <c r="V24" i="4" s="1"/>
  <c r="U32" i="4"/>
  <c r="V32" i="4" s="1"/>
  <c r="U40" i="4"/>
  <c r="V40" i="4" s="1"/>
  <c r="U48" i="4"/>
  <c r="V48" i="4" s="1"/>
  <c r="U56" i="4"/>
  <c r="V56" i="4" s="1"/>
  <c r="U64" i="4"/>
  <c r="V64" i="4" s="1"/>
  <c r="U72" i="4"/>
  <c r="V72" i="4" s="1"/>
  <c r="U80" i="4"/>
  <c r="V80" i="4" s="1"/>
  <c r="U88" i="4"/>
  <c r="V88" i="4" s="1"/>
  <c r="U96" i="4"/>
  <c r="V96" i="4" s="1"/>
  <c r="U104" i="4"/>
  <c r="V104" i="4" s="1"/>
  <c r="U112" i="4"/>
  <c r="V112" i="4" s="1"/>
  <c r="U120" i="4"/>
  <c r="V120" i="4" s="1"/>
  <c r="U128" i="4"/>
  <c r="V128" i="4" s="1"/>
  <c r="U136" i="4"/>
  <c r="V136" i="4" s="1"/>
  <c r="U144" i="4"/>
  <c r="V144" i="4" s="1"/>
  <c r="U152" i="4"/>
  <c r="V152" i="4" s="1"/>
  <c r="U160" i="4"/>
  <c r="V160" i="4" s="1"/>
  <c r="U17" i="4"/>
  <c r="V17" i="4" s="1"/>
  <c r="U25" i="4"/>
  <c r="V25" i="4" s="1"/>
  <c r="U33" i="4"/>
  <c r="V33" i="4" s="1"/>
  <c r="U41" i="4"/>
  <c r="V41" i="4" s="1"/>
  <c r="U49" i="4"/>
  <c r="U57" i="4"/>
  <c r="V57" i="4" s="1"/>
  <c r="U65" i="4"/>
  <c r="V65" i="4" s="1"/>
  <c r="U73" i="4"/>
  <c r="V73" i="4" s="1"/>
  <c r="U81" i="4"/>
  <c r="V81" i="4" s="1"/>
  <c r="U89" i="4"/>
  <c r="V89" i="4" s="1"/>
  <c r="U97" i="4"/>
  <c r="V97" i="4" s="1"/>
  <c r="U105" i="4"/>
  <c r="U113" i="4"/>
  <c r="V113" i="4" s="1"/>
  <c r="U121" i="4"/>
  <c r="V121" i="4" s="1"/>
  <c r="U129" i="4"/>
  <c r="V129" i="4" s="1"/>
  <c r="U137" i="4"/>
  <c r="V137" i="4" s="1"/>
  <c r="U145" i="4"/>
  <c r="V145" i="4" s="1"/>
  <c r="U153" i="4"/>
  <c r="V153" i="4" s="1"/>
  <c r="U161" i="4"/>
  <c r="V161" i="4" s="1"/>
  <c r="U27" i="4"/>
  <c r="V27" i="4" s="1"/>
  <c r="U59" i="4"/>
  <c r="U91" i="4"/>
  <c r="V91" i="4" s="1"/>
  <c r="U123" i="4"/>
  <c r="U155" i="4"/>
  <c r="V155" i="4" s="1"/>
  <c r="U35" i="4"/>
  <c r="V35" i="4" s="1"/>
  <c r="U67" i="4"/>
  <c r="V67" i="4" s="1"/>
  <c r="U99" i="4"/>
  <c r="V99" i="4" s="1"/>
  <c r="U131" i="4"/>
  <c r="V131" i="4" s="1"/>
  <c r="U10" i="4"/>
  <c r="U42" i="4"/>
  <c r="V42" i="4" s="1"/>
  <c r="U74" i="4"/>
  <c r="U106" i="4"/>
  <c r="V106" i="4" s="1"/>
  <c r="U138" i="4"/>
  <c r="U11" i="4"/>
  <c r="V11" i="4" s="1"/>
  <c r="U43" i="4"/>
  <c r="V43" i="4" s="1"/>
  <c r="U75" i="4"/>
  <c r="V75" i="4" s="1"/>
  <c r="U107" i="4"/>
  <c r="U139" i="4"/>
  <c r="V139" i="4" s="1"/>
  <c r="U18" i="4"/>
  <c r="U50" i="4"/>
  <c r="V50" i="4" s="1"/>
  <c r="U82" i="4"/>
  <c r="V82" i="4" s="1"/>
  <c r="U114" i="4"/>
  <c r="V114" i="4" s="1"/>
  <c r="U146" i="4"/>
  <c r="V146" i="4" s="1"/>
  <c r="U19" i="4"/>
  <c r="V19" i="4" s="1"/>
  <c r="U51" i="4"/>
  <c r="V51" i="4" s="1"/>
  <c r="U83" i="4"/>
  <c r="V83" i="4" s="1"/>
  <c r="U115" i="4"/>
  <c r="U147" i="4"/>
  <c r="V147" i="4" s="1"/>
  <c r="U66" i="4"/>
  <c r="V66" i="4" s="1"/>
  <c r="U90" i="4"/>
  <c r="V90" i="4" s="1"/>
  <c r="U98" i="4"/>
  <c r="V98" i="4" s="1"/>
  <c r="U122" i="4"/>
  <c r="V122" i="4" s="1"/>
  <c r="U58" i="4"/>
  <c r="V58" i="4" s="1"/>
  <c r="U130" i="4"/>
  <c r="V130" i="4" s="1"/>
  <c r="U26" i="4"/>
  <c r="V26" i="4" s="1"/>
  <c r="U154" i="4"/>
  <c r="V154" i="4" s="1"/>
  <c r="U34" i="4"/>
  <c r="V34" i="4" s="1"/>
  <c r="U9" i="4"/>
  <c r="V9" i="4" s="1"/>
  <c r="V125" i="4"/>
  <c r="AA15" i="4"/>
  <c r="AA69" i="4"/>
  <c r="AA161" i="4"/>
  <c r="AA112" i="4"/>
  <c r="AM141" i="4"/>
  <c r="AN141" i="4"/>
  <c r="AN64" i="4"/>
  <c r="AM64" i="4"/>
  <c r="AA117" i="4"/>
  <c r="AA80" i="4"/>
  <c r="AN56" i="4"/>
  <c r="AM56" i="4"/>
  <c r="AN120" i="4"/>
  <c r="AM120" i="4"/>
  <c r="AN25" i="4"/>
  <c r="AM25" i="4"/>
  <c r="J107" i="4"/>
  <c r="J271" i="4"/>
  <c r="AN17" i="4"/>
  <c r="AM17" i="4"/>
  <c r="AN81" i="4"/>
  <c r="AM81" i="4"/>
  <c r="AN145" i="4"/>
  <c r="AM145" i="4"/>
  <c r="AN68" i="4"/>
  <c r="AM68" i="4"/>
  <c r="AN132" i="4"/>
  <c r="AM132" i="4"/>
  <c r="AM37" i="4"/>
  <c r="AN37" i="4"/>
  <c r="AN124" i="4"/>
  <c r="AM124" i="4"/>
  <c r="AN47" i="4"/>
  <c r="AM47" i="4"/>
  <c r="AN111" i="4"/>
  <c r="AM111" i="4"/>
  <c r="AN113" i="4"/>
  <c r="AM113" i="4"/>
  <c r="AN60" i="4"/>
  <c r="AM60" i="4"/>
  <c r="AA42" i="4"/>
  <c r="AA106" i="4"/>
  <c r="AA52" i="4"/>
  <c r="V60" i="4"/>
  <c r="V124" i="4"/>
  <c r="AA23" i="4"/>
  <c r="AA59" i="4"/>
  <c r="AA87" i="4"/>
  <c r="AA123" i="4"/>
  <c r="AA151" i="4"/>
  <c r="V133" i="4"/>
  <c r="AA74" i="4"/>
  <c r="AA38" i="4"/>
  <c r="AA86" i="4"/>
  <c r="AA134" i="4"/>
  <c r="AA62" i="4"/>
  <c r="AA126" i="4"/>
  <c r="AA58" i="4"/>
  <c r="AN128" i="4"/>
  <c r="AM128" i="4"/>
  <c r="AA149" i="4"/>
  <c r="V46" i="4"/>
  <c r="T107" i="4"/>
  <c r="T271" i="4"/>
  <c r="AM69" i="4"/>
  <c r="AN69" i="4"/>
  <c r="AM133" i="4"/>
  <c r="AN133" i="4"/>
  <c r="AM38" i="4"/>
  <c r="AN38" i="4"/>
  <c r="AN112" i="4"/>
  <c r="AM112" i="4"/>
  <c r="AM30" i="4"/>
  <c r="AN30" i="4"/>
  <c r="AM94" i="4"/>
  <c r="AN94" i="4"/>
  <c r="AM158" i="4"/>
  <c r="AN158" i="4"/>
  <c r="AN73" i="4"/>
  <c r="AM73" i="4"/>
  <c r="AN137" i="4"/>
  <c r="AM137" i="4"/>
  <c r="AN42" i="4"/>
  <c r="AM42" i="4"/>
  <c r="AN129" i="4"/>
  <c r="AM129" i="4"/>
  <c r="AN52" i="4"/>
  <c r="AM52" i="4"/>
  <c r="AN116" i="4"/>
  <c r="AM116" i="4"/>
  <c r="AN83" i="4"/>
  <c r="AM83" i="4"/>
  <c r="AE14" i="4"/>
  <c r="AF14" i="4" s="1"/>
  <c r="AE22" i="4"/>
  <c r="AF22" i="4" s="1"/>
  <c r="AE30" i="4"/>
  <c r="AF30" i="4" s="1"/>
  <c r="AE38" i="4"/>
  <c r="AF38" i="4" s="1"/>
  <c r="AE46" i="4"/>
  <c r="AF46" i="4" s="1"/>
  <c r="AE54" i="4"/>
  <c r="AF54" i="4" s="1"/>
  <c r="AE62" i="4"/>
  <c r="AF62" i="4" s="1"/>
  <c r="AE70" i="4"/>
  <c r="AF70" i="4" s="1"/>
  <c r="AE78" i="4"/>
  <c r="AF78" i="4" s="1"/>
  <c r="AE86" i="4"/>
  <c r="AF86" i="4" s="1"/>
  <c r="AE94" i="4"/>
  <c r="AF94" i="4" s="1"/>
  <c r="AE102" i="4"/>
  <c r="AF102" i="4" s="1"/>
  <c r="AE110" i="4"/>
  <c r="AF110" i="4" s="1"/>
  <c r="AE118" i="4"/>
  <c r="AF118" i="4" s="1"/>
  <c r="AE126" i="4"/>
  <c r="AF126" i="4" s="1"/>
  <c r="AE134" i="4"/>
  <c r="AF134" i="4" s="1"/>
  <c r="AE142" i="4"/>
  <c r="AF142" i="4" s="1"/>
  <c r="AE150" i="4"/>
  <c r="AF150" i="4" s="1"/>
  <c r="AE158" i="4"/>
  <c r="AF158" i="4" s="1"/>
  <c r="AE17" i="4"/>
  <c r="AF17" i="4" s="1"/>
  <c r="AE25" i="4"/>
  <c r="AF25" i="4" s="1"/>
  <c r="AE33" i="4"/>
  <c r="AF33" i="4" s="1"/>
  <c r="AE41" i="4"/>
  <c r="AF41" i="4" s="1"/>
  <c r="AE49" i="4"/>
  <c r="AF49" i="4" s="1"/>
  <c r="AE57" i="4"/>
  <c r="AF57" i="4" s="1"/>
  <c r="AE65" i="4"/>
  <c r="AF65" i="4" s="1"/>
  <c r="AE73" i="4"/>
  <c r="AF73" i="4" s="1"/>
  <c r="AE81" i="4"/>
  <c r="AF81" i="4" s="1"/>
  <c r="AE89" i="4"/>
  <c r="AF89" i="4" s="1"/>
  <c r="AE97" i="4"/>
  <c r="AF97" i="4" s="1"/>
  <c r="AE105" i="4"/>
  <c r="AF105" i="4" s="1"/>
  <c r="AE113" i="4"/>
  <c r="AF113" i="4" s="1"/>
  <c r="AE121" i="4"/>
  <c r="AF121" i="4" s="1"/>
  <c r="AE129" i="4"/>
  <c r="AF129" i="4" s="1"/>
  <c r="AE137" i="4"/>
  <c r="AF137" i="4" s="1"/>
  <c r="AE145" i="4"/>
  <c r="AF145" i="4" s="1"/>
  <c r="AE153" i="4"/>
  <c r="AF153" i="4" s="1"/>
  <c r="AE161" i="4"/>
  <c r="AF161" i="4" s="1"/>
  <c r="AE10" i="4"/>
  <c r="AF10" i="4" s="1"/>
  <c r="AE18" i="4"/>
  <c r="AE26" i="4"/>
  <c r="AF26" i="4" s="1"/>
  <c r="AE34" i="4"/>
  <c r="AF34" i="4" s="1"/>
  <c r="AE42" i="4"/>
  <c r="AF42" i="4" s="1"/>
  <c r="AE50" i="4"/>
  <c r="AF50" i="4" s="1"/>
  <c r="AE58" i="4"/>
  <c r="AF58" i="4" s="1"/>
  <c r="AE66" i="4"/>
  <c r="AF66" i="4" s="1"/>
  <c r="AE74" i="4"/>
  <c r="AF74" i="4" s="1"/>
  <c r="AE82" i="4"/>
  <c r="AF82" i="4" s="1"/>
  <c r="AE90" i="4"/>
  <c r="AF90" i="4" s="1"/>
  <c r="AE98" i="4"/>
  <c r="AF98" i="4" s="1"/>
  <c r="AE106" i="4"/>
  <c r="AF106" i="4" s="1"/>
  <c r="AE114" i="4"/>
  <c r="AF114" i="4" s="1"/>
  <c r="AE122" i="4"/>
  <c r="AF122" i="4" s="1"/>
  <c r="AE130" i="4"/>
  <c r="AF130" i="4" s="1"/>
  <c r="AE138" i="4"/>
  <c r="AF138" i="4" s="1"/>
  <c r="AE146" i="4"/>
  <c r="AF146" i="4" s="1"/>
  <c r="AE154" i="4"/>
  <c r="AF154" i="4" s="1"/>
  <c r="AE9" i="4"/>
  <c r="AE12" i="4"/>
  <c r="AF12" i="4" s="1"/>
  <c r="AE20" i="4"/>
  <c r="AF20" i="4" s="1"/>
  <c r="AE28" i="4"/>
  <c r="AF28" i="4" s="1"/>
  <c r="AE36" i="4"/>
  <c r="AF36" i="4" s="1"/>
  <c r="AE44" i="4"/>
  <c r="AF44" i="4" s="1"/>
  <c r="AE52" i="4"/>
  <c r="AE60" i="4"/>
  <c r="AF60" i="4" s="1"/>
  <c r="AE68" i="4"/>
  <c r="AF68" i="4" s="1"/>
  <c r="AE76" i="4"/>
  <c r="AF76" i="4" s="1"/>
  <c r="AE84" i="4"/>
  <c r="AF84" i="4" s="1"/>
  <c r="AE92" i="4"/>
  <c r="AF92" i="4" s="1"/>
  <c r="AE100" i="4"/>
  <c r="AF100" i="4" s="1"/>
  <c r="AE108" i="4"/>
  <c r="AF108" i="4" s="1"/>
  <c r="AE116" i="4"/>
  <c r="AF116" i="4" s="1"/>
  <c r="AE124" i="4"/>
  <c r="AF124" i="4" s="1"/>
  <c r="AE132" i="4"/>
  <c r="AE140" i="4"/>
  <c r="AF140" i="4" s="1"/>
  <c r="AE148" i="4"/>
  <c r="AF148" i="4" s="1"/>
  <c r="AE156" i="4"/>
  <c r="AF156" i="4" s="1"/>
  <c r="AE13" i="4"/>
  <c r="AF13" i="4" s="1"/>
  <c r="AE29" i="4"/>
  <c r="AF29" i="4" s="1"/>
  <c r="AE45" i="4"/>
  <c r="AF45" i="4" s="1"/>
  <c r="AE61" i="4"/>
  <c r="AF61" i="4" s="1"/>
  <c r="AE77" i="4"/>
  <c r="AF77" i="4" s="1"/>
  <c r="AE93" i="4"/>
  <c r="AF93" i="4" s="1"/>
  <c r="AE109" i="4"/>
  <c r="AF109" i="4" s="1"/>
  <c r="AE125" i="4"/>
  <c r="AF125" i="4" s="1"/>
  <c r="AE141" i="4"/>
  <c r="AF141" i="4" s="1"/>
  <c r="AE157" i="4"/>
  <c r="AF157" i="4" s="1"/>
  <c r="AE15" i="4"/>
  <c r="AE31" i="4"/>
  <c r="AF31" i="4" s="1"/>
  <c r="AE47" i="4"/>
  <c r="AF47" i="4" s="1"/>
  <c r="AE63" i="4"/>
  <c r="AF63" i="4" s="1"/>
  <c r="AE79" i="4"/>
  <c r="AF79" i="4" s="1"/>
  <c r="AE95" i="4"/>
  <c r="AF95" i="4" s="1"/>
  <c r="AE111" i="4"/>
  <c r="AF111" i="4" s="1"/>
  <c r="AE127" i="4"/>
  <c r="AF127" i="4" s="1"/>
  <c r="AE143" i="4"/>
  <c r="AF143" i="4" s="1"/>
  <c r="AE159" i="4"/>
  <c r="AF159" i="4" s="1"/>
  <c r="AE16" i="4"/>
  <c r="AE32" i="4"/>
  <c r="AF32" i="4" s="1"/>
  <c r="AE48" i="4"/>
  <c r="AF48" i="4" s="1"/>
  <c r="AE64" i="4"/>
  <c r="AF64" i="4" s="1"/>
  <c r="AE80" i="4"/>
  <c r="AF80" i="4" s="1"/>
  <c r="AE96" i="4"/>
  <c r="AF96" i="4" s="1"/>
  <c r="AE112" i="4"/>
  <c r="AF112" i="4" s="1"/>
  <c r="AE128" i="4"/>
  <c r="AF128" i="4" s="1"/>
  <c r="AE144" i="4"/>
  <c r="AF144" i="4" s="1"/>
  <c r="AE160" i="4"/>
  <c r="AF160" i="4" s="1"/>
  <c r="AE21" i="4"/>
  <c r="AF21" i="4" s="1"/>
  <c r="AE37" i="4"/>
  <c r="AF37" i="4" s="1"/>
  <c r="AE53" i="4"/>
  <c r="AF53" i="4" s="1"/>
  <c r="AE69" i="4"/>
  <c r="AF69" i="4" s="1"/>
  <c r="AE85" i="4"/>
  <c r="AF85" i="4" s="1"/>
  <c r="AE101" i="4"/>
  <c r="AF101" i="4" s="1"/>
  <c r="AE117" i="4"/>
  <c r="AF117" i="4" s="1"/>
  <c r="AE133" i="4"/>
  <c r="AF133" i="4" s="1"/>
  <c r="AE149" i="4"/>
  <c r="AF149" i="4" s="1"/>
  <c r="AE23" i="4"/>
  <c r="AF23" i="4" s="1"/>
  <c r="AE39" i="4"/>
  <c r="AF39" i="4" s="1"/>
  <c r="AE55" i="4"/>
  <c r="AF55" i="4" s="1"/>
  <c r="AE71" i="4"/>
  <c r="AE87" i="4"/>
  <c r="AF87" i="4" s="1"/>
  <c r="AE103" i="4"/>
  <c r="AF103" i="4" s="1"/>
  <c r="AE119" i="4"/>
  <c r="AF119" i="4" s="1"/>
  <c r="AE135" i="4"/>
  <c r="AF135" i="4" s="1"/>
  <c r="AE151" i="4"/>
  <c r="AF151" i="4" s="1"/>
  <c r="AE11" i="4"/>
  <c r="AF11" i="4" s="1"/>
  <c r="AE27" i="4"/>
  <c r="AF27" i="4" s="1"/>
  <c r="AE43" i="4"/>
  <c r="AF43" i="4" s="1"/>
  <c r="AE59" i="4"/>
  <c r="AF59" i="4" s="1"/>
  <c r="AE75" i="4"/>
  <c r="AF75" i="4" s="1"/>
  <c r="AE91" i="4"/>
  <c r="AF91" i="4" s="1"/>
  <c r="AE107" i="4"/>
  <c r="AE123" i="4"/>
  <c r="AF123" i="4" s="1"/>
  <c r="AE139" i="4"/>
  <c r="AF139" i="4" s="1"/>
  <c r="AE155" i="4"/>
  <c r="AF155" i="4" s="1"/>
  <c r="AE19" i="4"/>
  <c r="AF19" i="4" s="1"/>
  <c r="AE83" i="4"/>
  <c r="AF83" i="4" s="1"/>
  <c r="AE147" i="4"/>
  <c r="AE24" i="4"/>
  <c r="AF24" i="4" s="1"/>
  <c r="AE88" i="4"/>
  <c r="AF88" i="4" s="1"/>
  <c r="AE152" i="4"/>
  <c r="AF152" i="4" s="1"/>
  <c r="AE35" i="4"/>
  <c r="AF35" i="4" s="1"/>
  <c r="AE99" i="4"/>
  <c r="AF99" i="4" s="1"/>
  <c r="AE40" i="4"/>
  <c r="AF40" i="4" s="1"/>
  <c r="AE104" i="4"/>
  <c r="AF104" i="4" s="1"/>
  <c r="AE51" i="4"/>
  <c r="AF51" i="4" s="1"/>
  <c r="AE115" i="4"/>
  <c r="AF115" i="4" s="1"/>
  <c r="AE56" i="4"/>
  <c r="AF56" i="4" s="1"/>
  <c r="AE120" i="4"/>
  <c r="AF120" i="4" s="1"/>
  <c r="AE72" i="4"/>
  <c r="AF72" i="4" s="1"/>
  <c r="AE131" i="4"/>
  <c r="AF131" i="4" s="1"/>
  <c r="AE136" i="4"/>
  <c r="AF136" i="4" s="1"/>
  <c r="AE67" i="4"/>
  <c r="AF16" i="4"/>
  <c r="AN26" i="4"/>
  <c r="AM26" i="4"/>
  <c r="V49" i="4"/>
  <c r="AA14" i="4"/>
  <c r="AA78" i="4"/>
  <c r="AA142" i="4"/>
  <c r="AA57" i="4"/>
  <c r="V68" i="4"/>
  <c r="V132" i="4"/>
  <c r="AF71" i="4"/>
  <c r="V77" i="4"/>
  <c r="AA138" i="4"/>
  <c r="V22" i="4"/>
  <c r="AA40" i="4"/>
  <c r="AA27" i="4"/>
  <c r="AA55" i="4"/>
  <c r="AA119" i="4"/>
  <c r="AA155" i="4"/>
  <c r="AA139" i="4"/>
  <c r="AA67" i="4"/>
  <c r="AA131" i="4"/>
  <c r="AA130" i="4"/>
  <c r="AF147" i="4"/>
  <c r="AA122" i="4"/>
  <c r="AA144" i="4"/>
  <c r="V55" i="4"/>
  <c r="V115" i="4"/>
  <c r="V15" i="4"/>
  <c r="V111" i="4"/>
  <c r="AN74" i="4"/>
  <c r="AM74" i="4"/>
  <c r="AN138" i="4"/>
  <c r="AM138" i="4"/>
  <c r="AN43" i="4"/>
  <c r="AM43" i="4"/>
  <c r="AM125" i="4"/>
  <c r="AN125" i="4"/>
  <c r="AN35" i="4"/>
  <c r="AM35" i="4"/>
  <c r="AN99" i="4"/>
  <c r="AM99" i="4"/>
  <c r="AM22" i="4"/>
  <c r="AN22" i="4"/>
  <c r="AM86" i="4"/>
  <c r="AN86" i="4"/>
  <c r="AM150" i="4"/>
  <c r="AN150" i="4"/>
  <c r="AN55" i="4"/>
  <c r="AM55" i="4"/>
  <c r="AM142" i="4"/>
  <c r="AN142" i="4"/>
  <c r="AN57" i="4"/>
  <c r="AM57" i="4"/>
  <c r="AN121" i="4"/>
  <c r="AM121" i="4"/>
  <c r="AN67" i="4"/>
  <c r="AM67" i="4"/>
  <c r="AN131" i="4"/>
  <c r="AM131" i="4"/>
  <c r="AN106" i="4"/>
  <c r="AM106" i="4"/>
  <c r="O271" i="4"/>
  <c r="O107" i="4"/>
  <c r="AF15" i="4"/>
  <c r="V105" i="4"/>
  <c r="AN59" i="4"/>
  <c r="AM59" i="4"/>
  <c r="AN95" i="4"/>
  <c r="AM95" i="4"/>
  <c r="AA19" i="4"/>
  <c r="AA111" i="4"/>
  <c r="AA147" i="4"/>
  <c r="V74" i="4"/>
  <c r="V138" i="4"/>
  <c r="AA29" i="4"/>
  <c r="V76" i="4"/>
  <c r="AA28" i="4"/>
  <c r="AM62" i="4"/>
  <c r="AN62" i="4"/>
  <c r="AA115" i="4"/>
  <c r="AF52" i="4"/>
  <c r="AF67" i="4"/>
  <c r="AA160" i="4"/>
  <c r="AD107" i="4"/>
  <c r="AD271" i="4"/>
  <c r="AA136" i="4"/>
  <c r="AA84" i="4"/>
  <c r="AN82" i="4"/>
  <c r="AM82" i="4"/>
  <c r="AA63" i="4"/>
  <c r="AA99" i="4"/>
  <c r="AA127" i="4"/>
  <c r="AA93" i="4"/>
  <c r="V143" i="4"/>
  <c r="V59" i="4"/>
  <c r="V123" i="4"/>
  <c r="V63" i="4"/>
  <c r="AN23" i="4"/>
  <c r="AM23" i="4"/>
  <c r="AN87" i="4"/>
  <c r="AM87" i="4"/>
  <c r="AN151" i="4"/>
  <c r="AM151" i="4"/>
  <c r="AN48" i="4"/>
  <c r="AM48" i="4"/>
  <c r="AN130" i="4"/>
  <c r="AM130" i="4"/>
  <c r="AN40" i="4"/>
  <c r="AM40" i="4"/>
  <c r="AN104" i="4"/>
  <c r="AM104" i="4"/>
  <c r="AN27" i="4"/>
  <c r="AM27" i="4"/>
  <c r="AN91" i="4"/>
  <c r="AM91" i="4"/>
  <c r="AN155" i="4"/>
  <c r="AM155" i="4"/>
  <c r="AN65" i="4"/>
  <c r="AM65" i="4"/>
  <c r="AM70" i="4"/>
  <c r="AN70" i="4"/>
  <c r="AM134" i="4"/>
  <c r="AN134" i="4"/>
  <c r="AN72" i="4"/>
  <c r="AM72" i="4"/>
  <c r="AN136" i="4"/>
  <c r="AM136" i="4"/>
  <c r="AN147" i="4"/>
  <c r="AM147" i="4"/>
  <c r="AN36" i="4"/>
  <c r="AM36" i="4"/>
  <c r="AN100" i="4"/>
  <c r="AM100" i="4"/>
  <c r="T10" i="4"/>
  <c r="AM10" i="4" s="1"/>
  <c r="T170" i="4"/>
  <c r="Y170" i="4"/>
  <c r="B169" i="4"/>
  <c r="D169" i="4"/>
  <c r="C165" i="4"/>
  <c r="C166" i="4" s="1"/>
  <c r="C167" i="4"/>
  <c r="C168" i="4" s="1"/>
  <c r="J170" i="4"/>
  <c r="F169" i="4"/>
  <c r="E169" i="4"/>
  <c r="K10" i="4"/>
  <c r="L10" i="4" s="1"/>
  <c r="K18" i="4"/>
  <c r="L18" i="4" s="1"/>
  <c r="K26" i="4"/>
  <c r="L26" i="4" s="1"/>
  <c r="K34" i="4"/>
  <c r="L34" i="4" s="1"/>
  <c r="K42" i="4"/>
  <c r="L42" i="4" s="1"/>
  <c r="K50" i="4"/>
  <c r="L50" i="4" s="1"/>
  <c r="K58" i="4"/>
  <c r="L58" i="4" s="1"/>
  <c r="K66" i="4"/>
  <c r="L66" i="4" s="1"/>
  <c r="K74" i="4"/>
  <c r="L74" i="4" s="1"/>
  <c r="K82" i="4"/>
  <c r="L82" i="4" s="1"/>
  <c r="K90" i="4"/>
  <c r="L90" i="4" s="1"/>
  <c r="K98" i="4"/>
  <c r="L98" i="4" s="1"/>
  <c r="K106" i="4"/>
  <c r="L106" i="4" s="1"/>
  <c r="K114" i="4"/>
  <c r="L114" i="4" s="1"/>
  <c r="K122" i="4"/>
  <c r="L122" i="4" s="1"/>
  <c r="K130" i="4"/>
  <c r="L130" i="4" s="1"/>
  <c r="K138" i="4"/>
  <c r="L138" i="4" s="1"/>
  <c r="K146" i="4"/>
  <c r="L146" i="4" s="1"/>
  <c r="K154" i="4"/>
  <c r="L154" i="4" s="1"/>
  <c r="K11" i="4"/>
  <c r="L11" i="4" s="1"/>
  <c r="K19" i="4"/>
  <c r="K27" i="4"/>
  <c r="L27" i="4" s="1"/>
  <c r="K35" i="4"/>
  <c r="L35" i="4" s="1"/>
  <c r="K43" i="4"/>
  <c r="K51" i="4"/>
  <c r="L51" i="4" s="1"/>
  <c r="K59" i="4"/>
  <c r="L59" i="4" s="1"/>
  <c r="K67" i="4"/>
  <c r="L67" i="4" s="1"/>
  <c r="K75" i="4"/>
  <c r="L75" i="4" s="1"/>
  <c r="K83" i="4"/>
  <c r="L83" i="4" s="1"/>
  <c r="K91" i="4"/>
  <c r="L91" i="4" s="1"/>
  <c r="K99" i="4"/>
  <c r="L99" i="4" s="1"/>
  <c r="K107" i="4"/>
  <c r="L107" i="4" s="1"/>
  <c r="K115" i="4"/>
  <c r="L115" i="4" s="1"/>
  <c r="K123" i="4"/>
  <c r="L123" i="4" s="1"/>
  <c r="K131" i="4"/>
  <c r="L131" i="4" s="1"/>
  <c r="K139" i="4"/>
  <c r="L139" i="4" s="1"/>
  <c r="K147" i="4"/>
  <c r="L147" i="4" s="1"/>
  <c r="K155" i="4"/>
  <c r="L155" i="4" s="1"/>
  <c r="K12" i="4"/>
  <c r="L12" i="4" s="1"/>
  <c r="K20" i="4"/>
  <c r="L20" i="4" s="1"/>
  <c r="K28" i="4"/>
  <c r="L28" i="4" s="1"/>
  <c r="K36" i="4"/>
  <c r="L36" i="4" s="1"/>
  <c r="K44" i="4"/>
  <c r="L44" i="4" s="1"/>
  <c r="K52" i="4"/>
  <c r="L52" i="4" s="1"/>
  <c r="K60" i="4"/>
  <c r="L60" i="4" s="1"/>
  <c r="K68" i="4"/>
  <c r="L68" i="4" s="1"/>
  <c r="K76" i="4"/>
  <c r="L76" i="4" s="1"/>
  <c r="K84" i="4"/>
  <c r="L84" i="4" s="1"/>
  <c r="K92" i="4"/>
  <c r="L92" i="4" s="1"/>
  <c r="K100" i="4"/>
  <c r="L100" i="4" s="1"/>
  <c r="K108" i="4"/>
  <c r="L108" i="4" s="1"/>
  <c r="K116" i="4"/>
  <c r="L116" i="4" s="1"/>
  <c r="K124" i="4"/>
  <c r="L124" i="4" s="1"/>
  <c r="K132" i="4"/>
  <c r="L132" i="4" s="1"/>
  <c r="K140" i="4"/>
  <c r="L140" i="4" s="1"/>
  <c r="K148" i="4"/>
  <c r="L148" i="4" s="1"/>
  <c r="K156" i="4"/>
  <c r="L156" i="4" s="1"/>
  <c r="K22" i="4"/>
  <c r="L22" i="4" s="1"/>
  <c r="K38" i="4"/>
  <c r="L38" i="4" s="1"/>
  <c r="K54" i="4"/>
  <c r="L54" i="4" s="1"/>
  <c r="K70" i="4"/>
  <c r="L70" i="4" s="1"/>
  <c r="K86" i="4"/>
  <c r="L86" i="4" s="1"/>
  <c r="K102" i="4"/>
  <c r="L102" i="4" s="1"/>
  <c r="K118" i="4"/>
  <c r="L118" i="4" s="1"/>
  <c r="K142" i="4"/>
  <c r="L142" i="4" s="1"/>
  <c r="K158" i="4"/>
  <c r="L158" i="4" s="1"/>
  <c r="K13" i="4"/>
  <c r="L13" i="4" s="1"/>
  <c r="K21" i="4"/>
  <c r="L21" i="4" s="1"/>
  <c r="K29" i="4"/>
  <c r="L29" i="4" s="1"/>
  <c r="K37" i="4"/>
  <c r="L37" i="4" s="1"/>
  <c r="K45" i="4"/>
  <c r="L45" i="4" s="1"/>
  <c r="K53" i="4"/>
  <c r="L53" i="4" s="1"/>
  <c r="K61" i="4"/>
  <c r="L61" i="4" s="1"/>
  <c r="K69" i="4"/>
  <c r="L69" i="4" s="1"/>
  <c r="K77" i="4"/>
  <c r="L77" i="4" s="1"/>
  <c r="K85" i="4"/>
  <c r="L85" i="4" s="1"/>
  <c r="K93" i="4"/>
  <c r="L93" i="4" s="1"/>
  <c r="K101" i="4"/>
  <c r="L101" i="4" s="1"/>
  <c r="K109" i="4"/>
  <c r="L109" i="4" s="1"/>
  <c r="K117" i="4"/>
  <c r="L117" i="4" s="1"/>
  <c r="K125" i="4"/>
  <c r="L125" i="4" s="1"/>
  <c r="K133" i="4"/>
  <c r="L133" i="4" s="1"/>
  <c r="K141" i="4"/>
  <c r="L141" i="4" s="1"/>
  <c r="K149" i="4"/>
  <c r="L149" i="4" s="1"/>
  <c r="K157" i="4"/>
  <c r="L157" i="4" s="1"/>
  <c r="K14" i="4"/>
  <c r="L14" i="4" s="1"/>
  <c r="K30" i="4"/>
  <c r="L30" i="4" s="1"/>
  <c r="K46" i="4"/>
  <c r="L46" i="4" s="1"/>
  <c r="K62" i="4"/>
  <c r="L62" i="4" s="1"/>
  <c r="K78" i="4"/>
  <c r="L78" i="4" s="1"/>
  <c r="K94" i="4"/>
  <c r="L94" i="4" s="1"/>
  <c r="K110" i="4"/>
  <c r="L110" i="4" s="1"/>
  <c r="K126" i="4"/>
  <c r="L126" i="4" s="1"/>
  <c r="K134" i="4"/>
  <c r="L134" i="4" s="1"/>
  <c r="K150" i="4"/>
  <c r="L150" i="4" s="1"/>
  <c r="K16" i="4"/>
  <c r="L16" i="4" s="1"/>
  <c r="K24" i="4"/>
  <c r="L24" i="4" s="1"/>
  <c r="K32" i="4"/>
  <c r="L32" i="4" s="1"/>
  <c r="K40" i="4"/>
  <c r="L40" i="4" s="1"/>
  <c r="K48" i="4"/>
  <c r="L48" i="4" s="1"/>
  <c r="K56" i="4"/>
  <c r="L56" i="4" s="1"/>
  <c r="K64" i="4"/>
  <c r="L64" i="4" s="1"/>
  <c r="K72" i="4"/>
  <c r="L72" i="4" s="1"/>
  <c r="K80" i="4"/>
  <c r="L80" i="4" s="1"/>
  <c r="K88" i="4"/>
  <c r="L88" i="4" s="1"/>
  <c r="K96" i="4"/>
  <c r="L96" i="4" s="1"/>
  <c r="K104" i="4"/>
  <c r="L104" i="4" s="1"/>
  <c r="K112" i="4"/>
  <c r="L112" i="4" s="1"/>
  <c r="K120" i="4"/>
  <c r="L120" i="4" s="1"/>
  <c r="K128" i="4"/>
  <c r="L128" i="4" s="1"/>
  <c r="K136" i="4"/>
  <c r="L136" i="4" s="1"/>
  <c r="K144" i="4"/>
  <c r="L144" i="4" s="1"/>
  <c r="K152" i="4"/>
  <c r="L152" i="4" s="1"/>
  <c r="K160" i="4"/>
  <c r="L160" i="4" s="1"/>
  <c r="K161" i="4"/>
  <c r="L161" i="4" s="1"/>
  <c r="K17" i="4"/>
  <c r="L17" i="4" s="1"/>
  <c r="K25" i="4"/>
  <c r="L25" i="4" s="1"/>
  <c r="K33" i="4"/>
  <c r="L33" i="4" s="1"/>
  <c r="K41" i="4"/>
  <c r="L41" i="4" s="1"/>
  <c r="K49" i="4"/>
  <c r="L49" i="4" s="1"/>
  <c r="K57" i="4"/>
  <c r="L57" i="4" s="1"/>
  <c r="K65" i="4"/>
  <c r="L65" i="4" s="1"/>
  <c r="K73" i="4"/>
  <c r="L73" i="4" s="1"/>
  <c r="K81" i="4"/>
  <c r="L81" i="4" s="1"/>
  <c r="K89" i="4"/>
  <c r="L89" i="4" s="1"/>
  <c r="K97" i="4"/>
  <c r="L97" i="4" s="1"/>
  <c r="K105" i="4"/>
  <c r="L105" i="4" s="1"/>
  <c r="K113" i="4"/>
  <c r="L113" i="4" s="1"/>
  <c r="K121" i="4"/>
  <c r="L121" i="4" s="1"/>
  <c r="K129" i="4"/>
  <c r="L129" i="4" s="1"/>
  <c r="K137" i="4"/>
  <c r="L137" i="4" s="1"/>
  <c r="K145" i="4"/>
  <c r="L145" i="4" s="1"/>
  <c r="K153" i="4"/>
  <c r="L153" i="4" s="1"/>
  <c r="K9" i="4"/>
  <c r="L9" i="4" s="1"/>
  <c r="K55" i="4"/>
  <c r="L55" i="4" s="1"/>
  <c r="K119" i="4"/>
  <c r="L119" i="4" s="1"/>
  <c r="K63" i="4"/>
  <c r="L63" i="4" s="1"/>
  <c r="K127" i="4"/>
  <c r="L127" i="4" s="1"/>
  <c r="K71" i="4"/>
  <c r="L71" i="4" s="1"/>
  <c r="K135" i="4"/>
  <c r="L135" i="4" s="1"/>
  <c r="K15" i="4"/>
  <c r="L15" i="4" s="1"/>
  <c r="K79" i="4"/>
  <c r="L79" i="4" s="1"/>
  <c r="K143" i="4"/>
  <c r="L143" i="4" s="1"/>
  <c r="K111" i="4"/>
  <c r="L111" i="4" s="1"/>
  <c r="K23" i="4"/>
  <c r="L23" i="4" s="1"/>
  <c r="K87" i="4"/>
  <c r="L87" i="4" s="1"/>
  <c r="K151" i="4"/>
  <c r="L151" i="4" s="1"/>
  <c r="K47" i="4"/>
  <c r="L47" i="4" s="1"/>
  <c r="K31" i="4"/>
  <c r="L31" i="4" s="1"/>
  <c r="K95" i="4"/>
  <c r="L95" i="4" s="1"/>
  <c r="K159" i="4"/>
  <c r="L159" i="4" s="1"/>
  <c r="K39" i="4"/>
  <c r="L39" i="4" s="1"/>
  <c r="K103" i="4"/>
  <c r="L103" i="4" s="1"/>
  <c r="L43" i="4"/>
  <c r="J26" i="3"/>
  <c r="AD18" i="4"/>
  <c r="AF18" i="4" s="1"/>
  <c r="M26" i="3"/>
  <c r="L18" i="3"/>
  <c r="L26" i="3"/>
  <c r="T18" i="4"/>
  <c r="K26" i="3"/>
  <c r="J19" i="4"/>
  <c r="I18" i="3" s="1"/>
  <c r="AN18" i="4" l="1"/>
  <c r="AH271" i="4"/>
  <c r="I69" i="3" s="1"/>
  <c r="AM18" i="4"/>
  <c r="J169" i="4"/>
  <c r="AN10" i="4"/>
  <c r="P10" i="4"/>
  <c r="Q10" i="4" s="1"/>
  <c r="P18" i="4"/>
  <c r="Q18" i="4" s="1"/>
  <c r="P26" i="4"/>
  <c r="Q26" i="4" s="1"/>
  <c r="AJ26" i="4" s="1"/>
  <c r="P34" i="4"/>
  <c r="Q34" i="4" s="1"/>
  <c r="AJ34" i="4" s="1"/>
  <c r="P12" i="4"/>
  <c r="Q12" i="4" s="1"/>
  <c r="AH12" i="4" s="1"/>
  <c r="P20" i="4"/>
  <c r="Q20" i="4" s="1"/>
  <c r="P28" i="4"/>
  <c r="Q28" i="4" s="1"/>
  <c r="P36" i="4"/>
  <c r="Q36" i="4" s="1"/>
  <c r="P13" i="4"/>
  <c r="Q13" i="4" s="1"/>
  <c r="AJ13" i="4" s="1"/>
  <c r="P21" i="4"/>
  <c r="Q21" i="4" s="1"/>
  <c r="AH21" i="4" s="1"/>
  <c r="P29" i="4"/>
  <c r="Q29" i="4" s="1"/>
  <c r="AI29" i="4" s="1"/>
  <c r="P14" i="4"/>
  <c r="Q14" i="4" s="1"/>
  <c r="P22" i="4"/>
  <c r="Q22" i="4" s="1"/>
  <c r="AH22" i="4" s="1"/>
  <c r="P30" i="4"/>
  <c r="Q30" i="4" s="1"/>
  <c r="P38" i="4"/>
  <c r="Q38" i="4" s="1"/>
  <c r="P15" i="4"/>
  <c r="Q15" i="4" s="1"/>
  <c r="AJ15" i="4" s="1"/>
  <c r="P23" i="4"/>
  <c r="Q23" i="4" s="1"/>
  <c r="AJ23" i="4" s="1"/>
  <c r="P31" i="4"/>
  <c r="Q31" i="4" s="1"/>
  <c r="AH31" i="4" s="1"/>
  <c r="P39" i="4"/>
  <c r="Q39" i="4" s="1"/>
  <c r="AJ39" i="4" s="1"/>
  <c r="P25" i="4"/>
  <c r="Q25" i="4" s="1"/>
  <c r="P42" i="4"/>
  <c r="Q42" i="4" s="1"/>
  <c r="AI42" i="4" s="1"/>
  <c r="P50" i="4"/>
  <c r="Q50" i="4" s="1"/>
  <c r="P58" i="4"/>
  <c r="Q58" i="4" s="1"/>
  <c r="P66" i="4"/>
  <c r="Q66" i="4" s="1"/>
  <c r="P74" i="4"/>
  <c r="Q74" i="4" s="1"/>
  <c r="AI74" i="4" s="1"/>
  <c r="P82" i="4"/>
  <c r="Q82" i="4" s="1"/>
  <c r="AI82" i="4" s="1"/>
  <c r="P90" i="4"/>
  <c r="Q90" i="4" s="1"/>
  <c r="AI90" i="4" s="1"/>
  <c r="P98" i="4"/>
  <c r="Q98" i="4" s="1"/>
  <c r="AI98" i="4" s="1"/>
  <c r="P106" i="4"/>
  <c r="Q106" i="4" s="1"/>
  <c r="AI106" i="4" s="1"/>
  <c r="P114" i="4"/>
  <c r="Q114" i="4" s="1"/>
  <c r="P122" i="4"/>
  <c r="Q122" i="4" s="1"/>
  <c r="P130" i="4"/>
  <c r="Q130" i="4" s="1"/>
  <c r="P138" i="4"/>
  <c r="Q138" i="4" s="1"/>
  <c r="AH138" i="4" s="1"/>
  <c r="P146" i="4"/>
  <c r="Q146" i="4" s="1"/>
  <c r="AH146" i="4" s="1"/>
  <c r="P154" i="4"/>
  <c r="Q154" i="4" s="1"/>
  <c r="AJ154" i="4" s="1"/>
  <c r="P9" i="4"/>
  <c r="P32" i="4"/>
  <c r="Q32" i="4" s="1"/>
  <c r="AJ32" i="4" s="1"/>
  <c r="P44" i="4"/>
  <c r="Q44" i="4" s="1"/>
  <c r="P52" i="4"/>
  <c r="Q52" i="4" s="1"/>
  <c r="AI52" i="4" s="1"/>
  <c r="P60" i="4"/>
  <c r="Q60" i="4" s="1"/>
  <c r="P68" i="4"/>
  <c r="Q68" i="4" s="1"/>
  <c r="AI68" i="4" s="1"/>
  <c r="P76" i="4"/>
  <c r="Q76" i="4" s="1"/>
  <c r="AI76" i="4" s="1"/>
  <c r="P84" i="4"/>
  <c r="Q84" i="4" s="1"/>
  <c r="AH84" i="4" s="1"/>
  <c r="P92" i="4"/>
  <c r="Q92" i="4" s="1"/>
  <c r="P100" i="4"/>
  <c r="Q100" i="4" s="1"/>
  <c r="AI100" i="4" s="1"/>
  <c r="P108" i="4"/>
  <c r="Q108" i="4" s="1"/>
  <c r="P116" i="4"/>
  <c r="Q116" i="4" s="1"/>
  <c r="AH116" i="4" s="1"/>
  <c r="P124" i="4"/>
  <c r="Q124" i="4" s="1"/>
  <c r="AJ124" i="4" s="1"/>
  <c r="P132" i="4"/>
  <c r="Q132" i="4" s="1"/>
  <c r="AH132" i="4" s="1"/>
  <c r="P140" i="4"/>
  <c r="Q140" i="4" s="1"/>
  <c r="AH140" i="4" s="1"/>
  <c r="P148" i="4"/>
  <c r="Q148" i="4" s="1"/>
  <c r="AJ148" i="4" s="1"/>
  <c r="P156" i="4"/>
  <c r="Q156" i="4" s="1"/>
  <c r="P11" i="4"/>
  <c r="Q11" i="4" s="1"/>
  <c r="AI11" i="4" s="1"/>
  <c r="P33" i="4"/>
  <c r="Q33" i="4" s="1"/>
  <c r="AH33" i="4" s="1"/>
  <c r="P45" i="4"/>
  <c r="Q45" i="4" s="1"/>
  <c r="P53" i="4"/>
  <c r="Q53" i="4" s="1"/>
  <c r="P61" i="4"/>
  <c r="Q61" i="4" s="1"/>
  <c r="AJ61" i="4" s="1"/>
  <c r="P69" i="4"/>
  <c r="Q69" i="4" s="1"/>
  <c r="AJ69" i="4" s="1"/>
  <c r="P77" i="4"/>
  <c r="Q77" i="4" s="1"/>
  <c r="AJ77" i="4" s="1"/>
  <c r="P85" i="4"/>
  <c r="Q85" i="4" s="1"/>
  <c r="AJ85" i="4" s="1"/>
  <c r="P93" i="4"/>
  <c r="Q93" i="4" s="1"/>
  <c r="AJ93" i="4" s="1"/>
  <c r="P101" i="4"/>
  <c r="Q101" i="4" s="1"/>
  <c r="AJ101" i="4" s="1"/>
  <c r="P109" i="4"/>
  <c r="Q109" i="4" s="1"/>
  <c r="P117" i="4"/>
  <c r="Q117" i="4" s="1"/>
  <c r="P125" i="4"/>
  <c r="Q125" i="4" s="1"/>
  <c r="AH125" i="4" s="1"/>
  <c r="P133" i="4"/>
  <c r="Q133" i="4" s="1"/>
  <c r="AH133" i="4" s="1"/>
  <c r="P141" i="4"/>
  <c r="Q141" i="4" s="1"/>
  <c r="AH141" i="4" s="1"/>
  <c r="P149" i="4"/>
  <c r="Q149" i="4" s="1"/>
  <c r="AJ149" i="4" s="1"/>
  <c r="P157" i="4"/>
  <c r="Q157" i="4" s="1"/>
  <c r="AJ157" i="4" s="1"/>
  <c r="P16" i="4"/>
  <c r="Q16" i="4" s="1"/>
  <c r="P35" i="4"/>
  <c r="Q35" i="4" s="1"/>
  <c r="P46" i="4"/>
  <c r="Q46" i="4" s="1"/>
  <c r="P54" i="4"/>
  <c r="Q54" i="4" s="1"/>
  <c r="AJ54" i="4" s="1"/>
  <c r="P62" i="4"/>
  <c r="Q62" i="4" s="1"/>
  <c r="AJ62" i="4" s="1"/>
  <c r="P70" i="4"/>
  <c r="Q70" i="4" s="1"/>
  <c r="AI70" i="4" s="1"/>
  <c r="P78" i="4"/>
  <c r="Q78" i="4" s="1"/>
  <c r="P86" i="4"/>
  <c r="Q86" i="4" s="1"/>
  <c r="AJ86" i="4" s="1"/>
  <c r="P94" i="4"/>
  <c r="Q94" i="4" s="1"/>
  <c r="AI94" i="4" s="1"/>
  <c r="P102" i="4"/>
  <c r="Q102" i="4" s="1"/>
  <c r="P110" i="4"/>
  <c r="Q110" i="4" s="1"/>
  <c r="AH110" i="4" s="1"/>
  <c r="P118" i="4"/>
  <c r="Q118" i="4" s="1"/>
  <c r="AJ118" i="4" s="1"/>
  <c r="P126" i="4"/>
  <c r="Q126" i="4" s="1"/>
  <c r="AJ126" i="4" s="1"/>
  <c r="P134" i="4"/>
  <c r="Q134" i="4" s="1"/>
  <c r="AJ134" i="4" s="1"/>
  <c r="P142" i="4"/>
  <c r="Q142" i="4" s="1"/>
  <c r="P150" i="4"/>
  <c r="Q150" i="4" s="1"/>
  <c r="AH150" i="4" s="1"/>
  <c r="P158" i="4"/>
  <c r="Q158" i="4" s="1"/>
  <c r="AH158" i="4" s="1"/>
  <c r="P17" i="4"/>
  <c r="Q17" i="4" s="1"/>
  <c r="AJ17" i="4" s="1"/>
  <c r="P37" i="4"/>
  <c r="Q37" i="4" s="1"/>
  <c r="P47" i="4"/>
  <c r="Q47" i="4" s="1"/>
  <c r="AJ47" i="4" s="1"/>
  <c r="P55" i="4"/>
  <c r="Q55" i="4" s="1"/>
  <c r="AJ55" i="4" s="1"/>
  <c r="P63" i="4"/>
  <c r="Q63" i="4" s="1"/>
  <c r="AJ63" i="4" s="1"/>
  <c r="P71" i="4"/>
  <c r="Q71" i="4" s="1"/>
  <c r="P79" i="4"/>
  <c r="Q79" i="4" s="1"/>
  <c r="AJ79" i="4" s="1"/>
  <c r="P87" i="4"/>
  <c r="Q87" i="4" s="1"/>
  <c r="AJ87" i="4" s="1"/>
  <c r="P95" i="4"/>
  <c r="Q95" i="4" s="1"/>
  <c r="AJ95" i="4" s="1"/>
  <c r="P103" i="4"/>
  <c r="Q103" i="4" s="1"/>
  <c r="P111" i="4"/>
  <c r="Q111" i="4" s="1"/>
  <c r="AI111" i="4" s="1"/>
  <c r="P119" i="4"/>
  <c r="Q119" i="4" s="1"/>
  <c r="AJ119" i="4" s="1"/>
  <c r="P127" i="4"/>
  <c r="Q127" i="4" s="1"/>
  <c r="AH127" i="4" s="1"/>
  <c r="P135" i="4"/>
  <c r="Q135" i="4" s="1"/>
  <c r="AJ135" i="4" s="1"/>
  <c r="P143" i="4"/>
  <c r="Q143" i="4" s="1"/>
  <c r="AI143" i="4" s="1"/>
  <c r="P151" i="4"/>
  <c r="Q151" i="4" s="1"/>
  <c r="AJ151" i="4" s="1"/>
  <c r="P159" i="4"/>
  <c r="Q159" i="4" s="1"/>
  <c r="P19" i="4"/>
  <c r="Q19" i="4" s="1"/>
  <c r="P40" i="4"/>
  <c r="Q40" i="4" s="1"/>
  <c r="AJ40" i="4" s="1"/>
  <c r="P48" i="4"/>
  <c r="Q48" i="4" s="1"/>
  <c r="AJ48" i="4" s="1"/>
  <c r="P56" i="4"/>
  <c r="Q56" i="4" s="1"/>
  <c r="AJ56" i="4" s="1"/>
  <c r="P64" i="4"/>
  <c r="Q64" i="4" s="1"/>
  <c r="AJ64" i="4" s="1"/>
  <c r="P72" i="4"/>
  <c r="Q72" i="4" s="1"/>
  <c r="AJ72" i="4" s="1"/>
  <c r="P80" i="4"/>
  <c r="Q80" i="4" s="1"/>
  <c r="P88" i="4"/>
  <c r="Q88" i="4" s="1"/>
  <c r="P96" i="4"/>
  <c r="Q96" i="4" s="1"/>
  <c r="P104" i="4"/>
  <c r="Q104" i="4" s="1"/>
  <c r="AI104" i="4" s="1"/>
  <c r="P112" i="4"/>
  <c r="Q112" i="4" s="1"/>
  <c r="AJ112" i="4" s="1"/>
  <c r="P120" i="4"/>
  <c r="Q120" i="4" s="1"/>
  <c r="AI120" i="4" s="1"/>
  <c r="P128" i="4"/>
  <c r="Q128" i="4" s="1"/>
  <c r="AJ128" i="4" s="1"/>
  <c r="P136" i="4"/>
  <c r="Q136" i="4" s="1"/>
  <c r="AJ136" i="4" s="1"/>
  <c r="P144" i="4"/>
  <c r="Q144" i="4" s="1"/>
  <c r="P152" i="4"/>
  <c r="Q152" i="4" s="1"/>
  <c r="P160" i="4"/>
  <c r="Q160" i="4" s="1"/>
  <c r="P59" i="4"/>
  <c r="Q59" i="4" s="1"/>
  <c r="AI59" i="4" s="1"/>
  <c r="P91" i="4"/>
  <c r="Q91" i="4" s="1"/>
  <c r="AH91" i="4" s="1"/>
  <c r="P123" i="4"/>
  <c r="Q123" i="4" s="1"/>
  <c r="AH123" i="4" s="1"/>
  <c r="P155" i="4"/>
  <c r="Q155" i="4" s="1"/>
  <c r="AI155" i="4" s="1"/>
  <c r="P89" i="4"/>
  <c r="Q89" i="4" s="1"/>
  <c r="AJ89" i="4" s="1"/>
  <c r="P24" i="4"/>
  <c r="Q24" i="4" s="1"/>
  <c r="P65" i="4"/>
  <c r="Q65" i="4" s="1"/>
  <c r="AH65" i="4" s="1"/>
  <c r="P97" i="4"/>
  <c r="Q97" i="4" s="1"/>
  <c r="P129" i="4"/>
  <c r="Q129" i="4" s="1"/>
  <c r="AJ129" i="4" s="1"/>
  <c r="P161" i="4"/>
  <c r="Q161" i="4" s="1"/>
  <c r="AJ161" i="4" s="1"/>
  <c r="P41" i="4"/>
  <c r="Q41" i="4" s="1"/>
  <c r="P105" i="4"/>
  <c r="Q105" i="4" s="1"/>
  <c r="P27" i="4"/>
  <c r="Q27" i="4" s="1"/>
  <c r="AJ27" i="4" s="1"/>
  <c r="P67" i="4"/>
  <c r="Q67" i="4" s="1"/>
  <c r="AJ67" i="4" s="1"/>
  <c r="P99" i="4"/>
  <c r="Q99" i="4" s="1"/>
  <c r="P131" i="4"/>
  <c r="Q131" i="4" s="1"/>
  <c r="P73" i="4"/>
  <c r="Q73" i="4" s="1"/>
  <c r="AJ73" i="4" s="1"/>
  <c r="P137" i="4"/>
  <c r="Q137" i="4" s="1"/>
  <c r="AI137" i="4" s="1"/>
  <c r="P57" i="4"/>
  <c r="Q57" i="4" s="1"/>
  <c r="AJ57" i="4" s="1"/>
  <c r="P43" i="4"/>
  <c r="Q43" i="4" s="1"/>
  <c r="AI43" i="4" s="1"/>
  <c r="P75" i="4"/>
  <c r="Q75" i="4" s="1"/>
  <c r="AH75" i="4" s="1"/>
  <c r="P107" i="4"/>
  <c r="Q107" i="4" s="1"/>
  <c r="P139" i="4"/>
  <c r="Q139" i="4" s="1"/>
  <c r="AI139" i="4" s="1"/>
  <c r="P153" i="4"/>
  <c r="Q153" i="4" s="1"/>
  <c r="P49" i="4"/>
  <c r="Q49" i="4" s="1"/>
  <c r="AJ49" i="4" s="1"/>
  <c r="P81" i="4"/>
  <c r="Q81" i="4" s="1"/>
  <c r="AJ81" i="4" s="1"/>
  <c r="P113" i="4"/>
  <c r="Q113" i="4" s="1"/>
  <c r="AJ113" i="4" s="1"/>
  <c r="P145" i="4"/>
  <c r="Q145" i="4" s="1"/>
  <c r="AI145" i="4" s="1"/>
  <c r="P51" i="4"/>
  <c r="Q51" i="4" s="1"/>
  <c r="AJ51" i="4" s="1"/>
  <c r="P83" i="4"/>
  <c r="Q83" i="4" s="1"/>
  <c r="AI83" i="4" s="1"/>
  <c r="P115" i="4"/>
  <c r="Q115" i="4" s="1"/>
  <c r="P147" i="4"/>
  <c r="Q147" i="4" s="1"/>
  <c r="P121" i="4"/>
  <c r="Q121" i="4" s="1"/>
  <c r="AJ121" i="4" s="1"/>
  <c r="AJ137" i="4"/>
  <c r="AI67" i="4"/>
  <c r="AH67" i="4"/>
  <c r="AJ43" i="4"/>
  <c r="AH43" i="4"/>
  <c r="AI87" i="4"/>
  <c r="AH87" i="4"/>
  <c r="AJ127" i="4"/>
  <c r="AJ65" i="4"/>
  <c r="AI65" i="4"/>
  <c r="AJ160" i="4"/>
  <c r="AI160" i="4"/>
  <c r="AH160" i="4"/>
  <c r="AJ96" i="4"/>
  <c r="AI96" i="4"/>
  <c r="AH96" i="4"/>
  <c r="AI32" i="4"/>
  <c r="AJ78" i="4"/>
  <c r="AI78" i="4"/>
  <c r="AH78" i="4"/>
  <c r="AI133" i="4"/>
  <c r="AJ158" i="4"/>
  <c r="AI158" i="4"/>
  <c r="AJ22" i="4"/>
  <c r="AI22" i="4"/>
  <c r="AH100" i="4"/>
  <c r="AH36" i="4"/>
  <c r="AI36" i="4"/>
  <c r="AJ36" i="4"/>
  <c r="AI123" i="4"/>
  <c r="AJ123" i="4"/>
  <c r="AI146" i="4"/>
  <c r="O9" i="4"/>
  <c r="O170" i="4"/>
  <c r="AJ97" i="4"/>
  <c r="AI97" i="4"/>
  <c r="AH97" i="4"/>
  <c r="AJ14" i="4"/>
  <c r="AI14" i="4"/>
  <c r="AH14" i="4"/>
  <c r="AI50" i="4"/>
  <c r="AJ50" i="4"/>
  <c r="AH50" i="4"/>
  <c r="AJ153" i="4"/>
  <c r="AI153" i="4"/>
  <c r="AH153" i="4"/>
  <c r="AI60" i="4"/>
  <c r="AH60" i="4"/>
  <c r="AJ60" i="4"/>
  <c r="AJ106" i="4"/>
  <c r="AH106" i="4"/>
  <c r="AJ84" i="4"/>
  <c r="AI84" i="4"/>
  <c r="AI77" i="4"/>
  <c r="AH108" i="4"/>
  <c r="AJ108" i="4"/>
  <c r="AI108" i="4"/>
  <c r="AH154" i="4"/>
  <c r="AI26" i="4"/>
  <c r="AH26" i="4"/>
  <c r="AJ103" i="4"/>
  <c r="AI103" i="4"/>
  <c r="AH103" i="4"/>
  <c r="AJ24" i="4"/>
  <c r="AH24" i="4"/>
  <c r="AI24" i="4"/>
  <c r="AI156" i="4"/>
  <c r="AH156" i="4"/>
  <c r="AJ156" i="4"/>
  <c r="AL271" i="4"/>
  <c r="J69" i="3" s="1"/>
  <c r="V107" i="4"/>
  <c r="AI134" i="4"/>
  <c r="AI31" i="4"/>
  <c r="AJ120" i="4"/>
  <c r="AH120" i="4"/>
  <c r="AJ70" i="4"/>
  <c r="AH70" i="4"/>
  <c r="AJ42" i="4"/>
  <c r="AH42" i="4"/>
  <c r="AJ141" i="4"/>
  <c r="AI141" i="4"/>
  <c r="AJ38" i="4"/>
  <c r="AI38" i="4"/>
  <c r="AH38" i="4"/>
  <c r="AI131" i="4"/>
  <c r="AJ131" i="4"/>
  <c r="AH131" i="4"/>
  <c r="AJ90" i="4"/>
  <c r="AI57" i="4"/>
  <c r="AH57" i="4"/>
  <c r="AJ88" i="4"/>
  <c r="AI88" i="4"/>
  <c r="AH88" i="4"/>
  <c r="AH92" i="4"/>
  <c r="AJ92" i="4"/>
  <c r="AI92" i="4"/>
  <c r="AI115" i="4"/>
  <c r="AJ115" i="4"/>
  <c r="AH115" i="4"/>
  <c r="AI39" i="4"/>
  <c r="AH39" i="4"/>
  <c r="AI113" i="4"/>
  <c r="AJ144" i="4"/>
  <c r="AI144" i="4"/>
  <c r="AH144" i="4"/>
  <c r="AJ80" i="4"/>
  <c r="AI80" i="4"/>
  <c r="AH80" i="4"/>
  <c r="AJ16" i="4"/>
  <c r="AI16" i="4"/>
  <c r="AH16" i="4"/>
  <c r="AJ46" i="4"/>
  <c r="AI46" i="4"/>
  <c r="AH46" i="4"/>
  <c r="AJ117" i="4"/>
  <c r="AI117" i="4"/>
  <c r="AH117" i="4"/>
  <c r="AJ53" i="4"/>
  <c r="AI53" i="4"/>
  <c r="AH53" i="4"/>
  <c r="AI118" i="4"/>
  <c r="AI148" i="4"/>
  <c r="AH148" i="4"/>
  <c r="AH20" i="4"/>
  <c r="AI20" i="4"/>
  <c r="AJ20" i="4"/>
  <c r="AJ130" i="4"/>
  <c r="AH130" i="4"/>
  <c r="AI130" i="4"/>
  <c r="AI66" i="4"/>
  <c r="AJ66" i="4"/>
  <c r="AH66" i="4"/>
  <c r="AF107" i="4"/>
  <c r="AN107" i="4"/>
  <c r="AM107" i="4"/>
  <c r="AD165" i="4"/>
  <c r="AD167" i="4"/>
  <c r="AF9" i="4"/>
  <c r="AD169" i="4"/>
  <c r="AJ37" i="4"/>
  <c r="AH37" i="4"/>
  <c r="AI37" i="4"/>
  <c r="AI114" i="4"/>
  <c r="AJ114" i="4"/>
  <c r="AH114" i="4"/>
  <c r="AN19" i="4"/>
  <c r="AM19" i="4"/>
  <c r="AJ25" i="4"/>
  <c r="AH25" i="4"/>
  <c r="AI25" i="4"/>
  <c r="AI93" i="4"/>
  <c r="AI147" i="4"/>
  <c r="AJ147" i="4"/>
  <c r="AH147" i="4"/>
  <c r="AJ71" i="4"/>
  <c r="AI71" i="4"/>
  <c r="AH71" i="4"/>
  <c r="AI44" i="4"/>
  <c r="AH44" i="4"/>
  <c r="AJ44" i="4"/>
  <c r="AI63" i="4"/>
  <c r="AH63" i="4"/>
  <c r="AJ152" i="4"/>
  <c r="AI152" i="4"/>
  <c r="AH152" i="4"/>
  <c r="AJ142" i="4"/>
  <c r="AI142" i="4"/>
  <c r="AH142" i="4"/>
  <c r="AH28" i="4"/>
  <c r="AI28" i="4"/>
  <c r="AJ28" i="4"/>
  <c r="AI51" i="4"/>
  <c r="AJ159" i="4"/>
  <c r="AI159" i="4"/>
  <c r="AH159" i="4"/>
  <c r="AJ143" i="4"/>
  <c r="AH143" i="4"/>
  <c r="AJ105" i="4"/>
  <c r="AI105" i="4"/>
  <c r="AH105" i="4"/>
  <c r="AJ41" i="4"/>
  <c r="AH41" i="4"/>
  <c r="AI41" i="4"/>
  <c r="AI136" i="4"/>
  <c r="AH72" i="4"/>
  <c r="AJ150" i="4"/>
  <c r="AI150" i="4"/>
  <c r="AJ30" i="4"/>
  <c r="AI30" i="4"/>
  <c r="AH30" i="4"/>
  <c r="AJ109" i="4"/>
  <c r="AI109" i="4"/>
  <c r="AH109" i="4"/>
  <c r="AJ45" i="4"/>
  <c r="AI45" i="4"/>
  <c r="AH45" i="4"/>
  <c r="AJ102" i="4"/>
  <c r="AI102" i="4"/>
  <c r="AH102" i="4"/>
  <c r="AI140" i="4"/>
  <c r="AI12" i="4"/>
  <c r="AJ12" i="4"/>
  <c r="AI99" i="4"/>
  <c r="AJ99" i="4"/>
  <c r="AH99" i="4"/>
  <c r="AI35" i="4"/>
  <c r="AJ35" i="4"/>
  <c r="AH35" i="4"/>
  <c r="AJ122" i="4"/>
  <c r="AH122" i="4"/>
  <c r="AI122" i="4"/>
  <c r="AI58" i="4"/>
  <c r="AJ58" i="4"/>
  <c r="AH58" i="4"/>
  <c r="M19" i="3"/>
  <c r="M22" i="3" s="1"/>
  <c r="AD166" i="4"/>
  <c r="AD168" i="4"/>
  <c r="K25" i="3"/>
  <c r="V18" i="4"/>
  <c r="V10" i="4"/>
  <c r="T167" i="4"/>
  <c r="T168" i="4" s="1"/>
  <c r="T165" i="4"/>
  <c r="T166" i="4" s="1"/>
  <c r="T169" i="4"/>
  <c r="Y165" i="4"/>
  <c r="Y166" i="4" s="1"/>
  <c r="AA9" i="4"/>
  <c r="Y169" i="4"/>
  <c r="Y167" i="4"/>
  <c r="Y168" i="4" s="1"/>
  <c r="C169" i="4"/>
  <c r="J165" i="4"/>
  <c r="J166" i="4" s="1"/>
  <c r="J167" i="4"/>
  <c r="J168" i="4" s="1"/>
  <c r="L19" i="4"/>
  <c r="I24" i="3"/>
  <c r="L25" i="3"/>
  <c r="L19" i="3"/>
  <c r="L22" i="3" s="1"/>
  <c r="L24" i="3"/>
  <c r="K24" i="3"/>
  <c r="K18" i="3"/>
  <c r="K21" i="3" s="1"/>
  <c r="K19" i="3"/>
  <c r="K22" i="3" s="1"/>
  <c r="M18" i="3"/>
  <c r="M21" i="3" s="1"/>
  <c r="M24" i="3"/>
  <c r="M25" i="3"/>
  <c r="I26" i="3"/>
  <c r="I25" i="3"/>
  <c r="I19" i="3"/>
  <c r="L21" i="3"/>
  <c r="AI72" i="4" l="1"/>
  <c r="AH79" i="4"/>
  <c r="AH134" i="4"/>
  <c r="AH77" i="4"/>
  <c r="AH32" i="4"/>
  <c r="AH51" i="4"/>
  <c r="AI79" i="4"/>
  <c r="AI138" i="4"/>
  <c r="AH61" i="4"/>
  <c r="AI23" i="4"/>
  <c r="AI34" i="4"/>
  <c r="AJ10" i="4"/>
  <c r="AH136" i="4"/>
  <c r="AJ125" i="4"/>
  <c r="AH93" i="4"/>
  <c r="AH113" i="4"/>
  <c r="AJ138" i="4"/>
  <c r="AI61" i="4"/>
  <c r="AH90" i="4"/>
  <c r="AI154" i="4"/>
  <c r="AI132" i="4"/>
  <c r="AJ100" i="4"/>
  <c r="AJ110" i="4"/>
  <c r="AH129" i="4"/>
  <c r="AI127" i="4"/>
  <c r="AJ111" i="4"/>
  <c r="AH118" i="4"/>
  <c r="AJ104" i="4"/>
  <c r="AI13" i="4"/>
  <c r="AJ29" i="4"/>
  <c r="AH85" i="4"/>
  <c r="AI124" i="4"/>
  <c r="AI73" i="4"/>
  <c r="AI18" i="4"/>
  <c r="AI110" i="4"/>
  <c r="AJ33" i="4"/>
  <c r="AI10" i="4"/>
  <c r="AH128" i="4"/>
  <c r="AH98" i="4"/>
  <c r="AI17" i="4"/>
  <c r="AI27" i="4"/>
  <c r="AI128" i="4"/>
  <c r="AJ75" i="4"/>
  <c r="AH17" i="4"/>
  <c r="AH64" i="4"/>
  <c r="AH49" i="4"/>
  <c r="AJ94" i="4"/>
  <c r="AI75" i="4"/>
  <c r="AJ145" i="4"/>
  <c r="AH151" i="4"/>
  <c r="AI116" i="4"/>
  <c r="AH135" i="4"/>
  <c r="AH13" i="4"/>
  <c r="AH29" i="4"/>
  <c r="AJ116" i="4"/>
  <c r="AH124" i="4"/>
  <c r="AH107" i="4"/>
  <c r="AJ107" i="4"/>
  <c r="AI107" i="4"/>
  <c r="AJ146" i="4"/>
  <c r="AI19" i="4"/>
  <c r="AJ19" i="4"/>
  <c r="AH19" i="4"/>
  <c r="AD171" i="4"/>
  <c r="AF165" i="4"/>
  <c r="AF166" i="4" s="1"/>
  <c r="AF167" i="4"/>
  <c r="AF168" i="4" s="1"/>
  <c r="AJ68" i="4"/>
  <c r="AH73" i="4"/>
  <c r="AJ18" i="4"/>
  <c r="AH59" i="4"/>
  <c r="AI129" i="4"/>
  <c r="AH155" i="4"/>
  <c r="AI151" i="4"/>
  <c r="AI89" i="4"/>
  <c r="AJ98" i="4"/>
  <c r="AH139" i="4"/>
  <c r="AI85" i="4"/>
  <c r="AH48" i="4"/>
  <c r="AI135" i="4"/>
  <c r="AH56" i="4"/>
  <c r="AI91" i="4"/>
  <c r="AI64" i="4"/>
  <c r="Q9" i="4"/>
  <c r="O167" i="4"/>
  <c r="O168" i="4" s="1"/>
  <c r="O165" i="4"/>
  <c r="O166" i="4" s="1"/>
  <c r="AN9" i="4"/>
  <c r="AM9" i="4"/>
  <c r="AM173" i="4" s="1"/>
  <c r="O169" i="4"/>
  <c r="J24" i="3"/>
  <c r="I37" i="3" s="1"/>
  <c r="J18" i="3"/>
  <c r="J25" i="3"/>
  <c r="I38" i="3" s="1"/>
  <c r="AH18" i="4"/>
  <c r="AJ91" i="4"/>
  <c r="AJ76" i="4"/>
  <c r="AH119" i="4"/>
  <c r="AH62" i="4"/>
  <c r="AH161" i="4"/>
  <c r="AH68" i="4"/>
  <c r="AH74" i="4"/>
  <c r="AJ59" i="4"/>
  <c r="AI40" i="4"/>
  <c r="AJ155" i="4"/>
  <c r="AH95" i="4"/>
  <c r="AH89" i="4"/>
  <c r="AJ139" i="4"/>
  <c r="AH54" i="4"/>
  <c r="AI48" i="4"/>
  <c r="AH81" i="4"/>
  <c r="AI56" i="4"/>
  <c r="AH101" i="4"/>
  <c r="AI157" i="4"/>
  <c r="AJ21" i="4"/>
  <c r="AJ31" i="4"/>
  <c r="AJ133" i="4"/>
  <c r="J171" i="4"/>
  <c r="J270" i="4" s="1"/>
  <c r="AH76" i="4"/>
  <c r="AH55" i="4"/>
  <c r="AI119" i="4"/>
  <c r="AH10" i="4"/>
  <c r="AI62" i="4"/>
  <c r="AH23" i="4"/>
  <c r="AI161" i="4"/>
  <c r="AJ74" i="4"/>
  <c r="AH121" i="4"/>
  <c r="AH82" i="4"/>
  <c r="AH69" i="4"/>
  <c r="AH40" i="4"/>
  <c r="AI95" i="4"/>
  <c r="AH83" i="4"/>
  <c r="AH11" i="4"/>
  <c r="AI54" i="4"/>
  <c r="AI149" i="4"/>
  <c r="AI81" i="4"/>
  <c r="AH47" i="4"/>
  <c r="AI101" i="4"/>
  <c r="AH157" i="4"/>
  <c r="AH86" i="4"/>
  <c r="AJ83" i="4"/>
  <c r="AJ11" i="4"/>
  <c r="AJ52" i="4"/>
  <c r="AH149" i="4"/>
  <c r="AH112" i="4"/>
  <c r="AI47" i="4"/>
  <c r="AH15" i="4"/>
  <c r="AI55" i="4"/>
  <c r="AI121" i="4"/>
  <c r="AH126" i="4"/>
  <c r="AJ82" i="4"/>
  <c r="AI69" i="4"/>
  <c r="J19" i="3"/>
  <c r="J22" i="3" s="1"/>
  <c r="AJ140" i="4"/>
  <c r="AI125" i="4"/>
  <c r="AI49" i="4"/>
  <c r="AH111" i="4"/>
  <c r="AH104" i="4"/>
  <c r="AI126" i="4"/>
  <c r="AJ132" i="4"/>
  <c r="AH137" i="4"/>
  <c r="AI86" i="4"/>
  <c r="AH94" i="4"/>
  <c r="AH34" i="4"/>
  <c r="AH52" i="4"/>
  <c r="AI21" i="4"/>
  <c r="AI112" i="4"/>
  <c r="AH145" i="4"/>
  <c r="AI15" i="4"/>
  <c r="AI33" i="4"/>
  <c r="AH27" i="4"/>
  <c r="J39" i="3"/>
  <c r="I39" i="3"/>
  <c r="T171" i="4"/>
  <c r="M23" i="3"/>
  <c r="V165" i="4"/>
  <c r="V166" i="4" s="1"/>
  <c r="V167" i="4"/>
  <c r="V168" i="4" s="1"/>
  <c r="AA167" i="4"/>
  <c r="AA168" i="4" s="1"/>
  <c r="AA165" i="4"/>
  <c r="AA166" i="4" s="1"/>
  <c r="Y171" i="4"/>
  <c r="L167" i="4"/>
  <c r="L168" i="4" s="1"/>
  <c r="L165" i="4"/>
  <c r="L166" i="4" s="1"/>
  <c r="I21" i="3"/>
  <c r="I20" i="3"/>
  <c r="M20" i="3"/>
  <c r="L23" i="3"/>
  <c r="L20" i="3"/>
  <c r="K23" i="3"/>
  <c r="K20" i="3"/>
  <c r="I22" i="3"/>
  <c r="J20" i="3" l="1"/>
  <c r="O171" i="4"/>
  <c r="I32" i="3"/>
  <c r="I35" i="3" s="1"/>
  <c r="Q167" i="4"/>
  <c r="Q168" i="4" s="1"/>
  <c r="Q165" i="4"/>
  <c r="Q166" i="4" s="1"/>
  <c r="Q171" i="4" s="1"/>
  <c r="AJ9" i="4"/>
  <c r="AJ172" i="4" s="1"/>
  <c r="J38" i="3" s="1"/>
  <c r="AI9" i="4"/>
  <c r="AI173" i="4" s="1"/>
  <c r="J37" i="3" s="1"/>
  <c r="AH9" i="4"/>
  <c r="I31" i="3"/>
  <c r="I34" i="3" s="1"/>
  <c r="J21" i="3"/>
  <c r="J23" i="3" s="1"/>
  <c r="AF171" i="4"/>
  <c r="AA171" i="4"/>
  <c r="V171" i="4"/>
  <c r="L171" i="4"/>
  <c r="I23" i="3"/>
  <c r="I33" i="3" l="1"/>
  <c r="AH165" i="4"/>
  <c r="AH167" i="4"/>
  <c r="I36" i="3"/>
  <c r="AH168" i="4" l="1"/>
  <c r="J35" i="3" s="1"/>
  <c r="J32" i="3"/>
  <c r="J31" i="3"/>
  <c r="AH166" i="4"/>
  <c r="AH171" i="4" l="1"/>
  <c r="J33" i="3" s="1"/>
  <c r="J34" i="3"/>
  <c r="J3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tc={3750094B-3863-4C2B-8756-AED10811CA8C}</author>
    <author>tc={ABF4AFD4-AA7A-42FA-93CA-DA064FE7610B}</author>
  </authors>
  <commentList>
    <comment ref="N27" authorId="0" shapeId="0" xr:uid="{3750094B-3863-4C2B-8756-AED10811CA8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# times you flip trades
</t>
      </text>
    </comment>
    <comment ref="K43" authorId="1" shapeId="0" xr:uid="{ABF4AFD4-AA7A-42FA-93CA-DA064FE7610B}">
      <text>
        <t>[Threaded comment]
Your version of Excel allows you to read this threaded comment; however, any edits to it will get removed if the file is opened in a newer version of Excel. Learn more: https://go.microsoft.com/fwlink/?linkid=870924
Comment:
    Y is always strategy return
X is the market factor or commodity return
XX: both the market and commodity returns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tc={90228C31-CAF5-4B10-82C8-76D568F09B2A}</author>
    <author>tc={44D02550-F3B7-4DC9-BD49-8E10172108F5}</author>
  </authors>
  <commentList>
    <comment ref="B168" authorId="0" shapeId="0" xr:uid="{90228C31-CAF5-4B10-82C8-76D568F09B2A}">
      <text>
        <t>[Threaded comment]
Your version of Excel allows you to read this threaded comment; however, any edits to it will get removed if the file is opened in a newer version of Excel. Learn more: https://go.microsoft.com/fwlink/?linkid=870924
Comment:
    Buy on margin… to hit 40% volatility I have to divide by the current 22% volatility whichs I have to be leveraged at 182%</t>
      </text>
    </comment>
    <comment ref="B269" authorId="1" shapeId="0" xr:uid="{44D02550-F3B7-4DC9-BD49-8E10172108F5}">
      <text>
        <t>[Threaded comment]
Your version of Excel allows you to read this threaded comment; however, any edits to it will get removed if the file is opened in a newer version of Excel. Learn more: https://go.microsoft.com/fwlink/?linkid=870924
Comment:
    Buy on margin… to hit 40% volatility I have to divide by the current 22% volatility whichs I have to be leveraged at 182%</t>
      </text>
    </comment>
  </commentList>
</comments>
</file>

<file path=xl/sharedStrings.xml><?xml version="1.0" encoding="utf-8"?>
<sst xmlns="http://schemas.openxmlformats.org/spreadsheetml/2006/main" count="1006" uniqueCount="577">
  <si>
    <t>YearMonth</t>
  </si>
  <si>
    <t>Corn</t>
  </si>
  <si>
    <t>Kansas Wheat</t>
  </si>
  <si>
    <t>Soybeans</t>
  </si>
  <si>
    <t>Wheat</t>
  </si>
  <si>
    <t>Brent Crude</t>
  </si>
  <si>
    <t>WTI Crude</t>
  </si>
  <si>
    <t>Heating Oil</t>
  </si>
  <si>
    <t>Gasoil</t>
  </si>
  <si>
    <t>Natural Gas</t>
  </si>
  <si>
    <t>Gasoline</t>
  </si>
  <si>
    <t>Cocoa</t>
  </si>
  <si>
    <t>Cotton</t>
  </si>
  <si>
    <t>Coffee</t>
  </si>
  <si>
    <t>Sugar</t>
  </si>
  <si>
    <t>Feeder Cattle</t>
  </si>
  <si>
    <t>Live Cattle</t>
  </si>
  <si>
    <t>Lean Hogs</t>
  </si>
  <si>
    <t>Gold</t>
  </si>
  <si>
    <t>Silver</t>
  </si>
  <si>
    <t>Aluminum</t>
  </si>
  <si>
    <t>Lead</t>
  </si>
  <si>
    <t>Nickel</t>
  </si>
  <si>
    <t>Copper</t>
  </si>
  <si>
    <t>Zinc</t>
  </si>
  <si>
    <t>SPX</t>
  </si>
  <si>
    <t>Date</t>
  </si>
  <si>
    <t>Futures Characteristics</t>
  </si>
  <si>
    <t>Avg Monthly Ret</t>
  </si>
  <si>
    <t>Avg Ann Ret</t>
  </si>
  <si>
    <t>Avg Annual StDev</t>
  </si>
  <si>
    <t>Avg Monthly StDev</t>
  </si>
  <si>
    <t>Monthly Sharpe</t>
  </si>
  <si>
    <t>Annnual Sharpe</t>
  </si>
  <si>
    <t>% Long</t>
  </si>
  <si>
    <t>Snewness</t>
  </si>
  <si>
    <t>Kurtosis</t>
  </si>
  <si>
    <t>Turnover</t>
  </si>
  <si>
    <t>Turnover*</t>
  </si>
  <si>
    <t>*Turnover: # of trades / total months. Count first month as a trade</t>
  </si>
  <si>
    <t>TS MOM Positions*</t>
  </si>
  <si>
    <t>*These should be levered to 40% annual vol using StDev over 1999-2011</t>
  </si>
  <si>
    <t>NAME:</t>
  </si>
  <si>
    <t>TS MOM Portfolio</t>
  </si>
  <si>
    <t>*equally weight your five chosen strategies</t>
  </si>
  <si>
    <t>Portfolio @ 40% vol**</t>
  </si>
  <si>
    <t>** the portfolio will likely have less than 40% annual volatility because we have not accounted for diversification. So here, scale it back up to 40%</t>
  </si>
  <si>
    <t>Perform whatever calculations you need on this (or other) worksheets. Report your answers on the Front Sheet, I will not look at other sheets.</t>
  </si>
  <si>
    <t>Out of Sample Data</t>
  </si>
  <si>
    <t>CAPM Beta*</t>
  </si>
  <si>
    <t>*use the FF Mkt-Rf factor as your market factor</t>
  </si>
  <si>
    <t>**use the EW Commodity Portfolio as your factor</t>
  </si>
  <si>
    <t>Commodity Beta**</t>
  </si>
  <si>
    <t>Alpha***</t>
  </si>
  <si>
    <t>*** use a two-factor regression (Mkt-Rf and EW Commodity) to compute these statistics</t>
  </si>
  <si>
    <t>Alpha t-stat***</t>
  </si>
  <si>
    <t>TS MOM Portfolio*</t>
  </si>
  <si>
    <t>Now run the same strategy (same process to compute signals, same leverage for 40% vol) on your out of sample data</t>
  </si>
  <si>
    <t xml:space="preserve">Comments: Discuss your strategy and whether you think it makes for a viable investment approach. What are the risks to investing in this strategy? </t>
  </si>
  <si>
    <t>TS MOM Out of Sample</t>
  </si>
  <si>
    <t>OOS Portfolio*</t>
  </si>
  <si>
    <t>OOS @ 40% vol*</t>
  </si>
  <si>
    <t>*remember to use the same leverage ratios as you had for your in-sample backtests</t>
  </si>
  <si>
    <t xml:space="preserve">Comments: Discuss any differences in results between your out-of-sample results and the original portfolio results. What do you think explains these differences? </t>
  </si>
  <si>
    <t>Futures Used:</t>
  </si>
  <si>
    <t xml:space="preserve">Signal Horizon: </t>
  </si>
  <si>
    <r>
      <t xml:space="preserve">Instructions: Fill in the details inside the boxes. Your numberical answers should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 hard-coded!</t>
    </r>
  </si>
  <si>
    <t>That is, if I put new returns into columns B-F, your answers inside the boxes in columns I-M should change to reflect these new inputs.</t>
  </si>
  <si>
    <r>
      <t xml:space="preserve">Do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rearrage the spacing or formatting on this Front Sheet. Do whatever you like on the Workspace.</t>
    </r>
  </si>
  <si>
    <t>(change labels to reflect your chosen futures)</t>
  </si>
  <si>
    <t xml:space="preserve">Diversifying Portfolios using TSMOM: </t>
  </si>
  <si>
    <t>TSMOM</t>
  </si>
  <si>
    <t>Rm-Rf</t>
  </si>
  <si>
    <t>Your Strategy</t>
  </si>
  <si>
    <t>Portfolio</t>
  </si>
  <si>
    <t>01/31/1985</t>
  </si>
  <si>
    <t>Portfolio weight:</t>
  </si>
  <si>
    <t>02/28/1985</t>
  </si>
  <si>
    <t>03/29/1985</t>
  </si>
  <si>
    <t>04/30/1985</t>
  </si>
  <si>
    <t>INSTRUCTIONS:</t>
  </si>
  <si>
    <t>05/31/1985</t>
  </si>
  <si>
    <t>06/28/1985</t>
  </si>
  <si>
    <t>This (column B) is the monthly time series of data for TSMOM, generated by AQR, following the paper "Demystifying Managed Futures"</t>
  </si>
  <si>
    <t>07/31/1985</t>
  </si>
  <si>
    <t xml:space="preserve">This uses the strategy across a wider variety of futures than just commodities, as detailed in the paper. </t>
  </si>
  <si>
    <t>08/30/1985</t>
  </si>
  <si>
    <t>Column C contains the Fama-French Rm-Rf returns, which we will use as the market portfolio</t>
  </si>
  <si>
    <t>09/30/1985</t>
  </si>
  <si>
    <t>10/31/1985</t>
  </si>
  <si>
    <t>Answer the following questions:</t>
  </si>
  <si>
    <t>11/29/1985</t>
  </si>
  <si>
    <t>12/31/1985</t>
  </si>
  <si>
    <t xml:space="preserve">1. Put the strategy you generated into column D (from 1999-2018). Compare the return, risk, and </t>
  </si>
  <si>
    <t>01/31/1986</t>
  </si>
  <si>
    <t>sharpe ratio to that for the TSMOM portfolio reported in column B. (For calculating SR, remember, these are all excess returns.)</t>
  </si>
  <si>
    <t>02/28/1986</t>
  </si>
  <si>
    <t>Perform this separately for 1999-2011 and 2012-2018.</t>
  </si>
  <si>
    <t>03/31/1986</t>
  </si>
  <si>
    <t>How do they compare?</t>
  </si>
  <si>
    <t>04/30/1986</t>
  </si>
  <si>
    <t>05/30/1986</t>
  </si>
  <si>
    <t xml:space="preserve">2. Form a portfolio in column E that combines the TSMOM factor in column B with the market portfolio in column C. </t>
  </si>
  <si>
    <t>06/30/1986</t>
  </si>
  <si>
    <t xml:space="preserve">Start with a 50%/50% allocation. Refer to the value in cell H2 to calculate your portfolio. </t>
  </si>
  <si>
    <t>07/31/1986</t>
  </si>
  <si>
    <t xml:space="preserve">So, for example, if I change cell H2 to 10% then my portfolio in column E will change to a 90%/10% portfolio. </t>
  </si>
  <si>
    <t>08/29/1986</t>
  </si>
  <si>
    <t>09/30/1986</t>
  </si>
  <si>
    <t>3. Calculate the return, standard deviation, and sharpe for the TSMOM, market portfolio, and the 50/50 combo portolio.</t>
  </si>
  <si>
    <t>10/31/1986</t>
  </si>
  <si>
    <t>Do this separately for the period 1985-2011 (in sample) and 2012-2021 (out of sample).</t>
  </si>
  <si>
    <t>11/28/1986</t>
  </si>
  <si>
    <t>In particular, how does adding the TSMOM portfolio into the market portfolio help improve the Sharpe ratio?</t>
  </si>
  <si>
    <t>12/31/1986</t>
  </si>
  <si>
    <t>How does this change between the in-sample and out-of-sample periods?</t>
  </si>
  <si>
    <t>01/30/1987</t>
  </si>
  <si>
    <t>02/27/1987</t>
  </si>
  <si>
    <t>4. For the out-of-sample period: using this data, determine how much of an allocation to the TSMOM portfolio would</t>
  </si>
  <si>
    <t>03/31/1987</t>
  </si>
  <si>
    <t xml:space="preserve">have produced the maximum Sharpe ratio. </t>
  </si>
  <si>
    <t>04/30/1987</t>
  </si>
  <si>
    <t>You can do this using Solver to change the value in cell H2 in order to maximize the value</t>
  </si>
  <si>
    <t>05/29/1987</t>
  </si>
  <si>
    <t xml:space="preserve"> in the cell that contains your Sharpe ratio for the OOS portfolio. </t>
  </si>
  <si>
    <t>06/30/1987</t>
  </si>
  <si>
    <t>07/31/1987</t>
  </si>
  <si>
    <t>5. Based on the evidence, would you add an investment in TSMOM to help diversify your equity portfolio? Why or why not?</t>
  </si>
  <si>
    <t>08/31/1987</t>
  </si>
  <si>
    <t>09/30/1987</t>
  </si>
  <si>
    <t>10/30/1987</t>
  </si>
  <si>
    <t>11/30/1987</t>
  </si>
  <si>
    <t>12/31/1987</t>
  </si>
  <si>
    <t>01/29/1988</t>
  </si>
  <si>
    <t>02/29/1988</t>
  </si>
  <si>
    <t>03/31/1988</t>
  </si>
  <si>
    <t>04/29/1988</t>
  </si>
  <si>
    <t>05/31/1988</t>
  </si>
  <si>
    <t>06/30/1988</t>
  </si>
  <si>
    <t>07/29/1988</t>
  </si>
  <si>
    <t>08/31/1988</t>
  </si>
  <si>
    <t>09/30/1988</t>
  </si>
  <si>
    <t>10/31/1988</t>
  </si>
  <si>
    <t>11/30/1988</t>
  </si>
  <si>
    <t>12/30/1988</t>
  </si>
  <si>
    <t>01/31/1989</t>
  </si>
  <si>
    <t>02/28/1989</t>
  </si>
  <si>
    <t>03/31/1989</t>
  </si>
  <si>
    <t>04/28/1989</t>
  </si>
  <si>
    <t>05/31/1989</t>
  </si>
  <si>
    <t>06/30/1989</t>
  </si>
  <si>
    <t>07/31/1989</t>
  </si>
  <si>
    <t>08/31/1989</t>
  </si>
  <si>
    <t>09/29/1989</t>
  </si>
  <si>
    <t>10/31/1989</t>
  </si>
  <si>
    <t>11/30/1989</t>
  </si>
  <si>
    <t>12/29/1989</t>
  </si>
  <si>
    <t>01/31/1990</t>
  </si>
  <si>
    <t>02/28/1990</t>
  </si>
  <si>
    <t>03/30/1990</t>
  </si>
  <si>
    <t>04/30/1990</t>
  </si>
  <si>
    <t>05/31/1990</t>
  </si>
  <si>
    <t>06/29/1990</t>
  </si>
  <si>
    <t>07/31/1990</t>
  </si>
  <si>
    <t>08/31/1990</t>
  </si>
  <si>
    <t>09/28/1990</t>
  </si>
  <si>
    <t>10/31/1990</t>
  </si>
  <si>
    <t>11/30/1990</t>
  </si>
  <si>
    <t>12/31/1990</t>
  </si>
  <si>
    <t>01/31/1991</t>
  </si>
  <si>
    <t>02/28/1991</t>
  </si>
  <si>
    <t>03/29/1991</t>
  </si>
  <si>
    <t>04/30/1991</t>
  </si>
  <si>
    <t>05/31/1991</t>
  </si>
  <si>
    <t>06/28/1991</t>
  </si>
  <si>
    <t>07/31/1991</t>
  </si>
  <si>
    <t>08/30/1991</t>
  </si>
  <si>
    <t>09/30/1991</t>
  </si>
  <si>
    <t>10/31/1991</t>
  </si>
  <si>
    <t>11/29/1991</t>
  </si>
  <si>
    <t>12/31/1991</t>
  </si>
  <si>
    <t>01/31/1992</t>
  </si>
  <si>
    <t>02/28/1992</t>
  </si>
  <si>
    <t>03/31/1992</t>
  </si>
  <si>
    <t>04/30/1992</t>
  </si>
  <si>
    <t>05/29/1992</t>
  </si>
  <si>
    <t>06/30/1992</t>
  </si>
  <si>
    <t>07/31/1992</t>
  </si>
  <si>
    <t>08/31/1992</t>
  </si>
  <si>
    <t>09/30/1992</t>
  </si>
  <si>
    <t>10/30/1992</t>
  </si>
  <si>
    <t>11/30/1992</t>
  </si>
  <si>
    <t>12/31/1992</t>
  </si>
  <si>
    <t>01/29/1993</t>
  </si>
  <si>
    <t>02/26/1993</t>
  </si>
  <si>
    <t>03/31/1993</t>
  </si>
  <si>
    <t>04/30/1993</t>
  </si>
  <si>
    <t>05/31/1993</t>
  </si>
  <si>
    <t>06/30/1993</t>
  </si>
  <si>
    <t>07/30/1993</t>
  </si>
  <si>
    <t>08/31/1993</t>
  </si>
  <si>
    <t>09/30/1993</t>
  </si>
  <si>
    <t>10/29/1993</t>
  </si>
  <si>
    <t>11/30/1993</t>
  </si>
  <si>
    <t>12/31/1993</t>
  </si>
  <si>
    <t>01/31/1994</t>
  </si>
  <si>
    <t>02/28/1994</t>
  </si>
  <si>
    <t>03/31/1994</t>
  </si>
  <si>
    <t>04/29/1994</t>
  </si>
  <si>
    <t>05/31/1994</t>
  </si>
  <si>
    <t>06/30/1994</t>
  </si>
  <si>
    <t>07/29/1994</t>
  </si>
  <si>
    <t>08/31/1994</t>
  </si>
  <si>
    <t>09/30/1994</t>
  </si>
  <si>
    <t>10/31/1994</t>
  </si>
  <si>
    <t>11/30/1994</t>
  </si>
  <si>
    <t>12/30/1994</t>
  </si>
  <si>
    <t>01/31/1995</t>
  </si>
  <si>
    <t>02/28/1995</t>
  </si>
  <si>
    <t>03/31/1995</t>
  </si>
  <si>
    <t>04/28/1995</t>
  </si>
  <si>
    <t>05/31/1995</t>
  </si>
  <si>
    <t>06/30/1995</t>
  </si>
  <si>
    <t>07/31/1995</t>
  </si>
  <si>
    <t>08/31/1995</t>
  </si>
  <si>
    <t>09/29/1995</t>
  </si>
  <si>
    <t>10/31/1995</t>
  </si>
  <si>
    <t>11/30/1995</t>
  </si>
  <si>
    <t>12/29/1995</t>
  </si>
  <si>
    <t>01/31/1996</t>
  </si>
  <si>
    <t>02/29/1996</t>
  </si>
  <si>
    <t>03/29/1996</t>
  </si>
  <si>
    <t>04/30/1996</t>
  </si>
  <si>
    <t>05/31/1996</t>
  </si>
  <si>
    <t>06/28/1996</t>
  </si>
  <si>
    <t>07/31/1996</t>
  </si>
  <si>
    <t>08/30/1996</t>
  </si>
  <si>
    <t>09/30/1996</t>
  </si>
  <si>
    <t>10/31/1996</t>
  </si>
  <si>
    <t>11/29/1996</t>
  </si>
  <si>
    <t>12/31/1996</t>
  </si>
  <si>
    <t>01/31/1997</t>
  </si>
  <si>
    <t>02/28/1997</t>
  </si>
  <si>
    <t>03/31/1997</t>
  </si>
  <si>
    <t>04/30/1997</t>
  </si>
  <si>
    <t>05/30/1997</t>
  </si>
  <si>
    <t>06/30/1997</t>
  </si>
  <si>
    <t>07/31/1997</t>
  </si>
  <si>
    <t>08/29/1997</t>
  </si>
  <si>
    <t>09/30/1997</t>
  </si>
  <si>
    <t>10/31/1997</t>
  </si>
  <si>
    <t>11/28/1997</t>
  </si>
  <si>
    <t>12/31/1997</t>
  </si>
  <si>
    <t>01/30/1998</t>
  </si>
  <si>
    <t>02/27/1998</t>
  </si>
  <si>
    <t>03/31/1998</t>
  </si>
  <si>
    <t>04/30/1998</t>
  </si>
  <si>
    <t>05/29/1998</t>
  </si>
  <si>
    <t>06/30/1998</t>
  </si>
  <si>
    <t>07/31/1998</t>
  </si>
  <si>
    <t>08/31/1998</t>
  </si>
  <si>
    <t>09/30/1998</t>
  </si>
  <si>
    <t>10/30/1998</t>
  </si>
  <si>
    <t>11/30/1998</t>
  </si>
  <si>
    <t>12/31/1998</t>
  </si>
  <si>
    <t>01/29/1999</t>
  </si>
  <si>
    <t>02/26/1999</t>
  </si>
  <si>
    <t>03/31/1999</t>
  </si>
  <si>
    <t>04/30/1999</t>
  </si>
  <si>
    <t>05/31/1999</t>
  </si>
  <si>
    <t>06/30/1999</t>
  </si>
  <si>
    <t>07/30/1999</t>
  </si>
  <si>
    <t>08/31/1999</t>
  </si>
  <si>
    <t>09/30/1999</t>
  </si>
  <si>
    <t>10/29/1999</t>
  </si>
  <si>
    <t>11/30/1999</t>
  </si>
  <si>
    <t>12/31/1999</t>
  </si>
  <si>
    <t>01/31/2000</t>
  </si>
  <si>
    <t>02/29/2000</t>
  </si>
  <si>
    <t>03/31/2000</t>
  </si>
  <si>
    <t>04/28/2000</t>
  </si>
  <si>
    <t>05/31/2000</t>
  </si>
  <si>
    <t>06/30/2000</t>
  </si>
  <si>
    <t>07/31/2000</t>
  </si>
  <si>
    <t>08/31/2000</t>
  </si>
  <si>
    <t>09/29/2000</t>
  </si>
  <si>
    <t>10/31/2000</t>
  </si>
  <si>
    <t>11/30/2000</t>
  </si>
  <si>
    <t>12/29/2000</t>
  </si>
  <si>
    <t>01/31/2001</t>
  </si>
  <si>
    <t>02/28/2001</t>
  </si>
  <si>
    <t>03/30/2001</t>
  </si>
  <si>
    <t>04/30/2001</t>
  </si>
  <si>
    <t>05/31/2001</t>
  </si>
  <si>
    <t>06/29/2001</t>
  </si>
  <si>
    <t>07/31/2001</t>
  </si>
  <si>
    <t>08/31/2001</t>
  </si>
  <si>
    <t>09/28/2001</t>
  </si>
  <si>
    <t>10/31/2001</t>
  </si>
  <si>
    <t>11/30/2001</t>
  </si>
  <si>
    <t>12/31/2001</t>
  </si>
  <si>
    <t>01/31/2002</t>
  </si>
  <si>
    <t>02/28/2002</t>
  </si>
  <si>
    <t>03/29/2002</t>
  </si>
  <si>
    <t>04/30/2002</t>
  </si>
  <si>
    <t>05/31/2002</t>
  </si>
  <si>
    <t>06/28/2002</t>
  </si>
  <si>
    <t>07/31/2002</t>
  </si>
  <si>
    <t>08/30/2002</t>
  </si>
  <si>
    <t>09/30/2002</t>
  </si>
  <si>
    <t>10/31/2002</t>
  </si>
  <si>
    <t>11/29/2002</t>
  </si>
  <si>
    <t>12/31/2002</t>
  </si>
  <si>
    <t>01/31/2003</t>
  </si>
  <si>
    <t>02/28/2003</t>
  </si>
  <si>
    <t>03/31/2003</t>
  </si>
  <si>
    <t>04/30/2003</t>
  </si>
  <si>
    <t>05/30/2003</t>
  </si>
  <si>
    <t>06/30/2003</t>
  </si>
  <si>
    <t>07/31/2003</t>
  </si>
  <si>
    <t>08/29/2003</t>
  </si>
  <si>
    <t>09/30/2003</t>
  </si>
  <si>
    <t>10/31/2003</t>
  </si>
  <si>
    <t>11/28/2003</t>
  </si>
  <si>
    <t>12/31/2003</t>
  </si>
  <si>
    <t>01/30/2004</t>
  </si>
  <si>
    <t>02/27/2004</t>
  </si>
  <si>
    <t>03/31/2004</t>
  </si>
  <si>
    <t>04/30/2004</t>
  </si>
  <si>
    <t>05/31/2004</t>
  </si>
  <si>
    <t>06/30/2004</t>
  </si>
  <si>
    <t>07/30/2004</t>
  </si>
  <si>
    <t>08/31/2004</t>
  </si>
  <si>
    <t>09/30/2004</t>
  </si>
  <si>
    <t>10/29/2004</t>
  </si>
  <si>
    <t>11/30/2004</t>
  </si>
  <si>
    <t>12/31/2004</t>
  </si>
  <si>
    <t>01/31/2005</t>
  </si>
  <si>
    <t>02/28/2005</t>
  </si>
  <si>
    <t>03/31/2005</t>
  </si>
  <si>
    <t>04/29/2005</t>
  </si>
  <si>
    <t>05/31/2005</t>
  </si>
  <si>
    <t>06/30/2005</t>
  </si>
  <si>
    <t>07/29/2005</t>
  </si>
  <si>
    <t>08/31/2005</t>
  </si>
  <si>
    <t>09/30/2005</t>
  </si>
  <si>
    <t>10/31/2005</t>
  </si>
  <si>
    <t>11/30/2005</t>
  </si>
  <si>
    <t>12/30/2005</t>
  </si>
  <si>
    <t>01/31/2006</t>
  </si>
  <si>
    <t>02/28/2006</t>
  </si>
  <si>
    <t>03/31/2006</t>
  </si>
  <si>
    <t>04/28/2006</t>
  </si>
  <si>
    <t>05/31/2006</t>
  </si>
  <si>
    <t>06/30/2006</t>
  </si>
  <si>
    <t>07/31/2006</t>
  </si>
  <si>
    <t>08/31/2006</t>
  </si>
  <si>
    <t>09/29/2006</t>
  </si>
  <si>
    <t>10/31/2006</t>
  </si>
  <si>
    <t>11/30/2006</t>
  </si>
  <si>
    <t>12/29/2006</t>
  </si>
  <si>
    <t>01/31/2007</t>
  </si>
  <si>
    <t>02/28/2007</t>
  </si>
  <si>
    <t>03/30/2007</t>
  </si>
  <si>
    <t>04/30/2007</t>
  </si>
  <si>
    <t>05/31/2007</t>
  </si>
  <si>
    <t>06/29/2007</t>
  </si>
  <si>
    <t>07/31/2007</t>
  </si>
  <si>
    <t>08/31/2007</t>
  </si>
  <si>
    <t>09/28/2007</t>
  </si>
  <si>
    <t>10/31/2007</t>
  </si>
  <si>
    <t>11/30/2007</t>
  </si>
  <si>
    <t>12/31/2007</t>
  </si>
  <si>
    <t>01/31/2008</t>
  </si>
  <si>
    <t>02/29/2008</t>
  </si>
  <si>
    <t>03/31/2008</t>
  </si>
  <si>
    <t>04/30/2008</t>
  </si>
  <si>
    <t>05/30/2008</t>
  </si>
  <si>
    <t>06/30/2008</t>
  </si>
  <si>
    <t>07/31/2008</t>
  </si>
  <si>
    <t>08/29/2008</t>
  </si>
  <si>
    <t>09/30/2008</t>
  </si>
  <si>
    <t>10/31/2008</t>
  </si>
  <si>
    <t>11/28/2008</t>
  </si>
  <si>
    <t>12/31/2008</t>
  </si>
  <si>
    <t>01/30/2009</t>
  </si>
  <si>
    <t>02/27/2009</t>
  </si>
  <si>
    <t>03/31/2009</t>
  </si>
  <si>
    <t>04/30/2009</t>
  </si>
  <si>
    <t>05/29/2009</t>
  </si>
  <si>
    <t>06/30/2009</t>
  </si>
  <si>
    <t>07/31/2009</t>
  </si>
  <si>
    <t>08/31/2009</t>
  </si>
  <si>
    <t>09/30/2009</t>
  </si>
  <si>
    <t>10/30/2009</t>
  </si>
  <si>
    <t>11/30/2009</t>
  </si>
  <si>
    <t>12/31/2009</t>
  </si>
  <si>
    <t>01/29/2010</t>
  </si>
  <si>
    <t>02/26/2010</t>
  </si>
  <si>
    <t>03/31/2010</t>
  </si>
  <si>
    <t>04/30/2010</t>
  </si>
  <si>
    <t>05/31/2010</t>
  </si>
  <si>
    <t>06/30/2010</t>
  </si>
  <si>
    <t>07/30/2010</t>
  </si>
  <si>
    <t>08/31/2010</t>
  </si>
  <si>
    <t>09/30/2010</t>
  </si>
  <si>
    <t>10/29/2010</t>
  </si>
  <si>
    <t>11/30/2010</t>
  </si>
  <si>
    <t>12/31/2010</t>
  </si>
  <si>
    <t>01/31/2011</t>
  </si>
  <si>
    <t>02/28/2011</t>
  </si>
  <si>
    <t>03/31/2011</t>
  </si>
  <si>
    <t>04/29/2011</t>
  </si>
  <si>
    <t>05/31/2011</t>
  </si>
  <si>
    <t>06/30/2011</t>
  </si>
  <si>
    <t>07/29/2011</t>
  </si>
  <si>
    <t>08/31/2011</t>
  </si>
  <si>
    <t>09/30/2011</t>
  </si>
  <si>
    <t>10/31/2011</t>
  </si>
  <si>
    <t>11/30/2011</t>
  </si>
  <si>
    <t>12/30/2011</t>
  </si>
  <si>
    <t>Out Of Sample Period</t>
  </si>
  <si>
    <t>01/31/2012</t>
  </si>
  <si>
    <t>02/29/2012</t>
  </si>
  <si>
    <t>03/30/2012</t>
  </si>
  <si>
    <t>04/30/2012</t>
  </si>
  <si>
    <t>05/31/2012</t>
  </si>
  <si>
    <t>06/29/2012</t>
  </si>
  <si>
    <t>07/31/2012</t>
  </si>
  <si>
    <t>08/31/2012</t>
  </si>
  <si>
    <t>09/28/2012</t>
  </si>
  <si>
    <t>10/31/2012</t>
  </si>
  <si>
    <t>11/30/2012</t>
  </si>
  <si>
    <t>12/31/2012</t>
  </si>
  <si>
    <t>01/31/2013</t>
  </si>
  <si>
    <t>02/28/2013</t>
  </si>
  <si>
    <t>03/29/2013</t>
  </si>
  <si>
    <t>04/30/2013</t>
  </si>
  <si>
    <t>05/31/2013</t>
  </si>
  <si>
    <t>06/28/2013</t>
  </si>
  <si>
    <t>07/31/2013</t>
  </si>
  <si>
    <t>08/30/2013</t>
  </si>
  <si>
    <t>09/30/2013</t>
  </si>
  <si>
    <t>10/31/2013</t>
  </si>
  <si>
    <t>11/29/2013</t>
  </si>
  <si>
    <t>12/31/2013</t>
  </si>
  <si>
    <t>01/31/2014</t>
  </si>
  <si>
    <t>02/28/2014</t>
  </si>
  <si>
    <t>03/31/2014</t>
  </si>
  <si>
    <t>04/30/2014</t>
  </si>
  <si>
    <t>05/30/2014</t>
  </si>
  <si>
    <t>06/30/2014</t>
  </si>
  <si>
    <t>07/31/2014</t>
  </si>
  <si>
    <t>08/29/2014</t>
  </si>
  <si>
    <t>09/30/2014</t>
  </si>
  <si>
    <t>10/31/2014</t>
  </si>
  <si>
    <t>11/28/2014</t>
  </si>
  <si>
    <t>12/31/2014</t>
  </si>
  <si>
    <t>01/30/2015</t>
  </si>
  <si>
    <t>02/27/2015</t>
  </si>
  <si>
    <t>03/31/2015</t>
  </si>
  <si>
    <t>04/30/2015</t>
  </si>
  <si>
    <t>05/29/2015</t>
  </si>
  <si>
    <t>06/30/2015</t>
  </si>
  <si>
    <t>07/31/2015</t>
  </si>
  <si>
    <t>08/31/2015</t>
  </si>
  <si>
    <t>09/30/2015</t>
  </si>
  <si>
    <t>10/30/2015</t>
  </si>
  <si>
    <t>11/30/2015</t>
  </si>
  <si>
    <t>12/31/2015</t>
  </si>
  <si>
    <t>01/29/2016</t>
  </si>
  <si>
    <t>02/29/2016</t>
  </si>
  <si>
    <t>03/31/2016</t>
  </si>
  <si>
    <t>04/29/2016</t>
  </si>
  <si>
    <t>05/31/2016</t>
  </si>
  <si>
    <t>06/30/2016</t>
  </si>
  <si>
    <t>07/29/2016</t>
  </si>
  <si>
    <t>08/31/2016</t>
  </si>
  <si>
    <t>09/30/2016</t>
  </si>
  <si>
    <t>10/31/2016</t>
  </si>
  <si>
    <t>11/30/2016</t>
  </si>
  <si>
    <t>12/30/2016</t>
  </si>
  <si>
    <t>01/31/2017</t>
  </si>
  <si>
    <t>02/28/2017</t>
  </si>
  <si>
    <t>03/31/2017</t>
  </si>
  <si>
    <t>04/28/2017</t>
  </si>
  <si>
    <t>05/31/2017</t>
  </si>
  <si>
    <t>06/30/2017</t>
  </si>
  <si>
    <t>07/31/2017</t>
  </si>
  <si>
    <t>08/31/2017</t>
  </si>
  <si>
    <t>09/29/2017</t>
  </si>
  <si>
    <t>10/31/2017</t>
  </si>
  <si>
    <t>11/30/2017</t>
  </si>
  <si>
    <t>12/29/2017</t>
  </si>
  <si>
    <t>01/31/2018</t>
  </si>
  <si>
    <t>02/28/2018</t>
  </si>
  <si>
    <t>03/30/2018</t>
  </si>
  <si>
    <t>04/30/2018</t>
  </si>
  <si>
    <t>05/31/2018</t>
  </si>
  <si>
    <t>06/29/2018</t>
  </si>
  <si>
    <t>07/31/2018</t>
  </si>
  <si>
    <t>08/31/2018</t>
  </si>
  <si>
    <t>09/28/2018</t>
  </si>
  <si>
    <t>10/31/2018</t>
  </si>
  <si>
    <t>11/30/2018</t>
  </si>
  <si>
    <t>12/31/2018</t>
  </si>
  <si>
    <t>01/31/2019</t>
  </si>
  <si>
    <t>02/28/2019</t>
  </si>
  <si>
    <t>03/29/2019</t>
  </si>
  <si>
    <t>04/30/2019</t>
  </si>
  <si>
    <t>05/31/2019</t>
  </si>
  <si>
    <t>06/28/2019</t>
  </si>
  <si>
    <t>07/31/2019</t>
  </si>
  <si>
    <t>08/30/2019</t>
  </si>
  <si>
    <t>09/30/2019</t>
  </si>
  <si>
    <t>10/31/2019</t>
  </si>
  <si>
    <t>11/29/2019</t>
  </si>
  <si>
    <t>12/31/2019</t>
  </si>
  <si>
    <t>01/31/2020</t>
  </si>
  <si>
    <t>02/28/2020</t>
  </si>
  <si>
    <t>03/31/2020</t>
  </si>
  <si>
    <t>04/30/2020</t>
  </si>
  <si>
    <t>05/29/2020</t>
  </si>
  <si>
    <t>06/30/2020</t>
  </si>
  <si>
    <t>07/31/2020</t>
  </si>
  <si>
    <t>08/31/2020</t>
  </si>
  <si>
    <t>09/30/2020</t>
  </si>
  <si>
    <t>10/30/2020</t>
  </si>
  <si>
    <t>11/30/2020</t>
  </si>
  <si>
    <t>12/31/2020</t>
  </si>
  <si>
    <t>01/29/2021</t>
  </si>
  <si>
    <t>02/26/2021</t>
  </si>
  <si>
    <t>03/31/2021</t>
  </si>
  <si>
    <t>04/30/2021</t>
  </si>
  <si>
    <t>05/31/2021</t>
  </si>
  <si>
    <t>06/30/2021</t>
  </si>
  <si>
    <t>07/30/2021</t>
  </si>
  <si>
    <t>08/31/2021</t>
  </si>
  <si>
    <t>09/30/2021</t>
  </si>
  <si>
    <t>10/29/2021</t>
  </si>
  <si>
    <t>11/30/2021</t>
  </si>
  <si>
    <t>12/31/2021</t>
  </si>
  <si>
    <t/>
  </si>
  <si>
    <t xml:space="preserve">Answer the questions here on the "TSMOM Data" tab. You can do all your work on that tab and report the results here. </t>
  </si>
  <si>
    <t>What is that Sharpe ratio? How much better is it than the Sharpe ratio for the Rm-Rf portfolio?</t>
  </si>
  <si>
    <t xml:space="preserve">How much of an allocation (what percent weight) to the TSMOM portfolio would result in an optimal Sharpe ratio portfolio for the in-sample period? </t>
  </si>
  <si>
    <t>How does this same allocation impact the Sharpe ratio for the out-of-sample portfolio?</t>
  </si>
  <si>
    <t>How much allocation do you need in order to produce the maximum Sharpe ratio for the out-of-sample period?</t>
  </si>
  <si>
    <t xml:space="preserve">Why do you think there is a difference? </t>
  </si>
  <si>
    <t>Based on the evidence, would you add an investment in TSMOM to help diversify your personal equity portfolio? Why or why not?</t>
  </si>
  <si>
    <t>Tam Ly</t>
  </si>
  <si>
    <t>Signal</t>
  </si>
  <si>
    <t>3-months</t>
  </si>
  <si>
    <t>EW Commodity</t>
  </si>
  <si>
    <t>EW Commodity Index</t>
  </si>
  <si>
    <t>Future Returns</t>
  </si>
  <si>
    <t>3-month lagged return</t>
  </si>
  <si>
    <t>TSMOM ret</t>
  </si>
  <si>
    <t>Leverage</t>
  </si>
  <si>
    <t>TSMOM 40% vol</t>
  </si>
  <si>
    <t>monthly ret</t>
  </si>
  <si>
    <t>ann ret</t>
  </si>
  <si>
    <t>month std</t>
  </si>
  <si>
    <t>ann std</t>
  </si>
  <si>
    <t>sharpe</t>
  </si>
  <si>
    <t>corr</t>
  </si>
  <si>
    <t>% long</t>
  </si>
  <si>
    <t>TSMOM 40%</t>
  </si>
  <si>
    <t>3-Month Lagged Return</t>
  </si>
  <si>
    <t>TSMOM Ret</t>
  </si>
  <si>
    <t>Portfolio Average TSMOM %40</t>
  </si>
  <si>
    <t>Skew</t>
  </si>
  <si>
    <t>Kurt</t>
  </si>
  <si>
    <t>Avg</t>
  </si>
  <si>
    <t>Portfolio Average TSMOM</t>
  </si>
  <si>
    <t>turnover</t>
  </si>
  <si>
    <t>turnover (81)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</si>
</sst>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1" applyNumberFormat="1" applyFont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165" fontId="0" fillId="0" borderId="2" xfId="1" applyNumberFormat="1" applyFont="1" applyBorder="1"/>
    <xf numFmtId="0" fontId="2" fillId="0" borderId="0" xfId="0" applyFont="1" applyAlignment="1">
      <alignment wrapText="1"/>
    </xf>
    <xf numFmtId="10" fontId="0" fillId="0" borderId="5" xfId="1" applyNumberFormat="1" applyFon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5" xfId="0" applyNumberFormat="1" applyBorder="1"/>
    <xf numFmtId="165" fontId="0" fillId="0" borderId="0" xfId="0" applyNumberFormat="1"/>
    <xf numFmtId="2" fontId="0" fillId="0" borderId="0" xfId="0" applyNumberFormat="1"/>
    <xf numFmtId="10" fontId="1" fillId="8" borderId="0" xfId="0" applyNumberFormat="1" applyFont="1" applyFill="1" applyAlignment="1">
      <alignment horizontal="right"/>
    </xf>
    <xf numFmtId="10" fontId="0" fillId="0" borderId="0" xfId="1" applyNumberFormat="1" applyFont="1"/>
    <xf numFmtId="165" fontId="0" fillId="0" borderId="14" xfId="1" applyNumberFormat="1" applyFont="1" applyBorder="1"/>
    <xf numFmtId="10" fontId="0" fillId="0" borderId="15" xfId="1" applyNumberFormat="1" applyFont="1" applyBorder="1"/>
    <xf numFmtId="2" fontId="0" fillId="0" borderId="15" xfId="0" applyNumberFormat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65" fontId="0" fillId="0" borderId="15" xfId="1" applyNumberFormat="1" applyFont="1" applyBorder="1"/>
    <xf numFmtId="0" fontId="0" fillId="0" borderId="21" xfId="0" applyBorder="1"/>
    <xf numFmtId="9" fontId="0" fillId="9" borderId="0" xfId="0" applyNumberFormat="1" applyFill="1"/>
    <xf numFmtId="0" fontId="3" fillId="0" borderId="0" xfId="0" applyFont="1"/>
    <xf numFmtId="165" fontId="0" fillId="0" borderId="5" xfId="0" applyNumberFormat="1" applyBorder="1"/>
    <xf numFmtId="0" fontId="0" fillId="0" borderId="13" xfId="0" applyBorder="1" applyAlignment="1">
      <alignment horizontal="center"/>
    </xf>
    <xf numFmtId="0" fontId="0" fillId="0" borderId="0" xfId="0" applyFill="1" applyBorder="1"/>
    <xf numFmtId="10" fontId="0" fillId="0" borderId="0" xfId="0" applyNumberFormat="1"/>
    <xf numFmtId="165" fontId="0" fillId="10" borderId="0" xfId="1" applyNumberFormat="1" applyFont="1" applyFill="1"/>
    <xf numFmtId="165" fontId="0" fillId="0" borderId="0" xfId="1" applyNumberFormat="1" applyFont="1" applyBorder="1"/>
    <xf numFmtId="10" fontId="0" fillId="0" borderId="0" xfId="1" applyNumberFormat="1" applyFont="1" applyBorder="1"/>
    <xf numFmtId="0" fontId="0" fillId="0" borderId="26" xfId="0" applyBorder="1"/>
    <xf numFmtId="0" fontId="0" fillId="0" borderId="25" xfId="0" applyBorder="1"/>
    <xf numFmtId="165" fontId="0" fillId="0" borderId="25" xfId="1" applyNumberFormat="1" applyFont="1" applyBorder="1"/>
    <xf numFmtId="10" fontId="0" fillId="0" borderId="27" xfId="1" applyNumberFormat="1" applyFont="1" applyBorder="1"/>
    <xf numFmtId="10" fontId="0" fillId="0" borderId="17" xfId="1" applyNumberFormat="1" applyFont="1" applyBorder="1"/>
    <xf numFmtId="0" fontId="2" fillId="10" borderId="0" xfId="0" applyFont="1" applyFill="1" applyBorder="1"/>
    <xf numFmtId="0" fontId="2" fillId="10" borderId="17" xfId="0" applyFont="1" applyFill="1" applyBorder="1"/>
    <xf numFmtId="165" fontId="0" fillId="0" borderId="0" xfId="0" applyNumberFormat="1" applyBorder="1"/>
    <xf numFmtId="165" fontId="0" fillId="0" borderId="17" xfId="0" applyNumberFormat="1" applyBorder="1"/>
    <xf numFmtId="165" fontId="0" fillId="0" borderId="17" xfId="1" applyNumberFormat="1" applyFont="1" applyBorder="1"/>
    <xf numFmtId="165" fontId="0" fillId="10" borderId="17" xfId="1" applyNumberFormat="1" applyFont="1" applyFill="1" applyBorder="1"/>
    <xf numFmtId="2" fontId="0" fillId="0" borderId="0" xfId="0" applyNumberFormat="1" applyBorder="1"/>
    <xf numFmtId="2" fontId="0" fillId="0" borderId="17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0" fontId="0" fillId="0" borderId="22" xfId="0" applyBorder="1"/>
    <xf numFmtId="0" fontId="0" fillId="0" borderId="23" xfId="0" applyBorder="1"/>
    <xf numFmtId="0" fontId="0" fillId="0" borderId="23" xfId="0" applyFill="1" applyBorder="1"/>
    <xf numFmtId="0" fontId="0" fillId="0" borderId="24" xfId="0" applyBorder="1"/>
    <xf numFmtId="0" fontId="0" fillId="0" borderId="27" xfId="0" applyBorder="1"/>
    <xf numFmtId="0" fontId="0" fillId="0" borderId="25" xfId="0" applyFill="1" applyBorder="1"/>
    <xf numFmtId="165" fontId="0" fillId="0" borderId="4" xfId="1" applyNumberFormat="1" applyFont="1" applyBorder="1"/>
    <xf numFmtId="2" fontId="0" fillId="0" borderId="6" xfId="0" applyNumberFormat="1" applyBorder="1"/>
    <xf numFmtId="9" fontId="0" fillId="0" borderId="6" xfId="1" applyFont="1" applyBorder="1"/>
    <xf numFmtId="165" fontId="0" fillId="9" borderId="0" xfId="1" applyNumberFormat="1" applyFont="1" applyFill="1" applyBorder="1"/>
    <xf numFmtId="165" fontId="0" fillId="10" borderId="0" xfId="1" applyNumberFormat="1" applyFont="1" applyFill="1" applyBorder="1"/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am Ly" id="{124709AE-C959-4124-A198-109E51C553EE}" userId="Tam Ly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7" dT="2022-11-21T17:56:57.20" personId="{124709AE-C959-4124-A198-109E51C553EE}" id="{3750094B-3863-4C2B-8756-AED10811CA8C}">
    <text xml:space="preserve"># times you flip trades
</text>
  </threadedComment>
  <threadedComment ref="K43" dT="2022-12-01T02:52:42.73" personId="{124709AE-C959-4124-A198-109E51C553EE}" id="{ABF4AFD4-AA7A-42FA-93CA-DA064FE7610B}">
    <text>Y is always strategy return
X is the market factor or commodity return
XX: both the market and commodity returns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68" dT="2022-11-21T17:31:14.97" personId="{124709AE-C959-4124-A198-109E51C553EE}" id="{90228C31-CAF5-4B10-82C8-76D568F09B2A}">
    <text>Buy on margin… to hit 40% volatility I have to divide by the current 22% volatility whichs I have to be leveraged at 182%</text>
  </threadedComment>
  <threadedComment ref="B269" dT="2022-11-21T17:31:14.97" personId="{124709AE-C959-4124-A198-109E51C553EE}" id="{44D02550-F3B7-4DC9-BD49-8E10172108F5}">
    <text>Buy on margin… to hit 40% volatility I have to divide by the current 22% volatility whichs I have to be leveraged at 182%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6D685-A739-48F7-BCC5-CB6FDBE30DCE}">
  <dimension ref="A1:P250"/>
  <sheetViews>
    <sheetView tabSelected="1" topLeftCell="C156" workbookViewId="0">
      <selection activeCell="H124" activeCellId="15" sqref="H2 H3 H4 H47 H58 H77 H89 H90 H92 H93 H103 H104 H105 H115 H116 H124"/>
    </sheetView>
  </sheetViews>
  <sheetFormatPr defaultRowHeight="14.5" x14ac:dyDescent="0.35"/>
  <cols>
    <col min="1" max="1" width="18.26953125" bestFit="1" customWidth="1"/>
    <col min="8" max="8" width="20.81640625" customWidth="1"/>
    <col min="9" max="9" width="9.1796875" customWidth="1"/>
    <col min="10" max="10" width="11" customWidth="1"/>
  </cols>
  <sheetData>
    <row r="1" spans="1:13" ht="15" thickBot="1" x14ac:dyDescent="0.4"/>
    <row r="2" spans="1:13" x14ac:dyDescent="0.35">
      <c r="A2" t="s">
        <v>42</v>
      </c>
      <c r="B2" s="13" t="s">
        <v>550</v>
      </c>
      <c r="C2" s="14"/>
      <c r="D2" s="14"/>
      <c r="E2" s="14"/>
      <c r="F2" s="15"/>
      <c r="H2" t="s">
        <v>66</v>
      </c>
    </row>
    <row r="3" spans="1:13" x14ac:dyDescent="0.35">
      <c r="A3" t="s">
        <v>64</v>
      </c>
      <c r="B3" s="16" t="s">
        <v>18</v>
      </c>
      <c r="C3" s="17" t="s">
        <v>19</v>
      </c>
      <c r="D3" s="17" t="s">
        <v>6</v>
      </c>
      <c r="E3" s="17" t="s">
        <v>13</v>
      </c>
      <c r="F3" s="18" t="s">
        <v>23</v>
      </c>
      <c r="H3" t="s">
        <v>67</v>
      </c>
    </row>
    <row r="4" spans="1:13" ht="15" thickBot="1" x14ac:dyDescent="0.4">
      <c r="A4" t="s">
        <v>65</v>
      </c>
      <c r="B4" s="20" t="s">
        <v>552</v>
      </c>
      <c r="C4" s="20" t="s">
        <v>552</v>
      </c>
      <c r="D4" s="20" t="s">
        <v>552</v>
      </c>
      <c r="E4" s="20" t="s">
        <v>552</v>
      </c>
      <c r="F4" s="20" t="s">
        <v>552</v>
      </c>
      <c r="H4" t="s">
        <v>68</v>
      </c>
    </row>
    <row r="5" spans="1:13" x14ac:dyDescent="0.35">
      <c r="B5" s="17"/>
      <c r="C5" s="17"/>
      <c r="D5" s="17"/>
      <c r="E5" s="17"/>
      <c r="F5" s="17"/>
    </row>
    <row r="6" spans="1:13" x14ac:dyDescent="0.35">
      <c r="B6" t="s">
        <v>69</v>
      </c>
    </row>
    <row r="7" spans="1:13" ht="29.5" thickBot="1" x14ac:dyDescent="0.4">
      <c r="A7" t="s">
        <v>26</v>
      </c>
      <c r="B7" s="9" t="s">
        <v>18</v>
      </c>
      <c r="C7" s="9" t="s">
        <v>19</v>
      </c>
      <c r="D7" s="6" t="s">
        <v>6</v>
      </c>
      <c r="E7" s="7" t="s">
        <v>13</v>
      </c>
      <c r="F7" s="10" t="s">
        <v>23</v>
      </c>
      <c r="H7" s="22" t="s">
        <v>27</v>
      </c>
      <c r="I7" s="22" t="str">
        <f>B7</f>
        <v>Gold</v>
      </c>
      <c r="J7" s="22" t="str">
        <f>C7</f>
        <v>Silver</v>
      </c>
      <c r="K7" s="22" t="str">
        <f>D7</f>
        <v>WTI Crude</v>
      </c>
      <c r="L7" s="22" t="str">
        <f>E7</f>
        <v>Coffee</v>
      </c>
      <c r="M7" s="22" t="str">
        <f>F7</f>
        <v>Copper</v>
      </c>
    </row>
    <row r="8" spans="1:13" x14ac:dyDescent="0.35">
      <c r="A8" s="1">
        <v>199901</v>
      </c>
      <c r="B8">
        <v>-4.5562215389022536E-3</v>
      </c>
      <c r="C8">
        <v>0.19154576392620459</v>
      </c>
      <c r="D8">
        <v>4.9607736379209851E-2</v>
      </c>
      <c r="E8">
        <v>-0.11373821522390046</v>
      </c>
      <c r="F8">
        <v>-4.1638234479403957E-2</v>
      </c>
      <c r="H8" t="s">
        <v>28</v>
      </c>
      <c r="I8" s="26">
        <f>AVERAGE(B8:B163)</f>
        <v>1.3579931494845167E-2</v>
      </c>
      <c r="J8" s="26">
        <f>AVERAGE(C8:C163)</f>
        <v>6.6088262934829792E-3</v>
      </c>
      <c r="K8" s="26">
        <f>AVERAGE(D8:D163)</f>
        <v>2.0331121031462618E-2</v>
      </c>
      <c r="L8" s="26">
        <f>AVERAGE(E8:E163)</f>
        <v>1.00250444673767E-2</v>
      </c>
      <c r="M8" s="26">
        <f>AVERAGE(F8:F163)</f>
        <v>1.5566523142306981E-2</v>
      </c>
    </row>
    <row r="9" spans="1:13" x14ac:dyDescent="0.35">
      <c r="A9" s="1">
        <v>199902</v>
      </c>
      <c r="B9">
        <v>-3.1244124910755397E-4</v>
      </c>
      <c r="C9">
        <v>4.1488786002044309E-2</v>
      </c>
      <c r="D9">
        <v>-4.0924766402838993E-2</v>
      </c>
      <c r="E9">
        <v>-1.1069533592250339E-2</v>
      </c>
      <c r="F9">
        <v>-2.1435589397887568E-2</v>
      </c>
      <c r="H9" t="s">
        <v>31</v>
      </c>
      <c r="I9" s="27">
        <f>STDEV(B8:B163)</f>
        <v>5.0852956281735209E-2</v>
      </c>
      <c r="J9" s="27">
        <f>STDEV(C8:C163)</f>
        <v>6.7825167909012843E-2</v>
      </c>
      <c r="K9" s="27">
        <f>STDEV(D8:D163)</f>
        <v>9.966321081900964E-2</v>
      </c>
      <c r="L9" s="27">
        <f>STDEV(E8:E163)</f>
        <v>9.884573363963059E-2</v>
      </c>
      <c r="M9" s="27">
        <f>STDEV(F8:F163)</f>
        <v>8.3735894959350188E-2</v>
      </c>
    </row>
    <row r="10" spans="1:13" x14ac:dyDescent="0.35">
      <c r="A10" s="1">
        <v>199903</v>
      </c>
      <c r="B10">
        <v>-2.3027827675784155E-2</v>
      </c>
      <c r="C10">
        <v>-6.2294324808036428E-2</v>
      </c>
      <c r="D10">
        <v>0.36868843748547009</v>
      </c>
      <c r="E10">
        <v>6.4239394288064175E-2</v>
      </c>
      <c r="F10">
        <v>-1.1044652456418417E-2</v>
      </c>
      <c r="H10" t="s">
        <v>32</v>
      </c>
      <c r="I10" s="28">
        <f>I8/I9</f>
        <v>0.26704310796819208</v>
      </c>
      <c r="J10" s="28">
        <f>J8/J9</f>
        <v>9.7439143863951652E-2</v>
      </c>
      <c r="K10" s="28">
        <f>K8/K9</f>
        <v>0.20399825436473581</v>
      </c>
      <c r="L10" s="28">
        <f>L8/L9</f>
        <v>0.10142111448052749</v>
      </c>
      <c r="M10" s="28">
        <f>M8/M9</f>
        <v>0.18590024206302197</v>
      </c>
    </row>
    <row r="11" spans="1:13" x14ac:dyDescent="0.35">
      <c r="A11" s="1">
        <v>199904</v>
      </c>
      <c r="B11">
        <v>1.9999524575884851E-2</v>
      </c>
      <c r="C11">
        <v>-4.5191478881911107E-2</v>
      </c>
      <c r="D11">
        <v>0.12594420204665957</v>
      </c>
      <c r="E11">
        <v>-5.3978835761692899E-2</v>
      </c>
      <c r="F11">
        <v>0.13671955042734349</v>
      </c>
      <c r="H11" t="s">
        <v>29</v>
      </c>
      <c r="I11" s="27">
        <f>I8*12</f>
        <v>0.16295917793814199</v>
      </c>
      <c r="J11" s="27">
        <f>J8*12</f>
        <v>7.930591552179575E-2</v>
      </c>
      <c r="K11" s="27">
        <f>K8*12</f>
        <v>0.24397345237755141</v>
      </c>
      <c r="L11" s="27">
        <f>L8*12</f>
        <v>0.1203005336085204</v>
      </c>
      <c r="M11" s="27">
        <f>M8*12</f>
        <v>0.18679827770768376</v>
      </c>
    </row>
    <row r="12" spans="1:13" x14ac:dyDescent="0.35">
      <c r="A12" s="1">
        <v>199905</v>
      </c>
      <c r="B12">
        <v>-5.5010593725231004E-2</v>
      </c>
      <c r="C12">
        <v>-0.10507480010317261</v>
      </c>
      <c r="D12">
        <v>-8.2411238098262646E-2</v>
      </c>
      <c r="E12">
        <v>0.16920380339523977</v>
      </c>
      <c r="F12">
        <v>-0.11616991366430081</v>
      </c>
      <c r="H12" t="s">
        <v>30</v>
      </c>
      <c r="I12" s="27">
        <f>I9*SQRT(12)</f>
        <v>0.17615980799008854</v>
      </c>
      <c r="J12" s="27">
        <f>J9*SQRT(12)</f>
        <v>0.23495327370060079</v>
      </c>
      <c r="K12" s="27">
        <f>K9*SQRT(12)</f>
        <v>0.34524348956794582</v>
      </c>
      <c r="L12" s="27">
        <f>L9*SQRT(12)</f>
        <v>0.34241166555052061</v>
      </c>
      <c r="M12" s="27">
        <f>M9*SQRT(12)</f>
        <v>0.29006964897369031</v>
      </c>
    </row>
    <row r="13" spans="1:13" ht="15" thickBot="1" x14ac:dyDescent="0.4">
      <c r="A13" s="1">
        <v>199906</v>
      </c>
      <c r="B13">
        <v>-3.2816982835347369E-2</v>
      </c>
      <c r="C13">
        <v>-5.2239074827971077E-3</v>
      </c>
      <c r="D13">
        <v>0.15922764924811214</v>
      </c>
      <c r="E13">
        <v>-0.16013627565524449</v>
      </c>
      <c r="F13">
        <v>0.17443363165665196</v>
      </c>
      <c r="H13" t="s">
        <v>33</v>
      </c>
      <c r="I13" s="29">
        <f>I11/I12</f>
        <v>0.92506446162402001</v>
      </c>
      <c r="J13" s="29">
        <f>J11/J12</f>
        <v>0.33753909563675494</v>
      </c>
      <c r="K13" s="29">
        <f>K11/K12</f>
        <v>0.70667068243016384</v>
      </c>
      <c r="L13" s="29">
        <f>L11/L12</f>
        <v>0.35133304648106634</v>
      </c>
      <c r="M13" s="29">
        <f>M11/M12</f>
        <v>0.64397732878501401</v>
      </c>
    </row>
    <row r="14" spans="1:13" x14ac:dyDescent="0.35">
      <c r="A14" s="1">
        <v>199907</v>
      </c>
      <c r="B14">
        <v>-2.0470343260390229E-2</v>
      </c>
      <c r="C14">
        <v>1.0937273649138213E-2</v>
      </c>
      <c r="D14">
        <v>7.1040698511423306E-2</v>
      </c>
      <c r="E14">
        <v>-0.10307495287094029</v>
      </c>
      <c r="F14">
        <v>3.5826476844022202E-3</v>
      </c>
    </row>
    <row r="15" spans="1:13" x14ac:dyDescent="0.35">
      <c r="A15" s="1">
        <v>199908</v>
      </c>
      <c r="B15">
        <v>-9.4059121135582641E-3</v>
      </c>
      <c r="C15">
        <v>0.12638819230493659</v>
      </c>
      <c r="D15">
        <v>8.1889115865149922E-2</v>
      </c>
      <c r="E15">
        <v>-1.6854766348126281E-2</v>
      </c>
      <c r="F15">
        <v>4.8096957377831713E-2</v>
      </c>
    </row>
    <row r="16" spans="1:13" x14ac:dyDescent="0.35">
      <c r="A16" s="1">
        <v>199909</v>
      </c>
      <c r="B16">
        <v>0.16192110763165538</v>
      </c>
      <c r="C16">
        <v>9.9707397748234783E-2</v>
      </c>
      <c r="D16">
        <v>0.11895341703715047</v>
      </c>
      <c r="E16">
        <v>-9.1695021198091795E-2</v>
      </c>
      <c r="F16">
        <v>5.1988094054892103E-2</v>
      </c>
      <c r="J16" s="17"/>
    </row>
    <row r="17" spans="1:14" ht="15" thickBot="1" x14ac:dyDescent="0.4">
      <c r="A17" s="1">
        <v>199910</v>
      </c>
      <c r="B17">
        <v>7.0726136061416483E-3</v>
      </c>
      <c r="C17">
        <v>-6.5390288341961367E-2</v>
      </c>
      <c r="D17">
        <v>-0.10354432476274943</v>
      </c>
      <c r="E17">
        <v>0.20822783107038814</v>
      </c>
      <c r="F17">
        <v>-4.0134066472419933E-3</v>
      </c>
      <c r="H17" s="22" t="s">
        <v>40</v>
      </c>
      <c r="I17" s="22" t="str">
        <f>I7</f>
        <v>Gold</v>
      </c>
      <c r="J17" s="22" t="str">
        <f>J7</f>
        <v>Silver</v>
      </c>
      <c r="K17" s="22" t="str">
        <f>K7</f>
        <v>WTI Crude</v>
      </c>
      <c r="L17" s="22" t="str">
        <f>L7</f>
        <v>Coffee</v>
      </c>
      <c r="M17" s="22" t="str">
        <f>M7</f>
        <v>Copper</v>
      </c>
      <c r="N17" s="47" t="s">
        <v>41</v>
      </c>
    </row>
    <row r="18" spans="1:14" x14ac:dyDescent="0.35">
      <c r="A18" s="1">
        <v>199911</v>
      </c>
      <c r="B18">
        <v>-1.8989430671549748E-2</v>
      </c>
      <c r="C18">
        <v>2.9799480133680056E-2</v>
      </c>
      <c r="D18">
        <v>0.13381798624832997</v>
      </c>
      <c r="E18">
        <v>0.34663597470429863</v>
      </c>
      <c r="F18">
        <v>3.486358058706833E-3</v>
      </c>
      <c r="H18" t="s">
        <v>28</v>
      </c>
      <c r="I18" s="23">
        <f>AVERAGE(Workspace!J9:J161)</f>
        <v>5.7716388147540801E-3</v>
      </c>
      <c r="J18" s="23">
        <f>AVERAGE(Workspace!O9:O161)</f>
        <v>-8.1544786044730224E-4</v>
      </c>
      <c r="K18" s="23">
        <f>AVERAGE(Workspace!T9:T161)</f>
        <v>1.3169696916523086E-2</v>
      </c>
      <c r="L18" s="23">
        <f>AVERAGE(Workspace!Y9:Y161)</f>
        <v>8.9025331944370936E-4</v>
      </c>
      <c r="M18" s="35">
        <f>AVERAGE(Workspace!AD9:AD161)</f>
        <v>1.7591240931847725E-2</v>
      </c>
    </row>
    <row r="19" spans="1:14" x14ac:dyDescent="0.35">
      <c r="A19" s="1">
        <v>199912</v>
      </c>
      <c r="B19">
        <v>-6.6039525442649957E-3</v>
      </c>
      <c r="C19">
        <v>-9.1709486462934642E-2</v>
      </c>
      <c r="D19">
        <v>4.6047843108138878E-2</v>
      </c>
      <c r="E19">
        <v>-4.9196998909358552E-2</v>
      </c>
      <c r="F19">
        <v>6.5164622972843464E-2</v>
      </c>
      <c r="H19" t="s">
        <v>31</v>
      </c>
      <c r="I19" s="25">
        <f>_xlfn.STDEV.P(Workspace!J9:J161)</f>
        <v>5.2639755664510998E-2</v>
      </c>
      <c r="J19" s="25">
        <f>_xlfn.STDEV.P(Workspace!O9:O161)</f>
        <v>6.6542011126879116E-2</v>
      </c>
      <c r="K19" s="25">
        <f>_xlfn.STDEV.P(Workspace!T9:T161)</f>
        <v>9.6928550856677176E-2</v>
      </c>
      <c r="L19" s="25">
        <f>_xlfn.STDEV.P(Workspace!Y9:Y161)</f>
        <v>9.9436175688476125E-2</v>
      </c>
      <c r="M19" s="36">
        <f>_xlfn.STDEV.P(Workspace!AD9:AD161)</f>
        <v>8.3820286365367896E-2</v>
      </c>
    </row>
    <row r="20" spans="1:14" x14ac:dyDescent="0.35">
      <c r="A20" s="1">
        <v>200001</v>
      </c>
      <c r="B20">
        <v>-1.2357690478701933E-2</v>
      </c>
      <c r="C20">
        <v>3.71852979124625E-2</v>
      </c>
      <c r="D20">
        <v>8.2231550153123889E-2</v>
      </c>
      <c r="E20">
        <v>-0.10069805375050456</v>
      </c>
      <c r="F20">
        <v>-9.9917035625234074E-3</v>
      </c>
      <c r="H20" t="s">
        <v>32</v>
      </c>
      <c r="I20" s="30">
        <f>I18/I19</f>
        <v>0.10964410343274522</v>
      </c>
      <c r="J20" s="30">
        <f>J18/J19</f>
        <v>-1.2254632023255885E-2</v>
      </c>
      <c r="K20" s="30">
        <f>K18/K19</f>
        <v>0.13587015177804918</v>
      </c>
      <c r="L20" s="30">
        <f>L18/L19</f>
        <v>8.9530124552736866E-3</v>
      </c>
      <c r="M20" s="37">
        <f>M18/M19</f>
        <v>0.2098685377328407</v>
      </c>
    </row>
    <row r="21" spans="1:14" x14ac:dyDescent="0.35">
      <c r="A21" s="1">
        <v>200002</v>
      </c>
      <c r="B21">
        <v>2.6687444992852208E-2</v>
      </c>
      <c r="C21">
        <v>-9.3107077924149184E-2</v>
      </c>
      <c r="D21">
        <v>0.10967724501886764</v>
      </c>
      <c r="E21">
        <v>-8.9751600228281672E-2</v>
      </c>
      <c r="F21">
        <v>-7.0061985711172975E-2</v>
      </c>
      <c r="H21" t="s">
        <v>29</v>
      </c>
      <c r="I21" s="16">
        <f>12*I18</f>
        <v>6.9259665777048965E-2</v>
      </c>
      <c r="J21" s="16">
        <f>12*J18</f>
        <v>-9.7853743253676264E-3</v>
      </c>
      <c r="K21" s="16">
        <f>12*K18</f>
        <v>0.15803636299827703</v>
      </c>
      <c r="L21" s="16">
        <f>12*L18</f>
        <v>1.0683039833324512E-2</v>
      </c>
      <c r="M21" s="38">
        <f>12*M18</f>
        <v>0.2110948911821727</v>
      </c>
    </row>
    <row r="22" spans="1:14" x14ac:dyDescent="0.35">
      <c r="A22" s="1">
        <v>200003</v>
      </c>
      <c r="B22">
        <v>-4.3250291078683473E-2</v>
      </c>
      <c r="C22">
        <v>-3.8337084974675584E-3</v>
      </c>
      <c r="D22">
        <v>-0.10807205553416106</v>
      </c>
      <c r="E22">
        <v>2.4880304133476153E-2</v>
      </c>
      <c r="F22">
        <v>1.9014472396844131E-2</v>
      </c>
      <c r="H22" t="s">
        <v>30</v>
      </c>
      <c r="I22" s="27">
        <f>I19*SQRT(12)</f>
        <v>0.18234946261788931</v>
      </c>
      <c r="J22" s="27">
        <f>J19*SQRT(12)</f>
        <v>0.23050828821913638</v>
      </c>
      <c r="K22" s="27">
        <f>K19*SQRT(12)</f>
        <v>0.33577034957557739</v>
      </c>
      <c r="L22" s="27">
        <f>L19*SQRT(12)</f>
        <v>0.34445701680557167</v>
      </c>
      <c r="M22" s="27">
        <f>M19*SQRT(12)</f>
        <v>0.29036198937958002</v>
      </c>
    </row>
    <row r="23" spans="1:14" x14ac:dyDescent="0.35">
      <c r="A23" s="1">
        <v>200004</v>
      </c>
      <c r="B23">
        <v>-2.4773541695008165E-2</v>
      </c>
      <c r="C23">
        <v>-0.14610034247784487</v>
      </c>
      <c r="D23">
        <v>-4.0328118591997954E-2</v>
      </c>
      <c r="E23">
        <v>-6.0485227122776881E-2</v>
      </c>
      <c r="F23">
        <v>-8.0329267665034572E-3</v>
      </c>
      <c r="H23" s="18" t="s">
        <v>33</v>
      </c>
      <c r="I23" s="37">
        <f>I21/I22</f>
        <v>0.37981831579170378</v>
      </c>
      <c r="J23" s="37">
        <f>J21/J22</f>
        <v>-4.2451290584679557E-2</v>
      </c>
      <c r="K23" s="37">
        <f>K21/K22</f>
        <v>0.47066801222335197</v>
      </c>
      <c r="L23" s="37">
        <f>L21/L22</f>
        <v>3.1014144906662013E-2</v>
      </c>
      <c r="M23" s="37">
        <f>M21/M22</f>
        <v>0.72700594052693235</v>
      </c>
    </row>
    <row r="24" spans="1:14" x14ac:dyDescent="0.35">
      <c r="A24" s="1">
        <v>200005</v>
      </c>
      <c r="B24">
        <v>-1.0138461016133752E-3</v>
      </c>
      <c r="C24">
        <v>-8.029770518916679E-2</v>
      </c>
      <c r="D24">
        <v>0.12574886273605085</v>
      </c>
      <c r="E24">
        <v>-5.5198958937184663E-2</v>
      </c>
      <c r="F24">
        <v>9.6685830317883303E-3</v>
      </c>
      <c r="H24" s="18" t="s">
        <v>35</v>
      </c>
      <c r="I24" s="44">
        <f>SKEW(Workspace!J9:J161)</f>
        <v>0.16925762314775711</v>
      </c>
      <c r="J24" s="44">
        <f>SKEW(Workspace!O9:O161)</f>
        <v>0.18958896551756088</v>
      </c>
      <c r="K24" s="44">
        <f>SKEW(Workspace!T9:T161)</f>
        <v>0.35595505886634332</v>
      </c>
      <c r="L24" s="44">
        <f>SKEW(Workspace!Y9:Y161)</f>
        <v>0.2228153665188233</v>
      </c>
      <c r="M24" s="44">
        <f>SKEW(Workspace!AD9:AD161)</f>
        <v>0.46482970417239083</v>
      </c>
    </row>
    <row r="25" spans="1:14" x14ac:dyDescent="0.35">
      <c r="A25" s="1">
        <v>200006</v>
      </c>
      <c r="B25">
        <v>5.8470214197606139E-2</v>
      </c>
      <c r="C25">
        <v>-0.12466843501326264</v>
      </c>
      <c r="D25">
        <v>0.11954829996159122</v>
      </c>
      <c r="E25">
        <v>-6.2704215419054909E-2</v>
      </c>
      <c r="F25">
        <v>1.3470612867064502E-2</v>
      </c>
      <c r="H25" s="18" t="s">
        <v>36</v>
      </c>
      <c r="I25" s="44">
        <f>KURT(Workspace!J9:J161)</f>
        <v>0.96136162666375258</v>
      </c>
      <c r="J25" s="44">
        <f>KURT(Workspace!O9:O161)</f>
        <v>0.16623479295093935</v>
      </c>
      <c r="K25" s="44">
        <f>KURT(Workspace!T9:T161)</f>
        <v>0.14472487979222759</v>
      </c>
      <c r="L25" s="44">
        <f>KURT(Workspace!Y9:Y161)</f>
        <v>1.0248327933967487</v>
      </c>
      <c r="M25" s="44">
        <f>KURT(Workspace!AD9:AD161)</f>
        <v>2.2284195191825265</v>
      </c>
    </row>
    <row r="26" spans="1:14" x14ac:dyDescent="0.35">
      <c r="A26" s="1">
        <v>200007</v>
      </c>
      <c r="B26">
        <v>-2.7383985832374343E-2</v>
      </c>
      <c r="C26">
        <v>8.1150487930148341E-3</v>
      </c>
      <c r="D26">
        <v>-0.14916769852981188</v>
      </c>
      <c r="E26">
        <v>-1.7381385824028942E-2</v>
      </c>
      <c r="F26">
        <v>5.2389673281834206E-2</v>
      </c>
      <c r="H26" s="18" t="s">
        <v>34</v>
      </c>
      <c r="I26" s="44">
        <f>COUNTIF(Workspace!I18:J161,1)/COUNT(Workspace!I18:I161)</f>
        <v>0.71527777777777779</v>
      </c>
      <c r="J26" s="44">
        <f>COUNTIF(Workspace!N18:N161,1)/COUNT(Workspace!N18:N161)</f>
        <v>0.58333333333333337</v>
      </c>
      <c r="K26" s="44">
        <f>COUNTIF(Workspace!S18:S161,1)/COUNT(Workspace!S18:S161)</f>
        <v>0.64583333333333337</v>
      </c>
      <c r="L26" s="44">
        <f>COUNTIF(Workspace!X18:X161,1)/COUNT(Workspace!X18:X161)</f>
        <v>0.58333333333333337</v>
      </c>
      <c r="M26" s="44">
        <f>COUNTIF(Workspace!AC18:AC161,1)/COUNT(Workspace!AC18:AC161)</f>
        <v>0.65277777777777779</v>
      </c>
    </row>
    <row r="27" spans="1:14" ht="15" thickBot="1" x14ac:dyDescent="0.4">
      <c r="A27" s="1">
        <v>200008</v>
      </c>
      <c r="B27">
        <v>-2.8817680488396977E-3</v>
      </c>
      <c r="C27">
        <v>0.1979315263908703</v>
      </c>
      <c r="D27">
        <v>0.21064142812264366</v>
      </c>
      <c r="E27">
        <v>-8.258930026126246E-2</v>
      </c>
      <c r="F27">
        <v>2.1848384871903083E-2</v>
      </c>
      <c r="H27" s="18" t="s">
        <v>38</v>
      </c>
      <c r="I27" s="45">
        <f>6/153</f>
        <v>3.9215686274509803E-2</v>
      </c>
      <c r="J27" s="45">
        <f>17/153</f>
        <v>0.1111111111111111</v>
      </c>
      <c r="K27" s="45">
        <f>31/153</f>
        <v>0.20261437908496732</v>
      </c>
      <c r="L27" s="45">
        <f>44/153</f>
        <v>0.28758169934640521</v>
      </c>
      <c r="M27" s="45">
        <f>14/153</f>
        <v>9.1503267973856203E-2</v>
      </c>
      <c r="N27" t="s">
        <v>39</v>
      </c>
    </row>
    <row r="28" spans="1:14" x14ac:dyDescent="0.35">
      <c r="A28" s="1">
        <v>200009</v>
      </c>
      <c r="B28">
        <v>-1.7493031046289378E-2</v>
      </c>
      <c r="C28">
        <v>-7.6766044315910387E-2</v>
      </c>
      <c r="D28">
        <v>-6.2806512058330793E-2</v>
      </c>
      <c r="E28">
        <v>3.5982773044794532E-2</v>
      </c>
      <c r="F28">
        <v>4.4383209079366284E-2</v>
      </c>
    </row>
    <row r="29" spans="1:14" x14ac:dyDescent="0.35">
      <c r="A29" s="1">
        <v>200010</v>
      </c>
      <c r="B29">
        <v>-3.9511786149804495E-2</v>
      </c>
      <c r="C29">
        <v>7.3244886677721333E-3</v>
      </c>
      <c r="D29">
        <v>6.0266857964509313E-2</v>
      </c>
      <c r="E29">
        <v>-0.1057473882660085</v>
      </c>
      <c r="F29">
        <v>-6.5115403947518982E-2</v>
      </c>
    </row>
    <row r="30" spans="1:14" ht="29.5" thickBot="1" x14ac:dyDescent="0.4">
      <c r="A30" s="1">
        <v>200011</v>
      </c>
      <c r="B30">
        <v>2.3904681392736573E-2</v>
      </c>
      <c r="C30">
        <v>-8.3870672703159954E-2</v>
      </c>
      <c r="D30">
        <v>4.1187490326954478E-2</v>
      </c>
      <c r="E30">
        <v>-4.1368786430061123E-2</v>
      </c>
      <c r="F30">
        <v>-9.6754606030046535E-3</v>
      </c>
      <c r="H30" s="22" t="s">
        <v>43</v>
      </c>
      <c r="I30" s="24" t="s">
        <v>56</v>
      </c>
      <c r="J30" s="24" t="s">
        <v>45</v>
      </c>
      <c r="N30" t="s">
        <v>44</v>
      </c>
    </row>
    <row r="31" spans="1:14" x14ac:dyDescent="0.35">
      <c r="A31" s="1">
        <v>200012</v>
      </c>
      <c r="B31">
        <v>-5.6430192775811048E-6</v>
      </c>
      <c r="C31">
        <v>-3.3095392602206286E-2</v>
      </c>
      <c r="D31">
        <v>-0.20628122430376056</v>
      </c>
      <c r="E31">
        <v>-8.9478505299115108E-2</v>
      </c>
      <c r="F31">
        <v>-9.4593043582335348E-3</v>
      </c>
      <c r="H31" t="s">
        <v>28</v>
      </c>
      <c r="I31" s="23">
        <f>AVERAGE(I18:M18)</f>
        <v>7.3214764244242583E-3</v>
      </c>
      <c r="J31" s="76">
        <f>Workspace!AH165</f>
        <v>1.0454713683657402E-2</v>
      </c>
      <c r="N31" t="s">
        <v>46</v>
      </c>
    </row>
    <row r="32" spans="1:14" x14ac:dyDescent="0.35">
      <c r="A32" s="1">
        <v>200101</v>
      </c>
      <c r="B32">
        <v>-2.0988261183188153E-2</v>
      </c>
      <c r="C32">
        <v>-1.2906556530717594E-2</v>
      </c>
      <c r="D32">
        <v>6.5908755874217045E-2</v>
      </c>
      <c r="E32">
        <v>-3.5346443566582349E-2</v>
      </c>
      <c r="F32">
        <v>-4.8690615903596406E-3</v>
      </c>
      <c r="H32" t="s">
        <v>31</v>
      </c>
      <c r="I32" s="16">
        <f>_xlfn.STDEV.P(I19:M19)</f>
        <v>1.7936307247766275E-2</v>
      </c>
      <c r="J32" s="18">
        <f>Workspace!AH167</f>
        <v>6.2821442517490167E-2</v>
      </c>
    </row>
    <row r="33" spans="1:16" x14ac:dyDescent="0.35">
      <c r="A33" s="1">
        <v>200102</v>
      </c>
      <c r="B33">
        <v>-6.4924275037398112E-4</v>
      </c>
      <c r="C33">
        <v>0.1109309623430963</v>
      </c>
      <c r="D33">
        <v>-4.7618796781135384E-2</v>
      </c>
      <c r="E33">
        <v>2.8185699019553336E-2</v>
      </c>
      <c r="F33">
        <v>-2.9021493190486466E-2</v>
      </c>
      <c r="H33" t="s">
        <v>32</v>
      </c>
      <c r="I33" s="16">
        <f>I31/I32</f>
        <v>0.40819307582590891</v>
      </c>
      <c r="J33" s="77">
        <f>Workspace!AH171</f>
        <v>1.8378528027551182</v>
      </c>
    </row>
    <row r="34" spans="1:16" x14ac:dyDescent="0.35">
      <c r="A34" s="1">
        <v>200103</v>
      </c>
      <c r="B34">
        <v>-3.2834955782172132E-2</v>
      </c>
      <c r="C34">
        <v>-7.0100277764700292E-2</v>
      </c>
      <c r="D34">
        <v>-4.642701807730381E-2</v>
      </c>
      <c r="E34">
        <v>-8.8198546567962138E-2</v>
      </c>
      <c r="F34">
        <v>-5.244372033651018E-2</v>
      </c>
      <c r="H34" t="s">
        <v>29</v>
      </c>
      <c r="I34" s="16">
        <f>12*I31</f>
        <v>8.7857717093091092E-2</v>
      </c>
      <c r="J34" s="18">
        <f>Workspace!AH166</f>
        <v>0.12545656420388884</v>
      </c>
    </row>
    <row r="35" spans="1:16" x14ac:dyDescent="0.35">
      <c r="A35" s="1">
        <v>200104</v>
      </c>
      <c r="B35">
        <v>1.8245979737870566E-2</v>
      </c>
      <c r="C35">
        <v>-2.9262859457270141E-2</v>
      </c>
      <c r="D35">
        <v>8.1602988106130092E-2</v>
      </c>
      <c r="E35">
        <v>6.5643910860014573E-2</v>
      </c>
      <c r="F35">
        <v>4.1381633626354115E-3</v>
      </c>
      <c r="H35" t="s">
        <v>30</v>
      </c>
      <c r="I35" s="27">
        <f>I32*SQRT(12)</f>
        <v>6.2133190906594166E-2</v>
      </c>
      <c r="J35" s="78">
        <f>Workspace!AH168</f>
        <v>6.2821442517490167E-2</v>
      </c>
    </row>
    <row r="36" spans="1:16" x14ac:dyDescent="0.35">
      <c r="A36" s="1">
        <v>200105</v>
      </c>
      <c r="B36">
        <v>8.9474300240404078E-3</v>
      </c>
      <c r="C36">
        <v>-2.5659747574840908E-2</v>
      </c>
      <c r="D36">
        <v>-3.5770939908300594E-3</v>
      </c>
      <c r="E36">
        <v>-0.11307839563980716</v>
      </c>
      <c r="F36">
        <v>-9.2481879652573703E-3</v>
      </c>
      <c r="H36" t="s">
        <v>33</v>
      </c>
      <c r="I36" s="28">
        <f>I34/I35</f>
        <v>1.4140222932565789</v>
      </c>
      <c r="J36" s="28">
        <f>J34/J35</f>
        <v>1.9970341204591153</v>
      </c>
    </row>
    <row r="37" spans="1:16" x14ac:dyDescent="0.35">
      <c r="A37" s="1">
        <v>200106</v>
      </c>
      <c r="B37">
        <v>1.6297523587759807E-2</v>
      </c>
      <c r="C37">
        <v>0.12707418905898726</v>
      </c>
      <c r="D37">
        <v>-7.3673528242042124E-2</v>
      </c>
      <c r="E37">
        <v>1.9100946199169289E-2</v>
      </c>
      <c r="F37">
        <v>-7.4146483832448457E-2</v>
      </c>
      <c r="H37" t="s">
        <v>35</v>
      </c>
      <c r="I37" s="16">
        <f>SKEW(I24:M24)</f>
        <v>0.90835972937944975</v>
      </c>
      <c r="J37" s="18">
        <f>Workspace!AI173</f>
        <v>-0.1140412522834454</v>
      </c>
    </row>
    <row r="38" spans="1:16" x14ac:dyDescent="0.35">
      <c r="A38" s="1">
        <v>200107</v>
      </c>
      <c r="B38">
        <v>-6.2908108836754652E-3</v>
      </c>
      <c r="C38">
        <v>-3.0585106382978622E-2</v>
      </c>
      <c r="D38">
        <v>3.9546026719658595E-3</v>
      </c>
      <c r="E38">
        <v>-0.11291026325183268</v>
      </c>
      <c r="F38">
        <v>-4.3175903238115043E-2</v>
      </c>
      <c r="H38" t="s">
        <v>36</v>
      </c>
      <c r="I38" s="16">
        <f>KURT(I25:M25)</f>
        <v>0.84083490788272819</v>
      </c>
      <c r="J38" s="18">
        <f>Workspace!AJ172</f>
        <v>-1.1460491791348093</v>
      </c>
    </row>
    <row r="39" spans="1:16" x14ac:dyDescent="0.35">
      <c r="A39" s="1">
        <v>200108</v>
      </c>
      <c r="B39">
        <v>2.7749189601586455E-2</v>
      </c>
      <c r="C39">
        <v>-4.5071526553008057E-2</v>
      </c>
      <c r="D39">
        <v>2.9814863864098793E-2</v>
      </c>
      <c r="E39">
        <v>3.930201047521735E-2</v>
      </c>
      <c r="F39">
        <v>-4.3866637613225535E-3</v>
      </c>
      <c r="H39" t="s">
        <v>34</v>
      </c>
      <c r="I39" s="48">
        <f>AVERAGE(I26:M26)</f>
        <v>0.63611111111111118</v>
      </c>
      <c r="J39" s="48">
        <f>AVERAGE(I26:M26)</f>
        <v>0.63611111111111118</v>
      </c>
    </row>
    <row r="40" spans="1:16" x14ac:dyDescent="0.35">
      <c r="A40" s="1">
        <v>200109</v>
      </c>
      <c r="B40">
        <v>6.4549669317361918E-2</v>
      </c>
      <c r="C40">
        <v>-0.12492304535193921</v>
      </c>
      <c r="D40">
        <v>-0.13993307656666978</v>
      </c>
      <c r="E40">
        <v>-0.11313245759735321</v>
      </c>
      <c r="F40">
        <v>-4.7484198408011241E-2</v>
      </c>
      <c r="H40" t="s">
        <v>37</v>
      </c>
      <c r="I40" s="16">
        <f>AVERAGE(I27:M27)</f>
        <v>0.14640522875816991</v>
      </c>
      <c r="J40" s="16">
        <f>AVERAGE(I27:M27)</f>
        <v>0.14640522875816991</v>
      </c>
    </row>
    <row r="41" spans="1:16" x14ac:dyDescent="0.35">
      <c r="A41" s="1">
        <v>200110</v>
      </c>
      <c r="B41">
        <v>-4.3051432412429674E-2</v>
      </c>
      <c r="C41">
        <v>-5.5754235797619844E-2</v>
      </c>
      <c r="D41">
        <v>-9.956951683456694E-2</v>
      </c>
      <c r="E41">
        <v>-9.732199883441181E-2</v>
      </c>
      <c r="F41">
        <v>-4.5937725951793774E-2</v>
      </c>
      <c r="H41" t="s">
        <v>49</v>
      </c>
      <c r="I41" s="16"/>
      <c r="J41" s="18"/>
      <c r="N41" t="s">
        <v>50</v>
      </c>
    </row>
    <row r="42" spans="1:16" x14ac:dyDescent="0.35">
      <c r="A42" s="1">
        <v>200111</v>
      </c>
      <c r="B42">
        <v>-1.8322768492563507E-2</v>
      </c>
      <c r="C42">
        <v>-3.4148764435614098E-2</v>
      </c>
      <c r="D42">
        <v>-8.9142565488820449E-2</v>
      </c>
      <c r="E42">
        <v>4.6686718012534267E-2</v>
      </c>
      <c r="F42">
        <v>0.14250056339052988</v>
      </c>
      <c r="H42" t="s">
        <v>52</v>
      </c>
      <c r="I42" s="16"/>
      <c r="J42" s="18"/>
      <c r="N42" t="s">
        <v>51</v>
      </c>
    </row>
    <row r="43" spans="1:16" x14ac:dyDescent="0.35">
      <c r="A43" s="1">
        <v>200112</v>
      </c>
      <c r="B43">
        <v>1.5020363315940555E-2</v>
      </c>
      <c r="C43">
        <v>2.7642067369504364E-3</v>
      </c>
      <c r="D43">
        <v>9.6212930575742418E-3</v>
      </c>
      <c r="E43">
        <v>-5.4589246139743587E-3</v>
      </c>
      <c r="F43">
        <v>-5.5899605538249138E-2</v>
      </c>
      <c r="H43" t="s">
        <v>53</v>
      </c>
      <c r="I43" s="16"/>
      <c r="J43" s="18"/>
      <c r="N43" t="s">
        <v>54</v>
      </c>
    </row>
    <row r="44" spans="1:16" ht="15" thickBot="1" x14ac:dyDescent="0.4">
      <c r="A44" s="1">
        <v>200201</v>
      </c>
      <c r="B44">
        <v>1.243336670402077E-2</v>
      </c>
      <c r="C44">
        <v>0.10314763766908119</v>
      </c>
      <c r="D44">
        <v>-2.4114854265849615E-2</v>
      </c>
      <c r="E44">
        <v>-2.5679330657385566E-2</v>
      </c>
      <c r="F44">
        <v>6.0877231804404359E-2</v>
      </c>
      <c r="H44" t="s">
        <v>55</v>
      </c>
      <c r="I44" s="19"/>
      <c r="J44" s="21"/>
    </row>
    <row r="45" spans="1:16" x14ac:dyDescent="0.35">
      <c r="A45" s="1">
        <v>200202</v>
      </c>
      <c r="B45">
        <v>5.0498780371874927E-2</v>
      </c>
      <c r="C45">
        <v>-3.777312877731287E-2</v>
      </c>
      <c r="D45">
        <v>0.11256188954815273</v>
      </c>
      <c r="E45">
        <v>2.7125820894033235E-2</v>
      </c>
      <c r="F45">
        <v>2.3551201929949781E-3</v>
      </c>
    </row>
    <row r="46" spans="1:16" x14ac:dyDescent="0.35">
      <c r="A46" s="1">
        <v>200203</v>
      </c>
      <c r="B46">
        <v>2.4813159524000122E-2</v>
      </c>
      <c r="C46">
        <v>2.4157506945283735E-3</v>
      </c>
      <c r="D46">
        <v>0.2134805358143344</v>
      </c>
      <c r="E46">
        <v>0.23528741849411808</v>
      </c>
      <c r="F46">
        <v>5.3999238745899784E-2</v>
      </c>
    </row>
    <row r="47" spans="1:16" ht="15" thickBot="1" x14ac:dyDescent="0.4">
      <c r="A47" s="1">
        <v>200204</v>
      </c>
      <c r="B47">
        <v>2.1034820504268383E-2</v>
      </c>
      <c r="C47">
        <v>-2.6810459091456851E-2</v>
      </c>
      <c r="D47">
        <v>4.7312446972700622E-2</v>
      </c>
      <c r="E47">
        <v>-6.8157820757925522E-2</v>
      </c>
      <c r="F47">
        <v>-1.908603697065505E-2</v>
      </c>
      <c r="H47" t="s">
        <v>58</v>
      </c>
    </row>
    <row r="48" spans="1:16" x14ac:dyDescent="0.35">
      <c r="A48" s="1">
        <v>200205</v>
      </c>
      <c r="B48">
        <v>6.2396552211699596E-2</v>
      </c>
      <c r="C48">
        <v>3.3925586578344546E-2</v>
      </c>
      <c r="D48">
        <v>-6.010888669106236E-2</v>
      </c>
      <c r="E48">
        <v>-1.1500221460354863E-2</v>
      </c>
      <c r="F48">
        <v>3.101160408223301E-2</v>
      </c>
      <c r="H48" s="13"/>
      <c r="I48" s="14"/>
      <c r="J48" s="14"/>
      <c r="K48" s="14"/>
      <c r="L48" s="14"/>
      <c r="M48" s="14"/>
      <c r="N48" s="14"/>
      <c r="O48" s="14"/>
      <c r="P48" s="15"/>
    </row>
    <row r="49" spans="1:16" x14ac:dyDescent="0.35">
      <c r="A49" s="1">
        <v>200206</v>
      </c>
      <c r="B49">
        <v>-3.7918566482586409E-2</v>
      </c>
      <c r="C49">
        <v>-6.7061852583677584E-2</v>
      </c>
      <c r="D49">
        <v>6.7930086227036793E-2</v>
      </c>
      <c r="E49">
        <v>-5.3579213469032751E-2</v>
      </c>
      <c r="F49">
        <v>2.005733914686628E-2</v>
      </c>
      <c r="H49" s="16"/>
      <c r="I49" s="17"/>
      <c r="J49" s="17"/>
      <c r="K49" s="17"/>
      <c r="L49" s="17"/>
      <c r="M49" s="17"/>
      <c r="N49" s="17"/>
      <c r="O49" s="17"/>
      <c r="P49" s="18"/>
    </row>
    <row r="50" spans="1:16" x14ac:dyDescent="0.35">
      <c r="A50" s="1">
        <v>200207</v>
      </c>
      <c r="B50">
        <v>-2.6198739526743248E-2</v>
      </c>
      <c r="C50">
        <v>-5.3655092741159094E-2</v>
      </c>
      <c r="D50">
        <v>7.7946013219445803E-3</v>
      </c>
      <c r="E50">
        <v>-4.6406441446827304E-2</v>
      </c>
      <c r="F50">
        <v>-0.10272572468605679</v>
      </c>
      <c r="H50" s="16"/>
      <c r="I50" s="17"/>
      <c r="J50" s="17"/>
      <c r="K50" s="17"/>
      <c r="L50" s="17"/>
      <c r="M50" s="17"/>
      <c r="N50" s="17"/>
      <c r="O50" s="17"/>
      <c r="P50" s="18"/>
    </row>
    <row r="51" spans="1:16" x14ac:dyDescent="0.35">
      <c r="A51" s="1">
        <v>200208</v>
      </c>
      <c r="B51">
        <v>2.8448539312031781E-2</v>
      </c>
      <c r="C51">
        <v>-1.0783316378433438E-2</v>
      </c>
      <c r="D51">
        <v>7.3059386798890943E-2</v>
      </c>
      <c r="E51">
        <v>0.13303594087292978</v>
      </c>
      <c r="F51">
        <v>-3.5470130072511167E-3</v>
      </c>
      <c r="H51" s="16"/>
      <c r="I51" s="17"/>
      <c r="J51" s="17"/>
      <c r="K51" s="17"/>
      <c r="L51" s="17"/>
      <c r="M51" s="17"/>
      <c r="N51" s="17"/>
      <c r="O51" s="17"/>
      <c r="P51" s="18"/>
    </row>
    <row r="52" spans="1:16" x14ac:dyDescent="0.35">
      <c r="A52" s="1">
        <v>200209</v>
      </c>
      <c r="B52">
        <v>3.4809766818914636E-2</v>
      </c>
      <c r="C52">
        <v>-4.6620046620046152E-3</v>
      </c>
      <c r="D52">
        <v>5.56841068260885E-2</v>
      </c>
      <c r="E52">
        <v>2.5537766424132802E-2</v>
      </c>
      <c r="F52">
        <v>-3.8611878533108386E-2</v>
      </c>
      <c r="H52" s="16"/>
      <c r="I52" s="17"/>
      <c r="J52" s="17"/>
      <c r="K52" s="17"/>
      <c r="L52" s="17"/>
      <c r="M52" s="17"/>
      <c r="N52" s="17"/>
      <c r="O52" s="17"/>
      <c r="P52" s="18"/>
    </row>
    <row r="53" spans="1:16" x14ac:dyDescent="0.35">
      <c r="A53" s="1">
        <v>200210</v>
      </c>
      <c r="B53">
        <v>-1.9674890215284298E-2</v>
      </c>
      <c r="C53">
        <v>7.2255131560821084E-2</v>
      </c>
      <c r="D53">
        <v>-0.10152426383017647</v>
      </c>
      <c r="E53">
        <v>0.21383065198094067</v>
      </c>
      <c r="F53">
        <v>7.2915729134462828E-2</v>
      </c>
      <c r="H53" s="16"/>
      <c r="I53" s="17"/>
      <c r="J53" s="17"/>
      <c r="K53" s="17"/>
      <c r="L53" s="17"/>
      <c r="M53" s="17"/>
      <c r="N53" s="17"/>
      <c r="O53" s="17"/>
      <c r="P53" s="18"/>
    </row>
    <row r="54" spans="1:16" ht="15" thickBot="1" x14ac:dyDescent="0.4">
      <c r="A54" s="1">
        <v>200211</v>
      </c>
      <c r="B54">
        <v>-4.3164158003054852E-4</v>
      </c>
      <c r="C54">
        <v>-9.5137149097449858E-2</v>
      </c>
      <c r="D54">
        <v>-1.121613098822611E-2</v>
      </c>
      <c r="E54">
        <v>8.2921439218794121E-2</v>
      </c>
      <c r="F54">
        <v>5.9886392347186762E-2</v>
      </c>
      <c r="H54" s="19"/>
      <c r="I54" s="20"/>
      <c r="J54" s="20"/>
      <c r="K54" s="20"/>
      <c r="L54" s="20"/>
      <c r="M54" s="20"/>
      <c r="N54" s="20"/>
      <c r="O54" s="20"/>
      <c r="P54" s="21"/>
    </row>
    <row r="55" spans="1:16" x14ac:dyDescent="0.35">
      <c r="A55" s="1">
        <v>200212</v>
      </c>
      <c r="B55">
        <v>9.6147754152559092E-2</v>
      </c>
      <c r="C55">
        <v>-2.0090870367741043E-2</v>
      </c>
      <c r="D55">
        <v>0.15838075668264118</v>
      </c>
      <c r="E55">
        <v>-0.1365657866155594</v>
      </c>
      <c r="F55">
        <v>-5.8793859978251026E-2</v>
      </c>
    </row>
    <row r="56" spans="1:16" x14ac:dyDescent="0.35">
      <c r="A56" s="1">
        <v>200301</v>
      </c>
      <c r="B56">
        <v>6.2557682713459017E-2</v>
      </c>
      <c r="C56">
        <v>3.1877128160544776E-2</v>
      </c>
      <c r="D56">
        <v>7.5559806933936116E-2</v>
      </c>
      <c r="E56">
        <v>9.0057151459560947E-2</v>
      </c>
      <c r="F56">
        <v>0.11679866507748855</v>
      </c>
    </row>
    <row r="57" spans="1:16" x14ac:dyDescent="0.35">
      <c r="A57" s="1">
        <v>200302</v>
      </c>
      <c r="B57">
        <v>-4.5658912865523538E-2</v>
      </c>
      <c r="C57">
        <v>4.7391701186547674E-2</v>
      </c>
      <c r="D57">
        <v>9.9635427969139725E-2</v>
      </c>
      <c r="E57">
        <v>-9.2966944305614793E-2</v>
      </c>
      <c r="F57">
        <v>-1.0087634458915007E-2</v>
      </c>
    </row>
    <row r="58" spans="1:16" x14ac:dyDescent="0.35">
      <c r="A58" s="1">
        <v>200303</v>
      </c>
      <c r="B58">
        <v>-3.4484708596691227E-2</v>
      </c>
      <c r="C58">
        <v>3.6600080439737281E-2</v>
      </c>
      <c r="D58">
        <v>-0.14079336858648706</v>
      </c>
      <c r="E58">
        <v>-1.310227135821607E-2</v>
      </c>
      <c r="F58">
        <v>-7.0658367017055454E-2</v>
      </c>
      <c r="H58" t="s">
        <v>57</v>
      </c>
    </row>
    <row r="59" spans="1:16" x14ac:dyDescent="0.35">
      <c r="A59" s="1">
        <v>200304</v>
      </c>
      <c r="B59">
        <v>6.8344016261546606E-3</v>
      </c>
      <c r="C59">
        <v>0.15228918779099843</v>
      </c>
      <c r="D59">
        <v>-0.16766770411247106</v>
      </c>
      <c r="E59">
        <v>0.1801994273568738</v>
      </c>
      <c r="F59">
        <v>1.383998610109324E-2</v>
      </c>
    </row>
    <row r="60" spans="1:16" ht="29.5" thickBot="1" x14ac:dyDescent="0.4">
      <c r="A60" s="1">
        <v>200305</v>
      </c>
      <c r="B60">
        <v>7.475140942718933E-2</v>
      </c>
      <c r="C60">
        <v>-0.10241876648521242</v>
      </c>
      <c r="D60">
        <v>0.1387755792841997</v>
      </c>
      <c r="E60">
        <v>-0.1549297149652259</v>
      </c>
      <c r="F60">
        <v>6.1732357989844097E-2</v>
      </c>
      <c r="H60" s="22" t="s">
        <v>59</v>
      </c>
      <c r="I60" s="24" t="s">
        <v>60</v>
      </c>
      <c r="J60" s="24" t="s">
        <v>61</v>
      </c>
      <c r="O60" t="s">
        <v>62</v>
      </c>
    </row>
    <row r="61" spans="1:16" x14ac:dyDescent="0.35">
      <c r="A61" s="1">
        <v>200306</v>
      </c>
      <c r="B61">
        <v>-5.1219897605930667E-2</v>
      </c>
      <c r="C61">
        <v>0.16437414030261333</v>
      </c>
      <c r="D61">
        <v>1.5656401459923013E-2</v>
      </c>
      <c r="E61">
        <v>4.7534972970180438E-2</v>
      </c>
      <c r="F61">
        <v>-3.1067872318456154E-2</v>
      </c>
      <c r="H61" t="s">
        <v>28</v>
      </c>
      <c r="I61" s="13">
        <f>Workspace!AL266</f>
        <v>-2.3360638102476231E-3</v>
      </c>
      <c r="J61" s="15">
        <f>Workspace!AH266</f>
        <v>-6.2731968320056198E-3</v>
      </c>
    </row>
    <row r="62" spans="1:16" x14ac:dyDescent="0.35">
      <c r="A62" s="1">
        <v>200307</v>
      </c>
      <c r="B62">
        <v>2.8445058795537419E-2</v>
      </c>
      <c r="C62">
        <v>9.2573699189174796E-2</v>
      </c>
      <c r="D62">
        <v>1.1152052016682623E-2</v>
      </c>
      <c r="E62">
        <v>4.0888361306932824E-2</v>
      </c>
      <c r="F62">
        <v>8.3366333913530113E-2</v>
      </c>
      <c r="H62" t="s">
        <v>31</v>
      </c>
      <c r="I62" s="16">
        <f>Workspace!AL268</f>
        <v>1.6890827205151889E-2</v>
      </c>
      <c r="J62" s="18">
        <f>Workspace!AH268</f>
        <v>5.4692890953391575E-2</v>
      </c>
    </row>
    <row r="63" spans="1:16" x14ac:dyDescent="0.35">
      <c r="A63" s="1">
        <v>200308</v>
      </c>
      <c r="B63">
        <v>6.0754474782223802E-2</v>
      </c>
      <c r="C63">
        <v>-8.0601562883963251E-2</v>
      </c>
      <c r="D63">
        <v>3.9245728400474925E-2</v>
      </c>
      <c r="E63">
        <v>-3.0049014208883423E-3</v>
      </c>
      <c r="F63">
        <v>-9.3495042977382922E-3</v>
      </c>
      <c r="H63" t="s">
        <v>32</v>
      </c>
      <c r="I63" s="30">
        <f>Workspace!AL272</f>
        <v>-0.65000450426388989</v>
      </c>
      <c r="J63" s="77">
        <f>Workspace!AH272</f>
        <v>-0.45010863742336632</v>
      </c>
    </row>
    <row r="64" spans="1:16" x14ac:dyDescent="0.35">
      <c r="A64" s="1">
        <v>200309</v>
      </c>
      <c r="B64">
        <v>2.5947516528148147E-2</v>
      </c>
      <c r="C64">
        <v>2.7102154273801249E-2</v>
      </c>
      <c r="D64">
        <v>-7.2869464130652109E-2</v>
      </c>
      <c r="E64">
        <v>-5.0391542360227366E-3</v>
      </c>
      <c r="F64">
        <v>1.7592675289554049E-2</v>
      </c>
      <c r="H64" t="s">
        <v>29</v>
      </c>
      <c r="I64" s="16">
        <f>12*I61</f>
        <v>-2.8032765722971476E-2</v>
      </c>
      <c r="J64" s="18">
        <f>Workspace!AH267</f>
        <v>-7.5278361984067441E-2</v>
      </c>
    </row>
    <row r="65" spans="1:16" x14ac:dyDescent="0.35">
      <c r="A65" s="1">
        <v>200310</v>
      </c>
      <c r="B65">
        <v>-4.6768881473588982E-5</v>
      </c>
      <c r="C65">
        <v>-7.3800353908608396E-2</v>
      </c>
      <c r="D65">
        <v>-3.8312479046050713E-3</v>
      </c>
      <c r="E65">
        <v>-6.6472757379233485E-2</v>
      </c>
      <c r="F65">
        <v>0.15525789123494013</v>
      </c>
      <c r="H65" t="s">
        <v>30</v>
      </c>
      <c r="I65" s="27">
        <f>I62*SQRT(12)</f>
        <v>5.8511541802379378E-2</v>
      </c>
      <c r="J65" s="27">
        <f>J62*SQRT(12)</f>
        <v>0.18946173188819684</v>
      </c>
    </row>
    <row r="66" spans="1:16" x14ac:dyDescent="0.35">
      <c r="A66" s="1">
        <v>200311</v>
      </c>
      <c r="B66">
        <v>3.7729901070042732E-2</v>
      </c>
      <c r="C66">
        <v>-7.3836817262306065E-2</v>
      </c>
      <c r="D66">
        <v>4.3409693606311132E-2</v>
      </c>
      <c r="E66">
        <v>3.161670299257182E-2</v>
      </c>
      <c r="F66">
        <v>9.2035164585332584E-3</v>
      </c>
      <c r="H66" t="s">
        <v>33</v>
      </c>
      <c r="I66" s="28">
        <f>I64/I65</f>
        <v>-0.47909805244324499</v>
      </c>
      <c r="J66" s="28">
        <f>J64/J65</f>
        <v>-0.39732753012354977</v>
      </c>
    </row>
    <row r="67" spans="1:16" x14ac:dyDescent="0.35">
      <c r="A67" s="1">
        <v>200312</v>
      </c>
      <c r="B67">
        <v>4.7598408558563982E-2</v>
      </c>
      <c r="C67">
        <v>-2.9911418517170163E-2</v>
      </c>
      <c r="D67">
        <v>6.8275370086129342E-2</v>
      </c>
      <c r="E67">
        <v>6.9568758228653133E-2</v>
      </c>
      <c r="F67">
        <v>0.11825182287064447</v>
      </c>
      <c r="H67" t="s">
        <v>35</v>
      </c>
      <c r="I67" s="16">
        <f>Workspace!AM274</f>
        <v>4.7400428107429803E-2</v>
      </c>
      <c r="J67" s="16">
        <f>Workspace!AI274</f>
        <v>8.8838006853813635E-3</v>
      </c>
    </row>
    <row r="68" spans="1:16" x14ac:dyDescent="0.35">
      <c r="A68" s="1">
        <v>200401</v>
      </c>
      <c r="B68">
        <v>-2.8880425450221844E-2</v>
      </c>
      <c r="C68">
        <v>9.7191819375820776E-2</v>
      </c>
      <c r="D68">
        <v>1.9892790169557448E-2</v>
      </c>
      <c r="E68">
        <v>0.16358973062075297</v>
      </c>
      <c r="F68">
        <v>9.8143947887928906E-2</v>
      </c>
      <c r="H68" t="s">
        <v>36</v>
      </c>
      <c r="I68" s="16">
        <f>Workspace!AN273</f>
        <v>-0.84276919044519261</v>
      </c>
      <c r="J68" s="16">
        <f>Workspace!AJ273</f>
        <v>-0.9953092740001952</v>
      </c>
    </row>
    <row r="69" spans="1:16" x14ac:dyDescent="0.35">
      <c r="A69" s="1">
        <v>200402</v>
      </c>
      <c r="B69">
        <v>-1.3258637169233723E-2</v>
      </c>
      <c r="C69">
        <v>5.2784586444735826E-2</v>
      </c>
      <c r="D69">
        <v>9.8485777176136213E-2</v>
      </c>
      <c r="E69">
        <v>2.5382131118794383E-2</v>
      </c>
      <c r="F69">
        <v>0.18584235121566484</v>
      </c>
      <c r="H69" t="s">
        <v>34</v>
      </c>
      <c r="I69" s="16">
        <f>Workspace!AH271</f>
        <v>0.53970588235294115</v>
      </c>
      <c r="J69" s="16">
        <f>Workspace!AL271</f>
        <v>0.53970588235294115</v>
      </c>
    </row>
    <row r="70" spans="1:16" x14ac:dyDescent="0.35">
      <c r="A70" s="1">
        <v>200403</v>
      </c>
      <c r="B70">
        <v>7.9567058843131533E-2</v>
      </c>
      <c r="C70">
        <v>-1.1532838810980661E-2</v>
      </c>
      <c r="D70">
        <v>-4.8401489882607283E-3</v>
      </c>
      <c r="E70">
        <v>-3.0469927217129489E-2</v>
      </c>
      <c r="F70">
        <v>3.5727856235800007E-2</v>
      </c>
      <c r="H70" t="s">
        <v>37</v>
      </c>
      <c r="I70" s="16">
        <f>Workspace!AH275</f>
        <v>0.29876543209876538</v>
      </c>
      <c r="J70" s="16">
        <f>Workspace!AL275</f>
        <v>0.29876543209876538</v>
      </c>
    </row>
    <row r="71" spans="1:16" x14ac:dyDescent="0.35">
      <c r="A71" s="1">
        <v>200404</v>
      </c>
      <c r="B71">
        <v>-9.401273166918829E-2</v>
      </c>
      <c r="C71">
        <v>-5.444785276073616E-2</v>
      </c>
      <c r="D71">
        <v>4.9086627368066793E-2</v>
      </c>
      <c r="E71">
        <v>-5.7767449640213304E-2</v>
      </c>
      <c r="F71">
        <v>-9.0897608428812546E-2</v>
      </c>
      <c r="H71" t="s">
        <v>49</v>
      </c>
      <c r="I71" s="16"/>
      <c r="J71" s="18"/>
    </row>
    <row r="72" spans="1:16" x14ac:dyDescent="0.35">
      <c r="A72" s="1">
        <v>200405</v>
      </c>
      <c r="B72">
        <v>1.8173297193705366E-2</v>
      </c>
      <c r="C72">
        <v>8.3420229405630764E-3</v>
      </c>
      <c r="D72">
        <v>7.1638426710077599E-2</v>
      </c>
      <c r="E72">
        <v>0.23596560661816993</v>
      </c>
      <c r="F72">
        <v>4.4120112652743376E-2</v>
      </c>
      <c r="H72" t="s">
        <v>52</v>
      </c>
      <c r="I72" s="16"/>
      <c r="J72" s="18"/>
    </row>
    <row r="73" spans="1:16" x14ac:dyDescent="0.35">
      <c r="A73" s="1">
        <v>200406</v>
      </c>
      <c r="B73">
        <v>-4.6870904986253351E-3</v>
      </c>
      <c r="C73">
        <v>-4.4754682293461912E-2</v>
      </c>
      <c r="D73">
        <v>-6.7100058496335296E-2</v>
      </c>
      <c r="E73">
        <v>-0.11488870054313705</v>
      </c>
      <c r="F73">
        <v>-4.6048208003561422E-2</v>
      </c>
      <c r="H73" t="s">
        <v>53</v>
      </c>
      <c r="I73" s="16"/>
      <c r="J73" s="18"/>
    </row>
    <row r="74" spans="1:16" ht="15" thickBot="1" x14ac:dyDescent="0.4">
      <c r="A74" s="1">
        <v>200407</v>
      </c>
      <c r="B74">
        <v>-9.0304701567645029E-4</v>
      </c>
      <c r="C74">
        <v>9.5627593672940048E-3</v>
      </c>
      <c r="D74">
        <v>0.18397373467054079</v>
      </c>
      <c r="E74">
        <v>-0.11541956526359357</v>
      </c>
      <c r="F74">
        <v>6.1469817295162515E-2</v>
      </c>
      <c r="H74" t="s">
        <v>55</v>
      </c>
      <c r="I74" s="19"/>
      <c r="J74" s="21"/>
    </row>
    <row r="75" spans="1:16" x14ac:dyDescent="0.35">
      <c r="A75" s="1">
        <v>200408</v>
      </c>
      <c r="B75">
        <v>4.7917533652170184E-2</v>
      </c>
      <c r="C75">
        <v>4.7003455260336002E-2</v>
      </c>
      <c r="D75">
        <v>-3.2072427620752159E-2</v>
      </c>
      <c r="E75">
        <v>9.2739368094768029E-2</v>
      </c>
      <c r="F75">
        <v>-1.5791504586286476E-2</v>
      </c>
    </row>
    <row r="76" spans="1:16" x14ac:dyDescent="0.35">
      <c r="A76" s="1">
        <v>200409</v>
      </c>
      <c r="B76">
        <v>2.080955529964899E-2</v>
      </c>
      <c r="C76">
        <v>-5.115220483641536E-2</v>
      </c>
      <c r="D76">
        <v>0.18136422015596032</v>
      </c>
      <c r="E76">
        <v>0.12971189073742487</v>
      </c>
      <c r="F76">
        <v>8.3202716288852299E-2</v>
      </c>
    </row>
    <row r="77" spans="1:16" ht="15" thickBot="1" x14ac:dyDescent="0.4">
      <c r="A77" s="1">
        <v>200410</v>
      </c>
      <c r="B77">
        <v>2.3668984081030339E-2</v>
      </c>
      <c r="C77">
        <v>1.0194291196929939E-3</v>
      </c>
      <c r="D77">
        <v>5.3816344863344953E-2</v>
      </c>
      <c r="E77">
        <v>-9.2971438993979139E-2</v>
      </c>
      <c r="F77">
        <v>-3.3541803537913507E-2</v>
      </c>
      <c r="H77" t="s">
        <v>63</v>
      </c>
    </row>
    <row r="78" spans="1:16" x14ac:dyDescent="0.35">
      <c r="A78" s="1">
        <v>200411</v>
      </c>
      <c r="B78">
        <v>5.8506045160713178E-2</v>
      </c>
      <c r="C78">
        <v>-1.3119271550949385E-2</v>
      </c>
      <c r="D78">
        <v>-4.4041166156781782E-2</v>
      </c>
      <c r="E78">
        <v>0.31412782195159639</v>
      </c>
      <c r="F78">
        <v>7.2970995934395433E-2</v>
      </c>
      <c r="H78" s="13"/>
      <c r="I78" s="14"/>
      <c r="J78" s="14"/>
      <c r="K78" s="14"/>
      <c r="L78" s="14"/>
      <c r="M78" s="14"/>
      <c r="N78" s="14"/>
      <c r="O78" s="14"/>
      <c r="P78" s="15"/>
    </row>
    <row r="79" spans="1:16" x14ac:dyDescent="0.35">
      <c r="A79" s="1">
        <v>200412</v>
      </c>
      <c r="B79">
        <v>-2.922384423991186E-2</v>
      </c>
      <c r="C79">
        <v>4.0730848609930703E-2</v>
      </c>
      <c r="D79">
        <v>-0.10924032928549038</v>
      </c>
      <c r="E79">
        <v>7.6344146834815094E-2</v>
      </c>
      <c r="F79">
        <v>2.1559140708825024E-2</v>
      </c>
      <c r="H79" s="16"/>
      <c r="I79" s="17"/>
      <c r="J79" s="17"/>
      <c r="K79" s="17"/>
      <c r="L79" s="17"/>
      <c r="M79" s="17"/>
      <c r="N79" s="17"/>
      <c r="O79" s="17"/>
      <c r="P79" s="18"/>
    </row>
    <row r="80" spans="1:16" x14ac:dyDescent="0.35">
      <c r="A80" s="1">
        <v>200501</v>
      </c>
      <c r="B80">
        <v>-3.0853573638625027E-2</v>
      </c>
      <c r="C80">
        <v>5.5993000874889898E-3</v>
      </c>
      <c r="D80">
        <v>0.10600555366884966</v>
      </c>
      <c r="E80">
        <v>2.5338371073402262E-2</v>
      </c>
      <c r="F80">
        <v>-1.513845737395878E-2</v>
      </c>
      <c r="H80" s="16"/>
      <c r="I80" s="17"/>
      <c r="J80" s="17"/>
      <c r="K80" s="17"/>
      <c r="L80" s="17"/>
      <c r="M80" s="17"/>
      <c r="N80" s="17"/>
      <c r="O80" s="17"/>
      <c r="P80" s="18"/>
    </row>
    <row r="81" spans="1:16" x14ac:dyDescent="0.35">
      <c r="A81" s="1">
        <v>200502</v>
      </c>
      <c r="B81">
        <v>3.1779735976607063E-2</v>
      </c>
      <c r="C81">
        <v>-4.8373064207412497E-2</v>
      </c>
      <c r="D81">
        <v>7.2075587556376886E-2</v>
      </c>
      <c r="E81">
        <v>0.16763348182383539</v>
      </c>
      <c r="F81">
        <v>4.9342704429686988E-2</v>
      </c>
      <c r="H81" s="16"/>
      <c r="I81" s="17"/>
      <c r="J81" s="17"/>
      <c r="K81" s="17"/>
      <c r="L81" s="17"/>
      <c r="M81" s="17"/>
      <c r="N81" s="17"/>
      <c r="O81" s="17"/>
      <c r="P81" s="18"/>
    </row>
    <row r="82" spans="1:16" x14ac:dyDescent="0.35">
      <c r="A82" s="1">
        <v>200503</v>
      </c>
      <c r="B82">
        <v>-1.5797003778205736E-2</v>
      </c>
      <c r="C82">
        <v>-8.4719936612421831E-3</v>
      </c>
      <c r="D82">
        <v>7.2826094697508031E-2</v>
      </c>
      <c r="E82">
        <v>4.8878475186461309E-2</v>
      </c>
      <c r="F82">
        <v>2.4317049698373252E-2</v>
      </c>
      <c r="H82" s="16"/>
      <c r="I82" s="17"/>
      <c r="J82" s="17"/>
      <c r="K82" s="17"/>
      <c r="L82" s="17"/>
      <c r="M82" s="17"/>
      <c r="N82" s="17"/>
      <c r="O82" s="17"/>
      <c r="P82" s="18"/>
    </row>
    <row r="83" spans="1:16" x14ac:dyDescent="0.35">
      <c r="A83" s="1">
        <v>200504</v>
      </c>
      <c r="B83">
        <v>1.1102542353291577E-2</v>
      </c>
      <c r="C83">
        <v>8.1755593803787274E-3</v>
      </c>
      <c r="D83">
        <v>-9.4163501281516571E-2</v>
      </c>
      <c r="E83">
        <v>2.0324335830637967E-2</v>
      </c>
      <c r="F83">
        <v>-2.1795208778425189E-2</v>
      </c>
      <c r="H83" s="16"/>
      <c r="I83" s="17"/>
      <c r="J83" s="17"/>
      <c r="K83" s="17"/>
      <c r="L83" s="17"/>
      <c r="M83" s="17"/>
      <c r="N83" s="17"/>
      <c r="O83" s="17"/>
      <c r="P83" s="18"/>
    </row>
    <row r="84" spans="1:16" ht="15" thickBot="1" x14ac:dyDescent="0.4">
      <c r="A84" s="1">
        <v>200505</v>
      </c>
      <c r="B84">
        <v>-3.8537652814186994E-2</v>
      </c>
      <c r="C84">
        <v>3.4753978415951181E-3</v>
      </c>
      <c r="D84">
        <v>4.694469184630342E-2</v>
      </c>
      <c r="E84">
        <v>-6.7134765228866092E-2</v>
      </c>
      <c r="F84">
        <v>-4.3269661602767337E-2</v>
      </c>
      <c r="H84" s="19"/>
      <c r="I84" s="20"/>
      <c r="J84" s="20"/>
      <c r="K84" s="20"/>
      <c r="L84" s="20"/>
      <c r="M84" s="20"/>
      <c r="N84" s="20"/>
      <c r="O84" s="20"/>
      <c r="P84" s="21"/>
    </row>
    <row r="85" spans="1:16" x14ac:dyDescent="0.35">
      <c r="A85" s="1">
        <v>200506</v>
      </c>
      <c r="B85">
        <v>4.20060529438403E-2</v>
      </c>
      <c r="C85">
        <v>-1.5797788309636629E-2</v>
      </c>
      <c r="D85">
        <v>8.8019248678777209E-2</v>
      </c>
      <c r="E85">
        <v>-8.6961060915635185E-2</v>
      </c>
      <c r="F85">
        <v>8.4919994643269311E-2</v>
      </c>
    </row>
    <row r="86" spans="1:16" x14ac:dyDescent="0.35">
      <c r="A86" s="1">
        <v>200507</v>
      </c>
      <c r="B86">
        <v>-2.488449709502405E-3</v>
      </c>
      <c r="C86">
        <v>-3.9449314730213514E-2</v>
      </c>
      <c r="D86">
        <v>7.3395412871540666E-2</v>
      </c>
      <c r="E86">
        <v>-4.9808424966346673E-2</v>
      </c>
      <c r="F86">
        <v>6.2502400195214983E-2</v>
      </c>
    </row>
    <row r="87" spans="1:16" x14ac:dyDescent="0.35">
      <c r="A87" s="1">
        <v>200508</v>
      </c>
      <c r="B87">
        <v>5.3103153123071024E-3</v>
      </c>
      <c r="C87">
        <v>-6.4400025708593156E-2</v>
      </c>
      <c r="D87">
        <v>0.14513253317661839</v>
      </c>
      <c r="E87">
        <v>-2.7155509291350504E-2</v>
      </c>
      <c r="F87">
        <v>2.3344791172260505E-2</v>
      </c>
    </row>
    <row r="88" spans="1:16" x14ac:dyDescent="0.35">
      <c r="A88" s="1">
        <v>200509</v>
      </c>
      <c r="B88">
        <v>7.9558632817110619E-2</v>
      </c>
      <c r="C88">
        <v>1.0647798310091439E-2</v>
      </c>
      <c r="D88">
        <v>-2.8946251037387676E-2</v>
      </c>
      <c r="E88">
        <v>-8.0674458440463503E-2</v>
      </c>
      <c r="F88">
        <v>4.6422956719077174E-2</v>
      </c>
    </row>
    <row r="89" spans="1:16" x14ac:dyDescent="0.35">
      <c r="A89" s="1">
        <v>200510</v>
      </c>
      <c r="B89">
        <v>-8.6873943536082392E-3</v>
      </c>
      <c r="C89">
        <v>-2.922784121805333E-2</v>
      </c>
      <c r="D89">
        <v>-9.1506697122829356E-2</v>
      </c>
      <c r="E89">
        <v>2.8988297557466455E-2</v>
      </c>
      <c r="F89">
        <v>4.7706365487512052E-2</v>
      </c>
      <c r="H89" t="s">
        <v>70</v>
      </c>
    </row>
    <row r="90" spans="1:16" x14ac:dyDescent="0.35">
      <c r="A90" s="1">
        <v>200511</v>
      </c>
      <c r="B90">
        <v>7.0648187867346765E-2</v>
      </c>
      <c r="C90">
        <v>-4.5511833076600228E-3</v>
      </c>
      <c r="D90">
        <v>-4.0007333779239047E-2</v>
      </c>
      <c r="E90">
        <v>9.9325834718034254E-4</v>
      </c>
      <c r="F90">
        <v>8.6418296301727676E-2</v>
      </c>
      <c r="H90" t="s">
        <v>543</v>
      </c>
    </row>
    <row r="91" spans="1:16" x14ac:dyDescent="0.35">
      <c r="A91" s="1">
        <v>200512</v>
      </c>
      <c r="B91">
        <v>4.522262802694979E-2</v>
      </c>
      <c r="C91">
        <v>9.3057607090103467E-2</v>
      </c>
      <c r="D91">
        <v>5.9550137612950887E-2</v>
      </c>
      <c r="E91">
        <v>0.10243394792234548</v>
      </c>
      <c r="F91">
        <v>3.9635569170171206E-2</v>
      </c>
    </row>
    <row r="92" spans="1:16" x14ac:dyDescent="0.35">
      <c r="A92" s="1">
        <v>200601</v>
      </c>
      <c r="B92">
        <v>0.11264967414642926</v>
      </c>
      <c r="C92">
        <v>0.11264967414642926</v>
      </c>
      <c r="D92">
        <v>0.11031417865532567</v>
      </c>
      <c r="E92">
        <v>0.10805530671019954</v>
      </c>
      <c r="F92">
        <v>9.4230412688622603E-2</v>
      </c>
      <c r="H92" t="s">
        <v>113</v>
      </c>
    </row>
    <row r="93" spans="1:16" ht="15" thickBot="1" x14ac:dyDescent="0.4">
      <c r="A93" s="1">
        <v>200602</v>
      </c>
      <c r="B93">
        <v>-1.2539036083496262E-2</v>
      </c>
      <c r="C93">
        <v>-1.2539036083496262E-2</v>
      </c>
      <c r="D93">
        <v>-9.1519490454134683E-2</v>
      </c>
      <c r="E93">
        <v>-3.1021648890523484E-2</v>
      </c>
      <c r="F93">
        <v>-1.6625120542208306E-3</v>
      </c>
      <c r="H93" t="s">
        <v>115</v>
      </c>
    </row>
    <row r="94" spans="1:16" x14ac:dyDescent="0.35">
      <c r="A94" s="1">
        <v>200603</v>
      </c>
      <c r="B94">
        <v>4.5277143036477369E-2</v>
      </c>
      <c r="C94">
        <v>4.5277143036477369E-2</v>
      </c>
      <c r="D94">
        <v>8.7613936792730038E-2</v>
      </c>
      <c r="E94">
        <v>-5.2944747354773475E-2</v>
      </c>
      <c r="F94">
        <v>0.12439852127766579</v>
      </c>
      <c r="H94" s="13"/>
      <c r="I94" s="14"/>
      <c r="J94" s="14"/>
      <c r="K94" s="14"/>
      <c r="L94" s="14"/>
      <c r="M94" s="14"/>
      <c r="N94" s="14"/>
      <c r="O94" s="14"/>
      <c r="P94" s="15"/>
    </row>
    <row r="95" spans="1:16" x14ac:dyDescent="0.35">
      <c r="A95" s="1">
        <v>200604</v>
      </c>
      <c r="B95">
        <v>0.12040787518726331</v>
      </c>
      <c r="C95">
        <v>0.12040787518726331</v>
      </c>
      <c r="D95">
        <v>8.2340290501448227E-2</v>
      </c>
      <c r="E95">
        <v>2.6036608541976584E-2</v>
      </c>
      <c r="F95">
        <v>0.31020105050113195</v>
      </c>
      <c r="H95" s="16"/>
      <c r="I95" s="17"/>
      <c r="J95" s="17"/>
      <c r="K95" s="17"/>
      <c r="L95" s="17"/>
      <c r="M95" s="17"/>
      <c r="N95" s="17"/>
      <c r="O95" s="17"/>
      <c r="P95" s="18"/>
    </row>
    <row r="96" spans="1:16" x14ac:dyDescent="0.35">
      <c r="A96" s="1">
        <v>200605</v>
      </c>
      <c r="B96">
        <v>-3.2984952731963044E-3</v>
      </c>
      <c r="C96">
        <v>-3.2984952731963044E-3</v>
      </c>
      <c r="D96">
        <v>-5.5936334241965483E-3</v>
      </c>
      <c r="E96">
        <v>-9.9925523461274479E-2</v>
      </c>
      <c r="F96">
        <v>0.14208478754606033</v>
      </c>
      <c r="H96" s="16"/>
      <c r="I96" s="17"/>
      <c r="J96" s="17"/>
      <c r="K96" s="17"/>
      <c r="L96" s="17"/>
      <c r="M96" s="17"/>
      <c r="N96" s="17"/>
      <c r="O96" s="17"/>
      <c r="P96" s="18"/>
    </row>
    <row r="97" spans="1:16" x14ac:dyDescent="0.35">
      <c r="A97" s="1">
        <v>200606</v>
      </c>
      <c r="B97">
        <v>-4.543457352876714E-2</v>
      </c>
      <c r="C97">
        <v>-4.543457352876714E-2</v>
      </c>
      <c r="D97">
        <v>4.2510528235372477E-2</v>
      </c>
      <c r="E97">
        <v>1.7500356785575426E-2</v>
      </c>
      <c r="F97">
        <v>-5.4572368745396324E-2</v>
      </c>
      <c r="H97" s="16"/>
      <c r="I97" s="17"/>
      <c r="J97" s="17"/>
      <c r="K97" s="17"/>
      <c r="L97" s="17"/>
      <c r="M97" s="17"/>
      <c r="N97" s="17"/>
      <c r="O97" s="17"/>
      <c r="P97" s="18"/>
    </row>
    <row r="98" spans="1:16" x14ac:dyDescent="0.35">
      <c r="A98" s="1">
        <v>200607</v>
      </c>
      <c r="B98">
        <v>5.238916021284315E-2</v>
      </c>
      <c r="C98">
        <v>5.238916021284315E-2</v>
      </c>
      <c r="D98">
        <v>1.0332604585491813E-2</v>
      </c>
      <c r="E98">
        <v>-1.9189213065387137E-2</v>
      </c>
      <c r="F98">
        <v>9.8758470656943362E-2</v>
      </c>
      <c r="H98" s="16"/>
      <c r="I98" s="17"/>
      <c r="J98" s="17"/>
      <c r="K98" s="17"/>
      <c r="L98" s="17"/>
      <c r="M98" s="17"/>
      <c r="N98" s="17"/>
      <c r="O98" s="17"/>
      <c r="P98" s="18"/>
    </row>
    <row r="99" spans="1:16" x14ac:dyDescent="0.35">
      <c r="A99" s="1">
        <v>200608</v>
      </c>
      <c r="B99">
        <v>-1.9358649766823329E-2</v>
      </c>
      <c r="C99">
        <v>-1.9358649766823329E-2</v>
      </c>
      <c r="D99">
        <v>-5.4070177977100342E-2</v>
      </c>
      <c r="E99">
        <v>8.3678782544111138E-2</v>
      </c>
      <c r="F99">
        <v>-2.9616709959452009E-2</v>
      </c>
      <c r="H99" s="16"/>
      <c r="I99" s="17"/>
      <c r="J99" s="17"/>
      <c r="K99" s="17"/>
      <c r="L99" s="17"/>
      <c r="M99" s="17"/>
      <c r="N99" s="17"/>
      <c r="O99" s="17"/>
      <c r="P99" s="18"/>
    </row>
    <row r="100" spans="1:16" ht="15" thickBot="1" x14ac:dyDescent="0.4">
      <c r="A100" s="1">
        <v>200609</v>
      </c>
      <c r="B100">
        <v>-4.7717158457220549E-2</v>
      </c>
      <c r="C100">
        <v>-4.7717158457220549E-2</v>
      </c>
      <c r="D100">
        <v>-0.10465234471613884</v>
      </c>
      <c r="E100">
        <v>-5.0774319859734057E-4</v>
      </c>
      <c r="F100">
        <v>-2.0358475818064974E-2</v>
      </c>
      <c r="H100" s="19"/>
      <c r="I100" s="20"/>
      <c r="J100" s="20"/>
      <c r="K100" s="20"/>
      <c r="L100" s="20"/>
      <c r="M100" s="20"/>
      <c r="N100" s="20"/>
      <c r="O100" s="20"/>
      <c r="P100" s="21"/>
    </row>
    <row r="101" spans="1:16" x14ac:dyDescent="0.35">
      <c r="A101" s="1">
        <v>200610</v>
      </c>
      <c r="B101">
        <v>3.8136559236250718E-3</v>
      </c>
      <c r="C101">
        <v>3.8136559236250718E-3</v>
      </c>
      <c r="D101">
        <v>-7.1390457133555033E-2</v>
      </c>
      <c r="E101">
        <v>7.7063457498237412E-3</v>
      </c>
      <c r="F101">
        <v>-2.1050077202419224E-2</v>
      </c>
    </row>
    <row r="102" spans="1:16" x14ac:dyDescent="0.35">
      <c r="A102" s="1">
        <v>200611</v>
      </c>
      <c r="B102">
        <v>7.3863575367177969E-2</v>
      </c>
      <c r="C102">
        <v>7.3863575367177969E-2</v>
      </c>
      <c r="D102">
        <v>6.7248688742137783E-2</v>
      </c>
      <c r="E102">
        <v>0.15129714455321644</v>
      </c>
      <c r="F102">
        <v>-4.626928783655191E-2</v>
      </c>
    </row>
    <row r="103" spans="1:16" x14ac:dyDescent="0.35">
      <c r="A103" s="1">
        <v>200612</v>
      </c>
      <c r="B103">
        <v>-2.1822589903862471E-2</v>
      </c>
      <c r="C103">
        <v>-2.1822589903862471E-2</v>
      </c>
      <c r="D103">
        <v>-3.6574355752933205E-2</v>
      </c>
      <c r="E103">
        <v>2.0568790926543935E-2</v>
      </c>
      <c r="F103">
        <v>-0.1080591448579627</v>
      </c>
      <c r="H103" t="s">
        <v>545</v>
      </c>
    </row>
    <row r="104" spans="1:16" x14ac:dyDescent="0.35">
      <c r="A104" s="1">
        <v>200701</v>
      </c>
      <c r="B104">
        <v>3.3053043950097546E-2</v>
      </c>
      <c r="C104">
        <v>3.3053043950097546E-2</v>
      </c>
      <c r="D104">
        <v>-4.90230518039926E-2</v>
      </c>
      <c r="E104">
        <v>-6.1763861095833691E-2</v>
      </c>
      <c r="F104">
        <v>-0.10072261067145374</v>
      </c>
      <c r="H104" t="s">
        <v>544</v>
      </c>
    </row>
    <row r="105" spans="1:16" ht="15" thickBot="1" x14ac:dyDescent="0.4">
      <c r="A105" s="1">
        <v>200702</v>
      </c>
      <c r="B105">
        <v>2.5028290112534053E-2</v>
      </c>
      <c r="C105">
        <v>2.5028290112534053E-2</v>
      </c>
      <c r="D105">
        <v>6.2167873803524988E-2</v>
      </c>
      <c r="E105">
        <v>1.0894888525646358E-2</v>
      </c>
      <c r="F105">
        <v>4.0065733914355889E-2</v>
      </c>
      <c r="H105" t="s">
        <v>546</v>
      </c>
    </row>
    <row r="106" spans="1:16" x14ac:dyDescent="0.35">
      <c r="A106" s="1">
        <v>200703</v>
      </c>
      <c r="B106">
        <v>-3.9958361612503967E-3</v>
      </c>
      <c r="C106">
        <v>-3.9958361612503967E-3</v>
      </c>
      <c r="D106">
        <v>6.5249117499798961E-2</v>
      </c>
      <c r="E106">
        <v>-7.9069077784745964E-2</v>
      </c>
      <c r="F106">
        <v>0.14066070442222811</v>
      </c>
      <c r="H106" s="13"/>
      <c r="I106" s="14"/>
      <c r="J106" s="14"/>
      <c r="K106" s="14"/>
      <c r="L106" s="14"/>
      <c r="M106" s="14"/>
      <c r="N106" s="14"/>
      <c r="O106" s="14"/>
      <c r="P106" s="15"/>
    </row>
    <row r="107" spans="1:16" x14ac:dyDescent="0.35">
      <c r="A107" s="1">
        <v>200704</v>
      </c>
      <c r="B107">
        <v>2.347699043826729E-2</v>
      </c>
      <c r="C107">
        <v>2.347699043826729E-2</v>
      </c>
      <c r="D107">
        <v>1.8410444553447133E-4</v>
      </c>
      <c r="E107">
        <v>-3.2706554386354329E-2</v>
      </c>
      <c r="F107">
        <v>0.13478888727876018</v>
      </c>
      <c r="H107" s="16"/>
      <c r="I107" s="17"/>
      <c r="J107" s="17"/>
      <c r="K107" s="17"/>
      <c r="L107" s="17"/>
      <c r="M107" s="17"/>
      <c r="N107" s="17"/>
      <c r="O107" s="17"/>
      <c r="P107" s="18"/>
    </row>
    <row r="108" spans="1:16" x14ac:dyDescent="0.35">
      <c r="A108" s="1">
        <v>200705</v>
      </c>
      <c r="B108">
        <v>-2.3095722738831578E-2</v>
      </c>
      <c r="C108">
        <v>-2.3095722738831578E-2</v>
      </c>
      <c r="D108">
        <v>-2.1617882614691879E-2</v>
      </c>
      <c r="E108">
        <v>5.0805937843314442E-2</v>
      </c>
      <c r="F108">
        <v>-3.6600552611726275E-2</v>
      </c>
      <c r="H108" s="16"/>
      <c r="I108" s="17"/>
      <c r="J108" s="17"/>
      <c r="K108" s="17"/>
      <c r="L108" s="17"/>
      <c r="M108" s="17"/>
      <c r="N108" s="17"/>
      <c r="O108" s="17"/>
      <c r="P108" s="18"/>
    </row>
    <row r="109" spans="1:16" x14ac:dyDescent="0.35">
      <c r="A109" s="1">
        <v>200706</v>
      </c>
      <c r="B109">
        <v>-2.3819300674640914E-2</v>
      </c>
      <c r="C109">
        <v>-2.3819300674640914E-2</v>
      </c>
      <c r="D109">
        <v>0.10566297967533951</v>
      </c>
      <c r="E109">
        <v>6.0105722980997259E-3</v>
      </c>
      <c r="F109">
        <v>3.4100141777241091E-2</v>
      </c>
      <c r="H109" s="16"/>
      <c r="I109" s="17"/>
      <c r="J109" s="17"/>
      <c r="K109" s="17"/>
      <c r="L109" s="17"/>
      <c r="M109" s="17"/>
      <c r="N109" s="17"/>
      <c r="O109" s="17"/>
      <c r="P109" s="18"/>
    </row>
    <row r="110" spans="1:16" x14ac:dyDescent="0.35">
      <c r="A110" s="1">
        <v>200707</v>
      </c>
      <c r="B110">
        <v>4.2850626534359476E-2</v>
      </c>
      <c r="C110">
        <v>4.2850626534359476E-2</v>
      </c>
      <c r="D110">
        <v>0.10934414259689519</v>
      </c>
      <c r="E110">
        <v>1.4101537532260892E-2</v>
      </c>
      <c r="F110">
        <v>6.4152262940299423E-2</v>
      </c>
      <c r="H110" s="16"/>
      <c r="I110" s="17"/>
      <c r="J110" s="17"/>
      <c r="K110" s="17"/>
      <c r="L110" s="17"/>
      <c r="M110" s="17"/>
      <c r="N110" s="17"/>
      <c r="O110" s="17"/>
      <c r="P110" s="18"/>
    </row>
    <row r="111" spans="1:16" x14ac:dyDescent="0.35">
      <c r="A111" s="1">
        <v>200708</v>
      </c>
      <c r="B111">
        <v>3.6919895578791631E-3</v>
      </c>
      <c r="C111">
        <v>3.6919895578791631E-3</v>
      </c>
      <c r="D111">
        <v>-4.6871682038265909E-2</v>
      </c>
      <c r="E111">
        <v>1.5924739821843437E-2</v>
      </c>
      <c r="F111">
        <v>-6.906375873148303E-2</v>
      </c>
      <c r="H111" s="16"/>
      <c r="I111" s="17"/>
      <c r="J111" s="17"/>
      <c r="K111" s="17"/>
      <c r="L111" s="17"/>
      <c r="M111" s="17"/>
      <c r="N111" s="17"/>
      <c r="O111" s="17"/>
      <c r="P111" s="18"/>
    </row>
    <row r="112" spans="1:16" ht="15" thickBot="1" x14ac:dyDescent="0.4">
      <c r="A112" s="1">
        <v>200709</v>
      </c>
      <c r="B112">
        <v>0.10062545968535283</v>
      </c>
      <c r="C112">
        <v>0.10062545968535283</v>
      </c>
      <c r="D112">
        <v>0.10852185665177513</v>
      </c>
      <c r="E112">
        <v>0.11168892793330681</v>
      </c>
      <c r="F112">
        <v>7.4735793334922695E-2</v>
      </c>
      <c r="H112" s="19"/>
      <c r="I112" s="20"/>
      <c r="J112" s="20"/>
      <c r="K112" s="20"/>
      <c r="L112" s="20"/>
      <c r="M112" s="20"/>
      <c r="N112" s="20"/>
      <c r="O112" s="20"/>
      <c r="P112" s="21"/>
    </row>
    <row r="113" spans="1:16" x14ac:dyDescent="0.35">
      <c r="A113" s="1">
        <v>200710</v>
      </c>
      <c r="B113">
        <v>6.5305602525919729E-2</v>
      </c>
      <c r="C113">
        <v>6.5305602525919729E-2</v>
      </c>
      <c r="D113">
        <v>0.16330451299836798</v>
      </c>
      <c r="E113">
        <v>-5.2019261261763164E-2</v>
      </c>
      <c r="F113">
        <v>-3.655451099284842E-2</v>
      </c>
    </row>
    <row r="114" spans="1:16" x14ac:dyDescent="0.35">
      <c r="A114" s="1">
        <v>200711</v>
      </c>
      <c r="B114">
        <v>-2.1416986012822298E-3</v>
      </c>
      <c r="C114">
        <v>-2.1416986012822298E-3</v>
      </c>
      <c r="D114">
        <v>-5.4069266680789027E-2</v>
      </c>
      <c r="E114">
        <v>6.7208729907422743E-2</v>
      </c>
      <c r="F114">
        <v>-9.7772339493450725E-2</v>
      </c>
    </row>
    <row r="115" spans="1:16" x14ac:dyDescent="0.35">
      <c r="A115" s="1">
        <v>200712</v>
      </c>
      <c r="B115">
        <v>6.7428977604217566E-2</v>
      </c>
      <c r="C115">
        <v>6.7428977604217566E-2</v>
      </c>
      <c r="D115">
        <v>8.9210999362872259E-2</v>
      </c>
      <c r="E115">
        <v>5.8408846449432998E-2</v>
      </c>
      <c r="F115">
        <v>-4.8097837413381049E-2</v>
      </c>
      <c r="H115" t="s">
        <v>547</v>
      </c>
    </row>
    <row r="116" spans="1:16" ht="15" thickBot="1" x14ac:dyDescent="0.4">
      <c r="A116" s="1">
        <v>200801</v>
      </c>
      <c r="B116">
        <v>0.11175166407005481</v>
      </c>
      <c r="C116">
        <v>0.11175166407005481</v>
      </c>
      <c r="D116">
        <v>-3.7456806744318435E-2</v>
      </c>
      <c r="E116">
        <v>1.6770457786576563E-2</v>
      </c>
      <c r="F116">
        <v>9.6788106378092445E-2</v>
      </c>
      <c r="H116" t="s">
        <v>548</v>
      </c>
    </row>
    <row r="117" spans="1:16" x14ac:dyDescent="0.35">
      <c r="A117" s="1">
        <v>200802</v>
      </c>
      <c r="B117">
        <v>5.6547849826570906E-2</v>
      </c>
      <c r="C117">
        <v>5.6547849826570906E-2</v>
      </c>
      <c r="D117">
        <v>0.10989558290818885</v>
      </c>
      <c r="E117">
        <v>0.212129546849298</v>
      </c>
      <c r="F117">
        <v>0.14879918669510667</v>
      </c>
      <c r="H117" s="13"/>
      <c r="I117" s="14"/>
      <c r="J117" s="14"/>
      <c r="K117" s="14"/>
      <c r="L117" s="14"/>
      <c r="M117" s="14"/>
      <c r="N117" s="14"/>
      <c r="O117" s="14"/>
      <c r="P117" s="15"/>
    </row>
    <row r="118" spans="1:16" x14ac:dyDescent="0.35">
      <c r="A118" s="1">
        <v>200803</v>
      </c>
      <c r="B118">
        <v>-4.7014178488433388E-2</v>
      </c>
      <c r="C118">
        <v>-4.7014178488433388E-2</v>
      </c>
      <c r="D118">
        <v>2.8353014989668072E-3</v>
      </c>
      <c r="E118">
        <v>-0.22663406947221634</v>
      </c>
      <c r="F118">
        <v>4.1001253880772748E-3</v>
      </c>
      <c r="H118" s="16"/>
      <c r="I118" s="17"/>
      <c r="J118" s="17"/>
      <c r="K118" s="17"/>
      <c r="L118" s="17"/>
      <c r="M118" s="17"/>
      <c r="N118" s="17"/>
      <c r="O118" s="17"/>
      <c r="P118" s="18"/>
    </row>
    <row r="119" spans="1:16" x14ac:dyDescent="0.35">
      <c r="A119" s="1">
        <v>200804</v>
      </c>
      <c r="B119">
        <v>-5.7161713272611728E-2</v>
      </c>
      <c r="C119">
        <v>-5.7161713272611728E-2</v>
      </c>
      <c r="D119">
        <v>0.11946129185830247</v>
      </c>
      <c r="E119">
        <v>6.3262344358934908E-2</v>
      </c>
      <c r="F119">
        <v>2.8294467818568262E-2</v>
      </c>
      <c r="H119" s="16"/>
      <c r="I119" s="17"/>
      <c r="J119" s="17"/>
      <c r="K119" s="17"/>
      <c r="L119" s="17"/>
      <c r="M119" s="17"/>
      <c r="N119" s="17"/>
      <c r="O119" s="17"/>
      <c r="P119" s="18"/>
    </row>
    <row r="120" spans="1:16" x14ac:dyDescent="0.35">
      <c r="A120" s="1">
        <v>200805</v>
      </c>
      <c r="B120">
        <v>2.8929101873482268E-2</v>
      </c>
      <c r="C120">
        <v>2.8929101873482268E-2</v>
      </c>
      <c r="D120">
        <v>0.1301617381512071</v>
      </c>
      <c r="E120">
        <v>-9.8180763001983282E-3</v>
      </c>
      <c r="F120">
        <v>-6.7343508713634564E-2</v>
      </c>
      <c r="H120" s="16"/>
      <c r="I120" s="17"/>
      <c r="J120" s="17"/>
      <c r="K120" s="17"/>
      <c r="L120" s="17"/>
      <c r="M120" s="17"/>
      <c r="N120" s="17"/>
      <c r="O120" s="17"/>
      <c r="P120" s="18"/>
    </row>
    <row r="121" spans="1:16" ht="15" thickBot="1" x14ac:dyDescent="0.4">
      <c r="A121" s="1">
        <v>200806</v>
      </c>
      <c r="B121">
        <v>3.8770517360823972E-2</v>
      </c>
      <c r="C121">
        <v>3.8770517360823972E-2</v>
      </c>
      <c r="D121">
        <v>0.10774782581274817</v>
      </c>
      <c r="E121">
        <v>0.13836442260162676</v>
      </c>
      <c r="F121">
        <v>7.4204988494888699E-2</v>
      </c>
      <c r="H121" s="19"/>
      <c r="I121" s="20"/>
      <c r="J121" s="20"/>
      <c r="K121" s="20"/>
      <c r="L121" s="20"/>
      <c r="M121" s="20"/>
      <c r="N121" s="20"/>
      <c r="O121" s="20"/>
      <c r="P121" s="21"/>
    </row>
    <row r="122" spans="1:16" x14ac:dyDescent="0.35">
      <c r="A122" s="1">
        <v>200807</v>
      </c>
      <c r="B122">
        <v>-5.6812690543917186E-3</v>
      </c>
      <c r="C122">
        <v>-5.6812690543917186E-3</v>
      </c>
      <c r="D122">
        <v>-0.10180192385354384</v>
      </c>
      <c r="E122">
        <v>-8.40110767168913E-2</v>
      </c>
      <c r="F122">
        <v>-4.9790234205370341E-2</v>
      </c>
    </row>
    <row r="123" spans="1:16" x14ac:dyDescent="0.35">
      <c r="A123" s="1">
        <v>200808</v>
      </c>
      <c r="B123">
        <v>-9.2763110736208715E-2</v>
      </c>
      <c r="C123">
        <v>-9.2763110736208715E-2</v>
      </c>
      <c r="D123">
        <v>-6.4934387495997295E-2</v>
      </c>
      <c r="E123">
        <v>4.7412029617654755E-2</v>
      </c>
      <c r="F123">
        <v>-7.4544745652099009E-2</v>
      </c>
    </row>
    <row r="124" spans="1:16" ht="15" thickBot="1" x14ac:dyDescent="0.4">
      <c r="A124" s="1">
        <v>200809</v>
      </c>
      <c r="B124">
        <v>5.2608572401765981E-2</v>
      </c>
      <c r="C124">
        <v>5.2608572401765981E-2</v>
      </c>
      <c r="D124">
        <v>-0.13032242350599862</v>
      </c>
      <c r="E124">
        <v>-0.10158209182859396</v>
      </c>
      <c r="F124">
        <v>-0.15744456460669029</v>
      </c>
      <c r="H124" t="s">
        <v>549</v>
      </c>
    </row>
    <row r="125" spans="1:16" x14ac:dyDescent="0.35">
      <c r="A125" s="1">
        <v>200810</v>
      </c>
      <c r="B125">
        <v>-0.18613276487844699</v>
      </c>
      <c r="C125">
        <v>-0.18613276487844699</v>
      </c>
      <c r="D125">
        <v>-0.3361141994819361</v>
      </c>
      <c r="E125">
        <v>-0.13837376506276616</v>
      </c>
      <c r="F125">
        <v>-0.365548430376611</v>
      </c>
      <c r="H125" s="13"/>
      <c r="I125" s="14"/>
      <c r="J125" s="14"/>
      <c r="K125" s="14"/>
      <c r="L125" s="14"/>
      <c r="M125" s="14"/>
      <c r="N125" s="14"/>
      <c r="O125" s="14"/>
      <c r="P125" s="15"/>
    </row>
    <row r="126" spans="1:16" x14ac:dyDescent="0.35">
      <c r="A126" s="1">
        <v>200811</v>
      </c>
      <c r="B126">
        <v>0.13280796708588613</v>
      </c>
      <c r="C126">
        <v>0.13280796708588613</v>
      </c>
      <c r="D126">
        <v>-0.21502839710018948</v>
      </c>
      <c r="E126">
        <v>2.1015500742793913E-2</v>
      </c>
      <c r="F126">
        <v>-0.13723499785857837</v>
      </c>
      <c r="H126" s="16"/>
      <c r="I126" s="17"/>
      <c r="J126" s="17"/>
      <c r="K126" s="17"/>
      <c r="L126" s="17"/>
      <c r="M126" s="17"/>
      <c r="N126" s="17"/>
      <c r="O126" s="17"/>
      <c r="P126" s="18"/>
    </row>
    <row r="127" spans="1:16" x14ac:dyDescent="0.35">
      <c r="A127" s="1">
        <v>200812</v>
      </c>
      <c r="B127">
        <v>7.9707505551686514E-2</v>
      </c>
      <c r="C127">
        <v>7.9707505551686514E-2</v>
      </c>
      <c r="D127">
        <v>-0.2033144350807744</v>
      </c>
      <c r="E127">
        <v>-4.2181732801851383E-2</v>
      </c>
      <c r="F127">
        <v>-0.17667739804821558</v>
      </c>
      <c r="H127" s="16"/>
      <c r="I127" s="17"/>
      <c r="J127" s="17"/>
      <c r="K127" s="17"/>
      <c r="L127" s="17"/>
      <c r="M127" s="17"/>
      <c r="N127" s="17"/>
      <c r="O127" s="17"/>
      <c r="P127" s="18"/>
    </row>
    <row r="128" spans="1:16" x14ac:dyDescent="0.35">
      <c r="A128" s="1">
        <v>200901</v>
      </c>
      <c r="B128">
        <v>5.0749377227614807E-2</v>
      </c>
      <c r="C128">
        <v>5.0749377227614807E-2</v>
      </c>
      <c r="D128">
        <v>-9.0619419740033902E-2</v>
      </c>
      <c r="E128">
        <v>5.5815422675144943E-2</v>
      </c>
      <c r="F128">
        <v>3.0929091247035995E-3</v>
      </c>
      <c r="H128" s="16"/>
      <c r="I128" s="17"/>
      <c r="J128" s="17"/>
      <c r="K128" s="17"/>
      <c r="L128" s="17"/>
      <c r="M128" s="17"/>
      <c r="N128" s="17"/>
      <c r="O128" s="17"/>
      <c r="P128" s="18"/>
    </row>
    <row r="129" spans="1:16" x14ac:dyDescent="0.35">
      <c r="A129" s="1">
        <v>200902</v>
      </c>
      <c r="B129">
        <v>2.3962914211361451E-2</v>
      </c>
      <c r="C129">
        <v>2.3962914211361451E-2</v>
      </c>
      <c r="D129">
        <v>5.6930944769619914E-2</v>
      </c>
      <c r="E129">
        <v>-5.7718029502592409E-2</v>
      </c>
      <c r="F129">
        <v>8.5082307738238841E-2</v>
      </c>
      <c r="H129" s="16"/>
      <c r="I129" s="17"/>
      <c r="J129" s="17"/>
      <c r="K129" s="17"/>
      <c r="L129" s="17"/>
      <c r="M129" s="17"/>
      <c r="N129" s="17"/>
      <c r="O129" s="17"/>
      <c r="P129" s="18"/>
    </row>
    <row r="130" spans="1:16" x14ac:dyDescent="0.35">
      <c r="A130" s="1">
        <v>200903</v>
      </c>
      <c r="B130">
        <v>-1.3420312690939008E-2</v>
      </c>
      <c r="C130">
        <v>-1.3420312690939008E-2</v>
      </c>
      <c r="D130">
        <v>0.1015726465192945</v>
      </c>
      <c r="E130">
        <v>3.2936241404671107E-2</v>
      </c>
      <c r="F130">
        <v>0.16839538183927868</v>
      </c>
      <c r="H130" s="16"/>
      <c r="I130" s="17"/>
      <c r="J130" s="17"/>
      <c r="K130" s="17"/>
      <c r="L130" s="17"/>
      <c r="M130" s="17"/>
      <c r="N130" s="17"/>
      <c r="O130" s="17"/>
      <c r="P130" s="18"/>
    </row>
    <row r="131" spans="1:16" x14ac:dyDescent="0.35">
      <c r="A131" s="1">
        <v>200904</v>
      </c>
      <c r="B131">
        <v>-3.449747458227255E-2</v>
      </c>
      <c r="C131">
        <v>-3.449747458227255E-2</v>
      </c>
      <c r="D131">
        <v>3.1662725170571622E-2</v>
      </c>
      <c r="E131">
        <v>2.3303508142013098E-3</v>
      </c>
      <c r="F131">
        <v>0.11124700124735704</v>
      </c>
      <c r="H131" s="16"/>
      <c r="I131" s="17"/>
      <c r="J131" s="17"/>
      <c r="K131" s="17"/>
      <c r="L131" s="17"/>
      <c r="M131" s="17"/>
      <c r="N131" s="17"/>
      <c r="O131" s="17"/>
      <c r="P131" s="18"/>
    </row>
    <row r="132" spans="1:16" ht="15" thickBot="1" x14ac:dyDescent="0.4">
      <c r="A132" s="1">
        <v>200905</v>
      </c>
      <c r="B132">
        <v>9.9179062579565908E-2</v>
      </c>
      <c r="C132">
        <v>9.9179062579565908E-2</v>
      </c>
      <c r="D132">
        <v>0.30348285217619259</v>
      </c>
      <c r="E132">
        <v>0.18475636422744232</v>
      </c>
      <c r="F132">
        <v>9.9094426631099311E-2</v>
      </c>
      <c r="H132" s="19"/>
      <c r="I132" s="20"/>
      <c r="J132" s="20"/>
      <c r="K132" s="20"/>
      <c r="L132" s="20"/>
      <c r="M132" s="20"/>
      <c r="N132" s="20"/>
      <c r="O132" s="20"/>
      <c r="P132" s="21"/>
    </row>
    <row r="133" spans="1:16" x14ac:dyDescent="0.35">
      <c r="A133" s="1">
        <v>200906</v>
      </c>
      <c r="B133">
        <v>-5.2254363351939233E-2</v>
      </c>
      <c r="C133">
        <v>-5.2254363351939233E-2</v>
      </c>
      <c r="D133">
        <v>6.8546114424449883E-2</v>
      </c>
      <c r="E133">
        <v>-0.12003125807478804</v>
      </c>
      <c r="F133">
        <v>4.0390826382772298E-2</v>
      </c>
    </row>
    <row r="134" spans="1:16" x14ac:dyDescent="0.35">
      <c r="A134" s="1">
        <v>200907</v>
      </c>
      <c r="B134">
        <v>3.1037488611030773E-2</v>
      </c>
      <c r="C134">
        <v>3.1037488611030773E-2</v>
      </c>
      <c r="D134">
        <v>7.1607823426766623E-3</v>
      </c>
      <c r="E134">
        <v>6.8540436277544053E-2</v>
      </c>
      <c r="F134">
        <v>0.16188596761515928</v>
      </c>
    </row>
    <row r="135" spans="1:16" x14ac:dyDescent="0.35">
      <c r="A135" s="1">
        <v>200908</v>
      </c>
      <c r="B135">
        <v>1.9237843119861674E-4</v>
      </c>
      <c r="C135">
        <v>1.9237843119861674E-4</v>
      </c>
      <c r="D135">
        <v>1.9983070825108411E-2</v>
      </c>
      <c r="E135">
        <v>-3.8968061634806199E-2</v>
      </c>
      <c r="F135">
        <v>0.14139238217733688</v>
      </c>
    </row>
    <row r="136" spans="1:16" x14ac:dyDescent="0.35">
      <c r="A136" s="1">
        <v>200909</v>
      </c>
      <c r="B136">
        <v>5.7820421002226459E-2</v>
      </c>
      <c r="C136">
        <v>5.7820421002226459E-2</v>
      </c>
      <c r="D136">
        <v>1.2480689028374806E-2</v>
      </c>
      <c r="E136">
        <v>4.1956085733513261E-2</v>
      </c>
      <c r="F136">
        <v>-3.728528463163646E-2</v>
      </c>
    </row>
    <row r="137" spans="1:16" x14ac:dyDescent="0.35">
      <c r="A137" s="1">
        <v>200910</v>
      </c>
      <c r="B137">
        <v>3.3781777988813114E-2</v>
      </c>
      <c r="C137">
        <v>3.3781777988813114E-2</v>
      </c>
      <c r="D137">
        <v>9.181791480171414E-2</v>
      </c>
      <c r="E137">
        <v>6.2634673248848527E-2</v>
      </c>
      <c r="F137">
        <v>5.9576951136705872E-2</v>
      </c>
    </row>
    <row r="138" spans="1:16" x14ac:dyDescent="0.35">
      <c r="A138" s="1">
        <v>200911</v>
      </c>
      <c r="B138">
        <v>0.13944966930507785</v>
      </c>
      <c r="C138">
        <v>0.13944966930507785</v>
      </c>
      <c r="D138">
        <v>7.7790861248702384E-3</v>
      </c>
      <c r="E138">
        <v>5.0157902949715581E-2</v>
      </c>
      <c r="F138">
        <v>7.4740110380169256E-2</v>
      </c>
    </row>
    <row r="139" spans="1:16" x14ac:dyDescent="0.35">
      <c r="A139" s="1">
        <v>200912</v>
      </c>
      <c r="B139">
        <v>-6.5122427362302185E-2</v>
      </c>
      <c r="C139">
        <v>-6.5122427362302185E-2</v>
      </c>
      <c r="D139">
        <v>3.0651036870134339E-2</v>
      </c>
      <c r="E139">
        <v>-3.7447345071747767E-2</v>
      </c>
      <c r="F139">
        <v>6.7306378685998189E-2</v>
      </c>
    </row>
    <row r="140" spans="1:16" x14ac:dyDescent="0.35">
      <c r="A140" s="1">
        <v>201001</v>
      </c>
      <c r="B140">
        <v>-7.7081704175331871E-3</v>
      </c>
      <c r="C140">
        <v>-7.7081704175331871E-3</v>
      </c>
      <c r="D140">
        <v>-7.7185616482044875E-2</v>
      </c>
      <c r="E140">
        <v>-2.874998549180079E-2</v>
      </c>
      <c r="F140">
        <v>-7.8013468957068413E-2</v>
      </c>
    </row>
    <row r="141" spans="1:16" x14ac:dyDescent="0.35">
      <c r="A141" s="1">
        <v>201002</v>
      </c>
      <c r="B141">
        <v>3.4606684804055599E-2</v>
      </c>
      <c r="C141">
        <v>3.4606684804055599E-2</v>
      </c>
      <c r="D141">
        <v>9.1587831929267532E-2</v>
      </c>
      <c r="E141">
        <v>-4.3311548004914303E-3</v>
      </c>
      <c r="F141">
        <v>6.8665046248534506E-2</v>
      </c>
    </row>
    <row r="142" spans="1:16" x14ac:dyDescent="0.35">
      <c r="A142" s="1">
        <v>201003</v>
      </c>
      <c r="B142">
        <v>-5.206564072708357E-3</v>
      </c>
      <c r="C142">
        <v>-5.206564072708357E-3</v>
      </c>
      <c r="D142">
        <v>5.2970517231400546E-2</v>
      </c>
      <c r="E142">
        <v>3.5377709024450803E-2</v>
      </c>
      <c r="F142">
        <v>8.4421581519744243E-2</v>
      </c>
    </row>
    <row r="143" spans="1:16" x14ac:dyDescent="0.35">
      <c r="A143" s="1">
        <v>201004</v>
      </c>
      <c r="B143">
        <v>6.0121898568109657E-2</v>
      </c>
      <c r="C143">
        <v>6.0121898568109657E-2</v>
      </c>
      <c r="D143">
        <v>3.0779664155189915E-2</v>
      </c>
      <c r="E143">
        <v>-6.1665619211939129E-3</v>
      </c>
      <c r="F143">
        <v>-4.4164656571262687E-2</v>
      </c>
    </row>
    <row r="144" spans="1:16" x14ac:dyDescent="0.35">
      <c r="A144" s="1">
        <v>201005</v>
      </c>
      <c r="B144">
        <v>3.2034630535187278E-2</v>
      </c>
      <c r="C144">
        <v>3.2034630535187278E-2</v>
      </c>
      <c r="D144">
        <v>-0.13553671122183752</v>
      </c>
      <c r="E144">
        <v>-6.9311990740172514E-3</v>
      </c>
      <c r="F144">
        <v>-6.2008806430622884E-2</v>
      </c>
    </row>
    <row r="145" spans="1:6" x14ac:dyDescent="0.35">
      <c r="A145" s="1">
        <v>201006</v>
      </c>
      <c r="B145">
        <v>2.8330430933118461E-2</v>
      </c>
      <c r="C145">
        <v>2.8330430933118461E-2</v>
      </c>
      <c r="D145">
        <v>2.0715312688967057E-2</v>
      </c>
      <c r="E145">
        <v>0.23612441539985732</v>
      </c>
      <c r="F145">
        <v>-6.2244095730684408E-2</v>
      </c>
    </row>
    <row r="146" spans="1:6" x14ac:dyDescent="0.35">
      <c r="A146" s="1">
        <v>201007</v>
      </c>
      <c r="B146">
        <v>-4.5746991371448525E-2</v>
      </c>
      <c r="C146">
        <v>-4.5746991371448525E-2</v>
      </c>
      <c r="D146">
        <v>4.1096532958268782E-2</v>
      </c>
      <c r="E146">
        <v>7.0442964653403967E-2</v>
      </c>
      <c r="F146">
        <v>0.11549334781156724</v>
      </c>
    </row>
    <row r="147" spans="1:6" x14ac:dyDescent="0.35">
      <c r="A147" s="1">
        <v>201008</v>
      </c>
      <c r="B147">
        <v>5.6573087062186202E-2</v>
      </c>
      <c r="C147">
        <v>5.6573087062186202E-2</v>
      </c>
      <c r="D147">
        <v>-9.150119406253529E-2</v>
      </c>
      <c r="E147">
        <v>2.2182994650527435E-2</v>
      </c>
      <c r="F147">
        <v>2.0112678778191184E-2</v>
      </c>
    </row>
    <row r="148" spans="1:6" x14ac:dyDescent="0.35">
      <c r="A148" s="1">
        <v>201009</v>
      </c>
      <c r="B148">
        <v>4.8733834686016823E-2</v>
      </c>
      <c r="C148">
        <v>4.8733834686016823E-2</v>
      </c>
      <c r="D148">
        <v>0.11094027718852975</v>
      </c>
      <c r="E148">
        <v>3.6735874542989058E-2</v>
      </c>
      <c r="F148">
        <v>7.9776938612795306E-2</v>
      </c>
    </row>
    <row r="149" spans="1:6" x14ac:dyDescent="0.35">
      <c r="A149" s="1">
        <v>201010</v>
      </c>
      <c r="B149">
        <v>3.8637743963077724E-2</v>
      </c>
      <c r="C149">
        <v>3.8637743963077724E-2</v>
      </c>
      <c r="D149">
        <v>2.0274700186844567E-2</v>
      </c>
      <c r="E149">
        <v>0.11575702152156564</v>
      </c>
      <c r="F149">
        <v>3.0139252487868112E-2</v>
      </c>
    </row>
    <row r="150" spans="1:6" x14ac:dyDescent="0.35">
      <c r="A150" s="1">
        <v>201011</v>
      </c>
      <c r="B150">
        <v>2.5791084221411111E-2</v>
      </c>
      <c r="C150">
        <v>2.5791084221411111E-2</v>
      </c>
      <c r="D150">
        <v>3.4235496080545359E-2</v>
      </c>
      <c r="E150">
        <v>-5.2366986211216868E-3</v>
      </c>
      <c r="F150">
        <v>2.5558984611152628E-2</v>
      </c>
    </row>
    <row r="151" spans="1:6" x14ac:dyDescent="0.35">
      <c r="A151" s="1">
        <v>201012</v>
      </c>
      <c r="B151">
        <v>2.9239226775480798E-2</v>
      </c>
      <c r="C151">
        <v>2.9239226775480798E-2</v>
      </c>
      <c r="D151">
        <v>9.1949446883992106E-2</v>
      </c>
      <c r="E151">
        <v>0.20023657172392637</v>
      </c>
      <c r="F151">
        <v>0.15489806565957684</v>
      </c>
    </row>
    <row r="152" spans="1:6" x14ac:dyDescent="0.35">
      <c r="A152" s="1">
        <v>201101</v>
      </c>
      <c r="B152">
        <v>-5.8014638775852494E-2</v>
      </c>
      <c r="C152">
        <v>-5.8014638775852494E-2</v>
      </c>
      <c r="D152">
        <v>1.3746072149694848E-2</v>
      </c>
      <c r="E152">
        <v>2.8237981033563612E-2</v>
      </c>
      <c r="F152">
        <v>2.0310293122445137E-2</v>
      </c>
    </row>
    <row r="153" spans="1:6" x14ac:dyDescent="0.35">
      <c r="A153" s="1">
        <v>201102</v>
      </c>
      <c r="B153">
        <v>5.6401084415610807E-2</v>
      </c>
      <c r="C153">
        <v>5.6401084415610807E-2</v>
      </c>
      <c r="D153">
        <v>5.6513808541555903E-2</v>
      </c>
      <c r="E153">
        <v>0.11732688271957813</v>
      </c>
      <c r="F153">
        <v>1.9654638467650257E-2</v>
      </c>
    </row>
    <row r="154" spans="1:6" x14ac:dyDescent="0.35">
      <c r="A154" s="1">
        <v>201103</v>
      </c>
      <c r="B154">
        <v>2.2198960577304454E-2</v>
      </c>
      <c r="C154">
        <v>2.2198960577304454E-2</v>
      </c>
      <c r="D154">
        <v>0.10595353837783895</v>
      </c>
      <c r="E154">
        <v>-1.6261286956309781E-2</v>
      </c>
      <c r="F154">
        <v>-3.9961498628254766E-2</v>
      </c>
    </row>
    <row r="155" spans="1:6" x14ac:dyDescent="0.35">
      <c r="A155" s="1">
        <v>201104</v>
      </c>
      <c r="B155">
        <v>8.1594576623653325E-2</v>
      </c>
      <c r="C155">
        <v>8.1594576623653325E-2</v>
      </c>
      <c r="D155">
        <v>7.3433750650628807E-2</v>
      </c>
      <c r="E155">
        <v>0.13946060190685647</v>
      </c>
      <c r="F155">
        <v>-1.212029400183337E-2</v>
      </c>
    </row>
    <row r="156" spans="1:6" x14ac:dyDescent="0.35">
      <c r="A156" s="1">
        <v>201105</v>
      </c>
      <c r="B156">
        <v>-7.2533429905759991E-3</v>
      </c>
      <c r="C156">
        <v>-7.2533429905759991E-3</v>
      </c>
      <c r="D156">
        <v>-9.070592701771478E-2</v>
      </c>
      <c r="E156">
        <v>-0.10954123946735735</v>
      </c>
      <c r="F156">
        <v>-1.2115054623284001E-2</v>
      </c>
    </row>
    <row r="157" spans="1:6" x14ac:dyDescent="0.35">
      <c r="A157" s="1">
        <v>201106</v>
      </c>
      <c r="B157">
        <v>-1.8905887331630376E-2</v>
      </c>
      <c r="C157">
        <v>-1.8905887331630376E-2</v>
      </c>
      <c r="D157">
        <v>-6.7930030549008702E-2</v>
      </c>
      <c r="E157">
        <v>4.2345586763482893E-3</v>
      </c>
      <c r="F157">
        <v>2.1721983094649067E-2</v>
      </c>
    </row>
    <row r="158" spans="1:6" x14ac:dyDescent="0.35">
      <c r="A158" s="1">
        <v>201107</v>
      </c>
      <c r="B158">
        <v>8.7288355922762337E-2</v>
      </c>
      <c r="C158">
        <v>8.7288355922762337E-2</v>
      </c>
      <c r="D158">
        <v>9.4321741097596126E-5</v>
      </c>
      <c r="E158">
        <v>-9.6941355239913596E-2</v>
      </c>
      <c r="F158">
        <v>4.180825635950515E-2</v>
      </c>
    </row>
    <row r="159" spans="1:6" x14ac:dyDescent="0.35">
      <c r="A159" s="1">
        <v>201108</v>
      </c>
      <c r="B159">
        <v>0.12495328244400086</v>
      </c>
      <c r="C159">
        <v>0.12495328244400086</v>
      </c>
      <c r="D159">
        <v>-7.728054146586992E-2</v>
      </c>
      <c r="E159">
        <v>0.19655624893464027</v>
      </c>
      <c r="F159">
        <v>-5.4704116531696254E-2</v>
      </c>
    </row>
    <row r="160" spans="1:6" x14ac:dyDescent="0.35">
      <c r="A160" s="1">
        <v>201109</v>
      </c>
      <c r="B160">
        <v>-0.1078755055381877</v>
      </c>
      <c r="C160">
        <v>-0.1078755055381877</v>
      </c>
      <c r="D160">
        <v>-0.11304574341733829</v>
      </c>
      <c r="E160">
        <v>-0.20243600987037147</v>
      </c>
      <c r="F160">
        <v>-0.24332078012546027</v>
      </c>
    </row>
    <row r="161" spans="1:6" x14ac:dyDescent="0.35">
      <c r="A161" s="1">
        <v>201110</v>
      </c>
      <c r="B161">
        <v>6.6907336852777E-2</v>
      </c>
      <c r="C161">
        <v>6.6907336852777E-2</v>
      </c>
      <c r="D161">
        <v>0.17030034870334373</v>
      </c>
      <c r="E161">
        <v>-1.1946374471036173E-2</v>
      </c>
      <c r="F161">
        <v>0.13144375681168091</v>
      </c>
    </row>
    <row r="162" spans="1:6" x14ac:dyDescent="0.35">
      <c r="A162" s="1">
        <v>201111</v>
      </c>
      <c r="B162">
        <v>1.7348541584672549E-2</v>
      </c>
      <c r="C162">
        <v>1.7348541584672549E-2</v>
      </c>
      <c r="D162">
        <v>7.6272054586471585E-2</v>
      </c>
      <c r="E162">
        <v>4.324805148996607E-2</v>
      </c>
      <c r="F162">
        <v>-1.9846461698923616E-2</v>
      </c>
    </row>
    <row r="163" spans="1:6" x14ac:dyDescent="0.35">
      <c r="A163" s="1">
        <v>201112</v>
      </c>
      <c r="B163">
        <v>-0.10483917042792668</v>
      </c>
      <c r="C163">
        <v>-0.10483917042792668</v>
      </c>
      <c r="D163">
        <v>-1.5245117576723755E-2</v>
      </c>
      <c r="E163">
        <v>-4.2422963275643766E-2</v>
      </c>
      <c r="F163">
        <v>-3.5443439631921314E-2</v>
      </c>
    </row>
    <row r="165" spans="1:6" x14ac:dyDescent="0.35">
      <c r="A165" t="s">
        <v>48</v>
      </c>
    </row>
    <row r="166" spans="1:6" ht="15" thickBot="1" x14ac:dyDescent="0.4">
      <c r="B166" s="22" t="str">
        <f>B7</f>
        <v>Gold</v>
      </c>
      <c r="C166" s="22" t="str">
        <f>C7</f>
        <v>Silver</v>
      </c>
      <c r="D166" s="22" t="str">
        <f>D7</f>
        <v>WTI Crude</v>
      </c>
      <c r="E166" s="22" t="str">
        <f>E7</f>
        <v>Coffee</v>
      </c>
      <c r="F166" s="22" t="str">
        <f>F7</f>
        <v>Copper</v>
      </c>
    </row>
    <row r="167" spans="1:6" x14ac:dyDescent="0.35">
      <c r="A167" s="1">
        <v>201201</v>
      </c>
      <c r="B167" s="13">
        <v>0.1107990809292827</v>
      </c>
      <c r="C167" s="14">
        <v>0.19154576392620459</v>
      </c>
      <c r="D167" s="14">
        <v>-3.5414347870079688E-3</v>
      </c>
      <c r="E167" s="14">
        <v>-5.2016751157152208E-2</v>
      </c>
      <c r="F167" s="15">
        <v>9.4414106191196723E-2</v>
      </c>
    </row>
    <row r="168" spans="1:6" x14ac:dyDescent="0.35">
      <c r="A168" s="1">
        <v>201202</v>
      </c>
      <c r="B168" s="16">
        <v>-1.6720294185244899E-2</v>
      </c>
      <c r="C168" s="17">
        <v>4.1488786002044309E-2</v>
      </c>
      <c r="D168" s="17">
        <v>8.7225832656376845E-2</v>
      </c>
      <c r="E168" s="17">
        <v>-5.4870960241804267E-2</v>
      </c>
      <c r="F168" s="18">
        <v>2.2123361789106566E-2</v>
      </c>
    </row>
    <row r="169" spans="1:6" x14ac:dyDescent="0.35">
      <c r="A169" s="1">
        <v>201203</v>
      </c>
      <c r="B169" s="16">
        <v>-2.3023432478232797E-2</v>
      </c>
      <c r="C169" s="17">
        <v>-6.2294324808036428E-2</v>
      </c>
      <c r="D169" s="17">
        <v>-3.7825721490613584E-2</v>
      </c>
      <c r="E169" s="17">
        <v>-0.10233702337023376</v>
      </c>
      <c r="F169" s="18">
        <v>-5.9404775908716845E-3</v>
      </c>
    </row>
    <row r="170" spans="1:6" x14ac:dyDescent="0.35">
      <c r="A170" s="1">
        <v>201204</v>
      </c>
      <c r="B170" s="16">
        <v>-4.6055386087684447E-3</v>
      </c>
      <c r="C170" s="17">
        <v>-4.5191478881911107E-2</v>
      </c>
      <c r="D170" s="17">
        <v>1.7957678120753329E-2</v>
      </c>
      <c r="E170" s="17">
        <v>-1.5894765689229762E-2</v>
      </c>
      <c r="F170" s="18">
        <v>-3.1359091178037035E-3</v>
      </c>
    </row>
    <row r="171" spans="1:6" x14ac:dyDescent="0.35">
      <c r="A171" s="1">
        <v>201205</v>
      </c>
      <c r="B171" s="16">
        <v>-6.0088931618795804E-2</v>
      </c>
      <c r="C171" s="17">
        <v>-0.10507480010317261</v>
      </c>
      <c r="D171" s="17">
        <v>-0.17488318870983122</v>
      </c>
      <c r="E171" s="17">
        <v>-0.10526315789473684</v>
      </c>
      <c r="F171" s="18">
        <v>-0.11680911680911676</v>
      </c>
    </row>
    <row r="172" spans="1:6" x14ac:dyDescent="0.35">
      <c r="A172" s="1">
        <v>201206</v>
      </c>
      <c r="B172" s="16">
        <v>2.5572177470911672E-2</v>
      </c>
      <c r="C172" s="17">
        <v>-5.2239074827971077E-3</v>
      </c>
      <c r="D172" s="17">
        <v>-1.8143996301860699E-2</v>
      </c>
      <c r="E172" s="17">
        <v>6.2558356676003735E-2</v>
      </c>
      <c r="F172" s="18">
        <v>3.4274193548387011E-2</v>
      </c>
    </row>
    <row r="173" spans="1:6" x14ac:dyDescent="0.35">
      <c r="A173" s="1">
        <v>201207</v>
      </c>
      <c r="B173" s="16">
        <v>6.4829821717988789E-3</v>
      </c>
      <c r="C173" s="17">
        <v>1.0937273649138213E-2</v>
      </c>
      <c r="D173" s="17">
        <v>3.6487758945386251E-2</v>
      </c>
      <c r="E173" s="17">
        <v>2.1675454012888284E-2</v>
      </c>
      <c r="F173" s="18">
        <v>-1.74139051332034E-2</v>
      </c>
    </row>
    <row r="174" spans="1:6" x14ac:dyDescent="0.35">
      <c r="A174" s="1">
        <v>201208</v>
      </c>
      <c r="B174" s="16">
        <v>4.5212436516784305E-2</v>
      </c>
      <c r="C174" s="17">
        <v>0.12638819230493659</v>
      </c>
      <c r="D174" s="17">
        <v>9.5503066091301436E-2</v>
      </c>
      <c r="E174" s="17">
        <v>-5.5332568807339499E-2</v>
      </c>
      <c r="F174" s="18">
        <v>7.2741700833223177E-3</v>
      </c>
    </row>
    <row r="175" spans="1:6" x14ac:dyDescent="0.35">
      <c r="A175" s="1">
        <v>201209</v>
      </c>
      <c r="B175" s="16">
        <v>5.1137710357904931E-2</v>
      </c>
      <c r="C175" s="17">
        <v>9.9707397748234783E-2</v>
      </c>
      <c r="D175" s="17">
        <v>-4.4366124183684019E-2</v>
      </c>
      <c r="E175" s="17">
        <v>5.3110773899848196E-2</v>
      </c>
      <c r="F175" s="18">
        <v>7.7993697478991653E-2</v>
      </c>
    </row>
    <row r="176" spans="1:6" x14ac:dyDescent="0.35">
      <c r="A176" s="1">
        <v>201210</v>
      </c>
      <c r="B176" s="16">
        <v>-3.0892384012627616E-2</v>
      </c>
      <c r="C176" s="17">
        <v>-6.5390288341961367E-2</v>
      </c>
      <c r="D176" s="17">
        <v>-6.4540622627183075E-2</v>
      </c>
      <c r="E176" s="17">
        <v>-0.10864553314121039</v>
      </c>
      <c r="F176" s="18">
        <v>-5.4841656516443349E-2</v>
      </c>
    </row>
    <row r="177" spans="1:6" x14ac:dyDescent="0.35">
      <c r="A177" s="1">
        <v>201211</v>
      </c>
      <c r="B177" s="16">
        <v>-3.7228782502471969E-3</v>
      </c>
      <c r="C177" s="17">
        <v>2.9799480133680056E-2</v>
      </c>
      <c r="D177" s="17">
        <v>3.096011131725418E-2</v>
      </c>
      <c r="E177" s="17">
        <v>-2.6188166828322035E-2</v>
      </c>
      <c r="F177" s="18">
        <v>2.9575695093269738E-2</v>
      </c>
    </row>
    <row r="178" spans="1:6" x14ac:dyDescent="0.35">
      <c r="A178" s="1">
        <v>201212</v>
      </c>
      <c r="B178" s="16">
        <v>-2.1544929059379991E-2</v>
      </c>
      <c r="C178" s="17">
        <v>-9.1709486462934642E-2</v>
      </c>
      <c r="D178" s="17">
        <v>3.2729726689911143E-2</v>
      </c>
      <c r="E178" s="17">
        <v>-4.5152722443558946E-2</v>
      </c>
      <c r="F178" s="18">
        <v>-8.1985167568920936E-3</v>
      </c>
    </row>
    <row r="179" spans="1:6" x14ac:dyDescent="0.35">
      <c r="A179" s="1">
        <v>201301</v>
      </c>
      <c r="B179" s="16">
        <v>-8.2348728965270235E-3</v>
      </c>
      <c r="C179" s="17">
        <v>3.71852979124625E-2</v>
      </c>
      <c r="D179" s="17">
        <v>6.1751252450446659E-2</v>
      </c>
      <c r="E179" s="17">
        <v>2.1905424200278079E-2</v>
      </c>
      <c r="F179" s="18">
        <v>2.8679602460955911E-2</v>
      </c>
    </row>
    <row r="180" spans="1:6" x14ac:dyDescent="0.35">
      <c r="A180" s="1">
        <v>201302</v>
      </c>
      <c r="B180" s="16">
        <v>-5.0481347773766561E-2</v>
      </c>
      <c r="C180" s="17">
        <v>-9.3107077924149184E-2</v>
      </c>
      <c r="D180" s="17">
        <v>-5.5800594932813641E-2</v>
      </c>
      <c r="E180" s="17">
        <v>-2.5518883974140816E-2</v>
      </c>
      <c r="F180" s="18">
        <v>-4.3031529873635121E-2</v>
      </c>
    </row>
    <row r="181" spans="1:6" x14ac:dyDescent="0.35">
      <c r="A181" s="1">
        <v>201303</v>
      </c>
      <c r="B181" s="16">
        <v>1.1152651923198809E-2</v>
      </c>
      <c r="C181" s="17">
        <v>-3.8337084974675584E-3</v>
      </c>
      <c r="D181" s="17">
        <v>5.6273764258555126E-2</v>
      </c>
      <c r="E181" s="17">
        <v>-4.2248603351955238E-2</v>
      </c>
      <c r="F181" s="18">
        <v>-3.4998878241082054E-2</v>
      </c>
    </row>
    <row r="182" spans="1:6" x14ac:dyDescent="0.35">
      <c r="A182" s="1">
        <v>201304</v>
      </c>
      <c r="B182" s="16">
        <v>-7.7458168828727247E-2</v>
      </c>
      <c r="C182" s="17">
        <v>-0.14610034247784487</v>
      </c>
      <c r="D182" s="17">
        <v>-3.877404093386827E-2</v>
      </c>
      <c r="E182" s="17">
        <v>-1.494713816988702E-2</v>
      </c>
      <c r="F182" s="18">
        <v>-6.4399349031850961E-2</v>
      </c>
    </row>
    <row r="183" spans="1:6" x14ac:dyDescent="0.35">
      <c r="A183" s="1">
        <v>201305</v>
      </c>
      <c r="B183" s="16">
        <v>-5.3732762719923888E-2</v>
      </c>
      <c r="C183" s="17">
        <v>-8.029770518916679E-2</v>
      </c>
      <c r="D183" s="17">
        <v>-1.594264926171618E-2</v>
      </c>
      <c r="E183" s="17">
        <v>-5.9585492227979264E-2</v>
      </c>
      <c r="F183" s="18">
        <v>3.642172523961662E-2</v>
      </c>
    </row>
    <row r="184" spans="1:6" x14ac:dyDescent="0.35">
      <c r="A184" s="1">
        <v>201306</v>
      </c>
      <c r="B184" s="16">
        <v>-0.1215362526920315</v>
      </c>
      <c r="C184" s="17">
        <v>-0.12466843501326264</v>
      </c>
      <c r="D184" s="17">
        <v>4.9907578558225474E-2</v>
      </c>
      <c r="E184" s="17">
        <v>-5.2341597796143224E-2</v>
      </c>
      <c r="F184" s="18">
        <v>-7.5455541855048658E-2</v>
      </c>
    </row>
    <row r="185" spans="1:6" x14ac:dyDescent="0.35">
      <c r="A185" s="1">
        <v>201307</v>
      </c>
      <c r="B185" s="16">
        <v>7.2975402467924999E-2</v>
      </c>
      <c r="C185" s="17">
        <v>8.1150487930148341E-3</v>
      </c>
      <c r="D185" s="17">
        <v>8.771748135874069E-2</v>
      </c>
      <c r="E185" s="17">
        <v>-1.4950166112956853E-2</v>
      </c>
      <c r="F185" s="18">
        <v>1.9597673470899801E-2</v>
      </c>
    </row>
    <row r="186" spans="1:6" x14ac:dyDescent="0.35">
      <c r="A186" s="1">
        <v>201308</v>
      </c>
      <c r="B186" s="16">
        <v>6.3290175171363261E-2</v>
      </c>
      <c r="C186" s="17">
        <v>0.1979315263908703</v>
      </c>
      <c r="D186" s="17">
        <v>2.4945253737027606E-2</v>
      </c>
      <c r="E186" s="17">
        <v>-1.9392917369308593E-2</v>
      </c>
      <c r="F186" s="18">
        <v>3.0739045127534226E-2</v>
      </c>
    </row>
    <row r="187" spans="1:6" x14ac:dyDescent="0.35">
      <c r="A187" s="1">
        <v>201309</v>
      </c>
      <c r="B187" s="16">
        <v>-4.9495021846572507E-2</v>
      </c>
      <c r="C187" s="17">
        <v>-7.6766044315910387E-2</v>
      </c>
      <c r="D187" s="17">
        <v>-4.9419414770088266E-2</v>
      </c>
      <c r="E187" s="17">
        <v>-2.2355975924333582E-2</v>
      </c>
      <c r="F187" s="18">
        <v>2.8553299492385831E-2</v>
      </c>
    </row>
    <row r="188" spans="1:6" x14ac:dyDescent="0.35">
      <c r="A188" s="1">
        <v>201310</v>
      </c>
      <c r="B188" s="16">
        <v>-2.4868123587038493E-3</v>
      </c>
      <c r="C188" s="17">
        <v>7.3244886677721333E-3</v>
      </c>
      <c r="D188" s="17">
        <v>-5.8145216456562121E-2</v>
      </c>
      <c r="E188" s="17">
        <v>-7.2999120492524106E-2</v>
      </c>
      <c r="F188" s="18">
        <v>-5.9633970799918279E-3</v>
      </c>
    </row>
    <row r="189" spans="1:6" x14ac:dyDescent="0.35">
      <c r="A189" s="1">
        <v>201311</v>
      </c>
      <c r="B189" s="16">
        <v>-5.5375084989045864E-2</v>
      </c>
      <c r="C189" s="17">
        <v>-8.3870672703159954E-2</v>
      </c>
      <c r="D189" s="17">
        <v>-3.7974683544303778E-2</v>
      </c>
      <c r="E189" s="17">
        <v>5.1707779886147831E-2</v>
      </c>
      <c r="F189" s="18">
        <v>-2.658254033926355E-2</v>
      </c>
    </row>
    <row r="190" spans="1:6" x14ac:dyDescent="0.35">
      <c r="A190" s="1">
        <v>201312</v>
      </c>
      <c r="B190" s="16">
        <v>-3.8467690339091587E-2</v>
      </c>
      <c r="C190" s="17">
        <v>-3.3095392602206286E-2</v>
      </c>
      <c r="D190" s="17">
        <v>6.1475409836065698E-2</v>
      </c>
      <c r="E190" s="17">
        <v>-1.3531799729362692E-3</v>
      </c>
      <c r="F190" s="18">
        <v>4.4061913363794059E-2</v>
      </c>
    </row>
    <row r="191" spans="1:6" x14ac:dyDescent="0.35">
      <c r="A191" s="1">
        <v>201401</v>
      </c>
      <c r="B191" s="16">
        <v>3.1190218747400911E-2</v>
      </c>
      <c r="C191" s="17">
        <v>-1.2906556530717594E-2</v>
      </c>
      <c r="D191" s="17">
        <v>-9.4492989229831847E-3</v>
      </c>
      <c r="E191" s="17">
        <v>0.13098464317976521</v>
      </c>
      <c r="F191" s="18">
        <v>-3.8843844353224521E-2</v>
      </c>
    </row>
    <row r="192" spans="1:6" x14ac:dyDescent="0.35">
      <c r="A192" s="1">
        <v>201402</v>
      </c>
      <c r="B192" s="16">
        <v>6.597838361025965E-2</v>
      </c>
      <c r="C192" s="17">
        <v>0.1109309623430963</v>
      </c>
      <c r="D192" s="17">
        <v>5.2313057749512781E-2</v>
      </c>
      <c r="E192" s="17">
        <v>0.44009584664536749</v>
      </c>
      <c r="F192" s="18">
        <v>-6.3532401524777349E-3</v>
      </c>
    </row>
    <row r="193" spans="1:6" x14ac:dyDescent="0.35">
      <c r="A193" s="1">
        <v>201403</v>
      </c>
      <c r="B193" s="16">
        <v>-2.8601694915254217E-2</v>
      </c>
      <c r="C193" s="17">
        <v>-7.0100277764700292E-2</v>
      </c>
      <c r="D193" s="17">
        <v>-9.8450141339312403E-3</v>
      </c>
      <c r="E193" s="17">
        <v>-1.3311148086522451E-2</v>
      </c>
      <c r="F193" s="18">
        <v>-5.4489911906791755E-2</v>
      </c>
    </row>
    <row r="194" spans="1:6" x14ac:dyDescent="0.35">
      <c r="A194" s="1">
        <v>201404</v>
      </c>
      <c r="B194" s="16">
        <v>9.4251441034429728E-3</v>
      </c>
      <c r="C194" s="17">
        <v>-2.9262859457270141E-2</v>
      </c>
      <c r="D194" s="17">
        <v>-1.8113801929513729E-2</v>
      </c>
      <c r="E194" s="17">
        <v>0.15711073636874651</v>
      </c>
      <c r="F194" s="18">
        <v>-7.5137125253532666E-5</v>
      </c>
    </row>
    <row r="195" spans="1:6" x14ac:dyDescent="0.35">
      <c r="A195" s="1">
        <v>201405</v>
      </c>
      <c r="B195" s="16">
        <v>-3.8506057566170315E-2</v>
      </c>
      <c r="C195" s="17">
        <v>-2.5659747574840908E-2</v>
      </c>
      <c r="D195" s="17">
        <v>2.9777421295367867E-2</v>
      </c>
      <c r="E195" s="17">
        <v>-0.13772164197230996</v>
      </c>
      <c r="F195" s="18">
        <v>3.2311391644123777E-2</v>
      </c>
    </row>
    <row r="196" spans="1:6" x14ac:dyDescent="0.35">
      <c r="A196" s="1">
        <v>201406</v>
      </c>
      <c r="B196" s="16">
        <v>6.0995184590690199E-2</v>
      </c>
      <c r="C196" s="17">
        <v>0.12707418905898726</v>
      </c>
      <c r="D196" s="17">
        <v>2.5898159867588477E-2</v>
      </c>
      <c r="E196" s="17">
        <v>-1.3521126760563384E-2</v>
      </c>
      <c r="F196" s="18">
        <v>2.3365846556995251E-2</v>
      </c>
    </row>
    <row r="197" spans="1:6" x14ac:dyDescent="0.35">
      <c r="A197" s="1">
        <v>201407</v>
      </c>
      <c r="B197" s="16">
        <v>-2.9652042360060582E-2</v>
      </c>
      <c r="C197" s="17">
        <v>-3.0585106382978622E-2</v>
      </c>
      <c r="D197" s="17">
        <v>-6.8330644395938167E-2</v>
      </c>
      <c r="E197" s="17">
        <v>0.11393489434608806</v>
      </c>
      <c r="F197" s="18">
        <v>1.2874315385162483E-2</v>
      </c>
    </row>
    <row r="198" spans="1:6" x14ac:dyDescent="0.35">
      <c r="A198" s="1">
        <v>201408</v>
      </c>
      <c r="B198" s="16">
        <v>3.5859058309948288E-3</v>
      </c>
      <c r="C198" s="17">
        <v>-4.5071526553008057E-2</v>
      </c>
      <c r="D198" s="17">
        <v>-2.2511969033309653E-2</v>
      </c>
      <c r="E198" s="17">
        <v>3.1530376826454543E-2</v>
      </c>
      <c r="F198" s="18">
        <v>-1.8609550561797805E-2</v>
      </c>
    </row>
    <row r="199" spans="1:6" x14ac:dyDescent="0.35">
      <c r="A199" s="1">
        <v>201409</v>
      </c>
      <c r="B199" s="16">
        <v>-5.8878359484231924E-2</v>
      </c>
      <c r="C199" s="17">
        <v>-0.12492304535193921</v>
      </c>
      <c r="D199" s="17">
        <v>-5.0020842017507228E-2</v>
      </c>
      <c r="E199" s="17">
        <v>-3.9015904572564541E-2</v>
      </c>
      <c r="F199" s="18">
        <v>-4.2576028622540285E-2</v>
      </c>
    </row>
    <row r="200" spans="1:6" x14ac:dyDescent="0.35">
      <c r="A200" s="1">
        <v>201410</v>
      </c>
      <c r="B200" s="16">
        <v>-3.3014196104324878E-2</v>
      </c>
      <c r="C200" s="17">
        <v>-5.5754235797619844E-2</v>
      </c>
      <c r="D200" s="17">
        <v>-0.11649846423870114</v>
      </c>
      <c r="E200" s="17">
        <v>-2.7670028445823558E-2</v>
      </c>
      <c r="F200" s="18">
        <v>5.979073243647326E-3</v>
      </c>
    </row>
    <row r="201" spans="1:6" x14ac:dyDescent="0.35">
      <c r="A201" s="1">
        <v>201411</v>
      </c>
      <c r="B201" s="16">
        <v>3.3287811539775003E-3</v>
      </c>
      <c r="C201" s="17">
        <v>-3.4148764435614098E-2</v>
      </c>
      <c r="D201" s="17">
        <v>-0.17866898435559975</v>
      </c>
      <c r="E201" s="17">
        <v>-2.9255319148936421E-3</v>
      </c>
      <c r="F201" s="18">
        <v>-5.230312035661222E-2</v>
      </c>
    </row>
    <row r="202" spans="1:6" x14ac:dyDescent="0.35">
      <c r="A202" s="1">
        <v>201412</v>
      </c>
      <c r="B202" s="16">
        <v>7.3160357294768108E-3</v>
      </c>
      <c r="C202" s="17">
        <v>2.7642067369504364E-3</v>
      </c>
      <c r="D202" s="17">
        <v>-0.19470899470899472</v>
      </c>
      <c r="E202" s="17">
        <v>-0.11122966124299816</v>
      </c>
      <c r="F202" s="18">
        <v>-7.9962370649105941E-3</v>
      </c>
    </row>
    <row r="203" spans="1:6" x14ac:dyDescent="0.35">
      <c r="A203" s="1">
        <v>201501</v>
      </c>
      <c r="B203" s="16">
        <v>8.031416265518132E-2</v>
      </c>
      <c r="C203" s="17">
        <v>0.10314763766908119</v>
      </c>
      <c r="D203" s="17">
        <v>-9.4424629247231051E-2</v>
      </c>
      <c r="E203" s="17">
        <v>-2.8211284513805501E-2</v>
      </c>
      <c r="F203" s="18">
        <v>-0.12723249565354833</v>
      </c>
    </row>
    <row r="204" spans="1:6" x14ac:dyDescent="0.35">
      <c r="A204" s="1">
        <v>201502</v>
      </c>
      <c r="B204" s="16">
        <v>-5.167292057535966E-2</v>
      </c>
      <c r="C204" s="17">
        <v>-3.777312877731287E-2</v>
      </c>
      <c r="D204" s="17">
        <v>3.1509121061359835E-2</v>
      </c>
      <c r="E204" s="17">
        <v>-0.13218035824583074</v>
      </c>
      <c r="F204" s="18">
        <v>7.017385005432808E-2</v>
      </c>
    </row>
    <row r="205" spans="1:6" x14ac:dyDescent="0.35">
      <c r="A205" s="1">
        <v>201503</v>
      </c>
      <c r="B205" s="16">
        <v>-2.4647597065369564E-2</v>
      </c>
      <c r="C205" s="17">
        <v>2.4157506945283735E-3</v>
      </c>
      <c r="D205" s="17">
        <v>-4.3408360128617263E-2</v>
      </c>
      <c r="E205" s="17">
        <v>-5.409252669039144E-2</v>
      </c>
      <c r="F205" s="18">
        <v>2.4621372366528504E-2</v>
      </c>
    </row>
    <row r="206" spans="1:6" x14ac:dyDescent="0.35">
      <c r="A206" s="1">
        <v>201504</v>
      </c>
      <c r="B206" s="16">
        <v>-6.7613252197429308E-4</v>
      </c>
      <c r="C206" s="17">
        <v>-2.6810459091456851E-2</v>
      </c>
      <c r="D206" s="17">
        <v>0.25273109243697478</v>
      </c>
      <c r="E206" s="17">
        <v>3.4236267870579207E-2</v>
      </c>
      <c r="F206" s="18">
        <v>4.8307184145334414E-2</v>
      </c>
    </row>
    <row r="207" spans="1:6" x14ac:dyDescent="0.35">
      <c r="A207" s="1">
        <v>201505</v>
      </c>
      <c r="B207" s="16">
        <v>6.2584573748307726E-3</v>
      </c>
      <c r="C207" s="17">
        <v>3.3925586578344546E-2</v>
      </c>
      <c r="D207" s="17">
        <v>1.1235955056179581E-2</v>
      </c>
      <c r="E207" s="17">
        <v>-8.2211713350309079E-2</v>
      </c>
      <c r="F207" s="18">
        <v>-5.3131153997636904E-2</v>
      </c>
    </row>
    <row r="208" spans="1:6" x14ac:dyDescent="0.35">
      <c r="A208" s="1">
        <v>201506</v>
      </c>
      <c r="B208" s="16">
        <v>-1.5128593040847238E-2</v>
      </c>
      <c r="C208" s="17">
        <v>-6.7061852583677584E-2</v>
      </c>
      <c r="D208" s="17">
        <v>-1.3764510779436079E-2</v>
      </c>
      <c r="E208" s="17">
        <v>4.954419342053118E-2</v>
      </c>
      <c r="F208" s="18">
        <v>-4.1470820681336007E-2</v>
      </c>
    </row>
    <row r="209" spans="1:6" x14ac:dyDescent="0.35">
      <c r="A209" s="1">
        <v>201507</v>
      </c>
      <c r="B209" s="16">
        <v>-6.5454855777436483E-2</v>
      </c>
      <c r="C209" s="17">
        <v>-5.3655092741159094E-2</v>
      </c>
      <c r="D209" s="17">
        <v>-0.207667731629393</v>
      </c>
      <c r="E209" s="17">
        <v>-5.4003021148036345E-2</v>
      </c>
      <c r="F209" s="18">
        <v>-9.3039402881444189E-2</v>
      </c>
    </row>
    <row r="210" spans="1:6" x14ac:dyDescent="0.35">
      <c r="A210" s="1">
        <v>201508</v>
      </c>
      <c r="B210" s="16">
        <v>3.4152132225367726E-2</v>
      </c>
      <c r="C210" s="17">
        <v>-1.0783316378433438E-2</v>
      </c>
      <c r="D210" s="17">
        <v>4.414261460101887E-2</v>
      </c>
      <c r="E210" s="17">
        <v>-7.5848303393213357E-3</v>
      </c>
      <c r="F210" s="18">
        <v>-1.5693779904306204E-2</v>
      </c>
    </row>
    <row r="211" spans="1:6" x14ac:dyDescent="0.35">
      <c r="A211" s="1">
        <v>201509</v>
      </c>
      <c r="B211" s="16">
        <v>-1.5275938189845406E-2</v>
      </c>
      <c r="C211" s="17">
        <v>-4.6620046620046152E-3</v>
      </c>
      <c r="D211" s="17">
        <v>-8.3536585365853622E-2</v>
      </c>
      <c r="E211" s="17">
        <v>-2.3732904263877752E-2</v>
      </c>
      <c r="F211" s="18">
        <v>5.7359517791173431E-3</v>
      </c>
    </row>
    <row r="212" spans="1:6" x14ac:dyDescent="0.35">
      <c r="A212" s="1">
        <v>201510</v>
      </c>
      <c r="B212" s="16">
        <v>2.349354375896695E-2</v>
      </c>
      <c r="C212" s="17">
        <v>7.2255131560821084E-2</v>
      </c>
      <c r="D212" s="17">
        <v>3.3266799733865593E-2</v>
      </c>
      <c r="E212" s="17">
        <v>-3.296250515039123E-3</v>
      </c>
      <c r="F212" s="18">
        <v>-9.4731754470759322E-3</v>
      </c>
    </row>
    <row r="213" spans="1:6" x14ac:dyDescent="0.35">
      <c r="A213" s="1">
        <v>201511</v>
      </c>
      <c r="B213" s="16">
        <v>-6.6672507446995044E-2</v>
      </c>
      <c r="C213" s="17">
        <v>-9.5137149097449858E-2</v>
      </c>
      <c r="D213" s="17">
        <v>-0.10603133719682345</v>
      </c>
      <c r="E213" s="17">
        <v>-1.0748243075651032E-2</v>
      </c>
      <c r="F213" s="18">
        <v>-0.10320093685956866</v>
      </c>
    </row>
    <row r="214" spans="1:6" x14ac:dyDescent="0.35">
      <c r="A214" s="1">
        <v>201512</v>
      </c>
      <c r="B214" s="16">
        <v>-4.7873838355392273E-3</v>
      </c>
      <c r="C214" s="17">
        <v>-2.0090870367741043E-2</v>
      </c>
      <c r="D214" s="17">
        <v>-0.11068427370948375</v>
      </c>
      <c r="E214" s="17">
        <v>5.8921855411617097E-2</v>
      </c>
      <c r="F214" s="18">
        <v>2.5355024756515521E-2</v>
      </c>
    </row>
    <row r="215" spans="1:6" x14ac:dyDescent="0.35">
      <c r="A215" s="1">
        <v>201601</v>
      </c>
      <c r="B215" s="16">
        <v>5.3008866251650577E-2</v>
      </c>
      <c r="C215" s="17">
        <v>3.1877128160544776E-2</v>
      </c>
      <c r="D215" s="17">
        <v>-9.2332613390928797E-2</v>
      </c>
      <c r="E215" s="17">
        <v>-8.1689029202841379E-2</v>
      </c>
      <c r="F215" s="18">
        <v>-3.0830459007694322E-2</v>
      </c>
    </row>
    <row r="216" spans="1:6" x14ac:dyDescent="0.35">
      <c r="A216" s="1">
        <v>201602</v>
      </c>
      <c r="B216" s="16">
        <v>0.10569688283769252</v>
      </c>
      <c r="C216" s="17">
        <v>4.7391701186547674E-2</v>
      </c>
      <c r="D216" s="17">
        <v>3.866745984533182E-3</v>
      </c>
      <c r="E216" s="17">
        <v>-1.1173184357541888E-2</v>
      </c>
      <c r="F216" s="18">
        <v>2.9566360052562413E-2</v>
      </c>
    </row>
    <row r="217" spans="1:6" x14ac:dyDescent="0.35">
      <c r="A217" s="1">
        <v>201603</v>
      </c>
      <c r="B217" s="16">
        <v>9.7213220998049188E-4</v>
      </c>
      <c r="C217" s="17">
        <v>3.6600080439737281E-2</v>
      </c>
      <c r="D217" s="17">
        <v>0.13600000000000012</v>
      </c>
      <c r="E217" s="17">
        <v>0.10777922642329418</v>
      </c>
      <c r="F217" s="18">
        <v>3.3503509891512406E-2</v>
      </c>
    </row>
    <row r="218" spans="1:6" x14ac:dyDescent="0.35">
      <c r="A218" s="1">
        <v>201604</v>
      </c>
      <c r="B218" s="16">
        <v>4.4431854969245732E-2</v>
      </c>
      <c r="C218" s="17">
        <v>0.15228918779099843</v>
      </c>
      <c r="D218" s="17">
        <v>0.19770474700052154</v>
      </c>
      <c r="E218" s="17">
        <v>-4.6684974499803911E-2</v>
      </c>
      <c r="F218" s="18">
        <v>4.0907687557888206E-2</v>
      </c>
    </row>
    <row r="219" spans="1:6" x14ac:dyDescent="0.35">
      <c r="A219" s="1">
        <v>201605</v>
      </c>
      <c r="B219" s="16">
        <v>-5.6567222006974061E-2</v>
      </c>
      <c r="C219" s="17">
        <v>-0.10241876648521242</v>
      </c>
      <c r="D219" s="17">
        <v>6.9250871080139387E-2</v>
      </c>
      <c r="E219" s="17">
        <v>4.115226337448874E-4</v>
      </c>
      <c r="F219" s="18">
        <v>-7.5386820900687157E-2</v>
      </c>
    </row>
    <row r="220" spans="1:6" x14ac:dyDescent="0.35">
      <c r="A220" s="1">
        <v>201606</v>
      </c>
      <c r="B220" s="16">
        <v>8.4681724845995898E-2</v>
      </c>
      <c r="C220" s="17">
        <v>0.16437414030261333</v>
      </c>
      <c r="D220" s="17">
        <v>-1.5682281059063219E-2</v>
      </c>
      <c r="E220" s="17">
        <v>0.19827231591937489</v>
      </c>
      <c r="F220" s="18">
        <v>3.6569717707442218E-2</v>
      </c>
    </row>
    <row r="221" spans="1:6" x14ac:dyDescent="0.35">
      <c r="A221" s="1">
        <v>201607</v>
      </c>
      <c r="B221" s="16">
        <v>2.7941844616083733E-2</v>
      </c>
      <c r="C221" s="17">
        <v>9.2573699189174796E-2</v>
      </c>
      <c r="D221" s="17">
        <v>-0.1392509828264018</v>
      </c>
      <c r="E221" s="17">
        <v>3.7761757638172799E-3</v>
      </c>
      <c r="F221" s="18">
        <v>1.5318753868372115E-2</v>
      </c>
    </row>
    <row r="222" spans="1:6" x14ac:dyDescent="0.35">
      <c r="A222" s="1">
        <v>201608</v>
      </c>
      <c r="B222" s="16">
        <v>-3.3959484346224644E-2</v>
      </c>
      <c r="C222" s="17">
        <v>-8.0601562883963251E-2</v>
      </c>
      <c r="D222" s="17">
        <v>7.4519230769230838E-2</v>
      </c>
      <c r="E222" s="17">
        <v>5.8139534883723254E-3</v>
      </c>
      <c r="F222" s="18">
        <v>-6.3042926085852158E-2</v>
      </c>
    </row>
    <row r="223" spans="1:6" x14ac:dyDescent="0.35">
      <c r="A223" s="1">
        <v>201609</v>
      </c>
      <c r="B223" s="16">
        <v>4.3464999237454727E-3</v>
      </c>
      <c r="C223" s="17">
        <v>2.7102154273801249E-2</v>
      </c>
      <c r="D223" s="17">
        <v>7.9194630872483129E-2</v>
      </c>
      <c r="E223" s="17">
        <v>3.0601836110166536E-2</v>
      </c>
      <c r="F223" s="18">
        <v>5.4001301236174415E-2</v>
      </c>
    </row>
    <row r="224" spans="1:6" x14ac:dyDescent="0.35">
      <c r="A224" s="1">
        <v>201610</v>
      </c>
      <c r="B224" s="16">
        <v>-3.3406726900007566E-2</v>
      </c>
      <c r="C224" s="17">
        <v>-7.3800353908608396E-2</v>
      </c>
      <c r="D224" s="17">
        <v>-2.8606965174129417E-2</v>
      </c>
      <c r="E224" s="17">
        <v>8.3140877598152363E-2</v>
      </c>
      <c r="F224" s="18">
        <v>-2.2633744855966587E-3</v>
      </c>
    </row>
    <row r="225" spans="1:6" x14ac:dyDescent="0.35">
      <c r="A225" s="1">
        <v>201611</v>
      </c>
      <c r="B225" s="16">
        <v>-7.7920037703243961E-2</v>
      </c>
      <c r="C225" s="17">
        <v>-7.3836817262306065E-2</v>
      </c>
      <c r="D225" s="17">
        <v>5.5057618437900135E-2</v>
      </c>
      <c r="E225" s="17">
        <v>-8.2546451416387501E-2</v>
      </c>
      <c r="F225" s="18">
        <v>0.20009280263971951</v>
      </c>
    </row>
    <row r="226" spans="1:6" x14ac:dyDescent="0.35">
      <c r="A226" s="1">
        <v>201612</v>
      </c>
      <c r="B226" s="16">
        <v>-1.8911321236902645E-2</v>
      </c>
      <c r="C226" s="17">
        <v>-2.9911418517170163E-2</v>
      </c>
      <c r="D226" s="17">
        <v>8.6569579288025889E-2</v>
      </c>
      <c r="E226" s="17">
        <v>-8.9973439575033121E-2</v>
      </c>
      <c r="F226" s="18">
        <v>-4.9662757228165155E-2</v>
      </c>
    </row>
    <row r="227" spans="1:6" x14ac:dyDescent="0.35">
      <c r="A227" s="1">
        <v>201701</v>
      </c>
      <c r="B227" s="16">
        <v>5.1836415733263808E-2</v>
      </c>
      <c r="C227" s="17">
        <v>9.7191819375820776E-2</v>
      </c>
      <c r="D227" s="17">
        <v>-1.6939687267311876E-2</v>
      </c>
      <c r="E227" s="17">
        <v>9.120758847136079E-2</v>
      </c>
      <c r="F227" s="18">
        <v>8.2998056145743959E-2</v>
      </c>
    </row>
    <row r="228" spans="1:6" x14ac:dyDescent="0.35">
      <c r="A228" s="1">
        <v>201702</v>
      </c>
      <c r="B228" s="16">
        <v>3.5083374607891793E-2</v>
      </c>
      <c r="C228" s="17">
        <v>5.2784586444735826E-2</v>
      </c>
      <c r="D228" s="17">
        <v>2.2722969134633564E-2</v>
      </c>
      <c r="E228" s="17">
        <v>-4.6472751588097716E-2</v>
      </c>
      <c r="F228" s="18">
        <v>-3.2975748215552381E-3</v>
      </c>
    </row>
    <row r="229" spans="1:6" x14ac:dyDescent="0.35">
      <c r="A229" s="1">
        <v>201703</v>
      </c>
      <c r="B229" s="16">
        <v>-2.1532817609060118E-3</v>
      </c>
      <c r="C229" s="17">
        <v>-1.1532838810980661E-2</v>
      </c>
      <c r="D229" s="17">
        <v>-6.3136456211812519E-2</v>
      </c>
      <c r="E229" s="17">
        <v>-2.3141654978962034E-2</v>
      </c>
      <c r="F229" s="18">
        <v>-2.2866236703241505E-2</v>
      </c>
    </row>
    <row r="230" spans="1:6" x14ac:dyDescent="0.35">
      <c r="A230" s="1">
        <v>201704</v>
      </c>
      <c r="B230" s="16">
        <v>1.366687979539627E-2</v>
      </c>
      <c r="C230" s="17">
        <v>-5.444785276073616E-2</v>
      </c>
      <c r="D230" s="17">
        <v>-2.5098814229249089E-2</v>
      </c>
      <c r="E230" s="17">
        <v>-4.2354630294328843E-2</v>
      </c>
      <c r="F230" s="18">
        <v>-1.7829590262300687E-2</v>
      </c>
    </row>
    <row r="231" spans="1:6" x14ac:dyDescent="0.35">
      <c r="A231" s="1">
        <v>201705</v>
      </c>
      <c r="B231" s="16">
        <v>5.598044626665688E-3</v>
      </c>
      <c r="C231" s="17">
        <v>8.3420229405630764E-3</v>
      </c>
      <c r="D231" s="17">
        <v>-2.0474356375430713E-2</v>
      </c>
      <c r="E231" s="17">
        <v>-3.0359820089955081E-2</v>
      </c>
      <c r="F231" s="18">
        <v>-9.6875545470413993E-3</v>
      </c>
    </row>
    <row r="232" spans="1:6" x14ac:dyDescent="0.35">
      <c r="A232" s="1">
        <v>201706</v>
      </c>
      <c r="B232" s="16">
        <v>-2.5952642308295526E-2</v>
      </c>
      <c r="C232" s="17">
        <v>-4.4754682293461912E-2</v>
      </c>
      <c r="D232" s="17">
        <v>-4.718543046357615E-2</v>
      </c>
      <c r="E232" s="17">
        <v>-2.8218013142636167E-2</v>
      </c>
      <c r="F232" s="18">
        <v>4.5474574777474297E-2</v>
      </c>
    </row>
    <row r="233" spans="1:6" x14ac:dyDescent="0.35">
      <c r="A233" s="1">
        <v>201707</v>
      </c>
      <c r="B233" s="16">
        <v>2.5034210738147156E-2</v>
      </c>
      <c r="C233" s="17">
        <v>9.5627593672940048E-3</v>
      </c>
      <c r="D233" s="17">
        <v>8.9704604691572598E-2</v>
      </c>
      <c r="E233" s="17">
        <v>0.10779634049323783</v>
      </c>
      <c r="F233" s="18">
        <v>7.1651352946135116E-2</v>
      </c>
    </row>
    <row r="234" spans="1:6" x14ac:dyDescent="0.35">
      <c r="A234" s="1">
        <v>201708</v>
      </c>
      <c r="B234" s="16">
        <v>3.8322600910946969E-2</v>
      </c>
      <c r="C234" s="17">
        <v>4.7003455260336002E-2</v>
      </c>
      <c r="D234" s="17">
        <v>-5.86007574247559E-2</v>
      </c>
      <c r="E234" s="17">
        <v>-7.1095152603231626E-2</v>
      </c>
      <c r="F234" s="18">
        <v>6.5759458821678551E-2</v>
      </c>
    </row>
    <row r="235" spans="1:6" x14ac:dyDescent="0.35">
      <c r="A235" s="1">
        <v>201709</v>
      </c>
      <c r="B235" s="16">
        <v>-2.8286189683860319E-2</v>
      </c>
      <c r="C235" s="17">
        <v>-5.115220483641536E-2</v>
      </c>
      <c r="D235" s="17">
        <v>9.4008045733644074E-2</v>
      </c>
      <c r="E235" s="17">
        <v>-1.0050251256281229E-2</v>
      </c>
      <c r="F235" s="18">
        <v>-4.5944350136541412E-2</v>
      </c>
    </row>
    <row r="236" spans="1:6" x14ac:dyDescent="0.35">
      <c r="A236" s="1">
        <v>201710</v>
      </c>
      <c r="B236" s="16">
        <v>-1.1130136986301387E-2</v>
      </c>
      <c r="C236" s="17">
        <v>1.0194291196929939E-3</v>
      </c>
      <c r="D236" s="17">
        <v>5.2448229146506709E-2</v>
      </c>
      <c r="E236" s="17">
        <v>-2.303787582975414E-2</v>
      </c>
      <c r="F236" s="18">
        <v>5.6937299346304204E-2</v>
      </c>
    </row>
    <row r="237" spans="1:6" x14ac:dyDescent="0.35">
      <c r="A237" s="1">
        <v>201711</v>
      </c>
      <c r="B237" s="16">
        <v>4.8799685163321005E-3</v>
      </c>
      <c r="C237" s="17">
        <v>-1.3119271550949385E-2</v>
      </c>
      <c r="D237" s="17">
        <v>5.5535123207061332E-2</v>
      </c>
      <c r="E237" s="17">
        <v>2.7178257394084859E-2</v>
      </c>
      <c r="F237" s="18">
        <v>-1.1967063129002753E-2</v>
      </c>
    </row>
    <row r="238" spans="1:6" x14ac:dyDescent="0.35">
      <c r="A238" s="1">
        <v>201712</v>
      </c>
      <c r="B238" s="16">
        <v>2.5534581342523621E-2</v>
      </c>
      <c r="C238" s="17">
        <v>4.0730848609930703E-2</v>
      </c>
      <c r="D238" s="17">
        <v>5.2613240418118545E-2</v>
      </c>
      <c r="E238" s="17">
        <v>-1.7898832684824839E-2</v>
      </c>
      <c r="F238" s="18">
        <v>7.1857174605526319E-2</v>
      </c>
    </row>
    <row r="239" spans="1:6" x14ac:dyDescent="0.35">
      <c r="A239" s="1">
        <v>201801</v>
      </c>
      <c r="B239" s="16">
        <v>2.5815321163980665E-2</v>
      </c>
      <c r="C239" s="17">
        <v>5.5993000874889898E-3</v>
      </c>
      <c r="D239" s="17">
        <v>7.1333995365773006E-2</v>
      </c>
      <c r="E239" s="17">
        <v>-3.4469096671949306E-2</v>
      </c>
      <c r="F239" s="18">
        <v>-1.8142235123367212E-2</v>
      </c>
    </row>
    <row r="240" spans="1:6" x14ac:dyDescent="0.35">
      <c r="A240" s="1">
        <v>201802</v>
      </c>
      <c r="B240" s="16">
        <v>-1.8762564217109534E-2</v>
      </c>
      <c r="C240" s="17">
        <v>-4.8373064207412497E-2</v>
      </c>
      <c r="D240" s="17">
        <v>-4.7736752664915838E-2</v>
      </c>
      <c r="E240" s="17">
        <v>1.2310217480508978E-3</v>
      </c>
      <c r="F240" s="18">
        <v>-2.6396367859782499E-2</v>
      </c>
    </row>
    <row r="241" spans="1:6" x14ac:dyDescent="0.35">
      <c r="A241" s="1">
        <v>201803</v>
      </c>
      <c r="B241" s="16">
        <v>7.1325593747628702E-3</v>
      </c>
      <c r="C241" s="17">
        <v>-8.4719936612421831E-3</v>
      </c>
      <c r="D241" s="17">
        <v>5.3536664503569087E-2</v>
      </c>
      <c r="E241" s="17">
        <v>-3.1557377049180269E-2</v>
      </c>
      <c r="F241" s="18">
        <v>-3.0943860029642445E-2</v>
      </c>
    </row>
    <row r="242" spans="1:6" x14ac:dyDescent="0.35">
      <c r="A242" s="1">
        <v>201804</v>
      </c>
      <c r="B242" s="16">
        <v>-6.1026143298424929E-3</v>
      </c>
      <c r="C242" s="17">
        <v>8.1755593803787274E-3</v>
      </c>
      <c r="D242" s="17">
        <v>5.5897751770865423E-2</v>
      </c>
      <c r="E242" s="17">
        <v>3.9356749894202236E-2</v>
      </c>
      <c r="F242" s="18">
        <v>1.3615846607229365E-2</v>
      </c>
    </row>
    <row r="243" spans="1:6" x14ac:dyDescent="0.35">
      <c r="A243" s="1">
        <v>201805</v>
      </c>
      <c r="B243" s="16">
        <v>-1.0991510006064242E-2</v>
      </c>
      <c r="C243" s="17">
        <v>3.4753978415951181E-3</v>
      </c>
      <c r="D243" s="17">
        <v>-2.2312964853434258E-2</v>
      </c>
      <c r="E243" s="17">
        <v>7.3289902280131436E-3</v>
      </c>
      <c r="F243" s="18">
        <v>7.9493596349182738E-3</v>
      </c>
    </row>
    <row r="244" spans="1:6" x14ac:dyDescent="0.35">
      <c r="A244" s="1">
        <v>201806</v>
      </c>
      <c r="B244" s="16">
        <v>-3.8476278071587378E-2</v>
      </c>
      <c r="C244" s="17">
        <v>-1.5797788309636629E-2</v>
      </c>
      <c r="D244" s="17">
        <v>0.1060560859188544</v>
      </c>
      <c r="E244" s="17">
        <v>-6.9523039611964488E-2</v>
      </c>
      <c r="F244" s="18">
        <v>-3.1692712136702217E-2</v>
      </c>
    </row>
    <row r="245" spans="1:6" x14ac:dyDescent="0.35">
      <c r="A245" s="1">
        <v>201807</v>
      </c>
      <c r="B245" s="16">
        <v>-1.6660023913909972E-2</v>
      </c>
      <c r="C245" s="17">
        <v>-3.9449314730213514E-2</v>
      </c>
      <c r="D245" s="17">
        <v>-7.2690492245448435E-2</v>
      </c>
      <c r="E245" s="17">
        <v>-4.5178105994786999E-2</v>
      </c>
      <c r="F245" s="18">
        <v>-5.067873303167425E-2</v>
      </c>
    </row>
    <row r="246" spans="1:6" x14ac:dyDescent="0.35">
      <c r="A246" s="1">
        <v>201808</v>
      </c>
      <c r="B246" s="16">
        <v>-2.1806095979247653E-2</v>
      </c>
      <c r="C246" s="17">
        <v>-6.4400025708593156E-2</v>
      </c>
      <c r="D246" s="17">
        <v>1.5125072716695609E-2</v>
      </c>
      <c r="E246" s="17">
        <v>-7.3703366696997397E-2</v>
      </c>
      <c r="F246" s="18">
        <v>-5.0643469971401345E-2</v>
      </c>
    </row>
    <row r="247" spans="1:6" x14ac:dyDescent="0.35">
      <c r="A247" s="1">
        <v>201809</v>
      </c>
      <c r="B247" s="16">
        <v>-8.7014170879257113E-3</v>
      </c>
      <c r="C247" s="17">
        <v>1.0647798310091439E-2</v>
      </c>
      <c r="D247" s="17">
        <v>4.942693409742116E-2</v>
      </c>
      <c r="E247" s="17">
        <v>6.3850687622790669E-3</v>
      </c>
      <c r="F247" s="18">
        <v>4.7905945357934909E-2</v>
      </c>
    </row>
    <row r="248" spans="1:6" x14ac:dyDescent="0.35">
      <c r="A248" s="1">
        <v>201810</v>
      </c>
      <c r="B248" s="16">
        <v>1.5716435378699156E-2</v>
      </c>
      <c r="C248" s="17">
        <v>-2.922784121805333E-2</v>
      </c>
      <c r="D248" s="17">
        <v>-0.10839590443686009</v>
      </c>
      <c r="E248" s="17">
        <v>0.10004880429477803</v>
      </c>
      <c r="F248" s="18">
        <v>-4.1603449652639179E-2</v>
      </c>
    </row>
    <row r="249" spans="1:6" x14ac:dyDescent="0.35">
      <c r="A249" s="1">
        <v>201811</v>
      </c>
      <c r="B249" s="16">
        <v>9.0534979423868567E-3</v>
      </c>
      <c r="C249" s="17">
        <v>-4.5511833076600228E-3</v>
      </c>
      <c r="D249" s="17">
        <v>-0.22018067677231667</v>
      </c>
      <c r="E249" s="17">
        <v>-4.5696539485359455E-2</v>
      </c>
      <c r="F249" s="18">
        <v>3.5327445425762383E-2</v>
      </c>
    </row>
    <row r="250" spans="1:6" ht="15" thickBot="1" x14ac:dyDescent="0.4">
      <c r="A250" s="1">
        <v>201812</v>
      </c>
      <c r="B250" s="19">
        <v>4.5106035889070029E-2</v>
      </c>
      <c r="C250" s="20">
        <v>9.3057607090103467E-2</v>
      </c>
      <c r="D250" s="20">
        <v>-0.10838405654820349</v>
      </c>
      <c r="E250" s="20">
        <v>-5.2998605299860557E-2</v>
      </c>
      <c r="F250" s="21">
        <v>-3.9473684210526327E-2</v>
      </c>
    </row>
  </sheetData>
  <pageMargins left="0.7" right="0.7" top="0.75" bottom="0.75" header="0.3" footer="0.3"/>
  <pageSetup orientation="portrait" horizontalDpi="4294967293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B1BD3-D15F-463E-B236-FD507B6E4676}">
  <dimension ref="A1:AN275"/>
  <sheetViews>
    <sheetView zoomScale="110" zoomScaleNormal="110" workbookViewId="0">
      <pane xSplit="4" ySplit="5" topLeftCell="AF75" activePane="bottomRight" state="frozen"/>
      <selection pane="topRight" activeCell="E1" sqref="E1"/>
      <selection pane="bottomLeft" activeCell="A6" sqref="A6"/>
      <selection pane="bottomRight" activeCell="AL10" sqref="AL10"/>
    </sheetView>
  </sheetViews>
  <sheetFormatPr defaultRowHeight="14.5" x14ac:dyDescent="0.35"/>
  <cols>
    <col min="1" max="1" width="11.81640625" style="17" customWidth="1"/>
    <col min="2" max="3" width="8.7265625" style="17"/>
    <col min="4" max="4" width="12.7265625" style="17" bestFit="1" customWidth="1"/>
    <col min="5" max="7" width="8.7265625" style="17"/>
    <col min="8" max="8" width="20.90625" style="17" customWidth="1"/>
    <col min="9" max="9" width="8.7265625" style="17" bestFit="1" customWidth="1"/>
    <col min="10" max="10" width="14.81640625" style="17" bestFit="1" customWidth="1"/>
    <col min="11" max="12" width="14.81640625" style="17" customWidth="1"/>
    <col min="13" max="14" width="8.7265625" style="17"/>
    <col min="15" max="15" width="14.81640625" style="17" bestFit="1" customWidth="1"/>
    <col min="16" max="17" width="14.81640625" style="17" customWidth="1"/>
    <col min="18" max="18" width="19.7265625" style="17" bestFit="1" customWidth="1"/>
    <col min="19" max="19" width="8.7265625" style="17"/>
    <col min="20" max="20" width="12.453125" style="17" bestFit="1" customWidth="1"/>
    <col min="21" max="21" width="8.7265625" style="17"/>
    <col min="22" max="22" width="14.453125" style="17" bestFit="1" customWidth="1"/>
    <col min="23" max="27" width="8.7265625" style="17"/>
    <col min="28" max="28" width="19.7265625" style="17" bestFit="1" customWidth="1"/>
    <col min="29" max="29" width="10.54296875" style="17" bestFit="1" customWidth="1"/>
    <col min="30" max="31" width="8.7265625" style="17"/>
    <col min="32" max="32" width="14.453125" style="17" bestFit="1" customWidth="1"/>
    <col min="33" max="16384" width="8.7265625" style="17"/>
  </cols>
  <sheetData>
    <row r="1" spans="1:40" customFormat="1" x14ac:dyDescent="0.35">
      <c r="G1" s="40"/>
    </row>
    <row r="2" spans="1:40" customFormat="1" x14ac:dyDescent="0.35">
      <c r="A2" t="s">
        <v>47</v>
      </c>
      <c r="G2" s="40"/>
    </row>
    <row r="3" spans="1:40" customFormat="1" x14ac:dyDescent="0.35">
      <c r="G3" s="40"/>
    </row>
    <row r="4" spans="1:40" customFormat="1" x14ac:dyDescent="0.35">
      <c r="B4" s="81" t="s">
        <v>555</v>
      </c>
      <c r="C4" s="81"/>
      <c r="D4" s="81"/>
      <c r="E4" s="81"/>
      <c r="F4" s="81"/>
      <c r="G4" s="49"/>
      <c r="H4" s="82" t="s">
        <v>18</v>
      </c>
      <c r="I4" s="83"/>
      <c r="J4" s="83"/>
      <c r="K4" s="83"/>
      <c r="L4" s="84"/>
      <c r="M4" s="85" t="s">
        <v>19</v>
      </c>
      <c r="N4" s="85"/>
      <c r="O4" s="85"/>
      <c r="P4" s="39"/>
      <c r="Q4" s="39"/>
      <c r="R4" s="85" t="s">
        <v>6</v>
      </c>
      <c r="S4" s="85"/>
      <c r="T4" s="85"/>
      <c r="U4" s="39"/>
      <c r="V4" s="39"/>
      <c r="W4" s="85" t="s">
        <v>13</v>
      </c>
      <c r="X4" s="85"/>
      <c r="Y4" s="85"/>
      <c r="Z4" s="39"/>
      <c r="AA4" s="39"/>
      <c r="AB4" s="85" t="s">
        <v>23</v>
      </c>
      <c r="AC4" s="85"/>
      <c r="AD4" s="85"/>
      <c r="AH4" s="22" t="s">
        <v>570</v>
      </c>
      <c r="AL4" s="22" t="s">
        <v>574</v>
      </c>
    </row>
    <row r="5" spans="1:40" customFormat="1" x14ac:dyDescent="0.35">
      <c r="A5" t="str">
        <f>'Front Sheet'!A7</f>
        <v>Date</v>
      </c>
      <c r="B5" t="str">
        <f>'Front Sheet'!B7</f>
        <v>Gold</v>
      </c>
      <c r="C5" t="str">
        <f>'Front Sheet'!C7</f>
        <v>Silver</v>
      </c>
      <c r="D5" t="str">
        <f>'Front Sheet'!D7</f>
        <v>WTI Crude</v>
      </c>
      <c r="E5" t="str">
        <f>'Front Sheet'!E7</f>
        <v>Coffee</v>
      </c>
      <c r="F5" t="str">
        <f>'Front Sheet'!F7</f>
        <v>Copper</v>
      </c>
      <c r="G5" s="40"/>
      <c r="H5" s="70" t="s">
        <v>568</v>
      </c>
      <c r="I5" s="71" t="s">
        <v>551</v>
      </c>
      <c r="J5" s="71" t="s">
        <v>569</v>
      </c>
      <c r="K5" s="72" t="s">
        <v>558</v>
      </c>
      <c r="L5" s="73" t="s">
        <v>559</v>
      </c>
      <c r="M5" s="70" t="s">
        <v>556</v>
      </c>
      <c r="N5" s="71" t="s">
        <v>551</v>
      </c>
      <c r="O5" s="71" t="s">
        <v>557</v>
      </c>
      <c r="P5" s="72" t="s">
        <v>558</v>
      </c>
      <c r="Q5" s="73" t="s">
        <v>559</v>
      </c>
      <c r="R5" s="71" t="s">
        <v>556</v>
      </c>
      <c r="S5" s="71" t="s">
        <v>551</v>
      </c>
      <c r="T5" s="71" t="s">
        <v>557</v>
      </c>
      <c r="U5" s="72" t="s">
        <v>558</v>
      </c>
      <c r="V5" s="73" t="s">
        <v>559</v>
      </c>
      <c r="W5" s="55" t="s">
        <v>556</v>
      </c>
      <c r="X5" s="56" t="s">
        <v>551</v>
      </c>
      <c r="Y5" s="56" t="s">
        <v>557</v>
      </c>
      <c r="Z5" s="75" t="s">
        <v>558</v>
      </c>
      <c r="AA5" s="74" t="s">
        <v>559</v>
      </c>
      <c r="AB5" s="70" t="s">
        <v>556</v>
      </c>
      <c r="AC5" s="71" t="s">
        <v>551</v>
      </c>
      <c r="AD5" s="71" t="s">
        <v>557</v>
      </c>
      <c r="AE5" s="72" t="s">
        <v>558</v>
      </c>
      <c r="AF5" s="73" t="s">
        <v>559</v>
      </c>
      <c r="AH5" t="s">
        <v>573</v>
      </c>
      <c r="AI5" t="s">
        <v>571</v>
      </c>
      <c r="AJ5" t="s">
        <v>572</v>
      </c>
      <c r="AM5" t="s">
        <v>571</v>
      </c>
      <c r="AN5" t="s">
        <v>572</v>
      </c>
    </row>
    <row r="6" spans="1:40" customFormat="1" x14ac:dyDescent="0.35">
      <c r="A6">
        <f>'Front Sheet'!A8</f>
        <v>199901</v>
      </c>
      <c r="B6">
        <f>'Front Sheet'!B8</f>
        <v>-4.5562215389022536E-3</v>
      </c>
      <c r="C6">
        <f>'Front Sheet'!C8</f>
        <v>0.19154576392620459</v>
      </c>
      <c r="D6">
        <f>'Front Sheet'!D8</f>
        <v>4.9607736379209851E-2</v>
      </c>
      <c r="E6">
        <f>'Front Sheet'!E8</f>
        <v>-0.11373821522390046</v>
      </c>
      <c r="F6">
        <f>'Front Sheet'!F8</f>
        <v>-4.1638234479403957E-2</v>
      </c>
      <c r="G6" s="40"/>
      <c r="H6" s="40"/>
      <c r="I6" s="17"/>
      <c r="J6" s="17"/>
      <c r="K6" s="17"/>
      <c r="L6" s="17"/>
      <c r="M6" s="40"/>
      <c r="N6" s="17"/>
      <c r="O6" s="17"/>
      <c r="P6" s="56"/>
      <c r="Q6" s="41"/>
      <c r="R6" s="55"/>
      <c r="S6" s="56"/>
      <c r="T6" s="56"/>
      <c r="U6" s="56"/>
      <c r="V6" s="74"/>
      <c r="W6" s="40"/>
      <c r="X6" s="17"/>
      <c r="Y6" s="17"/>
      <c r="Z6" s="17"/>
      <c r="AA6" s="41"/>
      <c r="AB6" s="40"/>
      <c r="AC6" s="17"/>
      <c r="AD6" s="56"/>
      <c r="AE6" s="17"/>
      <c r="AF6" s="41"/>
    </row>
    <row r="7" spans="1:40" customFormat="1" x14ac:dyDescent="0.35">
      <c r="A7">
        <f>'Front Sheet'!A9</f>
        <v>199902</v>
      </c>
      <c r="B7">
        <f>'Front Sheet'!B9</f>
        <v>-3.1244124910755397E-4</v>
      </c>
      <c r="C7">
        <f>'Front Sheet'!C9</f>
        <v>4.1488786002044309E-2</v>
      </c>
      <c r="D7">
        <f>'Front Sheet'!D9</f>
        <v>-4.0924766402838993E-2</v>
      </c>
      <c r="E7">
        <f>'Front Sheet'!E9</f>
        <v>-1.1069533592250339E-2</v>
      </c>
      <c r="F7">
        <f>'Front Sheet'!F9</f>
        <v>-2.1435589397887568E-2</v>
      </c>
      <c r="G7" s="40"/>
      <c r="H7" s="40"/>
      <c r="I7" s="17"/>
      <c r="J7" s="17"/>
      <c r="K7" s="17"/>
      <c r="L7" s="17"/>
      <c r="M7" s="40"/>
      <c r="N7" s="17"/>
      <c r="O7" s="17"/>
      <c r="P7" s="17"/>
      <c r="Q7" s="41"/>
      <c r="R7" s="40"/>
      <c r="S7" s="17"/>
      <c r="T7" s="17"/>
      <c r="U7" s="17"/>
      <c r="V7" s="41"/>
      <c r="W7" s="40"/>
      <c r="X7" s="17"/>
      <c r="Y7" s="17"/>
      <c r="Z7" s="17"/>
      <c r="AA7" s="41"/>
      <c r="AB7" s="40"/>
      <c r="AC7" s="17"/>
      <c r="AD7" s="17"/>
      <c r="AE7" s="17"/>
      <c r="AF7" s="41"/>
    </row>
    <row r="8" spans="1:40" customFormat="1" x14ac:dyDescent="0.35">
      <c r="A8">
        <f>'Front Sheet'!A10</f>
        <v>199903</v>
      </c>
      <c r="B8">
        <f>'Front Sheet'!B10</f>
        <v>-2.3027827675784155E-2</v>
      </c>
      <c r="C8">
        <f>'Front Sheet'!C10</f>
        <v>-6.2294324808036428E-2</v>
      </c>
      <c r="D8">
        <f>'Front Sheet'!D10</f>
        <v>0.36868843748547009</v>
      </c>
      <c r="E8">
        <f>'Front Sheet'!E10</f>
        <v>6.4239394288064175E-2</v>
      </c>
      <c r="F8">
        <f>'Front Sheet'!F10</f>
        <v>-1.1044652456418417E-2</v>
      </c>
      <c r="G8" s="40"/>
      <c r="H8" s="40"/>
      <c r="I8" s="17"/>
      <c r="J8" s="17"/>
      <c r="K8" s="17"/>
      <c r="L8" s="17"/>
      <c r="M8" s="40"/>
      <c r="N8" s="17"/>
      <c r="O8" s="17"/>
      <c r="P8" s="17"/>
      <c r="Q8" s="41"/>
      <c r="R8" s="40"/>
      <c r="S8" s="17"/>
      <c r="T8" s="17"/>
      <c r="U8" s="17"/>
      <c r="V8" s="41"/>
      <c r="W8" s="40"/>
      <c r="X8" s="17"/>
      <c r="Y8" s="17"/>
      <c r="Z8" s="17"/>
      <c r="AA8" s="41"/>
      <c r="AB8" s="40"/>
      <c r="AC8" s="17"/>
      <c r="AD8" s="17"/>
      <c r="AE8" s="17"/>
      <c r="AF8" s="41"/>
    </row>
    <row r="9" spans="1:40" customFormat="1" x14ac:dyDescent="0.35">
      <c r="A9">
        <f>'Front Sheet'!A11</f>
        <v>199904</v>
      </c>
      <c r="B9">
        <f>'Front Sheet'!B11</f>
        <v>1.9999524575884851E-2</v>
      </c>
      <c r="C9">
        <f>'Front Sheet'!C11</f>
        <v>-4.5191478881911107E-2</v>
      </c>
      <c r="D9">
        <f>'Front Sheet'!D11</f>
        <v>0.12594420204665957</v>
      </c>
      <c r="E9">
        <f>'Front Sheet'!E11</f>
        <v>-5.3978835761692899E-2</v>
      </c>
      <c r="F9">
        <f>'Front Sheet'!F11</f>
        <v>0.13671955042734349</v>
      </c>
      <c r="G9" s="40"/>
      <c r="H9" s="40">
        <f>SUM(B6:B8)</f>
        <v>-2.7896490463793965E-2</v>
      </c>
      <c r="I9" s="17">
        <f>IF(H9&gt;0,1,-1)</f>
        <v>-1</v>
      </c>
      <c r="J9" s="17">
        <f>I9*B9</f>
        <v>-1.9999524575884851E-2</v>
      </c>
      <c r="K9" s="3">
        <f>0.4/$B$168</f>
        <v>2.2706655085733609</v>
      </c>
      <c r="L9" s="54">
        <f>J9*K9</f>
        <v>-4.5412230642327009E-2</v>
      </c>
      <c r="M9" s="40">
        <f>SUM(C6:C8)</f>
        <v>0.17074022512021247</v>
      </c>
      <c r="N9" s="17">
        <f>IF(M9&gt;0,1,-1)</f>
        <v>1</v>
      </c>
      <c r="O9" s="17">
        <f>N9*C9</f>
        <v>-4.5191478881911107E-2</v>
      </c>
      <c r="P9" s="53">
        <f t="shared" ref="P9:P72" si="0">0.4/$C$168</f>
        <v>1.7024661699743628</v>
      </c>
      <c r="Q9" s="41">
        <f>O9*P9</f>
        <v>-7.6936963967564498E-2</v>
      </c>
      <c r="R9" s="40">
        <f>SUM(D6:D8)</f>
        <v>0.37737140746184095</v>
      </c>
      <c r="S9" s="17">
        <f>IF(R9&gt;0,1,-1)</f>
        <v>1</v>
      </c>
      <c r="T9" s="17">
        <f t="shared" ref="T9:T40" si="1">S9*D9</f>
        <v>0.12594420204665957</v>
      </c>
      <c r="U9" s="53">
        <f>0.4/$D$168</f>
        <v>1.1586025865413976</v>
      </c>
      <c r="V9" s="41">
        <f>T9*U9</f>
        <v>0.14591927825115217</v>
      </c>
      <c r="W9" s="40">
        <f>SUM(E6:E8)</f>
        <v>-6.0568354528086621E-2</v>
      </c>
      <c r="X9" s="17">
        <f>IF(W9&gt;0,1,-1)</f>
        <v>-1</v>
      </c>
      <c r="Y9" s="17">
        <f>X9*E9</f>
        <v>5.3978835761692899E-2</v>
      </c>
      <c r="Z9" s="53">
        <f>0.4/$E$168</f>
        <v>1.1681844990791723</v>
      </c>
      <c r="AA9" s="41">
        <f>Y9*Z9</f>
        <v>6.3057239215150135E-2</v>
      </c>
      <c r="AB9" s="40">
        <f>SUM(F6:F8)</f>
        <v>-7.4118476333709937E-2</v>
      </c>
      <c r="AC9" s="17">
        <f>IF(AB9&gt;0,1,-1)</f>
        <v>-1</v>
      </c>
      <c r="AD9" s="17">
        <f>AC9*F9</f>
        <v>-0.13671955042734349</v>
      </c>
      <c r="AE9" s="53">
        <f>0.4/$F$168</f>
        <v>1.3789791569550958</v>
      </c>
      <c r="AF9" s="41">
        <f>AD9*AE9</f>
        <v>-0.18853341038757782</v>
      </c>
      <c r="AH9" s="51">
        <f>AVERAGE(L9,Q9,V9,AA9,AF9)</f>
        <v>-2.0381217506233403E-2</v>
      </c>
      <c r="AI9">
        <f>SKEW(L9,Q9,V9,AA9,AF9)</f>
        <v>4.42884024202711E-2</v>
      </c>
      <c r="AJ9">
        <f>KURT(L9,Q9,V9,AA9,AF9)</f>
        <v>-0.70585283091236128</v>
      </c>
      <c r="AM9">
        <f>SKEW(J9,O9,T9,Y9,AD9)</f>
        <v>1.0396168665067023E-2</v>
      </c>
      <c r="AN9">
        <f>KURT(J9,O9,T9,Y9,AD9)</f>
        <v>-0.30797197045426117</v>
      </c>
    </row>
    <row r="10" spans="1:40" customFormat="1" x14ac:dyDescent="0.35">
      <c r="A10">
        <f>'Front Sheet'!A12</f>
        <v>199905</v>
      </c>
      <c r="B10">
        <f>'Front Sheet'!B12</f>
        <v>-5.5010593725231004E-2</v>
      </c>
      <c r="C10">
        <f>'Front Sheet'!C12</f>
        <v>-0.10507480010317261</v>
      </c>
      <c r="D10">
        <f>'Front Sheet'!D12</f>
        <v>-8.2411238098262646E-2</v>
      </c>
      <c r="E10">
        <f>'Front Sheet'!E12</f>
        <v>0.16920380339523977</v>
      </c>
      <c r="F10">
        <f>'Front Sheet'!F12</f>
        <v>-0.11616991366430081</v>
      </c>
      <c r="G10" s="40"/>
      <c r="H10" s="40">
        <f t="shared" ref="H10:H73" si="2">SUM(B7:B9)</f>
        <v>-3.3407443490068578E-3</v>
      </c>
      <c r="I10" s="17">
        <f t="shared" ref="I10:I17" si="3">IF(H10&gt;0,1,-1)</f>
        <v>-1</v>
      </c>
      <c r="J10" s="17">
        <f>I10*B10</f>
        <v>5.5010593725231004E-2</v>
      </c>
      <c r="K10" s="3">
        <f t="shared" ref="K10:K73" si="4">0.4/$B$168</f>
        <v>2.2706655085733609</v>
      </c>
      <c r="L10" s="54">
        <f t="shared" ref="L10:L72" si="5">J10*K10</f>
        <v>0.1249106577780242</v>
      </c>
      <c r="M10" s="40">
        <f t="shared" ref="M10:M73" si="6">SUM(C7:C9)</f>
        <v>-6.5997017687903226E-2</v>
      </c>
      <c r="N10" s="17">
        <f t="shared" ref="N10:N73" si="7">IF(M10&gt;0,1,-1)</f>
        <v>-1</v>
      </c>
      <c r="O10" s="17">
        <f t="shared" ref="O10:O73" si="8">N10*C10</f>
        <v>0.10507480010317261</v>
      </c>
      <c r="P10" s="53">
        <f t="shared" si="0"/>
        <v>1.7024661699743628</v>
      </c>
      <c r="Q10" s="41">
        <f t="shared" ref="Q10:Q73" si="9">O10*P10</f>
        <v>0.17888629249247004</v>
      </c>
      <c r="R10" s="40">
        <f t="shared" ref="R10:R73" si="10">SUM(D7:D9)</f>
        <v>0.45370787312929067</v>
      </c>
      <c r="S10" s="17">
        <f t="shared" ref="S10:S73" si="11">IF(R10&gt;0,1,-1)</f>
        <v>1</v>
      </c>
      <c r="T10" s="17">
        <f t="shared" si="1"/>
        <v>-8.2411238098262646E-2</v>
      </c>
      <c r="U10" s="53">
        <f t="shared" ref="U10:U73" si="12">0.4/$D$168</f>
        <v>1.1586025865413976</v>
      </c>
      <c r="V10" s="41">
        <f t="shared" ref="V10:V73" si="13">T10*U10</f>
        <v>-9.5481873620726063E-2</v>
      </c>
      <c r="W10" s="40">
        <f t="shared" ref="W10:W73" si="14">SUM(E7:E9)</f>
        <v>-8.0897506587906259E-4</v>
      </c>
      <c r="X10" s="17">
        <f>IF(W10&gt;0,1,-1)</f>
        <v>-1</v>
      </c>
      <c r="Y10" s="17">
        <f t="shared" ref="Y10:Y73" si="15">X10*E10</f>
        <v>-0.16920380339523977</v>
      </c>
      <c r="Z10" s="53">
        <f t="shared" ref="Z10:Z73" si="16">0.4/$E$168</f>
        <v>1.1681844990791723</v>
      </c>
      <c r="AA10" s="41">
        <f>Y10*Z10</f>
        <v>-0.19766126031155892</v>
      </c>
      <c r="AB10" s="40">
        <f t="shared" ref="AB10:AB73" si="17">SUM(F7:F9)</f>
        <v>0.10423930857303751</v>
      </c>
      <c r="AC10" s="17">
        <f t="shared" ref="AC10:AC17" si="18">IF(AB10&gt;0,1,-1)</f>
        <v>1</v>
      </c>
      <c r="AD10" s="17">
        <f t="shared" ref="AD10:AD17" si="19">AC10*F10</f>
        <v>-0.11616991366430081</v>
      </c>
      <c r="AE10" s="53">
        <f t="shared" ref="AE10:AE73" si="20">0.4/$F$168</f>
        <v>1.3789791569550958</v>
      </c>
      <c r="AF10" s="41">
        <f t="shared" ref="AF10:AF73" si="21">AD10*AE10</f>
        <v>-0.1601958896083438</v>
      </c>
      <c r="AH10" s="51">
        <f t="shared" ref="AH10:AH73" si="22">AVERAGE(L10,Q10,V10,AA10,AF10)</f>
        <v>-2.990841465402691E-2</v>
      </c>
      <c r="AI10">
        <f t="shared" ref="AI10:AI72" si="23">SKEW(L10,Q10,V10,AA10,AF10)</f>
        <v>0.46646872854364207</v>
      </c>
      <c r="AJ10">
        <f t="shared" ref="AJ10:AJ73" si="24">KURT(L10,Q10,V10,AA10,AF10)</f>
        <v>-2.7770716881966546</v>
      </c>
      <c r="AM10">
        <f t="shared" ref="AM10:AM73" si="25">SKEW(J10,O10,T10,Y10,AD10)</f>
        <v>0.39113872947027728</v>
      </c>
      <c r="AN10">
        <f t="shared" ref="AN10:AN73" si="26">KURT(J10,O10,T10,Y10,AD10)</f>
        <v>-2.2569790705554613</v>
      </c>
    </row>
    <row r="11" spans="1:40" customFormat="1" x14ac:dyDescent="0.35">
      <c r="A11">
        <f>'Front Sheet'!A13</f>
        <v>199906</v>
      </c>
      <c r="B11">
        <f>'Front Sheet'!B13</f>
        <v>-3.2816982835347369E-2</v>
      </c>
      <c r="C11">
        <f>'Front Sheet'!C13</f>
        <v>-5.2239074827971077E-3</v>
      </c>
      <c r="D11">
        <f>'Front Sheet'!D13</f>
        <v>0.15922764924811214</v>
      </c>
      <c r="E11">
        <f>'Front Sheet'!E13</f>
        <v>-0.16013627565524449</v>
      </c>
      <c r="F11">
        <f>'Front Sheet'!F13</f>
        <v>0.17443363165665196</v>
      </c>
      <c r="G11" s="40"/>
      <c r="H11" s="40">
        <f t="shared" si="2"/>
        <v>-5.8038896825130304E-2</v>
      </c>
      <c r="I11" s="17">
        <f t="shared" si="3"/>
        <v>-1</v>
      </c>
      <c r="J11" s="17">
        <f t="shared" ref="J11:J17" si="27">I11*B11</f>
        <v>3.2816982835347369E-2</v>
      </c>
      <c r="K11" s="3">
        <f t="shared" si="4"/>
        <v>2.2706655085733609</v>
      </c>
      <c r="L11" s="54">
        <f t="shared" si="5"/>
        <v>7.4516391019667283E-2</v>
      </c>
      <c r="M11" s="40">
        <f t="shared" si="6"/>
        <v>-0.21256060379312014</v>
      </c>
      <c r="N11" s="17">
        <f t="shared" si="7"/>
        <v>-1</v>
      </c>
      <c r="O11" s="17">
        <f t="shared" si="8"/>
        <v>5.2239074827971077E-3</v>
      </c>
      <c r="P11" s="53">
        <f t="shared" si="0"/>
        <v>1.7024661699743628</v>
      </c>
      <c r="Q11" s="41">
        <f t="shared" si="9"/>
        <v>8.8935257645380069E-3</v>
      </c>
      <c r="R11" s="40">
        <f t="shared" si="10"/>
        <v>0.41222140143386699</v>
      </c>
      <c r="S11" s="17">
        <f t="shared" si="11"/>
        <v>1</v>
      </c>
      <c r="T11" s="17">
        <f t="shared" si="1"/>
        <v>0.15922764924811214</v>
      </c>
      <c r="U11" s="53">
        <f t="shared" si="12"/>
        <v>1.1586025865413976</v>
      </c>
      <c r="V11" s="41">
        <f t="shared" si="13"/>
        <v>0.18448156626776915</v>
      </c>
      <c r="W11" s="40">
        <f t="shared" si="14"/>
        <v>0.17946436192161105</v>
      </c>
      <c r="X11" s="17">
        <f t="shared" ref="X11:X73" si="28">IF(W11&gt;0,1,-1)</f>
        <v>1</v>
      </c>
      <c r="Y11" s="17">
        <f t="shared" si="15"/>
        <v>-0.16013627565524449</v>
      </c>
      <c r="Z11" s="53">
        <f t="shared" si="16"/>
        <v>1.1681844990791723</v>
      </c>
      <c r="AA11" s="41">
        <f t="shared" ref="AA11:AA73" si="29">Y11*Z11</f>
        <v>-0.18706871496072605</v>
      </c>
      <c r="AB11" s="40">
        <f t="shared" si="17"/>
        <v>9.5049843066242617E-3</v>
      </c>
      <c r="AC11" s="17">
        <f t="shared" si="18"/>
        <v>1</v>
      </c>
      <c r="AD11" s="17">
        <f t="shared" si="19"/>
        <v>0.17443363165665196</v>
      </c>
      <c r="AE11" s="53">
        <f t="shared" si="20"/>
        <v>1.3789791569550958</v>
      </c>
      <c r="AF11" s="41">
        <f t="shared" si="21"/>
        <v>0.24054034232650562</v>
      </c>
      <c r="AH11" s="51">
        <f t="shared" si="22"/>
        <v>6.4272622083550807E-2</v>
      </c>
      <c r="AI11">
        <f t="shared" si="23"/>
        <v>-0.78693943408145162</v>
      </c>
      <c r="AJ11">
        <f t="shared" si="24"/>
        <v>0.26988094684081076</v>
      </c>
      <c r="AM11">
        <f t="shared" si="25"/>
        <v>-0.74241723421229633</v>
      </c>
      <c r="AN11">
        <f t="shared" si="26"/>
        <v>2.9142205476304639E-2</v>
      </c>
    </row>
    <row r="12" spans="1:40" customFormat="1" x14ac:dyDescent="0.35">
      <c r="A12">
        <f>'Front Sheet'!A14</f>
        <v>199907</v>
      </c>
      <c r="B12">
        <f>'Front Sheet'!B14</f>
        <v>-2.0470343260390229E-2</v>
      </c>
      <c r="C12">
        <f>'Front Sheet'!C14</f>
        <v>1.0937273649138213E-2</v>
      </c>
      <c r="D12">
        <f>'Front Sheet'!D14</f>
        <v>7.1040698511423306E-2</v>
      </c>
      <c r="E12">
        <f>'Front Sheet'!E14</f>
        <v>-0.10307495287094029</v>
      </c>
      <c r="F12">
        <f>'Front Sheet'!F14</f>
        <v>3.5826476844022202E-3</v>
      </c>
      <c r="G12" s="40"/>
      <c r="H12" s="40">
        <f t="shared" si="2"/>
        <v>-6.7828051984693521E-2</v>
      </c>
      <c r="I12" s="17">
        <f t="shared" si="3"/>
        <v>-1</v>
      </c>
      <c r="J12" s="17">
        <f t="shared" si="27"/>
        <v>2.0470343260390229E-2</v>
      </c>
      <c r="K12" s="3">
        <f t="shared" si="4"/>
        <v>2.2706655085733609</v>
      </c>
      <c r="L12" s="54">
        <f t="shared" si="5"/>
        <v>4.648130239002525E-2</v>
      </c>
      <c r="M12" s="40">
        <f t="shared" si="6"/>
        <v>-0.15549018646788082</v>
      </c>
      <c r="N12" s="17">
        <f t="shared" si="7"/>
        <v>-1</v>
      </c>
      <c r="O12" s="17">
        <f t="shared" si="8"/>
        <v>-1.0937273649138213E-2</v>
      </c>
      <c r="P12" s="53">
        <f t="shared" si="0"/>
        <v>1.7024661699743628</v>
      </c>
      <c r="Q12" s="41">
        <f t="shared" si="9"/>
        <v>-1.8620338379409858E-2</v>
      </c>
      <c r="R12" s="40">
        <f t="shared" si="10"/>
        <v>0.20276061319650907</v>
      </c>
      <c r="S12" s="17">
        <f t="shared" si="11"/>
        <v>1</v>
      </c>
      <c r="T12" s="17">
        <f t="shared" si="1"/>
        <v>7.1040698511423306E-2</v>
      </c>
      <c r="U12" s="53">
        <f t="shared" si="12"/>
        <v>1.1586025865413976</v>
      </c>
      <c r="V12" s="41">
        <f t="shared" si="13"/>
        <v>8.2307937045042662E-2</v>
      </c>
      <c r="W12" s="40">
        <f t="shared" si="14"/>
        <v>-4.4911308021697627E-2</v>
      </c>
      <c r="X12" s="17">
        <f t="shared" si="28"/>
        <v>-1</v>
      </c>
      <c r="Y12" s="17">
        <f t="shared" si="15"/>
        <v>0.10307495287094029</v>
      </c>
      <c r="Z12" s="53">
        <f t="shared" si="16"/>
        <v>1.1681844990791723</v>
      </c>
      <c r="AA12" s="41">
        <f t="shared" si="29"/>
        <v>0.12041056218714868</v>
      </c>
      <c r="AB12" s="40">
        <f t="shared" si="17"/>
        <v>0.19498326841969466</v>
      </c>
      <c r="AC12" s="17">
        <f t="shared" si="18"/>
        <v>1</v>
      </c>
      <c r="AD12" s="17">
        <f t="shared" si="19"/>
        <v>3.5826476844022202E-3</v>
      </c>
      <c r="AE12" s="53">
        <f t="shared" si="20"/>
        <v>1.3789791569550958</v>
      </c>
      <c r="AF12" s="41">
        <f t="shared" si="21"/>
        <v>4.9403964835040993E-3</v>
      </c>
      <c r="AH12" s="51">
        <f t="shared" si="22"/>
        <v>4.7103971945262169E-2</v>
      </c>
      <c r="AI12">
        <f t="shared" si="23"/>
        <v>0.18306133643932254</v>
      </c>
      <c r="AJ12">
        <f t="shared" si="24"/>
        <v>-1.5341453223821357</v>
      </c>
      <c r="AM12">
        <f t="shared" si="25"/>
        <v>0.61680432366163274</v>
      </c>
      <c r="AN12">
        <f t="shared" si="26"/>
        <v>-1.7060522593625569</v>
      </c>
    </row>
    <row r="13" spans="1:40" customFormat="1" x14ac:dyDescent="0.35">
      <c r="A13">
        <f>'Front Sheet'!A15</f>
        <v>199908</v>
      </c>
      <c r="B13">
        <f>'Front Sheet'!B15</f>
        <v>-9.4059121135582641E-3</v>
      </c>
      <c r="C13">
        <f>'Front Sheet'!C15</f>
        <v>0.12638819230493659</v>
      </c>
      <c r="D13">
        <f>'Front Sheet'!D15</f>
        <v>8.1889115865149922E-2</v>
      </c>
      <c r="E13">
        <f>'Front Sheet'!E15</f>
        <v>-1.6854766348126281E-2</v>
      </c>
      <c r="F13">
        <f>'Front Sheet'!F15</f>
        <v>4.8096957377831713E-2</v>
      </c>
      <c r="G13" s="40"/>
      <c r="H13" s="40">
        <f t="shared" si="2"/>
        <v>-0.10829791982096861</v>
      </c>
      <c r="I13" s="17">
        <f t="shared" si="3"/>
        <v>-1</v>
      </c>
      <c r="J13" s="17">
        <f t="shared" si="27"/>
        <v>9.4059121135582641E-3</v>
      </c>
      <c r="K13" s="3">
        <f t="shared" si="4"/>
        <v>2.2706655085733609</v>
      </c>
      <c r="L13" s="54">
        <f t="shared" si="5"/>
        <v>2.1357680212929112E-2</v>
      </c>
      <c r="M13" s="40">
        <f t="shared" si="6"/>
        <v>-9.93614339368315E-2</v>
      </c>
      <c r="N13" s="17">
        <f t="shared" si="7"/>
        <v>-1</v>
      </c>
      <c r="O13" s="17">
        <f t="shared" si="8"/>
        <v>-0.12638819230493659</v>
      </c>
      <c r="P13" s="53">
        <f t="shared" si="0"/>
        <v>1.7024661699743628</v>
      </c>
      <c r="Q13" s="41">
        <f t="shared" si="9"/>
        <v>-0.21517162168336862</v>
      </c>
      <c r="R13" s="40">
        <f t="shared" si="10"/>
        <v>0.1478571096612728</v>
      </c>
      <c r="S13" s="17">
        <f t="shared" si="11"/>
        <v>1</v>
      </c>
      <c r="T13" s="17">
        <f t="shared" si="1"/>
        <v>8.1889115865149922E-2</v>
      </c>
      <c r="U13" s="53">
        <f t="shared" si="12"/>
        <v>1.1586025865413976</v>
      </c>
      <c r="V13" s="41">
        <f t="shared" si="13"/>
        <v>9.4876941450950894E-2</v>
      </c>
      <c r="W13" s="40">
        <f t="shared" si="14"/>
        <v>-9.400742513094501E-2</v>
      </c>
      <c r="X13" s="17">
        <f t="shared" si="28"/>
        <v>-1</v>
      </c>
      <c r="Y13" s="17">
        <f t="shared" si="15"/>
        <v>1.6854766348126281E-2</v>
      </c>
      <c r="Z13" s="53">
        <f t="shared" si="16"/>
        <v>1.1681844990791723</v>
      </c>
      <c r="AA13" s="41">
        <f t="shared" si="29"/>
        <v>1.9689476783482391E-2</v>
      </c>
      <c r="AB13" s="40">
        <f t="shared" si="17"/>
        <v>6.1846365676753376E-2</v>
      </c>
      <c r="AC13" s="17">
        <f t="shared" si="18"/>
        <v>1</v>
      </c>
      <c r="AD13" s="17">
        <f t="shared" si="19"/>
        <v>4.8096957377831713E-2</v>
      </c>
      <c r="AE13" s="53">
        <f t="shared" si="20"/>
        <v>1.3789791569550958</v>
      </c>
      <c r="AF13" s="41">
        <f t="shared" si="21"/>
        <v>6.6324701736987554E-2</v>
      </c>
      <c r="AH13" s="51">
        <f t="shared" si="22"/>
        <v>-2.5845642998037349E-3</v>
      </c>
      <c r="AI13">
        <f t="shared" si="23"/>
        <v>-1.8653981271537983</v>
      </c>
      <c r="AJ13">
        <f t="shared" si="24"/>
        <v>3.7755754243583226</v>
      </c>
      <c r="AM13">
        <f t="shared" si="25"/>
        <v>-1.5053267578708993</v>
      </c>
      <c r="AN13">
        <f t="shared" si="26"/>
        <v>2.8227951479223155</v>
      </c>
    </row>
    <row r="14" spans="1:40" customFormat="1" x14ac:dyDescent="0.35">
      <c r="A14">
        <f>'Front Sheet'!A16</f>
        <v>199909</v>
      </c>
      <c r="B14">
        <f>'Front Sheet'!B16</f>
        <v>0.16192110763165538</v>
      </c>
      <c r="C14">
        <f>'Front Sheet'!C16</f>
        <v>9.9707397748234783E-2</v>
      </c>
      <c r="D14">
        <f>'Front Sheet'!D16</f>
        <v>0.11895341703715047</v>
      </c>
      <c r="E14">
        <f>'Front Sheet'!E16</f>
        <v>-9.1695021198091795E-2</v>
      </c>
      <c r="F14">
        <f>'Front Sheet'!F16</f>
        <v>5.1988094054892103E-2</v>
      </c>
      <c r="G14" s="40"/>
      <c r="H14" s="40">
        <f t="shared" si="2"/>
        <v>-6.2693238209295857E-2</v>
      </c>
      <c r="I14" s="17">
        <f t="shared" si="3"/>
        <v>-1</v>
      </c>
      <c r="J14" s="17">
        <f t="shared" si="27"/>
        <v>-0.16192110763165538</v>
      </c>
      <c r="K14" s="3">
        <f t="shared" si="4"/>
        <v>2.2706655085733609</v>
      </c>
      <c r="L14" s="54">
        <f t="shared" si="5"/>
        <v>-0.36766867420919469</v>
      </c>
      <c r="M14" s="40">
        <f t="shared" si="6"/>
        <v>0.13210155847127769</v>
      </c>
      <c r="N14" s="17">
        <f t="shared" si="7"/>
        <v>1</v>
      </c>
      <c r="O14" s="17">
        <f t="shared" si="8"/>
        <v>9.9707397748234783E-2</v>
      </c>
      <c r="P14" s="53">
        <f t="shared" si="0"/>
        <v>1.7024661699743628</v>
      </c>
      <c r="Q14" s="41">
        <f t="shared" si="9"/>
        <v>0.16974847156254769</v>
      </c>
      <c r="R14" s="40">
        <f t="shared" si="10"/>
        <v>0.31215746362468538</v>
      </c>
      <c r="S14" s="17">
        <f t="shared" si="11"/>
        <v>1</v>
      </c>
      <c r="T14" s="17">
        <f t="shared" si="1"/>
        <v>0.11895341703715047</v>
      </c>
      <c r="U14" s="53">
        <f t="shared" si="12"/>
        <v>1.1586025865413976</v>
      </c>
      <c r="V14" s="41">
        <f t="shared" si="13"/>
        <v>0.13781973665718009</v>
      </c>
      <c r="W14" s="40">
        <f t="shared" si="14"/>
        <v>-0.28006599487431105</v>
      </c>
      <c r="X14" s="17">
        <f t="shared" si="28"/>
        <v>-1</v>
      </c>
      <c r="Y14" s="17">
        <f t="shared" si="15"/>
        <v>9.1695021198091795E-2</v>
      </c>
      <c r="Z14" s="53">
        <f t="shared" si="16"/>
        <v>1.1681844990791723</v>
      </c>
      <c r="AA14" s="41">
        <f t="shared" si="29"/>
        <v>0.10711670240634695</v>
      </c>
      <c r="AB14" s="40">
        <f t="shared" si="17"/>
        <v>0.22611323671888589</v>
      </c>
      <c r="AC14" s="17">
        <f t="shared" si="18"/>
        <v>1</v>
      </c>
      <c r="AD14" s="17">
        <f t="shared" si="19"/>
        <v>5.1988094054892103E-2</v>
      </c>
      <c r="AE14" s="53">
        <f t="shared" si="20"/>
        <v>1.3789791569550958</v>
      </c>
      <c r="AF14" s="41">
        <f t="shared" si="21"/>
        <v>7.1690498111517342E-2</v>
      </c>
      <c r="AH14" s="51">
        <f t="shared" si="22"/>
        <v>2.3741346905679476E-2</v>
      </c>
      <c r="AI14">
        <f t="shared" si="23"/>
        <v>-2.0878690370854431</v>
      </c>
      <c r="AJ14">
        <f t="shared" si="24"/>
        <v>4.4719433293053488</v>
      </c>
      <c r="AM14">
        <f t="shared" si="25"/>
        <v>-2.0000552933524891</v>
      </c>
      <c r="AN14">
        <f t="shared" si="26"/>
        <v>4.0947831439234204</v>
      </c>
    </row>
    <row r="15" spans="1:40" customFormat="1" x14ac:dyDescent="0.35">
      <c r="A15">
        <f>'Front Sheet'!A17</f>
        <v>199910</v>
      </c>
      <c r="B15">
        <f>'Front Sheet'!B17</f>
        <v>7.0726136061416483E-3</v>
      </c>
      <c r="C15">
        <f>'Front Sheet'!C17</f>
        <v>-6.5390288341961367E-2</v>
      </c>
      <c r="D15">
        <f>'Front Sheet'!D17</f>
        <v>-0.10354432476274943</v>
      </c>
      <c r="E15">
        <f>'Front Sheet'!E17</f>
        <v>0.20822783107038814</v>
      </c>
      <c r="F15">
        <f>'Front Sheet'!F17</f>
        <v>-4.0134066472419933E-3</v>
      </c>
      <c r="G15" s="40"/>
      <c r="H15" s="40">
        <f t="shared" si="2"/>
        <v>0.13204485225770687</v>
      </c>
      <c r="I15" s="17">
        <f t="shared" si="3"/>
        <v>1</v>
      </c>
      <c r="J15" s="17">
        <f t="shared" si="27"/>
        <v>7.0726136061416483E-3</v>
      </c>
      <c r="K15" s="3">
        <f t="shared" si="4"/>
        <v>2.2706655085733609</v>
      </c>
      <c r="L15" s="54">
        <f t="shared" si="5"/>
        <v>1.60595397709325E-2</v>
      </c>
      <c r="M15" s="40">
        <f t="shared" si="6"/>
        <v>0.23703286370230958</v>
      </c>
      <c r="N15" s="17">
        <f t="shared" si="7"/>
        <v>1</v>
      </c>
      <c r="O15" s="17">
        <f t="shared" si="8"/>
        <v>-6.5390288341961367E-2</v>
      </c>
      <c r="P15" s="53">
        <f t="shared" si="0"/>
        <v>1.7024661699743628</v>
      </c>
      <c r="Q15" s="41">
        <f t="shared" si="9"/>
        <v>-0.11132475374705819</v>
      </c>
      <c r="R15" s="40">
        <f t="shared" si="10"/>
        <v>0.27188323141372367</v>
      </c>
      <c r="S15" s="17">
        <f t="shared" si="11"/>
        <v>1</v>
      </c>
      <c r="T15" s="17">
        <f t="shared" si="1"/>
        <v>-0.10354432476274943</v>
      </c>
      <c r="U15" s="53">
        <f t="shared" si="12"/>
        <v>1.1586025865413976</v>
      </c>
      <c r="V15" s="41">
        <f t="shared" si="13"/>
        <v>-0.11996672249180397</v>
      </c>
      <c r="W15" s="40">
        <f t="shared" si="14"/>
        <v>-0.21162474041715837</v>
      </c>
      <c r="X15" s="17">
        <f t="shared" si="28"/>
        <v>-1</v>
      </c>
      <c r="Y15" s="17">
        <f t="shared" si="15"/>
        <v>-0.20822783107038814</v>
      </c>
      <c r="Z15" s="53">
        <f t="shared" si="16"/>
        <v>1.1681844990791723</v>
      </c>
      <c r="AA15" s="41">
        <f t="shared" si="29"/>
        <v>-0.24324852453330389</v>
      </c>
      <c r="AB15" s="40">
        <f t="shared" si="17"/>
        <v>0.10366769911712603</v>
      </c>
      <c r="AC15" s="17">
        <f t="shared" si="18"/>
        <v>1</v>
      </c>
      <c r="AD15" s="17">
        <f t="shared" si="19"/>
        <v>-4.0134066472419933E-3</v>
      </c>
      <c r="AE15" s="53">
        <f t="shared" si="20"/>
        <v>1.3789791569550958</v>
      </c>
      <c r="AF15" s="41">
        <f t="shared" si="21"/>
        <v>-5.5344041149317409E-3</v>
      </c>
      <c r="AH15" s="51">
        <f t="shared" si="22"/>
        <v>-9.2802973023233051E-2</v>
      </c>
      <c r="AI15">
        <f t="shared" si="23"/>
        <v>-0.54859727960545057</v>
      </c>
      <c r="AJ15">
        <f t="shared" si="24"/>
        <v>-0.36961164876920893</v>
      </c>
      <c r="AM15">
        <f t="shared" si="25"/>
        <v>-0.93742400291519279</v>
      </c>
      <c r="AN15">
        <f t="shared" si="26"/>
        <v>0.36971214529182639</v>
      </c>
    </row>
    <row r="16" spans="1:40" customFormat="1" x14ac:dyDescent="0.35">
      <c r="A16">
        <f>'Front Sheet'!A18</f>
        <v>199911</v>
      </c>
      <c r="B16">
        <f>'Front Sheet'!B18</f>
        <v>-1.8989430671549748E-2</v>
      </c>
      <c r="C16">
        <f>'Front Sheet'!C18</f>
        <v>2.9799480133680056E-2</v>
      </c>
      <c r="D16">
        <f>'Front Sheet'!D18</f>
        <v>0.13381798624832997</v>
      </c>
      <c r="E16">
        <f>'Front Sheet'!E18</f>
        <v>0.34663597470429863</v>
      </c>
      <c r="F16">
        <f>'Front Sheet'!F18</f>
        <v>3.486358058706833E-3</v>
      </c>
      <c r="G16" s="40"/>
      <c r="H16" s="40">
        <f t="shared" si="2"/>
        <v>0.15958780912423876</v>
      </c>
      <c r="I16" s="17">
        <f t="shared" si="3"/>
        <v>1</v>
      </c>
      <c r="J16" s="17">
        <f t="shared" si="27"/>
        <v>-1.8989430671549748E-2</v>
      </c>
      <c r="K16" s="3">
        <f t="shared" si="4"/>
        <v>2.2706655085733609</v>
      </c>
      <c r="L16" s="54">
        <f t="shared" si="5"/>
        <v>-4.3118645253333088E-2</v>
      </c>
      <c r="M16" s="40">
        <f t="shared" si="6"/>
        <v>0.16070530171121</v>
      </c>
      <c r="N16" s="17">
        <f t="shared" si="7"/>
        <v>1</v>
      </c>
      <c r="O16" s="17">
        <f t="shared" si="8"/>
        <v>2.9799480133680056E-2</v>
      </c>
      <c r="P16" s="53">
        <f t="shared" si="0"/>
        <v>1.7024661699743628</v>
      </c>
      <c r="Q16" s="41">
        <f t="shared" si="9"/>
        <v>5.0732606810413403E-2</v>
      </c>
      <c r="R16" s="40">
        <f t="shared" si="10"/>
        <v>9.7298208139550965E-2</v>
      </c>
      <c r="S16" s="17">
        <f t="shared" si="11"/>
        <v>1</v>
      </c>
      <c r="T16" s="17">
        <f t="shared" si="1"/>
        <v>0.13381798624832997</v>
      </c>
      <c r="U16" s="53">
        <f t="shared" si="12"/>
        <v>1.1586025865413976</v>
      </c>
      <c r="V16" s="41">
        <f t="shared" si="13"/>
        <v>0.15504186499307626</v>
      </c>
      <c r="W16" s="40">
        <f t="shared" si="14"/>
        <v>9.9678043524170062E-2</v>
      </c>
      <c r="X16" s="17">
        <f t="shared" si="28"/>
        <v>1</v>
      </c>
      <c r="Y16" s="17">
        <f t="shared" si="15"/>
        <v>0.34663597470429863</v>
      </c>
      <c r="Z16" s="53">
        <f t="shared" si="16"/>
        <v>1.1681844990791723</v>
      </c>
      <c r="AA16" s="41">
        <f t="shared" si="29"/>
        <v>0.40493477247276177</v>
      </c>
      <c r="AB16" s="40">
        <f t="shared" si="17"/>
        <v>9.6071644785481816E-2</v>
      </c>
      <c r="AC16" s="17">
        <f t="shared" si="18"/>
        <v>1</v>
      </c>
      <c r="AD16" s="17">
        <f t="shared" si="19"/>
        <v>3.486358058706833E-3</v>
      </c>
      <c r="AE16" s="53">
        <f t="shared" si="20"/>
        <v>1.3789791569550958</v>
      </c>
      <c r="AF16" s="41">
        <f t="shared" si="21"/>
        <v>4.8076150966391527E-3</v>
      </c>
      <c r="AH16" s="51">
        <f t="shared" si="22"/>
        <v>0.11447964282391151</v>
      </c>
      <c r="AI16">
        <f t="shared" si="23"/>
        <v>1.4061395563470747</v>
      </c>
      <c r="AJ16">
        <f t="shared" si="24"/>
        <v>1.8031749479058501</v>
      </c>
      <c r="AM16">
        <f t="shared" si="25"/>
        <v>1.5210500270408933</v>
      </c>
      <c r="AN16">
        <f t="shared" si="26"/>
        <v>1.9540069467857251</v>
      </c>
    </row>
    <row r="17" spans="1:40" customFormat="1" x14ac:dyDescent="0.35">
      <c r="A17">
        <f>'Front Sheet'!A19</f>
        <v>199912</v>
      </c>
      <c r="B17">
        <f>'Front Sheet'!B19</f>
        <v>-6.6039525442649957E-3</v>
      </c>
      <c r="C17">
        <f>'Front Sheet'!C19</f>
        <v>-9.1709486462934642E-2</v>
      </c>
      <c r="D17">
        <f>'Front Sheet'!D19</f>
        <v>4.6047843108138878E-2</v>
      </c>
      <c r="E17">
        <f>'Front Sheet'!E19</f>
        <v>-4.9196998909358552E-2</v>
      </c>
      <c r="F17">
        <f>'Front Sheet'!F19</f>
        <v>6.5164622972843464E-2</v>
      </c>
      <c r="G17" s="40"/>
      <c r="H17" s="40">
        <f t="shared" si="2"/>
        <v>0.15000429056624726</v>
      </c>
      <c r="I17" s="17">
        <f t="shared" si="3"/>
        <v>1</v>
      </c>
      <c r="J17" s="17">
        <f t="shared" si="27"/>
        <v>-6.6039525442649957E-3</v>
      </c>
      <c r="K17" s="3">
        <f t="shared" si="4"/>
        <v>2.2706655085733609</v>
      </c>
      <c r="L17" s="54">
        <f t="shared" si="5"/>
        <v>-1.4995367262517817E-2</v>
      </c>
      <c r="M17" s="40">
        <f t="shared" si="6"/>
        <v>6.4116589539953472E-2</v>
      </c>
      <c r="N17" s="17">
        <f t="shared" si="7"/>
        <v>1</v>
      </c>
      <c r="O17" s="17">
        <f t="shared" si="8"/>
        <v>-9.1709486462934642E-2</v>
      </c>
      <c r="P17" s="53">
        <f t="shared" si="0"/>
        <v>1.7024661699743628</v>
      </c>
      <c r="Q17" s="41">
        <f t="shared" si="9"/>
        <v>-0.15613229816886801</v>
      </c>
      <c r="R17" s="40">
        <f t="shared" si="10"/>
        <v>0.14922707852273101</v>
      </c>
      <c r="S17" s="17">
        <f t="shared" si="11"/>
        <v>1</v>
      </c>
      <c r="T17" s="17">
        <f t="shared" si="1"/>
        <v>4.6047843108138878E-2</v>
      </c>
      <c r="U17" s="53">
        <f t="shared" si="12"/>
        <v>1.1586025865413976</v>
      </c>
      <c r="V17" s="41">
        <f t="shared" si="13"/>
        <v>5.3351150129742175E-2</v>
      </c>
      <c r="W17" s="40">
        <f t="shared" si="14"/>
        <v>0.46316878457659499</v>
      </c>
      <c r="X17" s="17">
        <f t="shared" si="28"/>
        <v>1</v>
      </c>
      <c r="Y17" s="17">
        <f t="shared" si="15"/>
        <v>-4.9196998909358552E-2</v>
      </c>
      <c r="Z17" s="53">
        <f t="shared" si="16"/>
        <v>1.1681844990791723</v>
      </c>
      <c r="AA17" s="41">
        <f t="shared" si="29"/>
        <v>-5.7471171527127607E-2</v>
      </c>
      <c r="AB17" s="40">
        <f t="shared" si="17"/>
        <v>5.1461045466356943E-2</v>
      </c>
      <c r="AC17" s="17">
        <f t="shared" si="18"/>
        <v>1</v>
      </c>
      <c r="AD17" s="17">
        <f t="shared" si="19"/>
        <v>6.5164622972843464E-2</v>
      </c>
      <c r="AE17" s="53">
        <f t="shared" si="20"/>
        <v>1.3789791569550958</v>
      </c>
      <c r="AF17" s="41">
        <f t="shared" si="21"/>
        <v>8.986065685038834E-2</v>
      </c>
      <c r="AH17" s="51">
        <f t="shared" si="22"/>
        <v>-1.7077405995676583E-2</v>
      </c>
      <c r="AI17">
        <f t="shared" si="23"/>
        <v>-0.5456412536374472</v>
      </c>
      <c r="AJ17">
        <f t="shared" si="24"/>
        <v>-0.38126190716432085</v>
      </c>
      <c r="AM17">
        <f t="shared" si="25"/>
        <v>-0.21798437037355289</v>
      </c>
      <c r="AN17">
        <f t="shared" si="26"/>
        <v>-1.7870806431556634</v>
      </c>
    </row>
    <row r="18" spans="1:40" customFormat="1" x14ac:dyDescent="0.35">
      <c r="A18">
        <f>'Front Sheet'!A20</f>
        <v>200001</v>
      </c>
      <c r="B18">
        <f>'Front Sheet'!B20</f>
        <v>-1.2357690478701933E-2</v>
      </c>
      <c r="C18">
        <f>'Front Sheet'!C20</f>
        <v>3.71852979124625E-2</v>
      </c>
      <c r="D18">
        <f>'Front Sheet'!D20</f>
        <v>8.2231550153123889E-2</v>
      </c>
      <c r="E18">
        <f>'Front Sheet'!E20</f>
        <v>-0.10069805375050456</v>
      </c>
      <c r="F18">
        <f>'Front Sheet'!F20</f>
        <v>-9.9917035625234074E-3</v>
      </c>
      <c r="G18" s="40"/>
      <c r="H18" s="40">
        <f t="shared" si="2"/>
        <v>-1.8520769609673096E-2</v>
      </c>
      <c r="I18" s="17">
        <f>IF(H18&gt;0,1,-1)</f>
        <v>-1</v>
      </c>
      <c r="J18" s="17">
        <f t="shared" ref="J18:J49" si="30">I18*B18</f>
        <v>1.2357690478701933E-2</v>
      </c>
      <c r="K18" s="3">
        <f t="shared" si="4"/>
        <v>2.2706655085733609</v>
      </c>
      <c r="L18" s="54">
        <f t="shared" si="5"/>
        <v>2.8060181535613904E-2</v>
      </c>
      <c r="M18" s="40">
        <f t="shared" si="6"/>
        <v>-0.12730029467121595</v>
      </c>
      <c r="N18" s="17">
        <f t="shared" si="7"/>
        <v>-1</v>
      </c>
      <c r="O18" s="17">
        <f t="shared" si="8"/>
        <v>-3.71852979124625E-2</v>
      </c>
      <c r="P18" s="53">
        <f t="shared" si="0"/>
        <v>1.7024661699743628</v>
      </c>
      <c r="Q18" s="41">
        <f t="shared" si="9"/>
        <v>-6.3306711716385702E-2</v>
      </c>
      <c r="R18" s="40">
        <f t="shared" si="10"/>
        <v>7.6321504593719419E-2</v>
      </c>
      <c r="S18" s="17">
        <f t="shared" si="11"/>
        <v>1</v>
      </c>
      <c r="T18" s="17">
        <f t="shared" si="1"/>
        <v>8.2231550153123889E-2</v>
      </c>
      <c r="U18" s="53">
        <f t="shared" si="12"/>
        <v>1.1586025865413976</v>
      </c>
      <c r="V18" s="41">
        <f t="shared" si="13"/>
        <v>9.5273686702717991E-2</v>
      </c>
      <c r="W18" s="40">
        <f t="shared" si="14"/>
        <v>0.50566680686532817</v>
      </c>
      <c r="X18" s="17">
        <f t="shared" si="28"/>
        <v>1</v>
      </c>
      <c r="Y18" s="17">
        <f t="shared" si="15"/>
        <v>-0.10069805375050456</v>
      </c>
      <c r="Z18" s="53">
        <f t="shared" si="16"/>
        <v>1.1681844990791723</v>
      </c>
      <c r="AA18" s="41">
        <f t="shared" si="29"/>
        <v>-0.11763390547878073</v>
      </c>
      <c r="AB18" s="40">
        <f t="shared" si="17"/>
        <v>6.4637574384308311E-2</v>
      </c>
      <c r="AC18" s="17">
        <f t="shared" ref="AC18:AC73" si="31">IF(AB18&gt;0,1,-1)</f>
        <v>1</v>
      </c>
      <c r="AD18" s="17">
        <f t="shared" ref="AD18:AD49" si="32">AC18*F18</f>
        <v>-9.9917035625234074E-3</v>
      </c>
      <c r="AE18" s="53">
        <f t="shared" si="20"/>
        <v>1.3789791569550958</v>
      </c>
      <c r="AF18" s="41">
        <f t="shared" si="21"/>
        <v>-1.3778350955193756E-2</v>
      </c>
      <c r="AH18" s="51">
        <f t="shared" si="22"/>
        <v>-1.4277019982405659E-2</v>
      </c>
      <c r="AI18">
        <f t="shared" si="23"/>
        <v>0.12756232918504801</v>
      </c>
      <c r="AJ18">
        <f t="shared" si="24"/>
        <v>-0.60571747776753782</v>
      </c>
      <c r="AM18">
        <f t="shared" si="25"/>
        <v>8.9947959297224003E-2</v>
      </c>
      <c r="AN18">
        <f t="shared" si="26"/>
        <v>0.73031673085622373</v>
      </c>
    </row>
    <row r="19" spans="1:40" customFormat="1" x14ac:dyDescent="0.35">
      <c r="A19">
        <f>'Front Sheet'!A21</f>
        <v>200002</v>
      </c>
      <c r="B19">
        <f>'Front Sheet'!B21</f>
        <v>2.6687444992852208E-2</v>
      </c>
      <c r="C19">
        <f>'Front Sheet'!C21</f>
        <v>-9.3107077924149184E-2</v>
      </c>
      <c r="D19">
        <f>'Front Sheet'!D21</f>
        <v>0.10967724501886764</v>
      </c>
      <c r="E19">
        <f>'Front Sheet'!E21</f>
        <v>-8.9751600228281672E-2</v>
      </c>
      <c r="F19">
        <f>'Front Sheet'!F21</f>
        <v>-7.0061985711172975E-2</v>
      </c>
      <c r="G19" s="40"/>
      <c r="H19" s="40">
        <f t="shared" si="2"/>
        <v>-3.7951073694516682E-2</v>
      </c>
      <c r="I19" s="17">
        <f t="shared" ref="I19:I73" si="33">IF(H19&gt;0,1,-1)</f>
        <v>-1</v>
      </c>
      <c r="J19" s="17">
        <f t="shared" si="30"/>
        <v>-2.6687444992852208E-2</v>
      </c>
      <c r="K19" s="3">
        <f t="shared" si="4"/>
        <v>2.2706655085733609</v>
      </c>
      <c r="L19" s="54">
        <f t="shared" si="5"/>
        <v>-6.0598260857218353E-2</v>
      </c>
      <c r="M19" s="40">
        <f t="shared" si="6"/>
        <v>-2.4724708416792085E-2</v>
      </c>
      <c r="N19" s="17">
        <f t="shared" si="7"/>
        <v>-1</v>
      </c>
      <c r="O19" s="17">
        <f t="shared" si="8"/>
        <v>9.3107077924149184E-2</v>
      </c>
      <c r="P19" s="53">
        <f t="shared" si="0"/>
        <v>1.7024661699743628</v>
      </c>
      <c r="Q19" s="41">
        <f t="shared" si="9"/>
        <v>0.15851165035103082</v>
      </c>
      <c r="R19" s="40">
        <f t="shared" si="10"/>
        <v>0.26209737950959272</v>
      </c>
      <c r="S19" s="17">
        <f t="shared" si="11"/>
        <v>1</v>
      </c>
      <c r="T19" s="17">
        <f t="shared" si="1"/>
        <v>0.10967724501886764</v>
      </c>
      <c r="U19" s="53">
        <f t="shared" si="12"/>
        <v>1.1586025865413976</v>
      </c>
      <c r="V19" s="41">
        <f t="shared" si="13"/>
        <v>0.12707233976359467</v>
      </c>
      <c r="W19" s="40">
        <f t="shared" si="14"/>
        <v>0.1967409220444355</v>
      </c>
      <c r="X19" s="17">
        <f t="shared" si="28"/>
        <v>1</v>
      </c>
      <c r="Y19" s="17">
        <f t="shared" si="15"/>
        <v>-8.9751600228281672E-2</v>
      </c>
      <c r="Z19" s="53">
        <f t="shared" si="16"/>
        <v>1.1681844990791723</v>
      </c>
      <c r="AA19" s="41">
        <f t="shared" si="29"/>
        <v>-0.10484642815422936</v>
      </c>
      <c r="AB19" s="40">
        <f t="shared" si="17"/>
        <v>5.8659277469026883E-2</v>
      </c>
      <c r="AC19" s="17">
        <f t="shared" si="31"/>
        <v>1</v>
      </c>
      <c r="AD19" s="17">
        <f t="shared" si="32"/>
        <v>-7.0061985711172975E-2</v>
      </c>
      <c r="AE19" s="53">
        <f t="shared" si="20"/>
        <v>1.3789791569550958</v>
      </c>
      <c r="AF19" s="41">
        <f t="shared" si="21"/>
        <v>-9.6614017990593271E-2</v>
      </c>
      <c r="AH19" s="51">
        <f t="shared" si="22"/>
        <v>4.7050566225168983E-3</v>
      </c>
      <c r="AI19">
        <f t="shared" si="23"/>
        <v>0.56861318623240009</v>
      </c>
      <c r="AJ19">
        <f t="shared" si="24"/>
        <v>-3.0474308204219911</v>
      </c>
      <c r="AM19">
        <f t="shared" si="25"/>
        <v>0.36962749804381234</v>
      </c>
      <c r="AN19">
        <f t="shared" si="26"/>
        <v>-2.9408407007474207</v>
      </c>
    </row>
    <row r="20" spans="1:40" customFormat="1" x14ac:dyDescent="0.35">
      <c r="A20">
        <f>'Front Sheet'!A22</f>
        <v>200003</v>
      </c>
      <c r="B20">
        <f>'Front Sheet'!B22</f>
        <v>-4.3250291078683473E-2</v>
      </c>
      <c r="C20">
        <f>'Front Sheet'!C22</f>
        <v>-3.8337084974675584E-3</v>
      </c>
      <c r="D20">
        <f>'Front Sheet'!D22</f>
        <v>-0.10807205553416106</v>
      </c>
      <c r="E20">
        <f>'Front Sheet'!E22</f>
        <v>2.4880304133476153E-2</v>
      </c>
      <c r="F20">
        <f>'Front Sheet'!F22</f>
        <v>1.9014472396844131E-2</v>
      </c>
      <c r="G20" s="40"/>
      <c r="H20" s="40">
        <f t="shared" si="2"/>
        <v>7.7258019698852806E-3</v>
      </c>
      <c r="I20" s="17">
        <f t="shared" si="33"/>
        <v>1</v>
      </c>
      <c r="J20" s="17">
        <f t="shared" si="30"/>
        <v>-4.3250291078683473E-2</v>
      </c>
      <c r="K20" s="3">
        <f t="shared" si="4"/>
        <v>2.2706655085733609</v>
      </c>
      <c r="L20" s="54">
        <f t="shared" si="5"/>
        <v>-9.8206944188124701E-2</v>
      </c>
      <c r="M20" s="40">
        <f t="shared" si="6"/>
        <v>-0.14763126647462133</v>
      </c>
      <c r="N20" s="17">
        <f t="shared" si="7"/>
        <v>-1</v>
      </c>
      <c r="O20" s="17">
        <f t="shared" si="8"/>
        <v>3.8337084974675584E-3</v>
      </c>
      <c r="P20" s="53">
        <f t="shared" si="0"/>
        <v>1.7024661699743628</v>
      </c>
      <c r="Q20" s="41">
        <f t="shared" si="9"/>
        <v>6.526759022481763E-3</v>
      </c>
      <c r="R20" s="40">
        <f t="shared" si="10"/>
        <v>0.23795663828013039</v>
      </c>
      <c r="S20" s="17">
        <f t="shared" si="11"/>
        <v>1</v>
      </c>
      <c r="T20" s="17">
        <f t="shared" si="1"/>
        <v>-0.10807205553416106</v>
      </c>
      <c r="U20" s="53">
        <f t="shared" si="12"/>
        <v>1.1586025865413976</v>
      </c>
      <c r="V20" s="41">
        <f t="shared" si="13"/>
        <v>-0.12521256307472456</v>
      </c>
      <c r="W20" s="40">
        <f t="shared" si="14"/>
        <v>-0.2396466528881448</v>
      </c>
      <c r="X20" s="17">
        <f t="shared" si="28"/>
        <v>-1</v>
      </c>
      <c r="Y20" s="17">
        <f t="shared" si="15"/>
        <v>-2.4880304133476153E-2</v>
      </c>
      <c r="Z20" s="53">
        <f t="shared" si="16"/>
        <v>1.1681844990791723</v>
      </c>
      <c r="AA20" s="41">
        <f t="shared" si="29"/>
        <v>-2.9064785621102301E-2</v>
      </c>
      <c r="AB20" s="40">
        <f t="shared" si="17"/>
        <v>-1.4889066300852918E-2</v>
      </c>
      <c r="AC20" s="17">
        <f t="shared" si="31"/>
        <v>-1</v>
      </c>
      <c r="AD20" s="17">
        <f t="shared" si="32"/>
        <v>-1.9014472396844131E-2</v>
      </c>
      <c r="AE20" s="53">
        <f t="shared" si="20"/>
        <v>1.3789791569550958</v>
      </c>
      <c r="AF20" s="41">
        <f t="shared" si="21"/>
        <v>-2.6220561115746058E-2</v>
      </c>
      <c r="AH20" s="51">
        <f t="shared" si="22"/>
        <v>-5.443561899544317E-2</v>
      </c>
      <c r="AI20">
        <f t="shared" si="23"/>
        <v>-0.43439859266605568</v>
      </c>
      <c r="AJ20">
        <f t="shared" si="24"/>
        <v>-2.0225068801277466</v>
      </c>
      <c r="AM20">
        <f t="shared" si="25"/>
        <v>-1.3904312291485077</v>
      </c>
      <c r="AN20">
        <f t="shared" si="26"/>
        <v>2.3767490443530246</v>
      </c>
    </row>
    <row r="21" spans="1:40" customFormat="1" x14ac:dyDescent="0.35">
      <c r="A21">
        <f>'Front Sheet'!A23</f>
        <v>200004</v>
      </c>
      <c r="B21">
        <f>'Front Sheet'!B23</f>
        <v>-2.4773541695008165E-2</v>
      </c>
      <c r="C21">
        <f>'Front Sheet'!C23</f>
        <v>-0.14610034247784487</v>
      </c>
      <c r="D21">
        <f>'Front Sheet'!D23</f>
        <v>-4.0328118591997954E-2</v>
      </c>
      <c r="E21">
        <f>'Front Sheet'!E23</f>
        <v>-6.0485227122776881E-2</v>
      </c>
      <c r="F21">
        <f>'Front Sheet'!F23</f>
        <v>-8.0329267665034572E-3</v>
      </c>
      <c r="G21" s="40"/>
      <c r="H21" s="40">
        <f t="shared" si="2"/>
        <v>-2.8920536564533198E-2</v>
      </c>
      <c r="I21" s="17">
        <f t="shared" si="33"/>
        <v>-1</v>
      </c>
      <c r="J21" s="17">
        <f t="shared" si="30"/>
        <v>2.4773541695008165E-2</v>
      </c>
      <c r="K21" s="3">
        <f t="shared" si="4"/>
        <v>2.2706655085733609</v>
      </c>
      <c r="L21" s="54">
        <f t="shared" si="5"/>
        <v>5.6252426652059075E-2</v>
      </c>
      <c r="M21" s="40">
        <f t="shared" si="6"/>
        <v>-5.9755488509154242E-2</v>
      </c>
      <c r="N21" s="17">
        <f t="shared" si="7"/>
        <v>-1</v>
      </c>
      <c r="O21" s="17">
        <f t="shared" si="8"/>
        <v>0.14610034247784487</v>
      </c>
      <c r="P21" s="53">
        <f t="shared" si="0"/>
        <v>1.7024661699743628</v>
      </c>
      <c r="Q21" s="41">
        <f t="shared" si="9"/>
        <v>0.24873089049019928</v>
      </c>
      <c r="R21" s="40">
        <f t="shared" si="10"/>
        <v>8.3836739637830462E-2</v>
      </c>
      <c r="S21" s="17">
        <f t="shared" si="11"/>
        <v>1</v>
      </c>
      <c r="T21" s="17">
        <f t="shared" si="1"/>
        <v>-4.0328118591997954E-2</v>
      </c>
      <c r="U21" s="53">
        <f t="shared" si="12"/>
        <v>1.1586025865413976</v>
      </c>
      <c r="V21" s="41">
        <f t="shared" si="13"/>
        <v>-4.6724262511037055E-2</v>
      </c>
      <c r="W21" s="40">
        <f t="shared" si="14"/>
        <v>-0.16556934984531008</v>
      </c>
      <c r="X21" s="17">
        <f t="shared" si="28"/>
        <v>-1</v>
      </c>
      <c r="Y21" s="17">
        <f t="shared" si="15"/>
        <v>6.0485227122776881E-2</v>
      </c>
      <c r="Z21" s="53">
        <f t="shared" si="16"/>
        <v>1.1681844990791723</v>
      </c>
      <c r="AA21" s="41">
        <f t="shared" si="29"/>
        <v>7.0657904748111081E-2</v>
      </c>
      <c r="AB21" s="40">
        <f t="shared" si="17"/>
        <v>-6.1039216876852251E-2</v>
      </c>
      <c r="AC21" s="17">
        <f t="shared" si="31"/>
        <v>-1</v>
      </c>
      <c r="AD21" s="17">
        <f t="shared" si="32"/>
        <v>8.0329267665034572E-3</v>
      </c>
      <c r="AE21" s="53">
        <f t="shared" si="20"/>
        <v>1.3789791569550958</v>
      </c>
      <c r="AF21" s="41">
        <f t="shared" si="21"/>
        <v>1.107723858035496E-2</v>
      </c>
      <c r="AH21" s="51">
        <f t="shared" si="22"/>
        <v>6.7998839591937463E-2</v>
      </c>
      <c r="AI21">
        <f t="shared" si="23"/>
        <v>1.2847389462253793</v>
      </c>
      <c r="AJ21">
        <f t="shared" si="24"/>
        <v>2.3290307663325294</v>
      </c>
      <c r="AM21">
        <f t="shared" si="25"/>
        <v>0.81445612113749521</v>
      </c>
      <c r="AN21">
        <f t="shared" si="26"/>
        <v>1.0563929053113075</v>
      </c>
    </row>
    <row r="22" spans="1:40" customFormat="1" x14ac:dyDescent="0.35">
      <c r="A22">
        <f>'Front Sheet'!A24</f>
        <v>200005</v>
      </c>
      <c r="B22">
        <f>'Front Sheet'!B24</f>
        <v>-1.0138461016133752E-3</v>
      </c>
      <c r="C22">
        <f>'Front Sheet'!C24</f>
        <v>-8.029770518916679E-2</v>
      </c>
      <c r="D22">
        <f>'Front Sheet'!D24</f>
        <v>0.12574886273605085</v>
      </c>
      <c r="E22">
        <f>'Front Sheet'!E24</f>
        <v>-5.5198958937184663E-2</v>
      </c>
      <c r="F22">
        <f>'Front Sheet'!F24</f>
        <v>9.6685830317883303E-3</v>
      </c>
      <c r="G22" s="40"/>
      <c r="H22" s="40">
        <f t="shared" si="2"/>
        <v>-4.133638778083943E-2</v>
      </c>
      <c r="I22" s="17">
        <f t="shared" si="33"/>
        <v>-1</v>
      </c>
      <c r="J22" s="17">
        <f t="shared" si="30"/>
        <v>1.0138461016133752E-3</v>
      </c>
      <c r="K22" s="3">
        <f t="shared" si="4"/>
        <v>2.2706655085733609</v>
      </c>
      <c r="L22" s="54">
        <f t="shared" si="5"/>
        <v>2.302105373935054E-3</v>
      </c>
      <c r="M22" s="40">
        <f t="shared" si="6"/>
        <v>-0.24304112889946161</v>
      </c>
      <c r="N22" s="17">
        <f t="shared" si="7"/>
        <v>-1</v>
      </c>
      <c r="O22" s="17">
        <f t="shared" si="8"/>
        <v>8.029770518916679E-2</v>
      </c>
      <c r="P22" s="53">
        <f t="shared" si="0"/>
        <v>1.7024661699743628</v>
      </c>
      <c r="Q22" s="41">
        <f t="shared" si="9"/>
        <v>0.13670412661113129</v>
      </c>
      <c r="R22" s="40">
        <f t="shared" si="10"/>
        <v>-3.872292910729138E-2</v>
      </c>
      <c r="S22" s="17">
        <f t="shared" si="11"/>
        <v>-1</v>
      </c>
      <c r="T22" s="17">
        <f t="shared" si="1"/>
        <v>-0.12574886273605085</v>
      </c>
      <c r="U22" s="53">
        <f t="shared" si="12"/>
        <v>1.1586025865413976</v>
      </c>
      <c r="V22" s="41">
        <f t="shared" si="13"/>
        <v>-0.14569295762062767</v>
      </c>
      <c r="W22" s="40">
        <f t="shared" si="14"/>
        <v>-0.12535652321758239</v>
      </c>
      <c r="X22" s="17">
        <f t="shared" si="28"/>
        <v>-1</v>
      </c>
      <c r="Y22" s="17">
        <f t="shared" si="15"/>
        <v>5.5198958937184663E-2</v>
      </c>
      <c r="Z22" s="53">
        <f t="shared" si="16"/>
        <v>1.1681844990791723</v>
      </c>
      <c r="AA22" s="41">
        <f t="shared" si="29"/>
        <v>6.4482568195726869E-2</v>
      </c>
      <c r="AB22" s="40">
        <f t="shared" si="17"/>
        <v>-5.9080440080832297E-2</v>
      </c>
      <c r="AC22" s="17">
        <f t="shared" si="31"/>
        <v>-1</v>
      </c>
      <c r="AD22" s="17">
        <f t="shared" si="32"/>
        <v>-9.6685830317883303E-3</v>
      </c>
      <c r="AE22" s="53">
        <f t="shared" si="20"/>
        <v>1.3789791569550958</v>
      </c>
      <c r="AF22" s="41">
        <f t="shared" si="21"/>
        <v>-1.3332774478125815E-2</v>
      </c>
      <c r="AH22" s="51">
        <f t="shared" si="22"/>
        <v>8.8926136164079444E-3</v>
      </c>
      <c r="AI22">
        <f t="shared" si="23"/>
        <v>-0.5246150157016648</v>
      </c>
      <c r="AJ22">
        <f t="shared" si="24"/>
        <v>0.8132324240248554</v>
      </c>
      <c r="AM22">
        <f t="shared" si="25"/>
        <v>-1.0868856838378023</v>
      </c>
      <c r="AN22">
        <f t="shared" si="26"/>
        <v>1.3625237412974212</v>
      </c>
    </row>
    <row r="23" spans="1:40" customFormat="1" x14ac:dyDescent="0.35">
      <c r="A23">
        <f>'Front Sheet'!A25</f>
        <v>200006</v>
      </c>
      <c r="B23">
        <f>'Front Sheet'!B25</f>
        <v>5.8470214197606139E-2</v>
      </c>
      <c r="C23">
        <f>'Front Sheet'!C25</f>
        <v>-0.12466843501326264</v>
      </c>
      <c r="D23">
        <f>'Front Sheet'!D25</f>
        <v>0.11954829996159122</v>
      </c>
      <c r="E23">
        <f>'Front Sheet'!E25</f>
        <v>-6.2704215419054909E-2</v>
      </c>
      <c r="F23">
        <f>'Front Sheet'!F25</f>
        <v>1.3470612867064502E-2</v>
      </c>
      <c r="G23" s="40"/>
      <c r="H23" s="40">
        <f t="shared" si="2"/>
        <v>-6.9037678875305014E-2</v>
      </c>
      <c r="I23" s="17">
        <f t="shared" si="33"/>
        <v>-1</v>
      </c>
      <c r="J23" s="17">
        <f t="shared" si="30"/>
        <v>-5.8470214197606139E-2</v>
      </c>
      <c r="K23" s="3">
        <f t="shared" si="4"/>
        <v>2.2706655085733609</v>
      </c>
      <c r="L23" s="54">
        <f t="shared" si="5"/>
        <v>-0.13276629865740069</v>
      </c>
      <c r="M23" s="40">
        <f t="shared" si="6"/>
        <v>-0.23023175616447922</v>
      </c>
      <c r="N23" s="17">
        <f t="shared" si="7"/>
        <v>-1</v>
      </c>
      <c r="O23" s="17">
        <f t="shared" si="8"/>
        <v>0.12466843501326264</v>
      </c>
      <c r="P23" s="53">
        <f t="shared" si="0"/>
        <v>1.7024661699743628</v>
      </c>
      <c r="Q23" s="41">
        <f t="shared" si="9"/>
        <v>0.21224379307372698</v>
      </c>
      <c r="R23" s="40">
        <f t="shared" si="10"/>
        <v>-2.2651311390108175E-2</v>
      </c>
      <c r="S23" s="17">
        <f t="shared" si="11"/>
        <v>-1</v>
      </c>
      <c r="T23" s="17">
        <f t="shared" si="1"/>
        <v>-0.11954829996159122</v>
      </c>
      <c r="U23" s="53">
        <f t="shared" si="12"/>
        <v>1.1586025865413976</v>
      </c>
      <c r="V23" s="41">
        <f t="shared" si="13"/>
        <v>-0.13850896955212644</v>
      </c>
      <c r="W23" s="40">
        <f t="shared" si="14"/>
        <v>-9.0803881926485391E-2</v>
      </c>
      <c r="X23" s="17">
        <f t="shared" si="28"/>
        <v>-1</v>
      </c>
      <c r="Y23" s="17">
        <f t="shared" si="15"/>
        <v>6.2704215419054909E-2</v>
      </c>
      <c r="Z23" s="53">
        <f t="shared" si="16"/>
        <v>1.1681844990791723</v>
      </c>
      <c r="AA23" s="41">
        <f t="shared" si="29"/>
        <v>7.3250092479461168E-2</v>
      </c>
      <c r="AB23" s="40">
        <f t="shared" si="17"/>
        <v>2.0650128662129005E-2</v>
      </c>
      <c r="AC23" s="17">
        <f t="shared" si="31"/>
        <v>1</v>
      </c>
      <c r="AD23" s="17">
        <f t="shared" si="32"/>
        <v>1.3470612867064502E-2</v>
      </c>
      <c r="AE23" s="53">
        <f t="shared" si="20"/>
        <v>1.3789791569550958</v>
      </c>
      <c r="AF23" s="41">
        <f t="shared" si="21"/>
        <v>1.8575694375093071E-2</v>
      </c>
      <c r="AH23" s="51">
        <f t="shared" si="22"/>
        <v>6.5588623437508181E-3</v>
      </c>
      <c r="AI23">
        <f t="shared" si="23"/>
        <v>0.41865686625880594</v>
      </c>
      <c r="AJ23">
        <f t="shared" si="24"/>
        <v>-1.1087132671828011</v>
      </c>
      <c r="AM23">
        <f t="shared" si="25"/>
        <v>-0.10780119166559687</v>
      </c>
      <c r="AN23">
        <f t="shared" si="26"/>
        <v>-1.1926433017377445</v>
      </c>
    </row>
    <row r="24" spans="1:40" customFormat="1" x14ac:dyDescent="0.35">
      <c r="A24">
        <f>'Front Sheet'!A26</f>
        <v>200007</v>
      </c>
      <c r="B24">
        <f>'Front Sheet'!B26</f>
        <v>-2.7383985832374343E-2</v>
      </c>
      <c r="C24">
        <f>'Front Sheet'!C26</f>
        <v>8.1150487930148341E-3</v>
      </c>
      <c r="D24">
        <f>'Front Sheet'!D26</f>
        <v>-0.14916769852981188</v>
      </c>
      <c r="E24">
        <f>'Front Sheet'!E26</f>
        <v>-1.7381385824028942E-2</v>
      </c>
      <c r="F24">
        <f>'Front Sheet'!F26</f>
        <v>5.2389673281834206E-2</v>
      </c>
      <c r="G24" s="40"/>
      <c r="H24" s="40">
        <f t="shared" si="2"/>
        <v>3.2682826400984598E-2</v>
      </c>
      <c r="I24" s="17">
        <f t="shared" si="33"/>
        <v>1</v>
      </c>
      <c r="J24" s="17">
        <f t="shared" si="30"/>
        <v>-2.7383985832374343E-2</v>
      </c>
      <c r="K24" s="3">
        <f t="shared" si="4"/>
        <v>2.2706655085733609</v>
      </c>
      <c r="L24" s="54">
        <f t="shared" si="5"/>
        <v>-6.2179872116833998E-2</v>
      </c>
      <c r="M24" s="40">
        <f t="shared" si="6"/>
        <v>-0.35106648268027429</v>
      </c>
      <c r="N24" s="17">
        <f t="shared" si="7"/>
        <v>-1</v>
      </c>
      <c r="O24" s="17">
        <f t="shared" si="8"/>
        <v>-8.1150487930148341E-3</v>
      </c>
      <c r="P24" s="53">
        <f t="shared" si="0"/>
        <v>1.7024661699743628</v>
      </c>
      <c r="Q24" s="41">
        <f t="shared" si="9"/>
        <v>-1.3815596037799041E-2</v>
      </c>
      <c r="R24" s="40">
        <f t="shared" si="10"/>
        <v>0.20496904410564412</v>
      </c>
      <c r="S24" s="17">
        <f t="shared" si="11"/>
        <v>1</v>
      </c>
      <c r="T24" s="17">
        <f t="shared" si="1"/>
        <v>-0.14916769852981188</v>
      </c>
      <c r="U24" s="53">
        <f t="shared" si="12"/>
        <v>1.1586025865413976</v>
      </c>
      <c r="V24" s="41">
        <f t="shared" si="13"/>
        <v>-0.17282608134506747</v>
      </c>
      <c r="W24" s="40">
        <f t="shared" si="14"/>
        <v>-0.17838840147901647</v>
      </c>
      <c r="X24" s="17">
        <f t="shared" si="28"/>
        <v>-1</v>
      </c>
      <c r="Y24" s="17">
        <f t="shared" si="15"/>
        <v>1.7381385824028942E-2</v>
      </c>
      <c r="Z24" s="53">
        <f t="shared" si="16"/>
        <v>1.1681844990791723</v>
      </c>
      <c r="AA24" s="41">
        <f t="shared" si="29"/>
        <v>2.0304665492145074E-2</v>
      </c>
      <c r="AB24" s="40">
        <f t="shared" si="17"/>
        <v>1.5106269132349375E-2</v>
      </c>
      <c r="AC24" s="17">
        <f t="shared" si="31"/>
        <v>1</v>
      </c>
      <c r="AD24" s="17">
        <f t="shared" si="32"/>
        <v>5.2389673281834206E-2</v>
      </c>
      <c r="AE24" s="53">
        <f t="shared" si="20"/>
        <v>1.3789791569550958</v>
      </c>
      <c r="AF24" s="41">
        <f t="shared" si="21"/>
        <v>7.2244267495336634E-2</v>
      </c>
      <c r="AH24" s="51">
        <f t="shared" si="22"/>
        <v>-3.1254523302443757E-2</v>
      </c>
      <c r="AI24">
        <f t="shared" si="23"/>
        <v>-0.83429782207626424</v>
      </c>
      <c r="AJ24">
        <f t="shared" si="24"/>
        <v>0.72575290958367589</v>
      </c>
      <c r="AM24">
        <f t="shared" si="25"/>
        <v>-1.4016955165998073</v>
      </c>
      <c r="AN24">
        <f t="shared" si="26"/>
        <v>2.4730105839125347</v>
      </c>
    </row>
    <row r="25" spans="1:40" customFormat="1" x14ac:dyDescent="0.35">
      <c r="A25">
        <f>'Front Sheet'!A27</f>
        <v>200008</v>
      </c>
      <c r="B25">
        <f>'Front Sheet'!B27</f>
        <v>-2.8817680488396977E-3</v>
      </c>
      <c r="C25">
        <f>'Front Sheet'!C27</f>
        <v>0.1979315263908703</v>
      </c>
      <c r="D25">
        <f>'Front Sheet'!D27</f>
        <v>0.21064142812264366</v>
      </c>
      <c r="E25">
        <f>'Front Sheet'!E27</f>
        <v>-8.258930026126246E-2</v>
      </c>
      <c r="F25">
        <f>'Front Sheet'!F27</f>
        <v>2.1848384871903083E-2</v>
      </c>
      <c r="G25" s="40"/>
      <c r="H25" s="40">
        <f t="shared" si="2"/>
        <v>3.007238226361842E-2</v>
      </c>
      <c r="I25" s="17">
        <f t="shared" si="33"/>
        <v>1</v>
      </c>
      <c r="J25" s="17">
        <f t="shared" si="30"/>
        <v>-2.8817680488396977E-3</v>
      </c>
      <c r="K25" s="3">
        <f t="shared" si="4"/>
        <v>2.2706655085733609</v>
      </c>
      <c r="L25" s="54">
        <f t="shared" si="5"/>
        <v>-6.5435313122090546E-3</v>
      </c>
      <c r="M25" s="40">
        <f t="shared" si="6"/>
        <v>-0.19685109140941459</v>
      </c>
      <c r="N25" s="17">
        <f t="shared" si="7"/>
        <v>-1</v>
      </c>
      <c r="O25" s="17">
        <f t="shared" si="8"/>
        <v>-0.1979315263908703</v>
      </c>
      <c r="P25" s="53">
        <f t="shared" si="0"/>
        <v>1.7024661699743628</v>
      </c>
      <c r="Q25" s="41">
        <f t="shared" si="9"/>
        <v>-0.33697172765184447</v>
      </c>
      <c r="R25" s="40">
        <f t="shared" si="10"/>
        <v>9.6129464167830192E-2</v>
      </c>
      <c r="S25" s="17">
        <f t="shared" si="11"/>
        <v>1</v>
      </c>
      <c r="T25" s="17">
        <f t="shared" si="1"/>
        <v>0.21064142812264366</v>
      </c>
      <c r="U25" s="53">
        <f t="shared" si="12"/>
        <v>1.1586025865413976</v>
      </c>
      <c r="V25" s="41">
        <f t="shared" si="13"/>
        <v>0.24404970345566884</v>
      </c>
      <c r="W25" s="40">
        <f t="shared" si="14"/>
        <v>-0.13528456018026852</v>
      </c>
      <c r="X25" s="17">
        <f t="shared" si="28"/>
        <v>-1</v>
      </c>
      <c r="Y25" s="17">
        <f t="shared" si="15"/>
        <v>8.258930026126246E-2</v>
      </c>
      <c r="Z25" s="53">
        <f t="shared" si="16"/>
        <v>1.1681844990791723</v>
      </c>
      <c r="AA25" s="41">
        <f t="shared" si="29"/>
        <v>9.6479540355002238E-2</v>
      </c>
      <c r="AB25" s="40">
        <f t="shared" si="17"/>
        <v>7.5528869180687047E-2</v>
      </c>
      <c r="AC25" s="17">
        <f t="shared" si="31"/>
        <v>1</v>
      </c>
      <c r="AD25" s="17">
        <f t="shared" si="32"/>
        <v>2.1848384871903083E-2</v>
      </c>
      <c r="AE25" s="53">
        <f t="shared" si="20"/>
        <v>1.3789791569550958</v>
      </c>
      <c r="AF25" s="41">
        <f t="shared" si="21"/>
        <v>3.012846735148738E-2</v>
      </c>
      <c r="AH25" s="51">
        <f t="shared" si="22"/>
        <v>5.4284904396209935E-3</v>
      </c>
      <c r="AI25">
        <f t="shared" si="23"/>
        <v>-1.0960083518570172</v>
      </c>
      <c r="AJ25">
        <f t="shared" si="24"/>
        <v>2.1614084823121082</v>
      </c>
      <c r="AM25">
        <f t="shared" si="25"/>
        <v>-0.50153387962588591</v>
      </c>
      <c r="AN25">
        <f t="shared" si="26"/>
        <v>1.3311287269404684</v>
      </c>
    </row>
    <row r="26" spans="1:40" customFormat="1" x14ac:dyDescent="0.35">
      <c r="A26">
        <f>'Front Sheet'!A28</f>
        <v>200009</v>
      </c>
      <c r="B26">
        <f>'Front Sheet'!B28</f>
        <v>-1.7493031046289378E-2</v>
      </c>
      <c r="C26">
        <f>'Front Sheet'!C28</f>
        <v>-7.6766044315910387E-2</v>
      </c>
      <c r="D26">
        <f>'Front Sheet'!D28</f>
        <v>-6.2806512058330793E-2</v>
      </c>
      <c r="E26">
        <f>'Front Sheet'!E28</f>
        <v>3.5982773044794532E-2</v>
      </c>
      <c r="F26">
        <f>'Front Sheet'!F28</f>
        <v>4.4383209079366284E-2</v>
      </c>
      <c r="G26" s="40"/>
      <c r="H26" s="40">
        <f t="shared" si="2"/>
        <v>2.8204460316392101E-2</v>
      </c>
      <c r="I26" s="17">
        <f t="shared" si="33"/>
        <v>1</v>
      </c>
      <c r="J26" s="17">
        <f t="shared" si="30"/>
        <v>-1.7493031046289378E-2</v>
      </c>
      <c r="K26" s="3">
        <f t="shared" si="4"/>
        <v>2.2706655085733609</v>
      </c>
      <c r="L26" s="54">
        <f t="shared" si="5"/>
        <v>-3.972082223721226E-2</v>
      </c>
      <c r="M26" s="40">
        <f t="shared" si="6"/>
        <v>8.1378140170622504E-2</v>
      </c>
      <c r="N26" s="17">
        <f t="shared" si="7"/>
        <v>1</v>
      </c>
      <c r="O26" s="17">
        <f t="shared" si="8"/>
        <v>-7.6766044315910387E-2</v>
      </c>
      <c r="P26" s="53">
        <f t="shared" si="0"/>
        <v>1.7024661699743628</v>
      </c>
      <c r="Q26" s="41">
        <f t="shared" si="9"/>
        <v>-0.13069159345059017</v>
      </c>
      <c r="R26" s="40">
        <f t="shared" si="10"/>
        <v>0.18102202955442301</v>
      </c>
      <c r="S26" s="17">
        <f t="shared" si="11"/>
        <v>1</v>
      </c>
      <c r="T26" s="17">
        <f t="shared" si="1"/>
        <v>-6.2806512058330793E-2</v>
      </c>
      <c r="U26" s="53">
        <f t="shared" si="12"/>
        <v>1.1586025865413976</v>
      </c>
      <c r="V26" s="41">
        <f t="shared" si="13"/>
        <v>-7.2767787322425531E-2</v>
      </c>
      <c r="W26" s="40">
        <f t="shared" si="14"/>
        <v>-0.16267490150434633</v>
      </c>
      <c r="X26" s="17">
        <f t="shared" si="28"/>
        <v>-1</v>
      </c>
      <c r="Y26" s="17">
        <f t="shared" si="15"/>
        <v>-3.5982773044794532E-2</v>
      </c>
      <c r="Z26" s="53">
        <f t="shared" si="16"/>
        <v>1.1681844990791723</v>
      </c>
      <c r="AA26" s="41">
        <f t="shared" si="29"/>
        <v>-4.2034517704812847E-2</v>
      </c>
      <c r="AB26" s="40">
        <f t="shared" si="17"/>
        <v>8.7708671020801793E-2</v>
      </c>
      <c r="AC26" s="17">
        <f t="shared" si="31"/>
        <v>1</v>
      </c>
      <c r="AD26" s="17">
        <f t="shared" si="32"/>
        <v>4.4383209079366284E-2</v>
      </c>
      <c r="AE26" s="53">
        <f t="shared" si="20"/>
        <v>1.3789791569550958</v>
      </c>
      <c r="AF26" s="41">
        <f t="shared" si="21"/>
        <v>6.1203520239226268E-2</v>
      </c>
      <c r="AH26" s="51">
        <f t="shared" si="22"/>
        <v>-4.4802240095162912E-2</v>
      </c>
      <c r="AI26">
        <f t="shared" si="23"/>
        <v>0.65955541756434466</v>
      </c>
      <c r="AJ26">
        <f t="shared" si="24"/>
        <v>1.6052960109271979</v>
      </c>
      <c r="AM26">
        <f t="shared" si="25"/>
        <v>1.0503533043010271</v>
      </c>
      <c r="AN26">
        <f t="shared" si="26"/>
        <v>0.98416329821625759</v>
      </c>
    </row>
    <row r="27" spans="1:40" customFormat="1" x14ac:dyDescent="0.35">
      <c r="A27">
        <f>'Front Sheet'!A29</f>
        <v>200010</v>
      </c>
      <c r="B27">
        <f>'Front Sheet'!B29</f>
        <v>-3.9511786149804495E-2</v>
      </c>
      <c r="C27">
        <f>'Front Sheet'!C29</f>
        <v>7.3244886677721333E-3</v>
      </c>
      <c r="D27">
        <f>'Front Sheet'!D29</f>
        <v>6.0266857964509313E-2</v>
      </c>
      <c r="E27">
        <f>'Front Sheet'!E29</f>
        <v>-0.1057473882660085</v>
      </c>
      <c r="F27">
        <f>'Front Sheet'!F29</f>
        <v>-6.5115403947518982E-2</v>
      </c>
      <c r="G27" s="40"/>
      <c r="H27" s="40">
        <f t="shared" si="2"/>
        <v>-4.775878492750342E-2</v>
      </c>
      <c r="I27" s="17">
        <f t="shared" si="33"/>
        <v>-1</v>
      </c>
      <c r="J27" s="17">
        <f t="shared" si="30"/>
        <v>3.9511786149804495E-2</v>
      </c>
      <c r="K27" s="3">
        <f t="shared" si="4"/>
        <v>2.2706655085733609</v>
      </c>
      <c r="L27" s="54">
        <f t="shared" si="5"/>
        <v>8.9718049992487697E-2</v>
      </c>
      <c r="M27" s="40">
        <f t="shared" si="6"/>
        <v>0.12928053086797475</v>
      </c>
      <c r="N27" s="17">
        <f t="shared" si="7"/>
        <v>1</v>
      </c>
      <c r="O27" s="17">
        <f t="shared" si="8"/>
        <v>7.3244886677721333E-3</v>
      </c>
      <c r="P27" s="53">
        <f t="shared" si="0"/>
        <v>1.7024661699743628</v>
      </c>
      <c r="Q27" s="41">
        <f t="shared" si="9"/>
        <v>1.2469694169242648E-2</v>
      </c>
      <c r="R27" s="40">
        <f t="shared" si="10"/>
        <v>-1.332782465499005E-3</v>
      </c>
      <c r="S27" s="17">
        <f t="shared" si="11"/>
        <v>-1</v>
      </c>
      <c r="T27" s="17">
        <f t="shared" si="1"/>
        <v>-6.0266857964509313E-2</v>
      </c>
      <c r="U27" s="53">
        <f t="shared" si="12"/>
        <v>1.1586025865413976</v>
      </c>
      <c r="V27" s="41">
        <f t="shared" si="13"/>
        <v>-6.9825337520403513E-2</v>
      </c>
      <c r="W27" s="40">
        <f t="shared" si="14"/>
        <v>-6.3987913040496863E-2</v>
      </c>
      <c r="X27" s="17">
        <f t="shared" si="28"/>
        <v>-1</v>
      </c>
      <c r="Y27" s="17">
        <f t="shared" si="15"/>
        <v>0.1057473882660085</v>
      </c>
      <c r="Z27" s="53">
        <f t="shared" si="16"/>
        <v>1.1681844990791723</v>
      </c>
      <c r="AA27" s="41">
        <f t="shared" si="29"/>
        <v>0.12353245979045789</v>
      </c>
      <c r="AB27" s="40">
        <f t="shared" si="17"/>
        <v>0.11862126723310358</v>
      </c>
      <c r="AC27" s="17">
        <f t="shared" si="31"/>
        <v>1</v>
      </c>
      <c r="AD27" s="17">
        <f t="shared" si="32"/>
        <v>-6.5115403947518982E-2</v>
      </c>
      <c r="AE27" s="53">
        <f t="shared" si="20"/>
        <v>1.3789791569550958</v>
      </c>
      <c r="AF27" s="41">
        <f t="shared" si="21"/>
        <v>-8.9792784840340242E-2</v>
      </c>
      <c r="AH27" s="51">
        <f t="shared" si="22"/>
        <v>1.3220416318288899E-2</v>
      </c>
      <c r="AI27">
        <f t="shared" si="23"/>
        <v>6.1785446078871285E-2</v>
      </c>
      <c r="AJ27">
        <f t="shared" si="24"/>
        <v>-2.5736823824870321</v>
      </c>
      <c r="AM27">
        <f t="shared" si="25"/>
        <v>0.46929077336805736</v>
      </c>
      <c r="AN27">
        <f t="shared" si="26"/>
        <v>-1.0661202867077408</v>
      </c>
    </row>
    <row r="28" spans="1:40" customFormat="1" x14ac:dyDescent="0.35">
      <c r="A28">
        <f>'Front Sheet'!A30</f>
        <v>200011</v>
      </c>
      <c r="B28">
        <f>'Front Sheet'!B30</f>
        <v>2.3904681392736573E-2</v>
      </c>
      <c r="C28">
        <f>'Front Sheet'!C30</f>
        <v>-8.3870672703159954E-2</v>
      </c>
      <c r="D28">
        <f>'Front Sheet'!D30</f>
        <v>4.1187490326954478E-2</v>
      </c>
      <c r="E28">
        <f>'Front Sheet'!E30</f>
        <v>-4.1368786430061123E-2</v>
      </c>
      <c r="F28">
        <f>'Front Sheet'!F30</f>
        <v>-9.6754606030046535E-3</v>
      </c>
      <c r="G28" s="40"/>
      <c r="H28" s="40">
        <f t="shared" si="2"/>
        <v>-5.9886585244933573E-2</v>
      </c>
      <c r="I28" s="17">
        <f t="shared" si="33"/>
        <v>-1</v>
      </c>
      <c r="J28" s="17">
        <f t="shared" si="30"/>
        <v>-2.3904681392736573E-2</v>
      </c>
      <c r="K28" s="3">
        <f t="shared" si="4"/>
        <v>2.2706655085733609</v>
      </c>
      <c r="L28" s="54">
        <f t="shared" si="5"/>
        <v>-5.427953553192235E-2</v>
      </c>
      <c r="M28" s="40">
        <f t="shared" si="6"/>
        <v>0.12848997074273205</v>
      </c>
      <c r="N28" s="17">
        <f t="shared" si="7"/>
        <v>1</v>
      </c>
      <c r="O28" s="17">
        <f t="shared" si="8"/>
        <v>-8.3870672703159954E-2</v>
      </c>
      <c r="P28" s="53">
        <f t="shared" si="0"/>
        <v>1.7024661699743628</v>
      </c>
      <c r="Q28" s="41">
        <f t="shared" si="9"/>
        <v>-0.14278698293012207</v>
      </c>
      <c r="R28" s="40">
        <f t="shared" si="10"/>
        <v>0.20810177402882218</v>
      </c>
      <c r="S28" s="17">
        <f t="shared" si="11"/>
        <v>1</v>
      </c>
      <c r="T28" s="17">
        <f t="shared" si="1"/>
        <v>4.1187490326954478E-2</v>
      </c>
      <c r="U28" s="53">
        <f t="shared" si="12"/>
        <v>1.1586025865413976</v>
      </c>
      <c r="V28" s="41">
        <f t="shared" si="13"/>
        <v>4.7719932825958253E-2</v>
      </c>
      <c r="W28" s="40">
        <f t="shared" si="14"/>
        <v>-0.15235391548247643</v>
      </c>
      <c r="X28" s="17">
        <f t="shared" si="28"/>
        <v>-1</v>
      </c>
      <c r="Y28" s="17">
        <f t="shared" si="15"/>
        <v>4.1368786430061123E-2</v>
      </c>
      <c r="Z28" s="53">
        <f t="shared" si="16"/>
        <v>1.1681844990791723</v>
      </c>
      <c r="AA28" s="41">
        <f t="shared" si="29"/>
        <v>4.8326375053314212E-2</v>
      </c>
      <c r="AB28" s="40">
        <f t="shared" si="17"/>
        <v>1.1161900037503919E-3</v>
      </c>
      <c r="AC28" s="17">
        <f t="shared" si="31"/>
        <v>1</v>
      </c>
      <c r="AD28" s="17">
        <f t="shared" si="32"/>
        <v>-9.6754606030046535E-3</v>
      </c>
      <c r="AE28" s="53">
        <f t="shared" si="20"/>
        <v>1.3789791569550958</v>
      </c>
      <c r="AF28" s="41">
        <f t="shared" si="21"/>
        <v>-1.33422585054836E-2</v>
      </c>
      <c r="AH28" s="51">
        <f t="shared" si="22"/>
        <v>-2.2872493817651107E-2</v>
      </c>
      <c r="AI28">
        <f t="shared" si="23"/>
        <v>-0.85227482833352464</v>
      </c>
      <c r="AJ28">
        <f t="shared" si="24"/>
        <v>-6.1709559726700114E-2</v>
      </c>
      <c r="AM28">
        <f t="shared" si="25"/>
        <v>-0.69098514126493138</v>
      </c>
      <c r="AN28">
        <f t="shared" si="26"/>
        <v>-0.22418021709769231</v>
      </c>
    </row>
    <row r="29" spans="1:40" customFormat="1" x14ac:dyDescent="0.35">
      <c r="A29">
        <f>'Front Sheet'!A31</f>
        <v>200012</v>
      </c>
      <c r="B29">
        <f>'Front Sheet'!B31</f>
        <v>-5.6430192775811048E-6</v>
      </c>
      <c r="C29">
        <f>'Front Sheet'!C31</f>
        <v>-3.3095392602206286E-2</v>
      </c>
      <c r="D29">
        <f>'Front Sheet'!D31</f>
        <v>-0.20628122430376056</v>
      </c>
      <c r="E29">
        <f>'Front Sheet'!E31</f>
        <v>-8.9478505299115108E-2</v>
      </c>
      <c r="F29">
        <f>'Front Sheet'!F31</f>
        <v>-9.4593043582335348E-3</v>
      </c>
      <c r="G29" s="40"/>
      <c r="H29" s="40">
        <f t="shared" si="2"/>
        <v>-3.31001358033573E-2</v>
      </c>
      <c r="I29" s="17">
        <f t="shared" si="33"/>
        <v>-1</v>
      </c>
      <c r="J29" s="17">
        <f t="shared" si="30"/>
        <v>5.6430192775811048E-6</v>
      </c>
      <c r="K29" s="3">
        <f t="shared" si="4"/>
        <v>2.2706655085733609</v>
      </c>
      <c r="L29" s="54">
        <f t="shared" si="5"/>
        <v>1.2813409237817979E-5</v>
      </c>
      <c r="M29" s="40">
        <f t="shared" si="6"/>
        <v>-0.15331222835129821</v>
      </c>
      <c r="N29" s="17">
        <f t="shared" si="7"/>
        <v>-1</v>
      </c>
      <c r="O29" s="17">
        <f t="shared" si="8"/>
        <v>3.3095392602206286E-2</v>
      </c>
      <c r="P29" s="53">
        <f t="shared" si="0"/>
        <v>1.7024661699743628</v>
      </c>
      <c r="Q29" s="41">
        <f t="shared" si="9"/>
        <v>5.6343786287275995E-2</v>
      </c>
      <c r="R29" s="40">
        <f t="shared" si="10"/>
        <v>3.8647836233132997E-2</v>
      </c>
      <c r="S29" s="17">
        <f t="shared" si="11"/>
        <v>1</v>
      </c>
      <c r="T29" s="17">
        <f t="shared" si="1"/>
        <v>-0.20628122430376056</v>
      </c>
      <c r="U29" s="53">
        <f t="shared" si="12"/>
        <v>1.1586025865413976</v>
      </c>
      <c r="V29" s="41">
        <f t="shared" si="13"/>
        <v>-0.23899796003326318</v>
      </c>
      <c r="W29" s="40">
        <f t="shared" si="14"/>
        <v>-0.11113340165127508</v>
      </c>
      <c r="X29" s="17">
        <f t="shared" si="28"/>
        <v>-1</v>
      </c>
      <c r="Y29" s="17">
        <f t="shared" si="15"/>
        <v>8.9478505299115108E-2</v>
      </c>
      <c r="Z29" s="53">
        <f t="shared" si="16"/>
        <v>1.1681844990791723</v>
      </c>
      <c r="AA29" s="41">
        <f t="shared" si="29"/>
        <v>0.10452740289119984</v>
      </c>
      <c r="AB29" s="40">
        <f t="shared" si="17"/>
        <v>-3.0407655471157351E-2</v>
      </c>
      <c r="AC29" s="17">
        <f t="shared" si="31"/>
        <v>-1</v>
      </c>
      <c r="AD29" s="17">
        <f t="shared" si="32"/>
        <v>9.4593043582335348E-3</v>
      </c>
      <c r="AE29" s="53">
        <f t="shared" si="20"/>
        <v>1.3789791569550958</v>
      </c>
      <c r="AF29" s="41">
        <f t="shared" si="21"/>
        <v>1.3044183549298543E-2</v>
      </c>
      <c r="AH29" s="51">
        <f t="shared" si="22"/>
        <v>-1.30139547792502E-2</v>
      </c>
      <c r="AI29">
        <f t="shared" si="23"/>
        <v>-1.7013492309946237</v>
      </c>
      <c r="AJ29">
        <f t="shared" si="24"/>
        <v>3.3435516963227574</v>
      </c>
      <c r="AM29">
        <f t="shared" si="25"/>
        <v>-1.6824671184712812</v>
      </c>
      <c r="AN29">
        <f t="shared" si="26"/>
        <v>3.4417614761185664</v>
      </c>
    </row>
    <row r="30" spans="1:40" customFormat="1" x14ac:dyDescent="0.35">
      <c r="A30">
        <f>'Front Sheet'!A32</f>
        <v>200101</v>
      </c>
      <c r="B30">
        <f>'Front Sheet'!B32</f>
        <v>-2.0988261183188153E-2</v>
      </c>
      <c r="C30">
        <f>'Front Sheet'!C32</f>
        <v>-1.2906556530717594E-2</v>
      </c>
      <c r="D30">
        <f>'Front Sheet'!D32</f>
        <v>6.5908755874217045E-2</v>
      </c>
      <c r="E30">
        <f>'Front Sheet'!E32</f>
        <v>-3.5346443566582349E-2</v>
      </c>
      <c r="F30">
        <f>'Front Sheet'!F32</f>
        <v>-4.8690615903596406E-3</v>
      </c>
      <c r="G30" s="40"/>
      <c r="H30" s="40">
        <f t="shared" si="2"/>
        <v>-1.5612747776345503E-2</v>
      </c>
      <c r="I30" s="17">
        <f t="shared" si="33"/>
        <v>-1</v>
      </c>
      <c r="J30" s="17">
        <f t="shared" si="30"/>
        <v>2.0988261183188153E-2</v>
      </c>
      <c r="K30" s="3">
        <f t="shared" si="4"/>
        <v>2.2706655085733609</v>
      </c>
      <c r="L30" s="54">
        <f t="shared" si="5"/>
        <v>4.7657320753594461E-2</v>
      </c>
      <c r="M30" s="40">
        <f t="shared" si="6"/>
        <v>-0.10964157663759411</v>
      </c>
      <c r="N30" s="17">
        <f t="shared" si="7"/>
        <v>-1</v>
      </c>
      <c r="O30" s="17">
        <f t="shared" si="8"/>
        <v>1.2906556530717594E-2</v>
      </c>
      <c r="P30" s="53">
        <f t="shared" si="0"/>
        <v>1.7024661699743628</v>
      </c>
      <c r="Q30" s="41">
        <f t="shared" si="9"/>
        <v>2.1972975864408384E-2</v>
      </c>
      <c r="R30" s="40">
        <f t="shared" si="10"/>
        <v>-0.10482687601229676</v>
      </c>
      <c r="S30" s="17">
        <f t="shared" si="11"/>
        <v>-1</v>
      </c>
      <c r="T30" s="17">
        <f t="shared" si="1"/>
        <v>-6.5908755874217045E-2</v>
      </c>
      <c r="U30" s="53">
        <f t="shared" si="12"/>
        <v>1.1586025865413976</v>
      </c>
      <c r="V30" s="41">
        <f t="shared" si="13"/>
        <v>-7.6362055031593407E-2</v>
      </c>
      <c r="W30" s="40">
        <f t="shared" si="14"/>
        <v>-0.23659467999518474</v>
      </c>
      <c r="X30" s="17">
        <f t="shared" si="28"/>
        <v>-1</v>
      </c>
      <c r="Y30" s="17">
        <f t="shared" si="15"/>
        <v>3.5346443566582349E-2</v>
      </c>
      <c r="Z30" s="53">
        <f t="shared" si="16"/>
        <v>1.1681844990791723</v>
      </c>
      <c r="AA30" s="41">
        <f t="shared" si="29"/>
        <v>4.1291167472058236E-2</v>
      </c>
      <c r="AB30" s="40">
        <f t="shared" si="17"/>
        <v>-8.4250168908757167E-2</v>
      </c>
      <c r="AC30" s="17">
        <f t="shared" si="31"/>
        <v>-1</v>
      </c>
      <c r="AD30" s="17">
        <f t="shared" si="32"/>
        <v>4.8690615903596406E-3</v>
      </c>
      <c r="AE30" s="53">
        <f t="shared" si="20"/>
        <v>1.3789791569550958</v>
      </c>
      <c r="AF30" s="41">
        <f t="shared" si="21"/>
        <v>6.714334447036575E-3</v>
      </c>
      <c r="AH30" s="51">
        <f t="shared" si="22"/>
        <v>8.254748701100852E-3</v>
      </c>
      <c r="AI30">
        <f t="shared" si="23"/>
        <v>-1.688209233828297</v>
      </c>
      <c r="AJ30">
        <f t="shared" si="24"/>
        <v>2.9925515988620788</v>
      </c>
      <c r="AM30">
        <f t="shared" si="25"/>
        <v>-1.7789900831107894</v>
      </c>
      <c r="AN30">
        <f t="shared" si="26"/>
        <v>3.5454940069570746</v>
      </c>
    </row>
    <row r="31" spans="1:40" customFormat="1" x14ac:dyDescent="0.35">
      <c r="A31">
        <f>'Front Sheet'!A33</f>
        <v>200102</v>
      </c>
      <c r="B31">
        <f>'Front Sheet'!B33</f>
        <v>-6.4924275037398112E-4</v>
      </c>
      <c r="C31">
        <f>'Front Sheet'!C33</f>
        <v>0.1109309623430963</v>
      </c>
      <c r="D31">
        <f>'Front Sheet'!D33</f>
        <v>-4.7618796781135384E-2</v>
      </c>
      <c r="E31">
        <f>'Front Sheet'!E33</f>
        <v>2.8185699019553336E-2</v>
      </c>
      <c r="F31">
        <f>'Front Sheet'!F33</f>
        <v>-2.9021493190486466E-2</v>
      </c>
      <c r="G31" s="40"/>
      <c r="H31" s="40">
        <f t="shared" si="2"/>
        <v>2.9107771902708371E-3</v>
      </c>
      <c r="I31" s="17">
        <f t="shared" si="33"/>
        <v>1</v>
      </c>
      <c r="J31" s="17">
        <f t="shared" si="30"/>
        <v>-6.4924275037398112E-4</v>
      </c>
      <c r="K31" s="3">
        <f t="shared" si="4"/>
        <v>2.2706655085733609</v>
      </c>
      <c r="L31" s="54">
        <f t="shared" si="5"/>
        <v>-1.4742131199655035E-3</v>
      </c>
      <c r="M31" s="40">
        <f t="shared" si="6"/>
        <v>-0.12987262183608383</v>
      </c>
      <c r="N31" s="17">
        <f t="shared" si="7"/>
        <v>-1</v>
      </c>
      <c r="O31" s="17">
        <f t="shared" si="8"/>
        <v>-0.1109309623430963</v>
      </c>
      <c r="P31" s="53">
        <f t="shared" si="0"/>
        <v>1.7024661699743628</v>
      </c>
      <c r="Q31" s="41">
        <f t="shared" si="9"/>
        <v>-0.18885621059182142</v>
      </c>
      <c r="R31" s="40">
        <f t="shared" si="10"/>
        <v>-9.9184978102589028E-2</v>
      </c>
      <c r="S31" s="17">
        <f t="shared" si="11"/>
        <v>-1</v>
      </c>
      <c r="T31" s="17">
        <f t="shared" si="1"/>
        <v>4.7618796781135384E-2</v>
      </c>
      <c r="U31" s="53">
        <f t="shared" si="12"/>
        <v>1.1586025865413976</v>
      </c>
      <c r="V31" s="41">
        <f t="shared" si="13"/>
        <v>5.5171261118612633E-2</v>
      </c>
      <c r="W31" s="40">
        <f t="shared" si="14"/>
        <v>-0.16619373529575857</v>
      </c>
      <c r="X31" s="17">
        <f t="shared" si="28"/>
        <v>-1</v>
      </c>
      <c r="Y31" s="17">
        <f t="shared" si="15"/>
        <v>-2.8185699019553336E-2</v>
      </c>
      <c r="Z31" s="53">
        <f t="shared" si="16"/>
        <v>1.1681844990791723</v>
      </c>
      <c r="AA31" s="41">
        <f t="shared" si="29"/>
        <v>-3.2926096690353235E-2</v>
      </c>
      <c r="AB31" s="40">
        <f t="shared" si="17"/>
        <v>-2.4003826551597829E-2</v>
      </c>
      <c r="AC31" s="17">
        <f t="shared" si="31"/>
        <v>-1</v>
      </c>
      <c r="AD31" s="17">
        <f t="shared" si="32"/>
        <v>2.9021493190486466E-2</v>
      </c>
      <c r="AE31" s="53">
        <f t="shared" si="20"/>
        <v>1.3789791569550958</v>
      </c>
      <c r="AF31" s="41">
        <f t="shared" si="21"/>
        <v>4.0020034213395082E-2</v>
      </c>
      <c r="AH31" s="51">
        <f t="shared" si="22"/>
        <v>-2.5613045014026486E-2</v>
      </c>
      <c r="AI31">
        <f t="shared" si="23"/>
        <v>-1.5795319334571196</v>
      </c>
      <c r="AJ31">
        <f t="shared" si="24"/>
        <v>2.6210557211145726</v>
      </c>
      <c r="AM31">
        <f t="shared" si="25"/>
        <v>-1.1517743402297975</v>
      </c>
      <c r="AN31">
        <f t="shared" si="26"/>
        <v>1.2311617015330008</v>
      </c>
    </row>
    <row r="32" spans="1:40" customFormat="1" x14ac:dyDescent="0.35">
      <c r="A32">
        <f>'Front Sheet'!A34</f>
        <v>200103</v>
      </c>
      <c r="B32">
        <f>'Front Sheet'!B34</f>
        <v>-3.2834955782172132E-2</v>
      </c>
      <c r="C32">
        <f>'Front Sheet'!C34</f>
        <v>-7.0100277764700292E-2</v>
      </c>
      <c r="D32">
        <f>'Front Sheet'!D34</f>
        <v>-4.642701807730381E-2</v>
      </c>
      <c r="E32">
        <f>'Front Sheet'!E34</f>
        <v>-8.8198546567962138E-2</v>
      </c>
      <c r="F32">
        <f>'Front Sheet'!F34</f>
        <v>-5.244372033651018E-2</v>
      </c>
      <c r="G32" s="40"/>
      <c r="H32" s="40">
        <f t="shared" si="2"/>
        <v>-2.1643146952839715E-2</v>
      </c>
      <c r="I32" s="17">
        <f t="shared" si="33"/>
        <v>-1</v>
      </c>
      <c r="J32" s="17">
        <f t="shared" si="30"/>
        <v>3.2834955782172132E-2</v>
      </c>
      <c r="K32" s="3">
        <f t="shared" si="4"/>
        <v>2.2706655085733609</v>
      </c>
      <c r="L32" s="54">
        <f t="shared" si="5"/>
        <v>7.4557201570109699E-2</v>
      </c>
      <c r="M32" s="40">
        <f t="shared" si="6"/>
        <v>6.4929013210172415E-2</v>
      </c>
      <c r="N32" s="17">
        <f t="shared" si="7"/>
        <v>1</v>
      </c>
      <c r="O32" s="17">
        <f t="shared" si="8"/>
        <v>-7.0100277764700292E-2</v>
      </c>
      <c r="P32" s="53">
        <f t="shared" si="0"/>
        <v>1.7024661699743628</v>
      </c>
      <c r="Q32" s="41">
        <f t="shared" si="9"/>
        <v>-0.1193433514002083</v>
      </c>
      <c r="R32" s="40">
        <f t="shared" si="10"/>
        <v>-0.18799126521067888</v>
      </c>
      <c r="S32" s="17">
        <f t="shared" si="11"/>
        <v>-1</v>
      </c>
      <c r="T32" s="17">
        <f t="shared" si="1"/>
        <v>4.642701807730381E-2</v>
      </c>
      <c r="U32" s="53">
        <f t="shared" si="12"/>
        <v>1.1586025865413976</v>
      </c>
      <c r="V32" s="41">
        <f t="shared" si="13"/>
        <v>5.3790463229768416E-2</v>
      </c>
      <c r="W32" s="40">
        <f t="shared" si="14"/>
        <v>-9.663924984614411E-2</v>
      </c>
      <c r="X32" s="17">
        <f t="shared" si="28"/>
        <v>-1</v>
      </c>
      <c r="Y32" s="17">
        <f t="shared" si="15"/>
        <v>8.8198546567962138E-2</v>
      </c>
      <c r="Z32" s="53">
        <f t="shared" si="16"/>
        <v>1.1681844990791723</v>
      </c>
      <c r="AA32" s="41">
        <f t="shared" si="29"/>
        <v>0.10303217494200591</v>
      </c>
      <c r="AB32" s="40">
        <f t="shared" si="17"/>
        <v>-4.3349859139079641E-2</v>
      </c>
      <c r="AC32" s="17">
        <f t="shared" si="31"/>
        <v>-1</v>
      </c>
      <c r="AD32" s="17">
        <f t="shared" si="32"/>
        <v>5.244372033651018E-2</v>
      </c>
      <c r="AE32" s="53">
        <f t="shared" si="20"/>
        <v>1.3789791569550958</v>
      </c>
      <c r="AF32" s="41">
        <f t="shared" si="21"/>
        <v>7.2318797257229617E-2</v>
      </c>
      <c r="AH32" s="51">
        <f t="shared" si="22"/>
        <v>3.6871057119781073E-2</v>
      </c>
      <c r="AI32">
        <f t="shared" si="23"/>
        <v>-2.0154549593979327</v>
      </c>
      <c r="AJ32">
        <f t="shared" si="24"/>
        <v>4.2731214319459863</v>
      </c>
      <c r="AM32">
        <f t="shared" si="25"/>
        <v>-1.5550429090263418</v>
      </c>
      <c r="AN32">
        <f t="shared" si="26"/>
        <v>3.134185532979533</v>
      </c>
    </row>
    <row r="33" spans="1:40" customFormat="1" x14ac:dyDescent="0.35">
      <c r="A33">
        <f>'Front Sheet'!A35</f>
        <v>200104</v>
      </c>
      <c r="B33">
        <f>'Front Sheet'!B35</f>
        <v>1.8245979737870566E-2</v>
      </c>
      <c r="C33">
        <f>'Front Sheet'!C35</f>
        <v>-2.9262859457270141E-2</v>
      </c>
      <c r="D33">
        <f>'Front Sheet'!D35</f>
        <v>8.1602988106130092E-2</v>
      </c>
      <c r="E33">
        <f>'Front Sheet'!E35</f>
        <v>6.5643910860014573E-2</v>
      </c>
      <c r="F33">
        <f>'Front Sheet'!F35</f>
        <v>4.1381633626354115E-3</v>
      </c>
      <c r="G33" s="40"/>
      <c r="H33" s="40">
        <f t="shared" si="2"/>
        <v>-5.4472459715734264E-2</v>
      </c>
      <c r="I33" s="17">
        <f t="shared" si="33"/>
        <v>-1</v>
      </c>
      <c r="J33" s="17">
        <f t="shared" si="30"/>
        <v>-1.8245979737870566E-2</v>
      </c>
      <c r="K33" s="3">
        <f t="shared" si="4"/>
        <v>2.2706655085733609</v>
      </c>
      <c r="L33" s="54">
        <f t="shared" si="5"/>
        <v>-4.1430516860911107E-2</v>
      </c>
      <c r="M33" s="40">
        <f t="shared" si="6"/>
        <v>2.7924128047678409E-2</v>
      </c>
      <c r="N33" s="17">
        <f t="shared" si="7"/>
        <v>1</v>
      </c>
      <c r="O33" s="17">
        <f t="shared" si="8"/>
        <v>-2.9262859457270141E-2</v>
      </c>
      <c r="P33" s="53">
        <f t="shared" si="0"/>
        <v>1.7024661699743628</v>
      </c>
      <c r="Q33" s="41">
        <f t="shared" si="9"/>
        <v>-4.9819028262716759E-2</v>
      </c>
      <c r="R33" s="40">
        <f t="shared" si="10"/>
        <v>-2.8137058984222148E-2</v>
      </c>
      <c r="S33" s="17">
        <f t="shared" si="11"/>
        <v>-1</v>
      </c>
      <c r="T33" s="17">
        <f t="shared" si="1"/>
        <v>-8.1602988106130092E-2</v>
      </c>
      <c r="U33" s="53">
        <f t="shared" si="12"/>
        <v>1.1586025865413976</v>
      </c>
      <c r="V33" s="41">
        <f t="shared" si="13"/>
        <v>-9.4545433089269229E-2</v>
      </c>
      <c r="W33" s="40">
        <f t="shared" si="14"/>
        <v>-9.5359291114991154E-2</v>
      </c>
      <c r="X33" s="17">
        <f t="shared" si="28"/>
        <v>-1</v>
      </c>
      <c r="Y33" s="17">
        <f t="shared" si="15"/>
        <v>-6.5643910860014573E-2</v>
      </c>
      <c r="Z33" s="53">
        <f t="shared" si="16"/>
        <v>1.1681844990791723</v>
      </c>
      <c r="AA33" s="41">
        <f t="shared" si="29"/>
        <v>-7.6684199125603966E-2</v>
      </c>
      <c r="AB33" s="40">
        <f t="shared" si="17"/>
        <v>-8.6334275117356279E-2</v>
      </c>
      <c r="AC33" s="17">
        <f t="shared" si="31"/>
        <v>-1</v>
      </c>
      <c r="AD33" s="17">
        <f t="shared" si="32"/>
        <v>-4.1381633626354115E-3</v>
      </c>
      <c r="AE33" s="53">
        <f t="shared" si="20"/>
        <v>1.3789791569550958</v>
      </c>
      <c r="AF33" s="41">
        <f t="shared" si="21"/>
        <v>-5.7064410251494438E-3</v>
      </c>
      <c r="AH33" s="51">
        <f t="shared" si="22"/>
        <v>-5.3637123672730103E-2</v>
      </c>
      <c r="AI33">
        <f t="shared" si="23"/>
        <v>0.32724778542214084</v>
      </c>
      <c r="AJ33">
        <f t="shared" si="24"/>
        <v>-0.2978181800559323</v>
      </c>
      <c r="AM33">
        <f t="shared" si="25"/>
        <v>-0.40776292456851182</v>
      </c>
      <c r="AN33">
        <f t="shared" si="26"/>
        <v>-2.1134887463901304</v>
      </c>
    </row>
    <row r="34" spans="1:40" customFormat="1" x14ac:dyDescent="0.35">
      <c r="A34">
        <f>'Front Sheet'!A36</f>
        <v>200105</v>
      </c>
      <c r="B34">
        <f>'Front Sheet'!B36</f>
        <v>8.9474300240404078E-3</v>
      </c>
      <c r="C34">
        <f>'Front Sheet'!C36</f>
        <v>-2.5659747574840908E-2</v>
      </c>
      <c r="D34">
        <f>'Front Sheet'!D36</f>
        <v>-3.5770939908300594E-3</v>
      </c>
      <c r="E34">
        <f>'Front Sheet'!E36</f>
        <v>-0.11307839563980716</v>
      </c>
      <c r="F34">
        <f>'Front Sheet'!F36</f>
        <v>-9.2481879652573703E-3</v>
      </c>
      <c r="G34" s="40"/>
      <c r="H34" s="40">
        <f t="shared" si="2"/>
        <v>-1.5238218794675545E-2</v>
      </c>
      <c r="I34" s="17">
        <f t="shared" si="33"/>
        <v>-1</v>
      </c>
      <c r="J34" s="17">
        <f t="shared" si="30"/>
        <v>-8.9474300240404078E-3</v>
      </c>
      <c r="K34" s="3">
        <f t="shared" si="4"/>
        <v>2.2706655085733609</v>
      </c>
      <c r="L34" s="54">
        <f t="shared" si="5"/>
        <v>-2.0316620745962272E-2</v>
      </c>
      <c r="M34" s="40">
        <f t="shared" si="6"/>
        <v>1.1567825121125863E-2</v>
      </c>
      <c r="N34" s="17">
        <f t="shared" si="7"/>
        <v>1</v>
      </c>
      <c r="O34" s="17">
        <f t="shared" si="8"/>
        <v>-2.5659747574840908E-2</v>
      </c>
      <c r="P34" s="53">
        <f t="shared" si="0"/>
        <v>1.7024661699743628</v>
      </c>
      <c r="Q34" s="41">
        <f t="shared" si="9"/>
        <v>-4.3684852176248345E-2</v>
      </c>
      <c r="R34" s="40">
        <f t="shared" si="10"/>
        <v>-1.2442826752309094E-2</v>
      </c>
      <c r="S34" s="17">
        <f t="shared" si="11"/>
        <v>-1</v>
      </c>
      <c r="T34" s="17">
        <f t="shared" si="1"/>
        <v>3.5770939908300594E-3</v>
      </c>
      <c r="U34" s="53">
        <f t="shared" si="12"/>
        <v>1.1586025865413976</v>
      </c>
      <c r="V34" s="41">
        <f t="shared" si="13"/>
        <v>4.1444303500773969E-3</v>
      </c>
      <c r="W34" s="40">
        <f t="shared" si="14"/>
        <v>5.6310633116057746E-3</v>
      </c>
      <c r="X34" s="17">
        <f t="shared" si="28"/>
        <v>1</v>
      </c>
      <c r="Y34" s="17">
        <f t="shared" si="15"/>
        <v>-0.11307839563980716</v>
      </c>
      <c r="Z34" s="53">
        <f t="shared" si="16"/>
        <v>1.1681844990791723</v>
      </c>
      <c r="AA34" s="41">
        <f t="shared" si="29"/>
        <v>-0.13209642896716459</v>
      </c>
      <c r="AB34" s="40">
        <f t="shared" si="17"/>
        <v>-7.7327050164361241E-2</v>
      </c>
      <c r="AC34" s="17">
        <f t="shared" si="31"/>
        <v>-1</v>
      </c>
      <c r="AD34" s="17">
        <f t="shared" si="32"/>
        <v>9.2481879652573703E-3</v>
      </c>
      <c r="AE34" s="53">
        <f t="shared" si="20"/>
        <v>1.3789791569550958</v>
      </c>
      <c r="AF34" s="41">
        <f t="shared" si="21"/>
        <v>1.2753058443692872E-2</v>
      </c>
      <c r="AH34" s="51">
        <f t="shared" si="22"/>
        <v>-3.5840082619120986E-2</v>
      </c>
      <c r="AI34">
        <f t="shared" si="23"/>
        <v>-1.5039805024908623</v>
      </c>
      <c r="AJ34">
        <f t="shared" si="24"/>
        <v>2.2773326073225846</v>
      </c>
      <c r="AM34">
        <f t="shared" si="25"/>
        <v>-1.8589920507923197</v>
      </c>
      <c r="AN34">
        <f t="shared" si="26"/>
        <v>3.5661008899541091</v>
      </c>
    </row>
    <row r="35" spans="1:40" customFormat="1" x14ac:dyDescent="0.35">
      <c r="A35">
        <f>'Front Sheet'!A37</f>
        <v>200106</v>
      </c>
      <c r="B35">
        <f>'Front Sheet'!B37</f>
        <v>1.6297523587759807E-2</v>
      </c>
      <c r="C35">
        <f>'Front Sheet'!C37</f>
        <v>0.12707418905898726</v>
      </c>
      <c r="D35">
        <f>'Front Sheet'!D37</f>
        <v>-7.3673528242042124E-2</v>
      </c>
      <c r="E35">
        <f>'Front Sheet'!E37</f>
        <v>1.9100946199169289E-2</v>
      </c>
      <c r="F35">
        <f>'Front Sheet'!F37</f>
        <v>-7.4146483832448457E-2</v>
      </c>
      <c r="G35" s="40"/>
      <c r="H35" s="40">
        <f t="shared" si="2"/>
        <v>-5.6415460202611581E-3</v>
      </c>
      <c r="I35" s="17">
        <f t="shared" si="33"/>
        <v>-1</v>
      </c>
      <c r="J35" s="17">
        <f t="shared" si="30"/>
        <v>-1.6297523587759807E-2</v>
      </c>
      <c r="K35" s="3">
        <f t="shared" si="4"/>
        <v>2.2706655085733609</v>
      </c>
      <c r="L35" s="54">
        <f t="shared" si="5"/>
        <v>-3.700622468588697E-2</v>
      </c>
      <c r="M35" s="40">
        <f t="shared" si="6"/>
        <v>-0.12502288479681134</v>
      </c>
      <c r="N35" s="17">
        <f t="shared" si="7"/>
        <v>-1</v>
      </c>
      <c r="O35" s="17">
        <f t="shared" si="8"/>
        <v>-0.12707418905898726</v>
      </c>
      <c r="P35" s="53">
        <f t="shared" si="0"/>
        <v>1.7024661699743628</v>
      </c>
      <c r="Q35" s="41">
        <f t="shared" si="9"/>
        <v>-0.21633950794985213</v>
      </c>
      <c r="R35" s="40">
        <f t="shared" si="10"/>
        <v>3.1598876037996222E-2</v>
      </c>
      <c r="S35" s="17">
        <f t="shared" si="11"/>
        <v>1</v>
      </c>
      <c r="T35" s="17">
        <f t="shared" si="1"/>
        <v>-7.3673528242042124E-2</v>
      </c>
      <c r="U35" s="53">
        <f t="shared" si="12"/>
        <v>1.1586025865413976</v>
      </c>
      <c r="V35" s="41">
        <f t="shared" si="13"/>
        <v>-8.5358340380860709E-2</v>
      </c>
      <c r="W35" s="40">
        <f t="shared" si="14"/>
        <v>-0.13563303134775473</v>
      </c>
      <c r="X35" s="17">
        <f t="shared" si="28"/>
        <v>-1</v>
      </c>
      <c r="Y35" s="17">
        <f t="shared" si="15"/>
        <v>-1.9100946199169289E-2</v>
      </c>
      <c r="Z35" s="53">
        <f t="shared" si="16"/>
        <v>1.1681844990791723</v>
      </c>
      <c r="AA35" s="41">
        <f t="shared" si="29"/>
        <v>-2.2313429267614798E-2</v>
      </c>
      <c r="AB35" s="40">
        <f t="shared" si="17"/>
        <v>-5.7553744939132144E-2</v>
      </c>
      <c r="AC35" s="17">
        <f t="shared" si="31"/>
        <v>-1</v>
      </c>
      <c r="AD35" s="17">
        <f t="shared" si="32"/>
        <v>7.4146483832448457E-2</v>
      </c>
      <c r="AE35" s="53">
        <f t="shared" si="20"/>
        <v>1.3789791569550958</v>
      </c>
      <c r="AF35" s="41">
        <f t="shared" si="21"/>
        <v>0.10224645576645441</v>
      </c>
      <c r="AH35" s="51">
        <f t="shared" si="22"/>
        <v>-5.1754209303552047E-2</v>
      </c>
      <c r="AI35">
        <f t="shared" si="23"/>
        <v>-0.22260444182915082</v>
      </c>
      <c r="AJ35">
        <f t="shared" si="24"/>
        <v>1.2376401946515436</v>
      </c>
      <c r="AM35">
        <f t="shared" si="25"/>
        <v>0.29437558523974749</v>
      </c>
      <c r="AN35">
        <f t="shared" si="26"/>
        <v>0.41725917163143222</v>
      </c>
    </row>
    <row r="36" spans="1:40" customFormat="1" x14ac:dyDescent="0.35">
      <c r="A36">
        <f>'Front Sheet'!A38</f>
        <v>200107</v>
      </c>
      <c r="B36">
        <f>'Front Sheet'!B38</f>
        <v>-6.2908108836754652E-3</v>
      </c>
      <c r="C36">
        <f>'Front Sheet'!C38</f>
        <v>-3.0585106382978622E-2</v>
      </c>
      <c r="D36">
        <f>'Front Sheet'!D38</f>
        <v>3.9546026719658595E-3</v>
      </c>
      <c r="E36">
        <f>'Front Sheet'!E38</f>
        <v>-0.11291026325183268</v>
      </c>
      <c r="F36">
        <f>'Front Sheet'!F38</f>
        <v>-4.3175903238115043E-2</v>
      </c>
      <c r="G36" s="40"/>
      <c r="H36" s="40">
        <f t="shared" si="2"/>
        <v>4.3490933349670781E-2</v>
      </c>
      <c r="I36" s="17">
        <f t="shared" si="33"/>
        <v>1</v>
      </c>
      <c r="J36" s="17">
        <f t="shared" si="30"/>
        <v>-6.2908108836754652E-3</v>
      </c>
      <c r="K36" s="3">
        <f t="shared" si="4"/>
        <v>2.2706655085733609</v>
      </c>
      <c r="L36" s="54">
        <f t="shared" si="5"/>
        <v>-1.4284327294519785E-2</v>
      </c>
      <c r="M36" s="40">
        <f t="shared" si="6"/>
        <v>7.2151582026876215E-2</v>
      </c>
      <c r="N36" s="17">
        <f t="shared" si="7"/>
        <v>1</v>
      </c>
      <c r="O36" s="17">
        <f t="shared" si="8"/>
        <v>-3.0585106382978622E-2</v>
      </c>
      <c r="P36" s="53">
        <f t="shared" si="0"/>
        <v>1.7024661699743628</v>
      </c>
      <c r="Q36" s="41">
        <f t="shared" si="9"/>
        <v>-5.2070108922088056E-2</v>
      </c>
      <c r="R36" s="40">
        <f t="shared" si="10"/>
        <v>4.3523658732579074E-3</v>
      </c>
      <c r="S36" s="17">
        <f t="shared" si="11"/>
        <v>1</v>
      </c>
      <c r="T36" s="17">
        <f t="shared" si="1"/>
        <v>3.9546026719658595E-3</v>
      </c>
      <c r="U36" s="53">
        <f t="shared" si="12"/>
        <v>1.1586025865413976</v>
      </c>
      <c r="V36" s="41">
        <f t="shared" si="13"/>
        <v>4.5818128844831666E-3</v>
      </c>
      <c r="W36" s="40">
        <f t="shared" si="14"/>
        <v>-2.8333538580623301E-2</v>
      </c>
      <c r="X36" s="17">
        <f t="shared" si="28"/>
        <v>-1</v>
      </c>
      <c r="Y36" s="17">
        <f t="shared" si="15"/>
        <v>0.11291026325183268</v>
      </c>
      <c r="Z36" s="53">
        <f t="shared" si="16"/>
        <v>1.1681844990791723</v>
      </c>
      <c r="AA36" s="41">
        <f t="shared" si="29"/>
        <v>0.13190001931773965</v>
      </c>
      <c r="AB36" s="40">
        <f t="shared" si="17"/>
        <v>-7.9256508435070414E-2</v>
      </c>
      <c r="AC36" s="17">
        <f t="shared" si="31"/>
        <v>-1</v>
      </c>
      <c r="AD36" s="17">
        <f t="shared" si="32"/>
        <v>4.3175903238115043E-2</v>
      </c>
      <c r="AE36" s="53">
        <f t="shared" si="20"/>
        <v>1.3789791569550958</v>
      </c>
      <c r="AF36" s="41">
        <f t="shared" si="21"/>
        <v>5.9538670648070668E-2</v>
      </c>
      <c r="AH36" s="51">
        <f t="shared" si="22"/>
        <v>2.5933213326737127E-2</v>
      </c>
      <c r="AI36">
        <f t="shared" si="23"/>
        <v>0.76958182830892274</v>
      </c>
      <c r="AJ36">
        <f t="shared" si="24"/>
        <v>-5.4856237706501609E-2</v>
      </c>
      <c r="AM36">
        <f t="shared" si="25"/>
        <v>1.1531884457867267</v>
      </c>
      <c r="AN36">
        <f t="shared" si="26"/>
        <v>1.0181144719115807</v>
      </c>
    </row>
    <row r="37" spans="1:40" customFormat="1" x14ac:dyDescent="0.35">
      <c r="A37">
        <f>'Front Sheet'!A39</f>
        <v>200108</v>
      </c>
      <c r="B37">
        <f>'Front Sheet'!B39</f>
        <v>2.7749189601586455E-2</v>
      </c>
      <c r="C37">
        <f>'Front Sheet'!C39</f>
        <v>-4.5071526553008057E-2</v>
      </c>
      <c r="D37">
        <f>'Front Sheet'!D39</f>
        <v>2.9814863864098793E-2</v>
      </c>
      <c r="E37">
        <f>'Front Sheet'!E39</f>
        <v>3.930201047521735E-2</v>
      </c>
      <c r="F37">
        <f>'Front Sheet'!F39</f>
        <v>-4.3866637613225535E-3</v>
      </c>
      <c r="G37" s="40"/>
      <c r="H37" s="40">
        <f t="shared" si="2"/>
        <v>1.8954142728124748E-2</v>
      </c>
      <c r="I37" s="17">
        <f t="shared" si="33"/>
        <v>1</v>
      </c>
      <c r="J37" s="17">
        <f t="shared" si="30"/>
        <v>2.7749189601586455E-2</v>
      </c>
      <c r="K37" s="3">
        <f t="shared" si="4"/>
        <v>2.2706655085733609</v>
      </c>
      <c r="L37" s="54">
        <f t="shared" si="5"/>
        <v>6.3009127719184932E-2</v>
      </c>
      <c r="M37" s="40">
        <f t="shared" si="6"/>
        <v>7.0829335101167734E-2</v>
      </c>
      <c r="N37" s="17">
        <f t="shared" si="7"/>
        <v>1</v>
      </c>
      <c r="O37" s="17">
        <f t="shared" si="8"/>
        <v>-4.5071526553008057E-2</v>
      </c>
      <c r="P37" s="53">
        <f t="shared" si="0"/>
        <v>1.7024661699743628</v>
      </c>
      <c r="Q37" s="41">
        <f t="shared" si="9"/>
        <v>-7.6732749185597429E-2</v>
      </c>
      <c r="R37" s="40">
        <f t="shared" si="10"/>
        <v>-7.3296019560906325E-2</v>
      </c>
      <c r="S37" s="17">
        <f t="shared" si="11"/>
        <v>-1</v>
      </c>
      <c r="T37" s="17">
        <f t="shared" si="1"/>
        <v>-2.9814863864098793E-2</v>
      </c>
      <c r="U37" s="53">
        <f t="shared" si="12"/>
        <v>1.1586025865413976</v>
      </c>
      <c r="V37" s="41">
        <f t="shared" si="13"/>
        <v>-3.4543578390324507E-2</v>
      </c>
      <c r="W37" s="40">
        <f t="shared" si="14"/>
        <v>-0.20688771269247055</v>
      </c>
      <c r="X37" s="17">
        <f t="shared" si="28"/>
        <v>-1</v>
      </c>
      <c r="Y37" s="17">
        <f t="shared" si="15"/>
        <v>-3.930201047521735E-2</v>
      </c>
      <c r="Z37" s="53">
        <f t="shared" si="16"/>
        <v>1.1681844990791723</v>
      </c>
      <c r="AA37" s="41">
        <f t="shared" si="29"/>
        <v>-4.5911999419796165E-2</v>
      </c>
      <c r="AB37" s="40">
        <f t="shared" si="17"/>
        <v>-0.12657057503582086</v>
      </c>
      <c r="AC37" s="17">
        <f t="shared" si="31"/>
        <v>-1</v>
      </c>
      <c r="AD37" s="17">
        <f t="shared" si="32"/>
        <v>4.3866637613225535E-3</v>
      </c>
      <c r="AE37" s="53">
        <f t="shared" si="20"/>
        <v>1.3789791569550958</v>
      </c>
      <c r="AF37" s="41">
        <f t="shared" si="21"/>
        <v>6.0491178954340443E-3</v>
      </c>
      <c r="AH37" s="51">
        <f t="shared" si="22"/>
        <v>-1.7626016276219826E-2</v>
      </c>
      <c r="AI37">
        <f t="shared" si="23"/>
        <v>0.80557172532891941</v>
      </c>
      <c r="AJ37">
        <f t="shared" si="24"/>
        <v>0.19170694670397026</v>
      </c>
      <c r="AM37">
        <f t="shared" si="25"/>
        <v>0.78000669130304723</v>
      </c>
      <c r="AN37">
        <f t="shared" si="26"/>
        <v>-1.4886987232777216</v>
      </c>
    </row>
    <row r="38" spans="1:40" customFormat="1" x14ac:dyDescent="0.35">
      <c r="A38">
        <f>'Front Sheet'!A40</f>
        <v>200109</v>
      </c>
      <c r="B38">
        <f>'Front Sheet'!B40</f>
        <v>6.4549669317361918E-2</v>
      </c>
      <c r="C38">
        <f>'Front Sheet'!C40</f>
        <v>-0.12492304535193921</v>
      </c>
      <c r="D38">
        <f>'Front Sheet'!D40</f>
        <v>-0.13993307656666978</v>
      </c>
      <c r="E38">
        <f>'Front Sheet'!E40</f>
        <v>-0.11313245759735321</v>
      </c>
      <c r="F38">
        <f>'Front Sheet'!F40</f>
        <v>-4.7484198408011241E-2</v>
      </c>
      <c r="G38" s="40"/>
      <c r="H38" s="40">
        <f t="shared" si="2"/>
        <v>3.7755902305670795E-2</v>
      </c>
      <c r="I38" s="17">
        <f t="shared" si="33"/>
        <v>1</v>
      </c>
      <c r="J38" s="17">
        <f t="shared" si="30"/>
        <v>6.4549669317361918E-2</v>
      </c>
      <c r="K38" s="3">
        <f t="shared" si="4"/>
        <v>2.2706655085733609</v>
      </c>
      <c r="L38" s="54">
        <f t="shared" si="5"/>
        <v>0.14657070770874986</v>
      </c>
      <c r="M38" s="40">
        <f t="shared" si="6"/>
        <v>5.1417556123000585E-2</v>
      </c>
      <c r="N38" s="17">
        <f t="shared" si="7"/>
        <v>1</v>
      </c>
      <c r="O38" s="17">
        <f t="shared" si="8"/>
        <v>-0.12492304535193921</v>
      </c>
      <c r="P38" s="53">
        <f t="shared" si="0"/>
        <v>1.7024661699743628</v>
      </c>
      <c r="Q38" s="41">
        <f t="shared" si="9"/>
        <v>-0.21267725856184957</v>
      </c>
      <c r="R38" s="40">
        <f t="shared" si="10"/>
        <v>-3.9904061705977475E-2</v>
      </c>
      <c r="S38" s="17">
        <f t="shared" si="11"/>
        <v>-1</v>
      </c>
      <c r="T38" s="17">
        <f t="shared" si="1"/>
        <v>0.13993307656666978</v>
      </c>
      <c r="U38" s="53">
        <f t="shared" si="12"/>
        <v>1.1586025865413976</v>
      </c>
      <c r="V38" s="41">
        <f t="shared" si="13"/>
        <v>0.16212682445283905</v>
      </c>
      <c r="W38" s="40">
        <f t="shared" si="14"/>
        <v>-5.4507306577446041E-2</v>
      </c>
      <c r="X38" s="17">
        <f t="shared" si="28"/>
        <v>-1</v>
      </c>
      <c r="Y38" s="17">
        <f t="shared" si="15"/>
        <v>0.11313245759735321</v>
      </c>
      <c r="Z38" s="53">
        <f t="shared" si="16"/>
        <v>1.1681844990791723</v>
      </c>
      <c r="AA38" s="41">
        <f t="shared" si="29"/>
        <v>0.13215958330795977</v>
      </c>
      <c r="AB38" s="40">
        <f t="shared" si="17"/>
        <v>-0.12170905083188606</v>
      </c>
      <c r="AC38" s="17">
        <f t="shared" si="31"/>
        <v>-1</v>
      </c>
      <c r="AD38" s="17">
        <f t="shared" si="32"/>
        <v>4.7484198408011241E-2</v>
      </c>
      <c r="AE38" s="53">
        <f t="shared" si="20"/>
        <v>1.3789791569550958</v>
      </c>
      <c r="AF38" s="41">
        <f t="shared" si="21"/>
        <v>6.5479719889367835E-2</v>
      </c>
      <c r="AH38" s="51">
        <f t="shared" si="22"/>
        <v>5.8731915359413391E-2</v>
      </c>
      <c r="AI38">
        <f t="shared" si="23"/>
        <v>-1.9502026083281319</v>
      </c>
      <c r="AJ38">
        <f t="shared" si="24"/>
        <v>3.8414650109008051</v>
      </c>
      <c r="AM38">
        <f t="shared" si="25"/>
        <v>-1.5462401420852818</v>
      </c>
      <c r="AN38">
        <f t="shared" si="26"/>
        <v>2.7105751905768969</v>
      </c>
    </row>
    <row r="39" spans="1:40" customFormat="1" x14ac:dyDescent="0.35">
      <c r="A39">
        <f>'Front Sheet'!A41</f>
        <v>200110</v>
      </c>
      <c r="B39">
        <f>'Front Sheet'!B41</f>
        <v>-4.3051432412429674E-2</v>
      </c>
      <c r="C39">
        <f>'Front Sheet'!C41</f>
        <v>-5.5754235797619844E-2</v>
      </c>
      <c r="D39">
        <f>'Front Sheet'!D41</f>
        <v>-9.956951683456694E-2</v>
      </c>
      <c r="E39">
        <f>'Front Sheet'!E41</f>
        <v>-9.732199883441181E-2</v>
      </c>
      <c r="F39">
        <f>'Front Sheet'!F41</f>
        <v>-4.5937725951793774E-2</v>
      </c>
      <c r="G39" s="40"/>
      <c r="H39" s="40">
        <f t="shared" si="2"/>
        <v>8.6008048035272899E-2</v>
      </c>
      <c r="I39" s="17">
        <f t="shared" si="33"/>
        <v>1</v>
      </c>
      <c r="J39" s="17">
        <f t="shared" si="30"/>
        <v>-4.3051432412429674E-2</v>
      </c>
      <c r="K39" s="3">
        <f t="shared" si="4"/>
        <v>2.2706655085733609</v>
      </c>
      <c r="L39" s="54">
        <f t="shared" si="5"/>
        <v>-9.7755402673581307E-2</v>
      </c>
      <c r="M39" s="40">
        <f t="shared" si="6"/>
        <v>-0.20057967828792589</v>
      </c>
      <c r="N39" s="17">
        <f t="shared" si="7"/>
        <v>-1</v>
      </c>
      <c r="O39" s="17">
        <f t="shared" si="8"/>
        <v>5.5754235797619844E-2</v>
      </c>
      <c r="P39" s="53">
        <f t="shared" si="0"/>
        <v>1.7024661699743628</v>
      </c>
      <c r="Q39" s="41">
        <f t="shared" si="9"/>
        <v>9.4919700278221372E-2</v>
      </c>
      <c r="R39" s="40">
        <f t="shared" si="10"/>
        <v>-0.10616361003060514</v>
      </c>
      <c r="S39" s="17">
        <f t="shared" si="11"/>
        <v>-1</v>
      </c>
      <c r="T39" s="17">
        <f t="shared" si="1"/>
        <v>9.956951683456694E-2</v>
      </c>
      <c r="U39" s="53">
        <f t="shared" si="12"/>
        <v>1.1586025865413976</v>
      </c>
      <c r="V39" s="41">
        <f t="shared" si="13"/>
        <v>0.11536149974520649</v>
      </c>
      <c r="W39" s="40">
        <f t="shared" si="14"/>
        <v>-0.18674071037396855</v>
      </c>
      <c r="X39" s="17">
        <f t="shared" si="28"/>
        <v>-1</v>
      </c>
      <c r="Y39" s="17">
        <f t="shared" si="15"/>
        <v>9.732199883441181E-2</v>
      </c>
      <c r="Z39" s="53">
        <f t="shared" si="16"/>
        <v>1.1681844990791723</v>
      </c>
      <c r="AA39" s="41">
        <f t="shared" si="29"/>
        <v>0.11369005045776115</v>
      </c>
      <c r="AB39" s="40">
        <f t="shared" si="17"/>
        <v>-9.504676540744883E-2</v>
      </c>
      <c r="AC39" s="17">
        <f t="shared" si="31"/>
        <v>-1</v>
      </c>
      <c r="AD39" s="17">
        <f t="shared" si="32"/>
        <v>4.5937725951793774E-2</v>
      </c>
      <c r="AE39" s="53">
        <f t="shared" si="20"/>
        <v>1.3789791569550958</v>
      </c>
      <c r="AF39" s="41">
        <f t="shared" si="21"/>
        <v>6.3347166605438807E-2</v>
      </c>
      <c r="AH39" s="51">
        <f t="shared" si="22"/>
        <v>5.7912602882609299E-2</v>
      </c>
      <c r="AI39">
        <f t="shared" si="23"/>
        <v>-1.9515992870299534</v>
      </c>
      <c r="AJ39">
        <f t="shared" si="24"/>
        <v>3.8754877685758125</v>
      </c>
      <c r="AM39">
        <f t="shared" si="25"/>
        <v>-1.3374432533104457</v>
      </c>
      <c r="AN39">
        <f t="shared" si="26"/>
        <v>1.8795921714646298</v>
      </c>
    </row>
    <row r="40" spans="1:40" customFormat="1" x14ac:dyDescent="0.35">
      <c r="A40">
        <f>'Front Sheet'!A42</f>
        <v>200111</v>
      </c>
      <c r="B40">
        <f>'Front Sheet'!B42</f>
        <v>-1.8322768492563507E-2</v>
      </c>
      <c r="C40">
        <f>'Front Sheet'!C42</f>
        <v>-3.4148764435614098E-2</v>
      </c>
      <c r="D40">
        <f>'Front Sheet'!D42</f>
        <v>-8.9142565488820449E-2</v>
      </c>
      <c r="E40">
        <f>'Front Sheet'!E42</f>
        <v>4.6686718012534267E-2</v>
      </c>
      <c r="F40">
        <f>'Front Sheet'!F42</f>
        <v>0.14250056339052988</v>
      </c>
      <c r="G40" s="40"/>
      <c r="H40" s="40">
        <f t="shared" si="2"/>
        <v>4.9247426506518699E-2</v>
      </c>
      <c r="I40" s="17">
        <f t="shared" si="33"/>
        <v>1</v>
      </c>
      <c r="J40" s="17">
        <f t="shared" si="30"/>
        <v>-1.8322768492563507E-2</v>
      </c>
      <c r="K40" s="3">
        <f t="shared" si="4"/>
        <v>2.2706655085733609</v>
      </c>
      <c r="L40" s="54">
        <f t="shared" si="5"/>
        <v>-4.1604878437638666E-2</v>
      </c>
      <c r="M40" s="40">
        <f t="shared" si="6"/>
        <v>-0.22574880770256711</v>
      </c>
      <c r="N40" s="17">
        <f t="shared" si="7"/>
        <v>-1</v>
      </c>
      <c r="O40" s="17">
        <f t="shared" si="8"/>
        <v>3.4148764435614098E-2</v>
      </c>
      <c r="P40" s="53">
        <f t="shared" si="0"/>
        <v>1.7024661699743628</v>
      </c>
      <c r="Q40" s="41">
        <f t="shared" si="9"/>
        <v>5.8137116198056671E-2</v>
      </c>
      <c r="R40" s="40">
        <f t="shared" si="10"/>
        <v>-0.20968772953713793</v>
      </c>
      <c r="S40" s="17">
        <f t="shared" si="11"/>
        <v>-1</v>
      </c>
      <c r="T40" s="17">
        <f t="shared" si="1"/>
        <v>8.9142565488820449E-2</v>
      </c>
      <c r="U40" s="53">
        <f t="shared" si="12"/>
        <v>1.1586025865413976</v>
      </c>
      <c r="V40" s="41">
        <f t="shared" si="13"/>
        <v>0.10328080694628329</v>
      </c>
      <c r="W40" s="40">
        <f t="shared" si="14"/>
        <v>-0.17115244595654766</v>
      </c>
      <c r="X40" s="17">
        <f t="shared" si="28"/>
        <v>-1</v>
      </c>
      <c r="Y40" s="17">
        <f t="shared" si="15"/>
        <v>-4.6686718012534267E-2</v>
      </c>
      <c r="Z40" s="53">
        <f t="shared" si="16"/>
        <v>1.1681844990791723</v>
      </c>
      <c r="AA40" s="41">
        <f t="shared" si="29"/>
        <v>-5.4538700295122915E-2</v>
      </c>
      <c r="AB40" s="40">
        <f t="shared" si="17"/>
        <v>-9.7808588121127568E-2</v>
      </c>
      <c r="AC40" s="17">
        <f t="shared" si="31"/>
        <v>-1</v>
      </c>
      <c r="AD40" s="17">
        <f t="shared" si="32"/>
        <v>-0.14250056339052988</v>
      </c>
      <c r="AE40" s="53">
        <f t="shared" si="20"/>
        <v>1.3789791569550958</v>
      </c>
      <c r="AF40" s="41">
        <f t="shared" si="21"/>
        <v>-0.19650530676989908</v>
      </c>
      <c r="AH40" s="51">
        <f t="shared" si="22"/>
        <v>-2.6246192471664143E-2</v>
      </c>
      <c r="AI40">
        <f t="shared" si="23"/>
        <v>-0.58241878229591926</v>
      </c>
      <c r="AJ40">
        <f t="shared" si="24"/>
        <v>6.9762233424638609E-2</v>
      </c>
      <c r="AM40">
        <f t="shared" si="25"/>
        <v>-0.42990386857404012</v>
      </c>
      <c r="AN40">
        <f t="shared" si="26"/>
        <v>0.22690539294674394</v>
      </c>
    </row>
    <row r="41" spans="1:40" customFormat="1" x14ac:dyDescent="0.35">
      <c r="A41">
        <f>'Front Sheet'!A43</f>
        <v>200112</v>
      </c>
      <c r="B41">
        <f>'Front Sheet'!B43</f>
        <v>1.5020363315940555E-2</v>
      </c>
      <c r="C41">
        <f>'Front Sheet'!C43</f>
        <v>2.7642067369504364E-3</v>
      </c>
      <c r="D41">
        <f>'Front Sheet'!D43</f>
        <v>9.6212930575742418E-3</v>
      </c>
      <c r="E41">
        <f>'Front Sheet'!E43</f>
        <v>-5.4589246139743587E-3</v>
      </c>
      <c r="F41">
        <f>'Front Sheet'!F43</f>
        <v>-5.5899605538249138E-2</v>
      </c>
      <c r="G41" s="40"/>
      <c r="H41" s="40">
        <f t="shared" si="2"/>
        <v>3.1754684123687371E-3</v>
      </c>
      <c r="I41" s="17">
        <f t="shared" si="33"/>
        <v>1</v>
      </c>
      <c r="J41" s="17">
        <f t="shared" si="30"/>
        <v>1.5020363315940555E-2</v>
      </c>
      <c r="K41" s="3">
        <f t="shared" si="4"/>
        <v>2.2706655085733609</v>
      </c>
      <c r="L41" s="54">
        <f t="shared" si="5"/>
        <v>3.4106220907746815E-2</v>
      </c>
      <c r="M41" s="40">
        <f t="shared" si="6"/>
        <v>-0.21482604558517315</v>
      </c>
      <c r="N41" s="17">
        <f t="shared" si="7"/>
        <v>-1</v>
      </c>
      <c r="O41" s="17">
        <f t="shared" si="8"/>
        <v>-2.7642067369504364E-3</v>
      </c>
      <c r="P41" s="53">
        <f t="shared" si="0"/>
        <v>1.7024661699743628</v>
      </c>
      <c r="Q41" s="41">
        <f t="shared" si="9"/>
        <v>-4.7059684564733405E-3</v>
      </c>
      <c r="R41" s="40">
        <f t="shared" si="10"/>
        <v>-0.32864515889005719</v>
      </c>
      <c r="S41" s="17">
        <f t="shared" si="11"/>
        <v>-1</v>
      </c>
      <c r="T41" s="17">
        <f t="shared" ref="T41:T72" si="34">S41*D41</f>
        <v>-9.6212930575742418E-3</v>
      </c>
      <c r="U41" s="53">
        <f t="shared" si="12"/>
        <v>1.1586025865413976</v>
      </c>
      <c r="V41" s="41">
        <f t="shared" si="13"/>
        <v>-1.1147255022378308E-2</v>
      </c>
      <c r="W41" s="40">
        <f t="shared" si="14"/>
        <v>-0.16376773841923076</v>
      </c>
      <c r="X41" s="17">
        <f t="shared" si="28"/>
        <v>-1</v>
      </c>
      <c r="Y41" s="17">
        <f t="shared" si="15"/>
        <v>5.4589246139743587E-3</v>
      </c>
      <c r="Z41" s="53">
        <f t="shared" si="16"/>
        <v>1.1681844990791723</v>
      </c>
      <c r="AA41" s="41">
        <f t="shared" si="29"/>
        <v>6.3770311156866001E-3</v>
      </c>
      <c r="AB41" s="40">
        <f t="shared" si="17"/>
        <v>4.9078639030724874E-2</v>
      </c>
      <c r="AC41" s="17">
        <f t="shared" si="31"/>
        <v>1</v>
      </c>
      <c r="AD41" s="17">
        <f t="shared" si="32"/>
        <v>-5.5899605538249138E-2</v>
      </c>
      <c r="AE41" s="53">
        <f t="shared" si="20"/>
        <v>1.3789791569550958</v>
      </c>
      <c r="AF41" s="41">
        <f t="shared" si="21"/>
        <v>-7.7084390919257201E-2</v>
      </c>
      <c r="AH41" s="51">
        <f t="shared" si="22"/>
        <v>-1.0490872474935086E-2</v>
      </c>
      <c r="AI41">
        <f t="shared" si="23"/>
        <v>-1.2140855844643788</v>
      </c>
      <c r="AJ41">
        <f t="shared" si="24"/>
        <v>2.4298431500509619</v>
      </c>
      <c r="AM41">
        <f t="shared" si="25"/>
        <v>-1.6230849432780721</v>
      </c>
      <c r="AN41">
        <f t="shared" si="26"/>
        <v>3.0035525787106092</v>
      </c>
    </row>
    <row r="42" spans="1:40" customFormat="1" x14ac:dyDescent="0.35">
      <c r="A42">
        <f>'Front Sheet'!A44</f>
        <v>200201</v>
      </c>
      <c r="B42">
        <f>'Front Sheet'!B44</f>
        <v>1.243336670402077E-2</v>
      </c>
      <c r="C42">
        <f>'Front Sheet'!C44</f>
        <v>0.10314763766908119</v>
      </c>
      <c r="D42">
        <f>'Front Sheet'!D44</f>
        <v>-2.4114854265849615E-2</v>
      </c>
      <c r="E42">
        <f>'Front Sheet'!E44</f>
        <v>-2.5679330657385566E-2</v>
      </c>
      <c r="F42">
        <f>'Front Sheet'!F44</f>
        <v>6.0877231804404359E-2</v>
      </c>
      <c r="G42" s="40"/>
      <c r="H42" s="40">
        <f t="shared" si="2"/>
        <v>-4.6353837589052628E-2</v>
      </c>
      <c r="I42" s="17">
        <f t="shared" si="33"/>
        <v>-1</v>
      </c>
      <c r="J42" s="17">
        <f t="shared" si="30"/>
        <v>-1.243336670402077E-2</v>
      </c>
      <c r="K42" s="3">
        <f t="shared" si="4"/>
        <v>2.2706655085733609</v>
      </c>
      <c r="L42" s="54">
        <f t="shared" si="5"/>
        <v>-2.8232016930264413E-2</v>
      </c>
      <c r="M42" s="40">
        <f t="shared" si="6"/>
        <v>-8.7138793496283506E-2</v>
      </c>
      <c r="N42" s="17">
        <f t="shared" si="7"/>
        <v>-1</v>
      </c>
      <c r="O42" s="17">
        <f t="shared" si="8"/>
        <v>-0.10314763766908119</v>
      </c>
      <c r="P42" s="53">
        <f t="shared" si="0"/>
        <v>1.7024661699743628</v>
      </c>
      <c r="Q42" s="41">
        <f t="shared" si="9"/>
        <v>-0.17560536364438398</v>
      </c>
      <c r="R42" s="40">
        <f t="shared" si="10"/>
        <v>-0.17909078926581312</v>
      </c>
      <c r="S42" s="17">
        <f t="shared" si="11"/>
        <v>-1</v>
      </c>
      <c r="T42" s="17">
        <f t="shared" si="34"/>
        <v>2.4114854265849615E-2</v>
      </c>
      <c r="U42" s="53">
        <f t="shared" si="12"/>
        <v>1.1586025865413976</v>
      </c>
      <c r="V42" s="41">
        <f t="shared" si="13"/>
        <v>2.7939532526482218E-2</v>
      </c>
      <c r="W42" s="40">
        <f t="shared" si="14"/>
        <v>-5.6094205435851904E-2</v>
      </c>
      <c r="X42" s="17">
        <f t="shared" si="28"/>
        <v>-1</v>
      </c>
      <c r="Y42" s="17">
        <f t="shared" si="15"/>
        <v>2.5679330657385566E-2</v>
      </c>
      <c r="Z42" s="53">
        <f t="shared" si="16"/>
        <v>1.1681844990791723</v>
      </c>
      <c r="AA42" s="41">
        <f t="shared" si="29"/>
        <v>2.9998196020686391E-2</v>
      </c>
      <c r="AB42" s="40">
        <f t="shared" si="17"/>
        <v>4.0663231900486978E-2</v>
      </c>
      <c r="AC42" s="17">
        <f t="shared" si="31"/>
        <v>1</v>
      </c>
      <c r="AD42" s="17">
        <f t="shared" si="32"/>
        <v>6.0877231804404359E-2</v>
      </c>
      <c r="AE42" s="53">
        <f t="shared" si="20"/>
        <v>1.3789791569550958</v>
      </c>
      <c r="AF42" s="41">
        <f t="shared" si="21"/>
        <v>8.3948433791397464E-2</v>
      </c>
      <c r="AH42" s="51">
        <f t="shared" si="22"/>
        <v>-1.2390243647216465E-2</v>
      </c>
      <c r="AI42">
        <f t="shared" si="23"/>
        <v>-1.4029436235707478</v>
      </c>
      <c r="AJ42">
        <f t="shared" si="24"/>
        <v>2.2278197332213665</v>
      </c>
      <c r="AM42">
        <f t="shared" si="25"/>
        <v>-1.344849980271039</v>
      </c>
      <c r="AN42">
        <f t="shared" si="26"/>
        <v>2.0562270180377844</v>
      </c>
    </row>
    <row r="43" spans="1:40" customFormat="1" x14ac:dyDescent="0.35">
      <c r="A43">
        <f>'Front Sheet'!A45</f>
        <v>200202</v>
      </c>
      <c r="B43">
        <f>'Front Sheet'!B45</f>
        <v>5.0498780371874927E-2</v>
      </c>
      <c r="C43">
        <f>'Front Sheet'!C45</f>
        <v>-3.777312877731287E-2</v>
      </c>
      <c r="D43">
        <f>'Front Sheet'!D45</f>
        <v>0.11256188954815273</v>
      </c>
      <c r="E43">
        <f>'Front Sheet'!E45</f>
        <v>2.7125820894033235E-2</v>
      </c>
      <c r="F43">
        <f>'Front Sheet'!F45</f>
        <v>2.3551201929949781E-3</v>
      </c>
      <c r="G43" s="40"/>
      <c r="H43" s="40">
        <f t="shared" si="2"/>
        <v>9.1309615273978181E-3</v>
      </c>
      <c r="I43" s="17">
        <f t="shared" si="33"/>
        <v>1</v>
      </c>
      <c r="J43" s="17">
        <f t="shared" si="30"/>
        <v>5.0498780371874927E-2</v>
      </c>
      <c r="K43" s="3">
        <f t="shared" si="4"/>
        <v>2.2706655085733609</v>
      </c>
      <c r="L43" s="54">
        <f t="shared" si="5"/>
        <v>0.11466583881543783</v>
      </c>
      <c r="M43" s="40">
        <f t="shared" si="6"/>
        <v>7.1763079970417532E-2</v>
      </c>
      <c r="N43" s="17">
        <f t="shared" si="7"/>
        <v>1</v>
      </c>
      <c r="O43" s="17">
        <f t="shared" si="8"/>
        <v>-3.777312877731287E-2</v>
      </c>
      <c r="P43" s="53">
        <f t="shared" si="0"/>
        <v>1.7024661699743628</v>
      </c>
      <c r="Q43" s="41">
        <f t="shared" si="9"/>
        <v>-6.4307473877460233E-2</v>
      </c>
      <c r="R43" s="40">
        <f t="shared" si="10"/>
        <v>-0.10363612669709582</v>
      </c>
      <c r="S43" s="17">
        <f t="shared" si="11"/>
        <v>-1</v>
      </c>
      <c r="T43" s="17">
        <f t="shared" si="34"/>
        <v>-0.11256188954815273</v>
      </c>
      <c r="U43" s="53">
        <f t="shared" si="12"/>
        <v>1.1586025865413976</v>
      </c>
      <c r="V43" s="41">
        <f t="shared" si="13"/>
        <v>-0.13041449637647687</v>
      </c>
      <c r="W43" s="40">
        <f t="shared" si="14"/>
        <v>1.554846274117434E-2</v>
      </c>
      <c r="X43" s="17">
        <f t="shared" si="28"/>
        <v>1</v>
      </c>
      <c r="Y43" s="17">
        <f t="shared" si="15"/>
        <v>2.7125820894033235E-2</v>
      </c>
      <c r="Z43" s="53">
        <f t="shared" si="16"/>
        <v>1.1681844990791723</v>
      </c>
      <c r="AA43" s="41">
        <f t="shared" si="29"/>
        <v>3.1687963493207558E-2</v>
      </c>
      <c r="AB43" s="40">
        <f t="shared" si="17"/>
        <v>0.1474781896566851</v>
      </c>
      <c r="AC43" s="17">
        <f t="shared" si="31"/>
        <v>1</v>
      </c>
      <c r="AD43" s="17">
        <f t="shared" si="32"/>
        <v>2.3551201929949781E-3</v>
      </c>
      <c r="AE43" s="53">
        <f t="shared" si="20"/>
        <v>1.3789791569550958</v>
      </c>
      <c r="AF43" s="41">
        <f t="shared" si="21"/>
        <v>3.2476616582641374E-3</v>
      </c>
      <c r="AH43" s="51">
        <f t="shared" si="22"/>
        <v>-9.024101257405515E-3</v>
      </c>
      <c r="AI43">
        <f t="shared" si="23"/>
        <v>2.0251172326917668E-3</v>
      </c>
      <c r="AJ43">
        <f t="shared" si="24"/>
        <v>-0.3918940768630339</v>
      </c>
      <c r="AM43">
        <f t="shared" si="25"/>
        <v>-0.99234887442360131</v>
      </c>
      <c r="AN43">
        <f t="shared" si="26"/>
        <v>0.53444580777550854</v>
      </c>
    </row>
    <row r="44" spans="1:40" customFormat="1" x14ac:dyDescent="0.35">
      <c r="A44">
        <f>'Front Sheet'!A46</f>
        <v>200203</v>
      </c>
      <c r="B44">
        <f>'Front Sheet'!B46</f>
        <v>2.4813159524000122E-2</v>
      </c>
      <c r="C44">
        <f>'Front Sheet'!C46</f>
        <v>2.4157506945283735E-3</v>
      </c>
      <c r="D44">
        <f>'Front Sheet'!D46</f>
        <v>0.2134805358143344</v>
      </c>
      <c r="E44">
        <f>'Front Sheet'!E46</f>
        <v>0.23528741849411808</v>
      </c>
      <c r="F44">
        <f>'Front Sheet'!F46</f>
        <v>5.3999238745899784E-2</v>
      </c>
      <c r="G44" s="40"/>
      <c r="H44" s="40">
        <f t="shared" si="2"/>
        <v>7.7952510391836261E-2</v>
      </c>
      <c r="I44" s="17">
        <f t="shared" si="33"/>
        <v>1</v>
      </c>
      <c r="J44" s="17">
        <f t="shared" si="30"/>
        <v>2.4813159524000122E-2</v>
      </c>
      <c r="K44" s="3">
        <f t="shared" si="4"/>
        <v>2.2706655085733609</v>
      </c>
      <c r="L44" s="54">
        <f t="shared" si="5"/>
        <v>5.634238548987567E-2</v>
      </c>
      <c r="M44" s="40">
        <f t="shared" si="6"/>
        <v>6.813871562871876E-2</v>
      </c>
      <c r="N44" s="17">
        <f t="shared" si="7"/>
        <v>1</v>
      </c>
      <c r="O44" s="17">
        <f t="shared" si="8"/>
        <v>2.4157506945283735E-3</v>
      </c>
      <c r="P44" s="53">
        <f t="shared" si="0"/>
        <v>1.7024661699743628</v>
      </c>
      <c r="Q44" s="41">
        <f t="shared" si="9"/>
        <v>4.112733832526627E-3</v>
      </c>
      <c r="R44" s="40">
        <f t="shared" si="10"/>
        <v>9.8068328339877359E-2</v>
      </c>
      <c r="S44" s="17">
        <f t="shared" si="11"/>
        <v>1</v>
      </c>
      <c r="T44" s="17">
        <f t="shared" si="34"/>
        <v>0.2134805358143344</v>
      </c>
      <c r="U44" s="53">
        <f t="shared" si="12"/>
        <v>1.1586025865413976</v>
      </c>
      <c r="V44" s="41">
        <f t="shared" si="13"/>
        <v>0.24733910097073131</v>
      </c>
      <c r="W44" s="40">
        <f t="shared" si="14"/>
        <v>-4.0124343773266895E-3</v>
      </c>
      <c r="X44" s="17">
        <f t="shared" si="28"/>
        <v>-1</v>
      </c>
      <c r="Y44" s="17">
        <f t="shared" si="15"/>
        <v>-0.23528741849411808</v>
      </c>
      <c r="Z44" s="53">
        <f t="shared" si="16"/>
        <v>1.1681844990791723</v>
      </c>
      <c r="AA44" s="41">
        <f t="shared" si="29"/>
        <v>-0.27485911511318289</v>
      </c>
      <c r="AB44" s="40">
        <f t="shared" si="17"/>
        <v>7.3327464591501999E-3</v>
      </c>
      <c r="AC44" s="17">
        <f t="shared" si="31"/>
        <v>1</v>
      </c>
      <c r="AD44" s="17">
        <f t="shared" si="32"/>
        <v>5.3999238745899784E-2</v>
      </c>
      <c r="AE44" s="53">
        <f t="shared" si="20"/>
        <v>1.3789791569550958</v>
      </c>
      <c r="AF44" s="41">
        <f t="shared" si="21"/>
        <v>7.446382472203783E-2</v>
      </c>
      <c r="AH44" s="51">
        <f t="shared" si="22"/>
        <v>2.1479785980397702E-2</v>
      </c>
      <c r="AI44">
        <f t="shared" si="23"/>
        <v>-0.88104430213388429</v>
      </c>
      <c r="AJ44">
        <f t="shared" si="24"/>
        <v>2.0751827723452685</v>
      </c>
      <c r="AM44">
        <f t="shared" si="25"/>
        <v>-0.68127184615818337</v>
      </c>
      <c r="AN44">
        <f t="shared" si="26"/>
        <v>2.0068869177537412</v>
      </c>
    </row>
    <row r="45" spans="1:40" customFormat="1" x14ac:dyDescent="0.35">
      <c r="A45">
        <f>'Front Sheet'!A47</f>
        <v>200204</v>
      </c>
      <c r="B45">
        <f>'Front Sheet'!B47</f>
        <v>2.1034820504268383E-2</v>
      </c>
      <c r="C45">
        <f>'Front Sheet'!C47</f>
        <v>-2.6810459091456851E-2</v>
      </c>
      <c r="D45">
        <f>'Front Sheet'!D47</f>
        <v>4.7312446972700622E-2</v>
      </c>
      <c r="E45">
        <f>'Front Sheet'!E47</f>
        <v>-6.8157820757925522E-2</v>
      </c>
      <c r="F45">
        <f>'Front Sheet'!F47</f>
        <v>-1.908603697065505E-2</v>
      </c>
      <c r="G45" s="40"/>
      <c r="H45" s="40">
        <f t="shared" si="2"/>
        <v>8.7745306599895823E-2</v>
      </c>
      <c r="I45" s="17">
        <f t="shared" si="33"/>
        <v>1</v>
      </c>
      <c r="J45" s="17">
        <f t="shared" si="30"/>
        <v>2.1034820504268383E-2</v>
      </c>
      <c r="K45" s="3">
        <f t="shared" si="4"/>
        <v>2.2706655085733609</v>
      </c>
      <c r="L45" s="54">
        <f t="shared" si="5"/>
        <v>4.7763041398073927E-2</v>
      </c>
      <c r="M45" s="40">
        <f t="shared" si="6"/>
        <v>6.7790259586296697E-2</v>
      </c>
      <c r="N45" s="17">
        <f t="shared" si="7"/>
        <v>1</v>
      </c>
      <c r="O45" s="17">
        <f t="shared" si="8"/>
        <v>-2.6810459091456851E-2</v>
      </c>
      <c r="P45" s="53">
        <f t="shared" si="0"/>
        <v>1.7024661699743628</v>
      </c>
      <c r="Q45" s="41">
        <f t="shared" si="9"/>
        <v>-4.5643899604686879E-2</v>
      </c>
      <c r="R45" s="40">
        <f t="shared" si="10"/>
        <v>0.30192757109663754</v>
      </c>
      <c r="S45" s="17">
        <f t="shared" si="11"/>
        <v>1</v>
      </c>
      <c r="T45" s="17">
        <f t="shared" si="34"/>
        <v>4.7312446972700622E-2</v>
      </c>
      <c r="U45" s="53">
        <f t="shared" si="12"/>
        <v>1.1586025865413976</v>
      </c>
      <c r="V45" s="41">
        <f t="shared" si="13"/>
        <v>5.4816323438173657E-2</v>
      </c>
      <c r="W45" s="40">
        <f t="shared" si="14"/>
        <v>0.23673390873076575</v>
      </c>
      <c r="X45" s="17">
        <f t="shared" si="28"/>
        <v>1</v>
      </c>
      <c r="Y45" s="17">
        <f t="shared" si="15"/>
        <v>-6.8157820757925522E-2</v>
      </c>
      <c r="Z45" s="53">
        <f t="shared" si="16"/>
        <v>1.1681844990791723</v>
      </c>
      <c r="AA45" s="41">
        <f t="shared" si="29"/>
        <v>-7.9620909700425235E-2</v>
      </c>
      <c r="AB45" s="40">
        <f t="shared" si="17"/>
        <v>0.11723159074329911</v>
      </c>
      <c r="AC45" s="17">
        <f t="shared" si="31"/>
        <v>1</v>
      </c>
      <c r="AD45" s="17">
        <f t="shared" si="32"/>
        <v>-1.908603697065505E-2</v>
      </c>
      <c r="AE45" s="53">
        <f t="shared" si="20"/>
        <v>1.3789791569550958</v>
      </c>
      <c r="AF45" s="41">
        <f t="shared" si="21"/>
        <v>-2.6319247171407691E-2</v>
      </c>
      <c r="AH45" s="51">
        <f t="shared" si="22"/>
        <v>-9.8009383280544433E-3</v>
      </c>
      <c r="AI45">
        <f t="shared" si="23"/>
        <v>0.14130562513026398</v>
      </c>
      <c r="AJ45">
        <f t="shared" si="24"/>
        <v>-2.4374312887248184</v>
      </c>
      <c r="AM45">
        <f t="shared" si="25"/>
        <v>-2.169995377291839E-2</v>
      </c>
      <c r="AN45">
        <f t="shared" si="26"/>
        <v>-0.72720480113869979</v>
      </c>
    </row>
    <row r="46" spans="1:40" customFormat="1" x14ac:dyDescent="0.35">
      <c r="A46">
        <f>'Front Sheet'!A48</f>
        <v>200205</v>
      </c>
      <c r="B46">
        <f>'Front Sheet'!B48</f>
        <v>6.2396552211699596E-2</v>
      </c>
      <c r="C46">
        <f>'Front Sheet'!C48</f>
        <v>3.3925586578344546E-2</v>
      </c>
      <c r="D46">
        <f>'Front Sheet'!D48</f>
        <v>-6.010888669106236E-2</v>
      </c>
      <c r="E46">
        <f>'Front Sheet'!E48</f>
        <v>-1.1500221460354863E-2</v>
      </c>
      <c r="F46">
        <f>'Front Sheet'!F48</f>
        <v>3.101160408223301E-2</v>
      </c>
      <c r="G46" s="40"/>
      <c r="H46" s="40">
        <f t="shared" si="2"/>
        <v>9.6346760400143436E-2</v>
      </c>
      <c r="I46" s="17">
        <f t="shared" si="33"/>
        <v>1</v>
      </c>
      <c r="J46" s="17">
        <f t="shared" si="30"/>
        <v>6.2396552211699596E-2</v>
      </c>
      <c r="K46" s="3">
        <f t="shared" si="4"/>
        <v>2.2706655085733609</v>
      </c>
      <c r="L46" s="54">
        <f t="shared" si="5"/>
        <v>0.14168169896100313</v>
      </c>
      <c r="M46" s="40">
        <f t="shared" si="6"/>
        <v>-6.2167837174241347E-2</v>
      </c>
      <c r="N46" s="17">
        <f t="shared" si="7"/>
        <v>-1</v>
      </c>
      <c r="O46" s="17">
        <f t="shared" si="8"/>
        <v>-3.3925586578344546E-2</v>
      </c>
      <c r="P46" s="53">
        <f t="shared" si="0"/>
        <v>1.7024661699743628</v>
      </c>
      <c r="Q46" s="41">
        <f t="shared" si="9"/>
        <v>-5.7757163446167888E-2</v>
      </c>
      <c r="R46" s="40">
        <f t="shared" si="10"/>
        <v>0.37335487233518772</v>
      </c>
      <c r="S46" s="17">
        <f t="shared" si="11"/>
        <v>1</v>
      </c>
      <c r="T46" s="17">
        <f t="shared" si="34"/>
        <v>-6.010888669106236E-2</v>
      </c>
      <c r="U46" s="53">
        <f t="shared" si="12"/>
        <v>1.1586025865413976</v>
      </c>
      <c r="V46" s="41">
        <f t="shared" si="13"/>
        <v>-6.9642311594388634E-2</v>
      </c>
      <c r="W46" s="40">
        <f t="shared" si="14"/>
        <v>0.19425541863022577</v>
      </c>
      <c r="X46" s="17">
        <f t="shared" si="28"/>
        <v>1</v>
      </c>
      <c r="Y46" s="17">
        <f t="shared" si="15"/>
        <v>-1.1500221460354863E-2</v>
      </c>
      <c r="Z46" s="53">
        <f t="shared" si="16"/>
        <v>1.1681844990791723</v>
      </c>
      <c r="AA46" s="41">
        <f t="shared" si="29"/>
        <v>-1.3434380445964194E-2</v>
      </c>
      <c r="AB46" s="40">
        <f t="shared" si="17"/>
        <v>3.7268321968239711E-2</v>
      </c>
      <c r="AC46" s="17">
        <f t="shared" si="31"/>
        <v>1</v>
      </c>
      <c r="AD46" s="17">
        <f t="shared" si="32"/>
        <v>3.101160408223301E-2</v>
      </c>
      <c r="AE46" s="53">
        <f t="shared" si="20"/>
        <v>1.3789791569550958</v>
      </c>
      <c r="AF46" s="41">
        <f t="shared" si="21"/>
        <v>4.2764355653142884E-2</v>
      </c>
      <c r="AH46" s="51">
        <f t="shared" si="22"/>
        <v>8.7224398255250617E-3</v>
      </c>
      <c r="AI46">
        <f t="shared" si="23"/>
        <v>1.0347278524805215</v>
      </c>
      <c r="AJ46">
        <f t="shared" si="24"/>
        <v>0.31381192812859737</v>
      </c>
      <c r="AM46">
        <f t="shared" si="25"/>
        <v>0.29841568132689716</v>
      </c>
      <c r="AN46">
        <f t="shared" si="26"/>
        <v>-1.4468731269309441</v>
      </c>
    </row>
    <row r="47" spans="1:40" customFormat="1" x14ac:dyDescent="0.35">
      <c r="A47">
        <f>'Front Sheet'!A49</f>
        <v>200206</v>
      </c>
      <c r="B47">
        <f>'Front Sheet'!B49</f>
        <v>-3.7918566482586409E-2</v>
      </c>
      <c r="C47">
        <f>'Front Sheet'!C49</f>
        <v>-6.7061852583677584E-2</v>
      </c>
      <c r="D47">
        <f>'Front Sheet'!D49</f>
        <v>6.7930086227036793E-2</v>
      </c>
      <c r="E47">
        <f>'Front Sheet'!E49</f>
        <v>-5.3579213469032751E-2</v>
      </c>
      <c r="F47">
        <f>'Front Sheet'!F49</f>
        <v>2.005733914686628E-2</v>
      </c>
      <c r="G47" s="40"/>
      <c r="H47" s="40">
        <f t="shared" si="2"/>
        <v>0.10824453223996811</v>
      </c>
      <c r="I47" s="17">
        <f t="shared" si="33"/>
        <v>1</v>
      </c>
      <c r="J47" s="17">
        <f t="shared" si="30"/>
        <v>-3.7918566482586409E-2</v>
      </c>
      <c r="K47" s="3">
        <f t="shared" si="4"/>
        <v>2.2706655085733609</v>
      </c>
      <c r="L47" s="54">
        <f t="shared" si="5"/>
        <v>-8.6100381046554861E-2</v>
      </c>
      <c r="M47" s="40">
        <f t="shared" si="6"/>
        <v>9.5308781814160692E-3</v>
      </c>
      <c r="N47" s="17">
        <f t="shared" si="7"/>
        <v>1</v>
      </c>
      <c r="O47" s="17">
        <f t="shared" si="8"/>
        <v>-6.7061852583677584E-2</v>
      </c>
      <c r="P47" s="53">
        <f t="shared" si="0"/>
        <v>1.7024661699743628</v>
      </c>
      <c r="Q47" s="41">
        <f t="shared" si="9"/>
        <v>-0.1141705353195189</v>
      </c>
      <c r="R47" s="40">
        <f t="shared" si="10"/>
        <v>0.20068409609597265</v>
      </c>
      <c r="S47" s="17">
        <f t="shared" si="11"/>
        <v>1</v>
      </c>
      <c r="T47" s="17">
        <f t="shared" si="34"/>
        <v>6.7930086227036793E-2</v>
      </c>
      <c r="U47" s="53">
        <f t="shared" si="12"/>
        <v>1.1586025865413976</v>
      </c>
      <c r="V47" s="41">
        <f t="shared" si="13"/>
        <v>7.8703973606624997E-2</v>
      </c>
      <c r="W47" s="40">
        <f t="shared" si="14"/>
        <v>0.1556293762758377</v>
      </c>
      <c r="X47" s="17">
        <f t="shared" si="28"/>
        <v>1</v>
      </c>
      <c r="Y47" s="17">
        <f t="shared" si="15"/>
        <v>-5.3579213469032751E-2</v>
      </c>
      <c r="Z47" s="53">
        <f t="shared" si="16"/>
        <v>1.1681844990791723</v>
      </c>
      <c r="AA47" s="41">
        <f t="shared" si="29"/>
        <v>-6.2590406647378069E-2</v>
      </c>
      <c r="AB47" s="40">
        <f t="shared" si="17"/>
        <v>6.5924805857477745E-2</v>
      </c>
      <c r="AC47" s="17">
        <f t="shared" si="31"/>
        <v>1</v>
      </c>
      <c r="AD47" s="17">
        <f t="shared" si="32"/>
        <v>2.005733914686628E-2</v>
      </c>
      <c r="AE47" s="53">
        <f t="shared" si="20"/>
        <v>1.3789791569550958</v>
      </c>
      <c r="AF47" s="41">
        <f t="shared" si="21"/>
        <v>2.7658652627508103E-2</v>
      </c>
      <c r="AH47" s="51">
        <f t="shared" si="22"/>
        <v>-3.1299739355863741E-2</v>
      </c>
      <c r="AI47">
        <f t="shared" si="23"/>
        <v>0.59881244154052482</v>
      </c>
      <c r="AJ47">
        <f t="shared" si="24"/>
        <v>-1.8240829385344721</v>
      </c>
      <c r="AM47">
        <f t="shared" si="25"/>
        <v>0.84622040737739179</v>
      </c>
      <c r="AN47">
        <f t="shared" si="26"/>
        <v>-1.0367266633331251</v>
      </c>
    </row>
    <row r="48" spans="1:40" customFormat="1" x14ac:dyDescent="0.35">
      <c r="A48">
        <f>'Front Sheet'!A50</f>
        <v>200207</v>
      </c>
      <c r="B48">
        <f>'Front Sheet'!B50</f>
        <v>-2.6198739526743248E-2</v>
      </c>
      <c r="C48">
        <f>'Front Sheet'!C50</f>
        <v>-5.3655092741159094E-2</v>
      </c>
      <c r="D48">
        <f>'Front Sheet'!D50</f>
        <v>7.7946013219445803E-3</v>
      </c>
      <c r="E48">
        <f>'Front Sheet'!E50</f>
        <v>-4.6406441446827304E-2</v>
      </c>
      <c r="F48">
        <f>'Front Sheet'!F50</f>
        <v>-0.10272572468605679</v>
      </c>
      <c r="G48" s="40"/>
      <c r="H48" s="40">
        <f t="shared" si="2"/>
        <v>4.5512806233381574E-2</v>
      </c>
      <c r="I48" s="17">
        <f t="shared" si="33"/>
        <v>1</v>
      </c>
      <c r="J48" s="17">
        <f t="shared" si="30"/>
        <v>-2.6198739526743248E-2</v>
      </c>
      <c r="K48" s="3">
        <f t="shared" si="4"/>
        <v>2.2706655085733609</v>
      </c>
      <c r="L48" s="54">
        <f t="shared" si="5"/>
        <v>-5.9488574211473473E-2</v>
      </c>
      <c r="M48" s="40">
        <f t="shared" si="6"/>
        <v>-5.9946725096789888E-2</v>
      </c>
      <c r="N48" s="17">
        <f t="shared" si="7"/>
        <v>-1</v>
      </c>
      <c r="O48" s="17">
        <f t="shared" si="8"/>
        <v>5.3655092741159094E-2</v>
      </c>
      <c r="P48" s="53">
        <f t="shared" si="0"/>
        <v>1.7024661699743628</v>
      </c>
      <c r="Q48" s="41">
        <f t="shared" si="9"/>
        <v>9.1345980238660363E-2</v>
      </c>
      <c r="R48" s="40">
        <f t="shared" si="10"/>
        <v>5.5133646508675055E-2</v>
      </c>
      <c r="S48" s="17">
        <f t="shared" si="11"/>
        <v>1</v>
      </c>
      <c r="T48" s="17">
        <f t="shared" si="34"/>
        <v>7.7946013219445803E-3</v>
      </c>
      <c r="U48" s="53">
        <f t="shared" si="12"/>
        <v>1.1586025865413976</v>
      </c>
      <c r="V48" s="41">
        <f t="shared" si="13"/>
        <v>9.0308452526639878E-3</v>
      </c>
      <c r="W48" s="40">
        <f t="shared" si="14"/>
        <v>-0.13323725568731312</v>
      </c>
      <c r="X48" s="17">
        <f t="shared" si="28"/>
        <v>-1</v>
      </c>
      <c r="Y48" s="17">
        <f t="shared" si="15"/>
        <v>4.6406441446827304E-2</v>
      </c>
      <c r="Z48" s="53">
        <f t="shared" si="16"/>
        <v>1.1681844990791723</v>
      </c>
      <c r="AA48" s="41">
        <f t="shared" si="29"/>
        <v>5.4211285555608897E-2</v>
      </c>
      <c r="AB48" s="40">
        <f t="shared" si="17"/>
        <v>3.1982906258444244E-2</v>
      </c>
      <c r="AC48" s="17">
        <f t="shared" si="31"/>
        <v>1</v>
      </c>
      <c r="AD48" s="17">
        <f t="shared" si="32"/>
        <v>-0.10272572468605679</v>
      </c>
      <c r="AE48" s="53">
        <f t="shared" si="20"/>
        <v>1.3789791569550958</v>
      </c>
      <c r="AF48" s="41">
        <f t="shared" si="21"/>
        <v>-0.14165663322517985</v>
      </c>
      <c r="AH48" s="51">
        <f t="shared" si="22"/>
        <v>-9.3114192779440164E-3</v>
      </c>
      <c r="AI48">
        <f t="shared" si="23"/>
        <v>-0.60351154259443174</v>
      </c>
      <c r="AJ48">
        <f t="shared" si="24"/>
        <v>-0.75342692390353783</v>
      </c>
      <c r="AM48">
        <f t="shared" si="25"/>
        <v>-1.0327765698946609</v>
      </c>
      <c r="AN48">
        <f t="shared" si="26"/>
        <v>0.5060373938802325</v>
      </c>
    </row>
    <row r="49" spans="1:40" customFormat="1" x14ac:dyDescent="0.35">
      <c r="A49">
        <f>'Front Sheet'!A51</f>
        <v>200208</v>
      </c>
      <c r="B49">
        <f>'Front Sheet'!B51</f>
        <v>2.8448539312031781E-2</v>
      </c>
      <c r="C49">
        <f>'Front Sheet'!C51</f>
        <v>-1.0783316378433438E-2</v>
      </c>
      <c r="D49">
        <f>'Front Sheet'!D51</f>
        <v>7.3059386798890943E-2</v>
      </c>
      <c r="E49">
        <f>'Front Sheet'!E51</f>
        <v>0.13303594087292978</v>
      </c>
      <c r="F49">
        <f>'Front Sheet'!F51</f>
        <v>-3.5470130072511167E-3</v>
      </c>
      <c r="G49" s="40"/>
      <c r="H49" s="40">
        <f t="shared" si="2"/>
        <v>-1.7207537976300612E-3</v>
      </c>
      <c r="I49" s="17">
        <f t="shared" si="33"/>
        <v>-1</v>
      </c>
      <c r="J49" s="17">
        <f t="shared" si="30"/>
        <v>-2.8448539312031781E-2</v>
      </c>
      <c r="K49" s="3">
        <f t="shared" si="4"/>
        <v>2.2706655085733609</v>
      </c>
      <c r="L49" s="54">
        <f t="shared" si="5"/>
        <v>-6.4597116985123895E-2</v>
      </c>
      <c r="M49" s="40">
        <f t="shared" si="6"/>
        <v>-8.6791358746492131E-2</v>
      </c>
      <c r="N49" s="17">
        <f t="shared" si="7"/>
        <v>-1</v>
      </c>
      <c r="O49" s="17">
        <f t="shared" si="8"/>
        <v>1.0783316378433438E-2</v>
      </c>
      <c r="P49" s="53">
        <f t="shared" si="0"/>
        <v>1.7024661699743628</v>
      </c>
      <c r="Q49" s="41">
        <f t="shared" si="9"/>
        <v>1.8358231334413392E-2</v>
      </c>
      <c r="R49" s="40">
        <f t="shared" si="10"/>
        <v>1.5615800857919013E-2</v>
      </c>
      <c r="S49" s="17">
        <f t="shared" si="11"/>
        <v>1</v>
      </c>
      <c r="T49" s="17">
        <f t="shared" si="34"/>
        <v>7.3059386798890943E-2</v>
      </c>
      <c r="U49" s="53">
        <f t="shared" si="12"/>
        <v>1.1586025865413976</v>
      </c>
      <c r="V49" s="41">
        <f t="shared" si="13"/>
        <v>8.4646794516323481E-2</v>
      </c>
      <c r="W49" s="40">
        <f t="shared" si="14"/>
        <v>-0.11148587637621492</v>
      </c>
      <c r="X49" s="17">
        <f t="shared" si="28"/>
        <v>-1</v>
      </c>
      <c r="Y49" s="17">
        <f t="shared" si="15"/>
        <v>-0.13303594087292978</v>
      </c>
      <c r="Z49" s="53">
        <f t="shared" si="16"/>
        <v>1.1681844990791723</v>
      </c>
      <c r="AA49" s="41">
        <f t="shared" si="29"/>
        <v>-0.15541052394816984</v>
      </c>
      <c r="AB49" s="40">
        <f t="shared" si="17"/>
        <v>-5.1656781456957498E-2</v>
      </c>
      <c r="AC49" s="17">
        <f t="shared" si="31"/>
        <v>-1</v>
      </c>
      <c r="AD49" s="17">
        <f t="shared" si="32"/>
        <v>3.5470130072511167E-3</v>
      </c>
      <c r="AE49" s="53">
        <f t="shared" si="20"/>
        <v>1.3789791569550958</v>
      </c>
      <c r="AF49" s="41">
        <f t="shared" si="21"/>
        <v>4.8912570064479043E-3</v>
      </c>
      <c r="AH49" s="51">
        <f t="shared" si="22"/>
        <v>-2.2422271615221791E-2</v>
      </c>
      <c r="AI49">
        <f t="shared" si="23"/>
        <v>-0.60863544194820374</v>
      </c>
      <c r="AJ49">
        <f t="shared" si="24"/>
        <v>0.11049783590466156</v>
      </c>
      <c r="AM49">
        <f t="shared" si="25"/>
        <v>-0.91811749210891358</v>
      </c>
      <c r="AN49">
        <f t="shared" si="26"/>
        <v>1.765320621606195</v>
      </c>
    </row>
    <row r="50" spans="1:40" customFormat="1" x14ac:dyDescent="0.35">
      <c r="A50">
        <f>'Front Sheet'!A52</f>
        <v>200209</v>
      </c>
      <c r="B50">
        <f>'Front Sheet'!B52</f>
        <v>3.4809766818914636E-2</v>
      </c>
      <c r="C50">
        <f>'Front Sheet'!C52</f>
        <v>-4.6620046620046152E-3</v>
      </c>
      <c r="D50">
        <f>'Front Sheet'!D52</f>
        <v>5.56841068260885E-2</v>
      </c>
      <c r="E50">
        <f>'Front Sheet'!E52</f>
        <v>2.5537766424132802E-2</v>
      </c>
      <c r="F50">
        <f>'Front Sheet'!F52</f>
        <v>-3.8611878533108386E-2</v>
      </c>
      <c r="G50" s="40"/>
      <c r="H50" s="40">
        <f t="shared" si="2"/>
        <v>-3.5668766697297877E-2</v>
      </c>
      <c r="I50" s="17">
        <f t="shared" si="33"/>
        <v>-1</v>
      </c>
      <c r="J50" s="17">
        <f t="shared" ref="J50:J81" si="35">I50*B50</f>
        <v>-3.4809766818914636E-2</v>
      </c>
      <c r="K50" s="3">
        <f t="shared" si="4"/>
        <v>2.2706655085733609</v>
      </c>
      <c r="L50" s="54">
        <f t="shared" si="5"/>
        <v>-7.9041336877190907E-2</v>
      </c>
      <c r="M50" s="40">
        <f t="shared" si="6"/>
        <v>-0.13150026170327012</v>
      </c>
      <c r="N50" s="17">
        <f t="shared" si="7"/>
        <v>-1</v>
      </c>
      <c r="O50" s="17">
        <f t="shared" si="8"/>
        <v>4.6620046620046152E-3</v>
      </c>
      <c r="P50" s="53">
        <f t="shared" si="0"/>
        <v>1.7024661699743628</v>
      </c>
      <c r="Q50" s="41">
        <f t="shared" si="9"/>
        <v>7.9369052213256203E-3</v>
      </c>
      <c r="R50" s="40">
        <f t="shared" si="10"/>
        <v>0.14878407434787233</v>
      </c>
      <c r="S50" s="17">
        <f t="shared" si="11"/>
        <v>1</v>
      </c>
      <c r="T50" s="17">
        <f t="shared" si="34"/>
        <v>5.56841068260885E-2</v>
      </c>
      <c r="U50" s="53">
        <f t="shared" si="12"/>
        <v>1.1586025865413976</v>
      </c>
      <c r="V50" s="41">
        <f t="shared" si="13"/>
        <v>6.4515750197953636E-2</v>
      </c>
      <c r="W50" s="40">
        <f t="shared" si="14"/>
        <v>3.3050285957069714E-2</v>
      </c>
      <c r="X50" s="17">
        <f t="shared" si="28"/>
        <v>1</v>
      </c>
      <c r="Y50" s="17">
        <f t="shared" si="15"/>
        <v>2.5537766424132802E-2</v>
      </c>
      <c r="Z50" s="53">
        <f t="shared" si="16"/>
        <v>1.1681844990791723</v>
      </c>
      <c r="AA50" s="41">
        <f t="shared" si="29"/>
        <v>2.9832822877776482E-2</v>
      </c>
      <c r="AB50" s="40">
        <f t="shared" si="17"/>
        <v>-8.6215398546441627E-2</v>
      </c>
      <c r="AC50" s="17">
        <f t="shared" si="31"/>
        <v>-1</v>
      </c>
      <c r="AD50" s="17">
        <f t="shared" ref="AD50:AD81" si="36">AC50*F50</f>
        <v>3.8611878533108386E-2</v>
      </c>
      <c r="AE50" s="53">
        <f t="shared" si="20"/>
        <v>1.3789791569550958</v>
      </c>
      <c r="AF50" s="41">
        <f t="shared" si="21"/>
        <v>5.3244975708038364E-2</v>
      </c>
      <c r="AH50" s="51">
        <f t="shared" si="22"/>
        <v>1.5297823425580639E-2</v>
      </c>
      <c r="AI50">
        <f t="shared" si="23"/>
        <v>-1.4863906704244598</v>
      </c>
      <c r="AJ50">
        <f t="shared" si="24"/>
        <v>2.2753074876922756</v>
      </c>
      <c r="AM50">
        <f t="shared" si="25"/>
        <v>-0.84422852314336405</v>
      </c>
      <c r="AN50">
        <f t="shared" si="26"/>
        <v>0.42792529066753815</v>
      </c>
    </row>
    <row r="51" spans="1:40" customFormat="1" x14ac:dyDescent="0.35">
      <c r="A51">
        <f>'Front Sheet'!A53</f>
        <v>200210</v>
      </c>
      <c r="B51">
        <f>'Front Sheet'!B53</f>
        <v>-1.9674890215284298E-2</v>
      </c>
      <c r="C51">
        <f>'Front Sheet'!C53</f>
        <v>7.2255131560821084E-2</v>
      </c>
      <c r="D51">
        <f>'Front Sheet'!D53</f>
        <v>-0.10152426383017647</v>
      </c>
      <c r="E51">
        <f>'Front Sheet'!E53</f>
        <v>0.21383065198094067</v>
      </c>
      <c r="F51">
        <f>'Front Sheet'!F53</f>
        <v>7.2915729134462828E-2</v>
      </c>
      <c r="G51" s="40"/>
      <c r="H51" s="40">
        <f t="shared" si="2"/>
        <v>3.7059566604203169E-2</v>
      </c>
      <c r="I51" s="17">
        <f t="shared" si="33"/>
        <v>1</v>
      </c>
      <c r="J51" s="17">
        <f t="shared" si="35"/>
        <v>-1.9674890215284298E-2</v>
      </c>
      <c r="K51" s="3">
        <f t="shared" si="4"/>
        <v>2.2706655085733609</v>
      </c>
      <c r="L51" s="54">
        <f t="shared" si="5"/>
        <v>-4.4675094596813562E-2</v>
      </c>
      <c r="M51" s="40">
        <f t="shared" si="6"/>
        <v>-6.9100413781597148E-2</v>
      </c>
      <c r="N51" s="17">
        <f t="shared" si="7"/>
        <v>-1</v>
      </c>
      <c r="O51" s="17">
        <f t="shared" si="8"/>
        <v>-7.2255131560821084E-2</v>
      </c>
      <c r="P51" s="53">
        <f t="shared" si="0"/>
        <v>1.7024661699743628</v>
      </c>
      <c r="Q51" s="41">
        <f t="shared" si="9"/>
        <v>-0.12301191708934478</v>
      </c>
      <c r="R51" s="40">
        <f t="shared" si="10"/>
        <v>0.13653809494692404</v>
      </c>
      <c r="S51" s="17">
        <f t="shared" si="11"/>
        <v>1</v>
      </c>
      <c r="T51" s="17">
        <f t="shared" si="34"/>
        <v>-0.10152426383017647</v>
      </c>
      <c r="U51" s="53">
        <f t="shared" si="12"/>
        <v>1.1586025865413976</v>
      </c>
      <c r="V51" s="41">
        <f t="shared" si="13"/>
        <v>-0.11762627467035372</v>
      </c>
      <c r="W51" s="40">
        <f t="shared" si="14"/>
        <v>0.11216726585023527</v>
      </c>
      <c r="X51" s="17">
        <f t="shared" si="28"/>
        <v>1</v>
      </c>
      <c r="Y51" s="17">
        <f t="shared" si="15"/>
        <v>0.21383065198094067</v>
      </c>
      <c r="Z51" s="53">
        <f t="shared" si="16"/>
        <v>1.1681844990791723</v>
      </c>
      <c r="AA51" s="41">
        <f t="shared" si="29"/>
        <v>0.249793653072128</v>
      </c>
      <c r="AB51" s="40">
        <f t="shared" si="17"/>
        <v>-0.1448846162264163</v>
      </c>
      <c r="AC51" s="17">
        <f t="shared" si="31"/>
        <v>-1</v>
      </c>
      <c r="AD51" s="17">
        <f t="shared" si="36"/>
        <v>-7.2915729134462828E-2</v>
      </c>
      <c r="AE51" s="53">
        <f t="shared" si="20"/>
        <v>1.3789791569550958</v>
      </c>
      <c r="AF51" s="41">
        <f t="shared" si="21"/>
        <v>-0.10054927069060766</v>
      </c>
      <c r="AH51" s="51">
        <f t="shared" si="22"/>
        <v>-2.7213780794998355E-2</v>
      </c>
      <c r="AI51">
        <f t="shared" si="23"/>
        <v>2.03491253173563</v>
      </c>
      <c r="AJ51">
        <f t="shared" si="24"/>
        <v>4.192617811132143</v>
      </c>
      <c r="AM51">
        <f t="shared" si="25"/>
        <v>1.9591727374186749</v>
      </c>
      <c r="AN51">
        <f t="shared" si="26"/>
        <v>3.9346244392753995</v>
      </c>
    </row>
    <row r="52" spans="1:40" customFormat="1" x14ac:dyDescent="0.35">
      <c r="A52">
        <f>'Front Sheet'!A54</f>
        <v>200211</v>
      </c>
      <c r="B52">
        <f>'Front Sheet'!B54</f>
        <v>-4.3164158003054852E-4</v>
      </c>
      <c r="C52">
        <f>'Front Sheet'!C54</f>
        <v>-9.5137149097449858E-2</v>
      </c>
      <c r="D52">
        <f>'Front Sheet'!D54</f>
        <v>-1.121613098822611E-2</v>
      </c>
      <c r="E52">
        <f>'Front Sheet'!E54</f>
        <v>8.2921439218794121E-2</v>
      </c>
      <c r="F52">
        <f>'Front Sheet'!F54</f>
        <v>5.9886392347186762E-2</v>
      </c>
      <c r="G52" s="40"/>
      <c r="H52" s="40">
        <f t="shared" si="2"/>
        <v>4.3583415915662123E-2</v>
      </c>
      <c r="I52" s="17">
        <f t="shared" si="33"/>
        <v>1</v>
      </c>
      <c r="J52" s="17">
        <f t="shared" si="35"/>
        <v>-4.3164158003054852E-4</v>
      </c>
      <c r="K52" s="3">
        <f t="shared" si="4"/>
        <v>2.2706655085733609</v>
      </c>
      <c r="L52" s="54">
        <f t="shared" si="5"/>
        <v>-9.801136478414746E-4</v>
      </c>
      <c r="M52" s="40">
        <f t="shared" si="6"/>
        <v>5.6809810520383031E-2</v>
      </c>
      <c r="N52" s="17">
        <f t="shared" si="7"/>
        <v>1</v>
      </c>
      <c r="O52" s="17">
        <f t="shared" si="8"/>
        <v>-9.5137149097449858E-2</v>
      </c>
      <c r="P52" s="53">
        <f t="shared" si="0"/>
        <v>1.7024661699743628</v>
      </c>
      <c r="Q52" s="41">
        <f t="shared" si="9"/>
        <v>-0.16196777784621538</v>
      </c>
      <c r="R52" s="40">
        <f t="shared" si="10"/>
        <v>2.7219229794802971E-2</v>
      </c>
      <c r="S52" s="17">
        <f t="shared" si="11"/>
        <v>1</v>
      </c>
      <c r="T52" s="17">
        <f t="shared" si="34"/>
        <v>-1.121613098822611E-2</v>
      </c>
      <c r="U52" s="53">
        <f t="shared" si="12"/>
        <v>1.1586025865413976</v>
      </c>
      <c r="V52" s="41">
        <f t="shared" si="13"/>
        <v>-1.2995038373945892E-2</v>
      </c>
      <c r="W52" s="40">
        <f t="shared" si="14"/>
        <v>0.37240435927800325</v>
      </c>
      <c r="X52" s="17">
        <f t="shared" si="28"/>
        <v>1</v>
      </c>
      <c r="Y52" s="17">
        <f t="shared" si="15"/>
        <v>8.2921439218794121E-2</v>
      </c>
      <c r="Z52" s="53">
        <f t="shared" si="16"/>
        <v>1.1681844990791723</v>
      </c>
      <c r="AA52" s="41">
        <f t="shared" si="29"/>
        <v>9.6867539936731042E-2</v>
      </c>
      <c r="AB52" s="40">
        <f t="shared" si="17"/>
        <v>3.0756837594103324E-2</v>
      </c>
      <c r="AC52" s="17">
        <f t="shared" si="31"/>
        <v>1</v>
      </c>
      <c r="AD52" s="17">
        <f t="shared" si="36"/>
        <v>5.9886392347186762E-2</v>
      </c>
      <c r="AE52" s="53">
        <f t="shared" si="20"/>
        <v>1.3789791569550958</v>
      </c>
      <c r="AF52" s="41">
        <f t="shared" si="21"/>
        <v>8.2582086832005699E-2</v>
      </c>
      <c r="AH52" s="51">
        <f t="shared" si="22"/>
        <v>7.013393801467982E-4</v>
      </c>
      <c r="AI52">
        <f t="shared" si="23"/>
        <v>-1.0873938092830491</v>
      </c>
      <c r="AJ52">
        <f t="shared" si="24"/>
        <v>1.1532599355008308</v>
      </c>
      <c r="AM52">
        <f t="shared" si="25"/>
        <v>-0.61567045640868889</v>
      </c>
      <c r="AN52">
        <f t="shared" si="26"/>
        <v>8.4255957964387562E-3</v>
      </c>
    </row>
    <row r="53" spans="1:40" customFormat="1" x14ac:dyDescent="0.35">
      <c r="A53">
        <f>'Front Sheet'!A55</f>
        <v>200212</v>
      </c>
      <c r="B53">
        <f>'Front Sheet'!B55</f>
        <v>9.6147754152559092E-2</v>
      </c>
      <c r="C53">
        <f>'Front Sheet'!C55</f>
        <v>-2.0090870367741043E-2</v>
      </c>
      <c r="D53">
        <f>'Front Sheet'!D55</f>
        <v>0.15838075668264118</v>
      </c>
      <c r="E53">
        <f>'Front Sheet'!E55</f>
        <v>-0.1365657866155594</v>
      </c>
      <c r="F53">
        <f>'Front Sheet'!F55</f>
        <v>-5.8793859978251026E-2</v>
      </c>
      <c r="G53" s="40"/>
      <c r="H53" s="40">
        <f t="shared" si="2"/>
        <v>1.4703235023599791E-2</v>
      </c>
      <c r="I53" s="17">
        <f t="shared" si="33"/>
        <v>1</v>
      </c>
      <c r="J53" s="17">
        <f t="shared" si="35"/>
        <v>9.6147754152559092E-2</v>
      </c>
      <c r="K53" s="3">
        <f t="shared" si="4"/>
        <v>2.2706655085733609</v>
      </c>
      <c r="L53" s="54">
        <f t="shared" si="5"/>
        <v>0.21831938908100706</v>
      </c>
      <c r="M53" s="40">
        <f t="shared" si="6"/>
        <v>-2.7544022198633389E-2</v>
      </c>
      <c r="N53" s="17">
        <f t="shared" si="7"/>
        <v>-1</v>
      </c>
      <c r="O53" s="17">
        <f t="shared" si="8"/>
        <v>2.0090870367741043E-2</v>
      </c>
      <c r="P53" s="53">
        <f t="shared" si="0"/>
        <v>1.7024661699743628</v>
      </c>
      <c r="Q53" s="41">
        <f t="shared" si="9"/>
        <v>3.4204027126419512E-2</v>
      </c>
      <c r="R53" s="40">
        <f t="shared" si="10"/>
        <v>-5.7056287992314082E-2</v>
      </c>
      <c r="S53" s="17">
        <f t="shared" si="11"/>
        <v>-1</v>
      </c>
      <c r="T53" s="17">
        <f t="shared" si="34"/>
        <v>-0.15838075668264118</v>
      </c>
      <c r="U53" s="53">
        <f t="shared" si="12"/>
        <v>1.1586025865413976</v>
      </c>
      <c r="V53" s="41">
        <f t="shared" si="13"/>
        <v>-0.18350035435089182</v>
      </c>
      <c r="W53" s="40">
        <f t="shared" si="14"/>
        <v>0.32228985762386758</v>
      </c>
      <c r="X53" s="17">
        <f t="shared" si="28"/>
        <v>1</v>
      </c>
      <c r="Y53" s="17">
        <f t="shared" si="15"/>
        <v>-0.1365657866155594</v>
      </c>
      <c r="Z53" s="53">
        <f t="shared" si="16"/>
        <v>1.1681844990791723</v>
      </c>
      <c r="AA53" s="41">
        <f t="shared" si="29"/>
        <v>-0.15953403502885039</v>
      </c>
      <c r="AB53" s="40">
        <f t="shared" si="17"/>
        <v>9.4190242948541197E-2</v>
      </c>
      <c r="AC53" s="17">
        <f t="shared" si="31"/>
        <v>1</v>
      </c>
      <c r="AD53" s="17">
        <f t="shared" si="36"/>
        <v>-5.8793859978251026E-2</v>
      </c>
      <c r="AE53" s="53">
        <f t="shared" si="20"/>
        <v>1.3789791569550958</v>
      </c>
      <c r="AF53" s="41">
        <f t="shared" si="21"/>
        <v>-8.1075507466944544E-2</v>
      </c>
      <c r="AH53" s="51">
        <f t="shared" si="22"/>
        <v>-3.4317296127852039E-2</v>
      </c>
      <c r="AI53">
        <f t="shared" si="23"/>
        <v>1.0295911642150457</v>
      </c>
      <c r="AJ53">
        <f t="shared" si="24"/>
        <v>0.2040874794328662</v>
      </c>
      <c r="AM53">
        <f t="shared" si="25"/>
        <v>0.41195534649740312</v>
      </c>
      <c r="AN53">
        <f t="shared" si="26"/>
        <v>-1.632833165248174</v>
      </c>
    </row>
    <row r="54" spans="1:40" customFormat="1" x14ac:dyDescent="0.35">
      <c r="A54">
        <f>'Front Sheet'!A56</f>
        <v>200301</v>
      </c>
      <c r="B54">
        <f>'Front Sheet'!B56</f>
        <v>6.2557682713459017E-2</v>
      </c>
      <c r="C54">
        <f>'Front Sheet'!C56</f>
        <v>3.1877128160544776E-2</v>
      </c>
      <c r="D54">
        <f>'Front Sheet'!D56</f>
        <v>7.5559806933936116E-2</v>
      </c>
      <c r="E54">
        <f>'Front Sheet'!E56</f>
        <v>9.0057151459560947E-2</v>
      </c>
      <c r="F54">
        <f>'Front Sheet'!F56</f>
        <v>0.11679866507748855</v>
      </c>
      <c r="G54" s="40"/>
      <c r="H54" s="40">
        <f t="shared" si="2"/>
        <v>7.6041222357244254E-2</v>
      </c>
      <c r="I54" s="17">
        <f t="shared" si="33"/>
        <v>1</v>
      </c>
      <c r="J54" s="17">
        <f t="shared" si="35"/>
        <v>6.2557682713459017E-2</v>
      </c>
      <c r="K54" s="3">
        <f t="shared" si="4"/>
        <v>2.2706655085733609</v>
      </c>
      <c r="L54" s="54">
        <f t="shared" si="5"/>
        <v>0.14204757243372737</v>
      </c>
      <c r="M54" s="40">
        <f t="shared" si="6"/>
        <v>-4.2972887904369816E-2</v>
      </c>
      <c r="N54" s="17">
        <f t="shared" si="7"/>
        <v>-1</v>
      </c>
      <c r="O54" s="17">
        <f t="shared" si="8"/>
        <v>-3.1877128160544776E-2</v>
      </c>
      <c r="P54" s="53">
        <f t="shared" si="0"/>
        <v>1.7024661699743628</v>
      </c>
      <c r="Q54" s="41">
        <f t="shared" si="9"/>
        <v>-5.4269732289264572E-2</v>
      </c>
      <c r="R54" s="40">
        <f t="shared" si="10"/>
        <v>4.5640361864238588E-2</v>
      </c>
      <c r="S54" s="17">
        <f t="shared" si="11"/>
        <v>1</v>
      </c>
      <c r="T54" s="17">
        <f t="shared" si="34"/>
        <v>7.5559806933936116E-2</v>
      </c>
      <c r="U54" s="53">
        <f t="shared" si="12"/>
        <v>1.1586025865413976</v>
      </c>
      <c r="V54" s="41">
        <f t="shared" si="13"/>
        <v>8.7543787752227015E-2</v>
      </c>
      <c r="W54" s="40">
        <f t="shared" si="14"/>
        <v>0.16018630458417538</v>
      </c>
      <c r="X54" s="17">
        <f t="shared" si="28"/>
        <v>1</v>
      </c>
      <c r="Y54" s="17">
        <f t="shared" si="15"/>
        <v>9.0057151459560947E-2</v>
      </c>
      <c r="Z54" s="53">
        <f t="shared" si="16"/>
        <v>1.1681844990791723</v>
      </c>
      <c r="AA54" s="41">
        <f t="shared" si="29"/>
        <v>0.10520336836628436</v>
      </c>
      <c r="AB54" s="40">
        <f t="shared" si="17"/>
        <v>7.4008261503398579E-2</v>
      </c>
      <c r="AC54" s="17">
        <f t="shared" si="31"/>
        <v>1</v>
      </c>
      <c r="AD54" s="17">
        <f t="shared" si="36"/>
        <v>0.11679866507748855</v>
      </c>
      <c r="AE54" s="53">
        <f t="shared" si="20"/>
        <v>1.3789791569550958</v>
      </c>
      <c r="AF54" s="41">
        <f t="shared" si="21"/>
        <v>0.16106292470203576</v>
      </c>
      <c r="AH54" s="51">
        <f t="shared" si="22"/>
        <v>8.831758419300198E-2</v>
      </c>
      <c r="AI54">
        <f t="shared" si="23"/>
        <v>-1.6058625165577933</v>
      </c>
      <c r="AJ54">
        <f t="shared" si="24"/>
        <v>2.848532082194442</v>
      </c>
      <c r="AM54">
        <f t="shared" si="25"/>
        <v>-1.5262939211958304</v>
      </c>
      <c r="AN54">
        <f t="shared" si="26"/>
        <v>2.8830009788175524</v>
      </c>
    </row>
    <row r="55" spans="1:40" customFormat="1" x14ac:dyDescent="0.35">
      <c r="A55">
        <f>'Front Sheet'!A57</f>
        <v>200302</v>
      </c>
      <c r="B55">
        <f>'Front Sheet'!B57</f>
        <v>-4.5658912865523538E-2</v>
      </c>
      <c r="C55">
        <f>'Front Sheet'!C57</f>
        <v>4.7391701186547674E-2</v>
      </c>
      <c r="D55">
        <f>'Front Sheet'!D57</f>
        <v>9.9635427969139725E-2</v>
      </c>
      <c r="E55">
        <f>'Front Sheet'!E57</f>
        <v>-9.2966944305614793E-2</v>
      </c>
      <c r="F55">
        <f>'Front Sheet'!F57</f>
        <v>-1.0087634458915007E-2</v>
      </c>
      <c r="G55" s="40"/>
      <c r="H55" s="40">
        <f t="shared" si="2"/>
        <v>0.15827379528598756</v>
      </c>
      <c r="I55" s="17">
        <f t="shared" si="33"/>
        <v>1</v>
      </c>
      <c r="J55" s="17">
        <f t="shared" si="35"/>
        <v>-4.5658912865523538E-2</v>
      </c>
      <c r="K55" s="3">
        <f t="shared" si="4"/>
        <v>2.2706655085733609</v>
      </c>
      <c r="L55" s="54">
        <f t="shared" si="5"/>
        <v>-0.10367611860270078</v>
      </c>
      <c r="M55" s="40">
        <f t="shared" si="6"/>
        <v>-8.3350891304646124E-2</v>
      </c>
      <c r="N55" s="17">
        <f t="shared" si="7"/>
        <v>-1</v>
      </c>
      <c r="O55" s="17">
        <f t="shared" si="8"/>
        <v>-4.7391701186547674E-2</v>
      </c>
      <c r="P55" s="53">
        <f t="shared" si="0"/>
        <v>1.7024661699743628</v>
      </c>
      <c r="Q55" s="41">
        <f t="shared" si="9"/>
        <v>-8.0682768007631286E-2</v>
      </c>
      <c r="R55" s="40">
        <f t="shared" si="10"/>
        <v>0.22272443262835118</v>
      </c>
      <c r="S55" s="17">
        <f t="shared" si="11"/>
        <v>1</v>
      </c>
      <c r="T55" s="17">
        <f t="shared" si="34"/>
        <v>9.9635427969139725E-2</v>
      </c>
      <c r="U55" s="53">
        <f t="shared" si="12"/>
        <v>1.1586025865413976</v>
      </c>
      <c r="V55" s="41">
        <f t="shared" si="13"/>
        <v>0.11543786455620439</v>
      </c>
      <c r="W55" s="40">
        <f t="shared" si="14"/>
        <v>3.6412804062795665E-2</v>
      </c>
      <c r="X55" s="17">
        <f t="shared" si="28"/>
        <v>1</v>
      </c>
      <c r="Y55" s="17">
        <f t="shared" si="15"/>
        <v>-9.2966944305614793E-2</v>
      </c>
      <c r="Z55" s="53">
        <f t="shared" si="16"/>
        <v>1.1681844990791723</v>
      </c>
      <c r="AA55" s="41">
        <f t="shared" si="29"/>
        <v>-0.10860254326457593</v>
      </c>
      <c r="AB55" s="40">
        <f t="shared" si="17"/>
        <v>0.11789119744642429</v>
      </c>
      <c r="AC55" s="17">
        <f t="shared" si="31"/>
        <v>1</v>
      </c>
      <c r="AD55" s="17">
        <f t="shared" si="36"/>
        <v>-1.0087634458915007E-2</v>
      </c>
      <c r="AE55" s="53">
        <f t="shared" si="20"/>
        <v>1.3789791569550958</v>
      </c>
      <c r="AF55" s="41">
        <f t="shared" si="21"/>
        <v>-1.3910637661825789E-2</v>
      </c>
      <c r="AH55" s="51">
        <f t="shared" si="22"/>
        <v>-3.8286840596105882E-2</v>
      </c>
      <c r="AI55">
        <f t="shared" si="23"/>
        <v>1.4830991373447346</v>
      </c>
      <c r="AJ55">
        <f t="shared" si="24"/>
        <v>1.7378023602091446</v>
      </c>
      <c r="AM55">
        <f t="shared" si="25"/>
        <v>1.3474060634210214</v>
      </c>
      <c r="AN55">
        <f t="shared" si="26"/>
        <v>2.3201952434944761</v>
      </c>
    </row>
    <row r="56" spans="1:40" customFormat="1" x14ac:dyDescent="0.35">
      <c r="A56">
        <f>'Front Sheet'!A58</f>
        <v>200303</v>
      </c>
      <c r="B56">
        <f>'Front Sheet'!B58</f>
        <v>-3.4484708596691227E-2</v>
      </c>
      <c r="C56">
        <f>'Front Sheet'!C58</f>
        <v>3.6600080439737281E-2</v>
      </c>
      <c r="D56">
        <f>'Front Sheet'!D58</f>
        <v>-0.14079336858648706</v>
      </c>
      <c r="E56">
        <f>'Front Sheet'!E58</f>
        <v>-1.310227135821607E-2</v>
      </c>
      <c r="F56">
        <f>'Front Sheet'!F58</f>
        <v>-7.0658367017055454E-2</v>
      </c>
      <c r="G56" s="40"/>
      <c r="H56" s="40">
        <f t="shared" si="2"/>
        <v>0.11304652400049459</v>
      </c>
      <c r="I56" s="17">
        <f t="shared" si="33"/>
        <v>1</v>
      </c>
      <c r="J56" s="17">
        <f t="shared" si="35"/>
        <v>-3.4484708596691227E-2</v>
      </c>
      <c r="K56" s="3">
        <f t="shared" si="4"/>
        <v>2.2706655085733609</v>
      </c>
      <c r="L56" s="54">
        <f t="shared" si="5"/>
        <v>-7.8303238383710033E-2</v>
      </c>
      <c r="M56" s="40">
        <f t="shared" si="6"/>
        <v>5.9177958979351408E-2</v>
      </c>
      <c r="N56" s="17">
        <f t="shared" si="7"/>
        <v>1</v>
      </c>
      <c r="O56" s="17">
        <f t="shared" si="8"/>
        <v>3.6600080439737281E-2</v>
      </c>
      <c r="P56" s="53">
        <f t="shared" si="0"/>
        <v>1.7024661699743628</v>
      </c>
      <c r="Q56" s="41">
        <f t="shared" si="9"/>
        <v>6.2310398766993125E-2</v>
      </c>
      <c r="R56" s="40">
        <f t="shared" si="10"/>
        <v>0.33357599158571699</v>
      </c>
      <c r="S56" s="17">
        <f t="shared" si="11"/>
        <v>1</v>
      </c>
      <c r="T56" s="17">
        <f t="shared" si="34"/>
        <v>-0.14079336858648706</v>
      </c>
      <c r="U56" s="53">
        <f t="shared" si="12"/>
        <v>1.1586025865413976</v>
      </c>
      <c r="V56" s="41">
        <f t="shared" si="13"/>
        <v>-0.16312356101218026</v>
      </c>
      <c r="W56" s="40">
        <f t="shared" si="14"/>
        <v>-0.13947557946161326</v>
      </c>
      <c r="X56" s="17">
        <f t="shared" si="28"/>
        <v>-1</v>
      </c>
      <c r="Y56" s="17">
        <f t="shared" si="15"/>
        <v>1.310227135821607E-2</v>
      </c>
      <c r="Z56" s="53">
        <f t="shared" si="16"/>
        <v>1.1681844990791723</v>
      </c>
      <c r="AA56" s="41">
        <f t="shared" si="29"/>
        <v>1.5305870303397027E-2</v>
      </c>
      <c r="AB56" s="40">
        <f t="shared" si="17"/>
        <v>4.7917170640322519E-2</v>
      </c>
      <c r="AC56" s="17">
        <f t="shared" si="31"/>
        <v>1</v>
      </c>
      <c r="AD56" s="17">
        <f t="shared" si="36"/>
        <v>-7.0658367017055454E-2</v>
      </c>
      <c r="AE56" s="53">
        <f t="shared" si="20"/>
        <v>1.3789791569550958</v>
      </c>
      <c r="AF56" s="41">
        <f t="shared" si="21"/>
        <v>-9.743641538100288E-2</v>
      </c>
      <c r="AH56" s="51">
        <f t="shared" si="22"/>
        <v>-5.2249389141300603E-2</v>
      </c>
      <c r="AI56">
        <f t="shared" si="23"/>
        <v>0.19099717986554784</v>
      </c>
      <c r="AJ56">
        <f t="shared" si="24"/>
        <v>-1.4763220322296116</v>
      </c>
      <c r="AM56">
        <f t="shared" si="25"/>
        <v>-0.59542898243675046</v>
      </c>
      <c r="AN56">
        <f t="shared" si="26"/>
        <v>-0.46521930409740975</v>
      </c>
    </row>
    <row r="57" spans="1:40" customFormat="1" x14ac:dyDescent="0.35">
      <c r="A57">
        <f>'Front Sheet'!A59</f>
        <v>200304</v>
      </c>
      <c r="B57">
        <f>'Front Sheet'!B59</f>
        <v>6.8344016261546606E-3</v>
      </c>
      <c r="C57">
        <f>'Front Sheet'!C59</f>
        <v>0.15228918779099843</v>
      </c>
      <c r="D57">
        <f>'Front Sheet'!D59</f>
        <v>-0.16766770411247106</v>
      </c>
      <c r="E57">
        <f>'Front Sheet'!E59</f>
        <v>0.1801994273568738</v>
      </c>
      <c r="F57">
        <f>'Front Sheet'!F59</f>
        <v>1.383998610109324E-2</v>
      </c>
      <c r="G57" s="40"/>
      <c r="H57" s="40">
        <f t="shared" si="2"/>
        <v>-1.7585938748755747E-2</v>
      </c>
      <c r="I57" s="17">
        <f t="shared" si="33"/>
        <v>-1</v>
      </c>
      <c r="J57" s="17">
        <f t="shared" si="35"/>
        <v>-6.8344016261546606E-3</v>
      </c>
      <c r="K57" s="3">
        <f t="shared" si="4"/>
        <v>2.2706655085733609</v>
      </c>
      <c r="L57" s="54">
        <f t="shared" si="5"/>
        <v>-1.5518640044247077E-2</v>
      </c>
      <c r="M57" s="40">
        <f t="shared" si="6"/>
        <v>0.11586890978682973</v>
      </c>
      <c r="N57" s="17">
        <f t="shared" si="7"/>
        <v>1</v>
      </c>
      <c r="O57" s="17">
        <f t="shared" si="8"/>
        <v>0.15228918779099843</v>
      </c>
      <c r="P57" s="53">
        <f t="shared" si="0"/>
        <v>1.7024661699743628</v>
      </c>
      <c r="Q57" s="41">
        <f t="shared" si="9"/>
        <v>0.25926719026704759</v>
      </c>
      <c r="R57" s="40">
        <f t="shared" si="10"/>
        <v>3.4401866316588786E-2</v>
      </c>
      <c r="S57" s="17">
        <f t="shared" si="11"/>
        <v>1</v>
      </c>
      <c r="T57" s="17">
        <f t="shared" si="34"/>
        <v>-0.16766770411247106</v>
      </c>
      <c r="U57" s="53">
        <f t="shared" si="12"/>
        <v>1.1586025865413976</v>
      </c>
      <c r="V57" s="41">
        <f t="shared" si="13"/>
        <v>-0.1942602356641667</v>
      </c>
      <c r="W57" s="40">
        <f t="shared" si="14"/>
        <v>-1.6012064204269916E-2</v>
      </c>
      <c r="X57" s="17">
        <f t="shared" si="28"/>
        <v>-1</v>
      </c>
      <c r="Y57" s="17">
        <f t="shared" si="15"/>
        <v>-0.1801994273568738</v>
      </c>
      <c r="Z57" s="53">
        <f t="shared" si="16"/>
        <v>1.1681844990791723</v>
      </c>
      <c r="AA57" s="41">
        <f t="shared" si="29"/>
        <v>-0.21050617778124334</v>
      </c>
      <c r="AB57" s="40">
        <f t="shared" si="17"/>
        <v>3.6052663601518098E-2</v>
      </c>
      <c r="AC57" s="17">
        <f t="shared" si="31"/>
        <v>1</v>
      </c>
      <c r="AD57" s="17">
        <f t="shared" si="36"/>
        <v>1.383998610109324E-2</v>
      </c>
      <c r="AE57" s="53">
        <f t="shared" si="20"/>
        <v>1.3789791569550958</v>
      </c>
      <c r="AF57" s="41">
        <f t="shared" si="21"/>
        <v>1.9085052365955799E-2</v>
      </c>
      <c r="AH57" s="51">
        <f t="shared" si="22"/>
        <v>-2.8386562171330742E-2</v>
      </c>
      <c r="AI57">
        <f t="shared" si="23"/>
        <v>0.79635499407976995</v>
      </c>
      <c r="AJ57">
        <f t="shared" si="24"/>
        <v>0.18855929216595513</v>
      </c>
      <c r="AM57">
        <f t="shared" si="25"/>
        <v>0.30299520349577858</v>
      </c>
      <c r="AN57">
        <f t="shared" si="26"/>
        <v>-1.2071437646994747</v>
      </c>
    </row>
    <row r="58" spans="1:40" customFormat="1" x14ac:dyDescent="0.35">
      <c r="A58">
        <f>'Front Sheet'!A60</f>
        <v>200305</v>
      </c>
      <c r="B58">
        <f>'Front Sheet'!B60</f>
        <v>7.475140942718933E-2</v>
      </c>
      <c r="C58">
        <f>'Front Sheet'!C60</f>
        <v>-0.10241876648521242</v>
      </c>
      <c r="D58">
        <f>'Front Sheet'!D60</f>
        <v>0.1387755792841997</v>
      </c>
      <c r="E58">
        <f>'Front Sheet'!E60</f>
        <v>-0.1549297149652259</v>
      </c>
      <c r="F58">
        <f>'Front Sheet'!F60</f>
        <v>6.1732357989844097E-2</v>
      </c>
      <c r="G58" s="40"/>
      <c r="H58" s="40">
        <f t="shared" si="2"/>
        <v>-7.3309219836060105E-2</v>
      </c>
      <c r="I58" s="17">
        <f t="shared" si="33"/>
        <v>-1</v>
      </c>
      <c r="J58" s="17">
        <f t="shared" si="35"/>
        <v>-7.475140942718933E-2</v>
      </c>
      <c r="K58" s="3">
        <f t="shared" si="4"/>
        <v>2.2706655085733609</v>
      </c>
      <c r="L58" s="54">
        <f t="shared" si="5"/>
        <v>-0.16973544710356439</v>
      </c>
      <c r="M58" s="40">
        <f t="shared" si="6"/>
        <v>0.23628096941728338</v>
      </c>
      <c r="N58" s="17">
        <f t="shared" si="7"/>
        <v>1</v>
      </c>
      <c r="O58" s="17">
        <f t="shared" si="8"/>
        <v>-0.10241876648521242</v>
      </c>
      <c r="P58" s="53">
        <f t="shared" si="0"/>
        <v>1.7024661699743628</v>
      </c>
      <c r="Q58" s="41">
        <f t="shared" si="9"/>
        <v>-0.17436448511157823</v>
      </c>
      <c r="R58" s="40">
        <f t="shared" si="10"/>
        <v>-0.2088256447298184</v>
      </c>
      <c r="S58" s="17">
        <f t="shared" si="11"/>
        <v>-1</v>
      </c>
      <c r="T58" s="17">
        <f t="shared" si="34"/>
        <v>-0.1387755792841997</v>
      </c>
      <c r="U58" s="53">
        <f t="shared" si="12"/>
        <v>1.1586025865413976</v>
      </c>
      <c r="V58" s="41">
        <f t="shared" si="13"/>
        <v>-0.16078574510745455</v>
      </c>
      <c r="W58" s="40">
        <f t="shared" si="14"/>
        <v>7.4130211693042944E-2</v>
      </c>
      <c r="X58" s="17">
        <f t="shared" si="28"/>
        <v>1</v>
      </c>
      <c r="Y58" s="17">
        <f t="shared" si="15"/>
        <v>-0.1549297149652259</v>
      </c>
      <c r="Z58" s="53">
        <f t="shared" si="16"/>
        <v>1.1681844990791723</v>
      </c>
      <c r="AA58" s="41">
        <f t="shared" si="29"/>
        <v>-0.18098649146913137</v>
      </c>
      <c r="AB58" s="40">
        <f t="shared" si="17"/>
        <v>-6.6906015374877212E-2</v>
      </c>
      <c r="AC58" s="17">
        <f t="shared" si="31"/>
        <v>-1</v>
      </c>
      <c r="AD58" s="17">
        <f t="shared" si="36"/>
        <v>-6.1732357989844097E-2</v>
      </c>
      <c r="AE58" s="53">
        <f t="shared" si="20"/>
        <v>1.3789791569550958</v>
      </c>
      <c r="AF58" s="41">
        <f t="shared" si="21"/>
        <v>-8.5127634977685385E-2</v>
      </c>
      <c r="AH58" s="51">
        <f t="shared" si="22"/>
        <v>-0.15419996075388279</v>
      </c>
      <c r="AI58">
        <f t="shared" si="23"/>
        <v>2.0453109658168827</v>
      </c>
      <c r="AJ58">
        <f t="shared" si="24"/>
        <v>4.3081283891489672</v>
      </c>
      <c r="AM58">
        <f t="shared" si="25"/>
        <v>-0.16218913390780901</v>
      </c>
      <c r="AN58">
        <f t="shared" si="26"/>
        <v>-2.3557803291390407</v>
      </c>
    </row>
    <row r="59" spans="1:40" customFormat="1" x14ac:dyDescent="0.35">
      <c r="A59">
        <f>'Front Sheet'!A61</f>
        <v>200306</v>
      </c>
      <c r="B59">
        <f>'Front Sheet'!B61</f>
        <v>-5.1219897605930667E-2</v>
      </c>
      <c r="C59">
        <f>'Front Sheet'!C61</f>
        <v>0.16437414030261333</v>
      </c>
      <c r="D59">
        <f>'Front Sheet'!D61</f>
        <v>1.5656401459923013E-2</v>
      </c>
      <c r="E59">
        <f>'Front Sheet'!E61</f>
        <v>4.7534972970180438E-2</v>
      </c>
      <c r="F59">
        <f>'Front Sheet'!F61</f>
        <v>-3.1067872318456154E-2</v>
      </c>
      <c r="G59" s="40"/>
      <c r="H59" s="40">
        <f t="shared" si="2"/>
        <v>4.7101102456652763E-2</v>
      </c>
      <c r="I59" s="17">
        <f t="shared" si="33"/>
        <v>1</v>
      </c>
      <c r="J59" s="17">
        <f t="shared" si="35"/>
        <v>-5.1219897605930667E-2</v>
      </c>
      <c r="K59" s="3">
        <f t="shared" si="4"/>
        <v>2.2706655085733609</v>
      </c>
      <c r="L59" s="54">
        <f t="shared" si="5"/>
        <v>-0.11630325484644603</v>
      </c>
      <c r="M59" s="40">
        <f t="shared" si="6"/>
        <v>8.6470501745523287E-2</v>
      </c>
      <c r="N59" s="17">
        <f t="shared" si="7"/>
        <v>1</v>
      </c>
      <c r="O59" s="17">
        <f t="shared" si="8"/>
        <v>0.16437414030261333</v>
      </c>
      <c r="P59" s="53">
        <f t="shared" si="0"/>
        <v>1.7024661699743628</v>
      </c>
      <c r="Q59" s="41">
        <f t="shared" si="9"/>
        <v>0.27984141308381866</v>
      </c>
      <c r="R59" s="40">
        <f t="shared" si="10"/>
        <v>-0.16968549341475841</v>
      </c>
      <c r="S59" s="17">
        <f t="shared" si="11"/>
        <v>-1</v>
      </c>
      <c r="T59" s="17">
        <f t="shared" si="34"/>
        <v>-1.5656401459923013E-2</v>
      </c>
      <c r="U59" s="53">
        <f t="shared" si="12"/>
        <v>1.1586025865413976</v>
      </c>
      <c r="V59" s="41">
        <f t="shared" si="13"/>
        <v>-1.8139547227397315E-2</v>
      </c>
      <c r="W59" s="40">
        <f t="shared" si="14"/>
        <v>1.2167441033431842E-2</v>
      </c>
      <c r="X59" s="17">
        <f t="shared" si="28"/>
        <v>1</v>
      </c>
      <c r="Y59" s="17">
        <f t="shared" si="15"/>
        <v>4.7534972970180438E-2</v>
      </c>
      <c r="Z59" s="53">
        <f t="shared" si="16"/>
        <v>1.1681844990791723</v>
      </c>
      <c r="AA59" s="41">
        <f t="shared" si="29"/>
        <v>5.5529618587912229E-2</v>
      </c>
      <c r="AB59" s="40">
        <f t="shared" si="17"/>
        <v>4.9139770738818866E-3</v>
      </c>
      <c r="AC59" s="17">
        <f t="shared" si="31"/>
        <v>1</v>
      </c>
      <c r="AD59" s="17">
        <f t="shared" si="36"/>
        <v>-3.1067872318456154E-2</v>
      </c>
      <c r="AE59" s="53">
        <f t="shared" si="20"/>
        <v>1.3789791569550958</v>
      </c>
      <c r="AF59" s="41">
        <f t="shared" si="21"/>
        <v>-4.2841948378093221E-2</v>
      </c>
      <c r="AH59" s="51">
        <f t="shared" si="22"/>
        <v>3.1617256243958863E-2</v>
      </c>
      <c r="AI59">
        <f t="shared" si="23"/>
        <v>1.3759870658802051</v>
      </c>
      <c r="AJ59">
        <f t="shared" si="24"/>
        <v>2.1706100222599165</v>
      </c>
      <c r="AM59">
        <f t="shared" si="25"/>
        <v>1.3974127734632744</v>
      </c>
      <c r="AN59">
        <f t="shared" si="26"/>
        <v>1.510767534408803</v>
      </c>
    </row>
    <row r="60" spans="1:40" customFormat="1" x14ac:dyDescent="0.35">
      <c r="A60">
        <f>'Front Sheet'!A62</f>
        <v>200307</v>
      </c>
      <c r="B60">
        <f>'Front Sheet'!B62</f>
        <v>2.8445058795537419E-2</v>
      </c>
      <c r="C60">
        <f>'Front Sheet'!C62</f>
        <v>9.2573699189174796E-2</v>
      </c>
      <c r="D60">
        <f>'Front Sheet'!D62</f>
        <v>1.1152052016682623E-2</v>
      </c>
      <c r="E60">
        <f>'Front Sheet'!E62</f>
        <v>4.0888361306932824E-2</v>
      </c>
      <c r="F60">
        <f>'Front Sheet'!F62</f>
        <v>8.3366333913530113E-2</v>
      </c>
      <c r="G60" s="40"/>
      <c r="H60" s="40">
        <f t="shared" si="2"/>
        <v>3.0365913447413323E-2</v>
      </c>
      <c r="I60" s="17">
        <f t="shared" si="33"/>
        <v>1</v>
      </c>
      <c r="J60" s="17">
        <f t="shared" si="35"/>
        <v>2.8445058795537419E-2</v>
      </c>
      <c r="K60" s="3">
        <f t="shared" si="4"/>
        <v>2.2706655085733609</v>
      </c>
      <c r="L60" s="54">
        <f t="shared" si="5"/>
        <v>6.4589213896368125E-2</v>
      </c>
      <c r="M60" s="40">
        <f t="shared" si="6"/>
        <v>0.21424456160839933</v>
      </c>
      <c r="N60" s="17">
        <f t="shared" si="7"/>
        <v>1</v>
      </c>
      <c r="O60" s="17">
        <f t="shared" si="8"/>
        <v>9.2573699189174796E-2</v>
      </c>
      <c r="P60" s="53">
        <f t="shared" si="0"/>
        <v>1.7024661699743628</v>
      </c>
      <c r="Q60" s="41">
        <f t="shared" si="9"/>
        <v>0.15760359109895319</v>
      </c>
      <c r="R60" s="40">
        <f t="shared" si="10"/>
        <v>-1.3235723368348346E-2</v>
      </c>
      <c r="S60" s="17">
        <f t="shared" si="11"/>
        <v>-1</v>
      </c>
      <c r="T60" s="17">
        <f t="shared" si="34"/>
        <v>-1.1152052016682623E-2</v>
      </c>
      <c r="U60" s="53">
        <f t="shared" si="12"/>
        <v>1.1586025865413976</v>
      </c>
      <c r="V60" s="41">
        <f t="shared" si="13"/>
        <v>-1.2920796311772696E-2</v>
      </c>
      <c r="W60" s="40">
        <f t="shared" si="14"/>
        <v>7.2804685361828353E-2</v>
      </c>
      <c r="X60" s="17">
        <f t="shared" si="28"/>
        <v>1</v>
      </c>
      <c r="Y60" s="17">
        <f t="shared" si="15"/>
        <v>4.0888361306932824E-2</v>
      </c>
      <c r="Z60" s="53">
        <f t="shared" si="16"/>
        <v>1.1681844990791723</v>
      </c>
      <c r="AA60" s="41">
        <f t="shared" si="29"/>
        <v>4.7765149871507533E-2</v>
      </c>
      <c r="AB60" s="40">
        <f t="shared" si="17"/>
        <v>4.4504471772481187E-2</v>
      </c>
      <c r="AC60" s="17">
        <f t="shared" si="31"/>
        <v>1</v>
      </c>
      <c r="AD60" s="17">
        <f t="shared" si="36"/>
        <v>8.3366333913530113E-2</v>
      </c>
      <c r="AE60" s="53">
        <f t="shared" si="20"/>
        <v>1.3789791569550958</v>
      </c>
      <c r="AF60" s="41">
        <f t="shared" si="21"/>
        <v>0.11496043685851677</v>
      </c>
      <c r="AH60" s="51">
        <f t="shared" si="22"/>
        <v>7.4399519082714582E-2</v>
      </c>
      <c r="AI60">
        <f t="shared" si="23"/>
        <v>-6.4517765506136734E-2</v>
      </c>
      <c r="AJ60">
        <f t="shared" si="24"/>
        <v>-0.43582006338215251</v>
      </c>
      <c r="AM60">
        <f t="shared" si="25"/>
        <v>-0.31201226350025002</v>
      </c>
      <c r="AN60">
        <f t="shared" si="26"/>
        <v>-1.1477196001586911</v>
      </c>
    </row>
    <row r="61" spans="1:40" customFormat="1" x14ac:dyDescent="0.35">
      <c r="A61">
        <f>'Front Sheet'!A63</f>
        <v>200308</v>
      </c>
      <c r="B61">
        <f>'Front Sheet'!B63</f>
        <v>6.0754474782223802E-2</v>
      </c>
      <c r="C61">
        <f>'Front Sheet'!C63</f>
        <v>-8.0601562883963251E-2</v>
      </c>
      <c r="D61">
        <f>'Front Sheet'!D63</f>
        <v>3.9245728400474925E-2</v>
      </c>
      <c r="E61">
        <f>'Front Sheet'!E63</f>
        <v>-3.0049014208883423E-3</v>
      </c>
      <c r="F61">
        <f>'Front Sheet'!F63</f>
        <v>-9.3495042977382922E-3</v>
      </c>
      <c r="G61" s="40"/>
      <c r="H61" s="40">
        <f t="shared" si="2"/>
        <v>5.1976570616796086E-2</v>
      </c>
      <c r="I61" s="17">
        <f t="shared" si="33"/>
        <v>1</v>
      </c>
      <c r="J61" s="17">
        <f t="shared" si="35"/>
        <v>6.0754474782223802E-2</v>
      </c>
      <c r="K61" s="3">
        <f t="shared" si="4"/>
        <v>2.2706655085733609</v>
      </c>
      <c r="L61" s="54">
        <f t="shared" si="5"/>
        <v>0.13795309037948564</v>
      </c>
      <c r="M61" s="40">
        <f t="shared" si="6"/>
        <v>0.1545290730065757</v>
      </c>
      <c r="N61" s="17">
        <f t="shared" si="7"/>
        <v>1</v>
      </c>
      <c r="O61" s="17">
        <f t="shared" si="8"/>
        <v>-8.0601562883963251E-2</v>
      </c>
      <c r="P61" s="53">
        <f t="shared" si="0"/>
        <v>1.7024661699743628</v>
      </c>
      <c r="Q61" s="41">
        <f t="shared" si="9"/>
        <v>-0.13722143405700868</v>
      </c>
      <c r="R61" s="40">
        <f t="shared" si="10"/>
        <v>0.16558403276080533</v>
      </c>
      <c r="S61" s="17">
        <f t="shared" si="11"/>
        <v>1</v>
      </c>
      <c r="T61" s="17">
        <f t="shared" si="34"/>
        <v>3.9245728400474925E-2</v>
      </c>
      <c r="U61" s="53">
        <f t="shared" si="12"/>
        <v>1.1586025865413976</v>
      </c>
      <c r="V61" s="41">
        <f t="shared" si="13"/>
        <v>4.5470202435491436E-2</v>
      </c>
      <c r="W61" s="40">
        <f t="shared" si="14"/>
        <v>-6.6506380688112626E-2</v>
      </c>
      <c r="X61" s="17">
        <f t="shared" si="28"/>
        <v>-1</v>
      </c>
      <c r="Y61" s="17">
        <f t="shared" si="15"/>
        <v>3.0049014208883423E-3</v>
      </c>
      <c r="Z61" s="53">
        <f t="shared" si="16"/>
        <v>1.1681844990791723</v>
      </c>
      <c r="AA61" s="41">
        <f t="shared" si="29"/>
        <v>3.5102792611427414E-3</v>
      </c>
      <c r="AB61" s="40">
        <f t="shared" si="17"/>
        <v>0.11403081958491806</v>
      </c>
      <c r="AC61" s="17">
        <f t="shared" si="31"/>
        <v>1</v>
      </c>
      <c r="AD61" s="17">
        <f t="shared" si="36"/>
        <v>-9.3495042977382922E-3</v>
      </c>
      <c r="AE61" s="53">
        <f t="shared" si="20"/>
        <v>1.3789791569550958</v>
      </c>
      <c r="AF61" s="41">
        <f t="shared" si="21"/>
        <v>-1.2892771554443195E-2</v>
      </c>
      <c r="AH61" s="51">
        <f t="shared" si="22"/>
        <v>7.3638732929335888E-3</v>
      </c>
      <c r="AI61">
        <f t="shared" si="23"/>
        <v>-0.31383518594145354</v>
      </c>
      <c r="AJ61">
        <f t="shared" si="24"/>
        <v>1.2018726826975215</v>
      </c>
      <c r="AM61">
        <f t="shared" si="25"/>
        <v>-0.86485650730924202</v>
      </c>
      <c r="AN61">
        <f t="shared" si="26"/>
        <v>0.80456192605270438</v>
      </c>
    </row>
    <row r="62" spans="1:40" customFormat="1" x14ac:dyDescent="0.35">
      <c r="A62">
        <f>'Front Sheet'!A64</f>
        <v>200309</v>
      </c>
      <c r="B62">
        <f>'Front Sheet'!B64</f>
        <v>2.5947516528148147E-2</v>
      </c>
      <c r="C62">
        <f>'Front Sheet'!C64</f>
        <v>2.7102154273801249E-2</v>
      </c>
      <c r="D62">
        <f>'Front Sheet'!D64</f>
        <v>-7.2869464130652109E-2</v>
      </c>
      <c r="E62">
        <f>'Front Sheet'!E64</f>
        <v>-5.0391542360227366E-3</v>
      </c>
      <c r="F62">
        <f>'Front Sheet'!F64</f>
        <v>1.7592675289554049E-2</v>
      </c>
      <c r="G62" s="40"/>
      <c r="H62" s="40">
        <f t="shared" si="2"/>
        <v>3.7979635971830558E-2</v>
      </c>
      <c r="I62" s="17">
        <f t="shared" si="33"/>
        <v>1</v>
      </c>
      <c r="J62" s="17">
        <f t="shared" si="35"/>
        <v>2.5947516528148147E-2</v>
      </c>
      <c r="K62" s="3">
        <f t="shared" si="4"/>
        <v>2.2706655085733609</v>
      </c>
      <c r="L62" s="54">
        <f t="shared" si="5"/>
        <v>5.8918130813603198E-2</v>
      </c>
      <c r="M62" s="40">
        <f t="shared" si="6"/>
        <v>0.17634627660782487</v>
      </c>
      <c r="N62" s="17">
        <f t="shared" si="7"/>
        <v>1</v>
      </c>
      <c r="O62" s="17">
        <f t="shared" si="8"/>
        <v>2.7102154273801249E-2</v>
      </c>
      <c r="P62" s="53">
        <f t="shared" si="0"/>
        <v>1.7024661699743628</v>
      </c>
      <c r="Q62" s="41">
        <f t="shared" si="9"/>
        <v>4.614050078457272E-2</v>
      </c>
      <c r="R62" s="40">
        <f t="shared" si="10"/>
        <v>6.6054181877080564E-2</v>
      </c>
      <c r="S62" s="17">
        <f t="shared" si="11"/>
        <v>1</v>
      </c>
      <c r="T62" s="17">
        <f t="shared" si="34"/>
        <v>-7.2869464130652109E-2</v>
      </c>
      <c r="U62" s="53">
        <f t="shared" si="12"/>
        <v>1.1586025865413976</v>
      </c>
      <c r="V62" s="41">
        <f t="shared" si="13"/>
        <v>-8.4426749621659122E-2</v>
      </c>
      <c r="W62" s="40">
        <f t="shared" si="14"/>
        <v>8.5418432856224927E-2</v>
      </c>
      <c r="X62" s="17">
        <f t="shared" si="28"/>
        <v>1</v>
      </c>
      <c r="Y62" s="17">
        <f t="shared" si="15"/>
        <v>-5.0391542360227366E-3</v>
      </c>
      <c r="Z62" s="53">
        <f t="shared" si="16"/>
        <v>1.1681844990791723</v>
      </c>
      <c r="AA62" s="41">
        <f t="shared" si="29"/>
        <v>-5.8866618669909101E-3</v>
      </c>
      <c r="AB62" s="40">
        <f t="shared" si="17"/>
        <v>4.2948957297335666E-2</v>
      </c>
      <c r="AC62" s="17">
        <f t="shared" si="31"/>
        <v>1</v>
      </c>
      <c r="AD62" s="17">
        <f t="shared" si="36"/>
        <v>1.7592675289554049E-2</v>
      </c>
      <c r="AE62" s="53">
        <f t="shared" si="20"/>
        <v>1.3789791569550958</v>
      </c>
      <c r="AF62" s="41">
        <f t="shared" si="21"/>
        <v>2.4259932539373988E-2</v>
      </c>
      <c r="AH62" s="51">
        <f t="shared" si="22"/>
        <v>7.801030529779973E-3</v>
      </c>
      <c r="AI62">
        <f t="shared" si="23"/>
        <v>-1.3256258545787163</v>
      </c>
      <c r="AJ62">
        <f t="shared" si="24"/>
        <v>1.569383956623307</v>
      </c>
      <c r="AM62">
        <f t="shared" si="25"/>
        <v>-1.7684581635475594</v>
      </c>
      <c r="AN62">
        <f t="shared" si="26"/>
        <v>3.0395441179812899</v>
      </c>
    </row>
    <row r="63" spans="1:40" customFormat="1" x14ac:dyDescent="0.35">
      <c r="A63">
        <f>'Front Sheet'!A65</f>
        <v>200310</v>
      </c>
      <c r="B63">
        <f>'Front Sheet'!B65</f>
        <v>-4.6768881473588982E-5</v>
      </c>
      <c r="C63">
        <f>'Front Sheet'!C65</f>
        <v>-7.3800353908608396E-2</v>
      </c>
      <c r="D63">
        <f>'Front Sheet'!D65</f>
        <v>-3.8312479046050713E-3</v>
      </c>
      <c r="E63">
        <f>'Front Sheet'!E65</f>
        <v>-6.6472757379233485E-2</v>
      </c>
      <c r="F63">
        <f>'Front Sheet'!F65</f>
        <v>0.15525789123494013</v>
      </c>
      <c r="G63" s="40"/>
      <c r="H63" s="40">
        <f t="shared" si="2"/>
        <v>0.11514705010590937</v>
      </c>
      <c r="I63" s="17">
        <f t="shared" si="33"/>
        <v>1</v>
      </c>
      <c r="J63" s="17">
        <f t="shared" si="35"/>
        <v>-4.6768881473588982E-5</v>
      </c>
      <c r="K63" s="3">
        <f t="shared" si="4"/>
        <v>2.2706655085733609</v>
      </c>
      <c r="L63" s="54">
        <f t="shared" si="5"/>
        <v>-1.0619648603663417E-4</v>
      </c>
      <c r="M63" s="40">
        <f t="shared" si="6"/>
        <v>3.9074290579012794E-2</v>
      </c>
      <c r="N63" s="17">
        <f t="shared" si="7"/>
        <v>1</v>
      </c>
      <c r="O63" s="17">
        <f t="shared" si="8"/>
        <v>-7.3800353908608396E-2</v>
      </c>
      <c r="P63" s="53">
        <f t="shared" si="0"/>
        <v>1.7024661699743628</v>
      </c>
      <c r="Q63" s="41">
        <f t="shared" si="9"/>
        <v>-0.12564260586154102</v>
      </c>
      <c r="R63" s="40">
        <f t="shared" si="10"/>
        <v>-2.2471683713494561E-2</v>
      </c>
      <c r="S63" s="17">
        <f t="shared" si="11"/>
        <v>-1</v>
      </c>
      <c r="T63" s="17">
        <f t="shared" si="34"/>
        <v>3.8312479046050713E-3</v>
      </c>
      <c r="U63" s="53">
        <f t="shared" si="12"/>
        <v>1.1586025865413976</v>
      </c>
      <c r="V63" s="41">
        <f t="shared" si="13"/>
        <v>4.4388937319567454E-3</v>
      </c>
      <c r="W63" s="40">
        <f t="shared" si="14"/>
        <v>3.2844305650021749E-2</v>
      </c>
      <c r="X63" s="17">
        <f t="shared" si="28"/>
        <v>1</v>
      </c>
      <c r="Y63" s="17">
        <f t="shared" si="15"/>
        <v>-6.6472757379233485E-2</v>
      </c>
      <c r="Z63" s="53">
        <f t="shared" si="16"/>
        <v>1.1681844990791723</v>
      </c>
      <c r="AA63" s="41">
        <f t="shared" si="29"/>
        <v>-7.7652444781471222E-2</v>
      </c>
      <c r="AB63" s="40">
        <f t="shared" si="17"/>
        <v>9.1609504905345876E-2</v>
      </c>
      <c r="AC63" s="17">
        <f t="shared" si="31"/>
        <v>1</v>
      </c>
      <c r="AD63" s="17">
        <f t="shared" si="36"/>
        <v>0.15525789123494013</v>
      </c>
      <c r="AE63" s="53">
        <f t="shared" si="20"/>
        <v>1.3789791569550958</v>
      </c>
      <c r="AF63" s="41">
        <f t="shared" si="21"/>
        <v>0.2140973959657837</v>
      </c>
      <c r="AH63" s="51">
        <f t="shared" si="22"/>
        <v>3.0270085137383161E-3</v>
      </c>
      <c r="AI63">
        <f t="shared" si="23"/>
        <v>1.2789767223017543</v>
      </c>
      <c r="AJ63">
        <f t="shared" si="24"/>
        <v>2.0633576713084434</v>
      </c>
      <c r="AM63">
        <f t="shared" si="25"/>
        <v>1.4221628279581695</v>
      </c>
      <c r="AN63">
        <f t="shared" si="26"/>
        <v>2.2133380058744443</v>
      </c>
    </row>
    <row r="64" spans="1:40" customFormat="1" x14ac:dyDescent="0.35">
      <c r="A64">
        <f>'Front Sheet'!A66</f>
        <v>200311</v>
      </c>
      <c r="B64">
        <f>'Front Sheet'!B66</f>
        <v>3.7729901070042732E-2</v>
      </c>
      <c r="C64">
        <f>'Front Sheet'!C66</f>
        <v>-7.3836817262306065E-2</v>
      </c>
      <c r="D64">
        <f>'Front Sheet'!D66</f>
        <v>4.3409693606311132E-2</v>
      </c>
      <c r="E64">
        <f>'Front Sheet'!E66</f>
        <v>3.161670299257182E-2</v>
      </c>
      <c r="F64">
        <f>'Front Sheet'!F66</f>
        <v>9.2035164585332584E-3</v>
      </c>
      <c r="G64" s="40"/>
      <c r="H64" s="40">
        <f t="shared" si="2"/>
        <v>8.6655222428898365E-2</v>
      </c>
      <c r="I64" s="17">
        <f t="shared" si="33"/>
        <v>1</v>
      </c>
      <c r="J64" s="17">
        <f t="shared" si="35"/>
        <v>3.7729901070042732E-2</v>
      </c>
      <c r="K64" s="3">
        <f t="shared" si="4"/>
        <v>2.2706655085733609</v>
      </c>
      <c r="L64" s="54">
        <f t="shared" si="5"/>
        <v>8.5671985001631173E-2</v>
      </c>
      <c r="M64" s="40">
        <f t="shared" si="6"/>
        <v>-0.1272997625187704</v>
      </c>
      <c r="N64" s="17">
        <f t="shared" si="7"/>
        <v>-1</v>
      </c>
      <c r="O64" s="17">
        <f t="shared" si="8"/>
        <v>7.3836817262306065E-2</v>
      </c>
      <c r="P64" s="53">
        <f t="shared" si="0"/>
        <v>1.7024661699743628</v>
      </c>
      <c r="Q64" s="41">
        <f t="shared" si="9"/>
        <v>0.12570468348765512</v>
      </c>
      <c r="R64" s="40">
        <f t="shared" si="10"/>
        <v>-3.7454983634782259E-2</v>
      </c>
      <c r="S64" s="17">
        <f t="shared" si="11"/>
        <v>-1</v>
      </c>
      <c r="T64" s="17">
        <f t="shared" si="34"/>
        <v>-4.3409693606311132E-2</v>
      </c>
      <c r="U64" s="53">
        <f t="shared" si="12"/>
        <v>1.1586025865413976</v>
      </c>
      <c r="V64" s="41">
        <f t="shared" si="13"/>
        <v>-5.029458329324165E-2</v>
      </c>
      <c r="W64" s="40">
        <f t="shared" si="14"/>
        <v>-7.4516813036144561E-2</v>
      </c>
      <c r="X64" s="17">
        <f t="shared" si="28"/>
        <v>-1</v>
      </c>
      <c r="Y64" s="17">
        <f t="shared" si="15"/>
        <v>-3.161670299257182E-2</v>
      </c>
      <c r="Z64" s="53">
        <f t="shared" si="16"/>
        <v>1.1681844990791723</v>
      </c>
      <c r="AA64" s="41">
        <f t="shared" si="29"/>
        <v>-3.693414234791248E-2</v>
      </c>
      <c r="AB64" s="40">
        <f t="shared" si="17"/>
        <v>0.16350106222675589</v>
      </c>
      <c r="AC64" s="17">
        <f t="shared" si="31"/>
        <v>1</v>
      </c>
      <c r="AD64" s="17">
        <f t="shared" si="36"/>
        <v>9.2035164585332584E-3</v>
      </c>
      <c r="AE64" s="53">
        <f t="shared" si="20"/>
        <v>1.3789791569550958</v>
      </c>
      <c r="AF64" s="41">
        <f t="shared" si="21"/>
        <v>1.2691457367010541E-2</v>
      </c>
      <c r="AH64" s="51">
        <f t="shared" si="22"/>
        <v>2.7367880043028543E-2</v>
      </c>
      <c r="AI64">
        <f t="shared" si="23"/>
        <v>0.38210956691636222</v>
      </c>
      <c r="AJ64">
        <f t="shared" si="24"/>
        <v>-2.2326790585206497</v>
      </c>
      <c r="AM64">
        <f t="shared" si="25"/>
        <v>0.29543460339656463</v>
      </c>
      <c r="AN64">
        <f t="shared" si="26"/>
        <v>-1.5683740796015648</v>
      </c>
    </row>
    <row r="65" spans="1:40" customFormat="1" x14ac:dyDescent="0.35">
      <c r="A65">
        <f>'Front Sheet'!A67</f>
        <v>200312</v>
      </c>
      <c r="B65">
        <f>'Front Sheet'!B67</f>
        <v>4.7598408558563982E-2</v>
      </c>
      <c r="C65">
        <f>'Front Sheet'!C67</f>
        <v>-2.9911418517170163E-2</v>
      </c>
      <c r="D65">
        <f>'Front Sheet'!D67</f>
        <v>6.8275370086129342E-2</v>
      </c>
      <c r="E65">
        <f>'Front Sheet'!E67</f>
        <v>6.9568758228653133E-2</v>
      </c>
      <c r="F65">
        <f>'Front Sheet'!F67</f>
        <v>0.11825182287064447</v>
      </c>
      <c r="G65" s="40"/>
      <c r="H65" s="40">
        <f t="shared" si="2"/>
        <v>6.3630648716717295E-2</v>
      </c>
      <c r="I65" s="17">
        <f t="shared" si="33"/>
        <v>1</v>
      </c>
      <c r="J65" s="17">
        <f t="shared" si="35"/>
        <v>4.7598408558563982E-2</v>
      </c>
      <c r="K65" s="3">
        <f t="shared" si="4"/>
        <v>2.2706655085733609</v>
      </c>
      <c r="L65" s="54">
        <f t="shared" si="5"/>
        <v>0.1080800645769143</v>
      </c>
      <c r="M65" s="40">
        <f t="shared" si="6"/>
        <v>-0.12053501689711321</v>
      </c>
      <c r="N65" s="17">
        <f t="shared" si="7"/>
        <v>-1</v>
      </c>
      <c r="O65" s="17">
        <f t="shared" si="8"/>
        <v>2.9911418517170163E-2</v>
      </c>
      <c r="P65" s="53">
        <f t="shared" si="0"/>
        <v>1.7024661699743628</v>
      </c>
      <c r="Q65" s="41">
        <f t="shared" si="9"/>
        <v>5.0923178121426924E-2</v>
      </c>
      <c r="R65" s="40">
        <f t="shared" si="10"/>
        <v>-3.3291018428946044E-2</v>
      </c>
      <c r="S65" s="17">
        <f t="shared" si="11"/>
        <v>-1</v>
      </c>
      <c r="T65" s="17">
        <f t="shared" si="34"/>
        <v>-6.8275370086129342E-2</v>
      </c>
      <c r="U65" s="53">
        <f t="shared" si="12"/>
        <v>1.1586025865413976</v>
      </c>
      <c r="V65" s="41">
        <f t="shared" si="13"/>
        <v>-7.9104020378860621E-2</v>
      </c>
      <c r="W65" s="40">
        <f t="shared" si="14"/>
        <v>-3.9895208622684399E-2</v>
      </c>
      <c r="X65" s="17">
        <f t="shared" si="28"/>
        <v>-1</v>
      </c>
      <c r="Y65" s="17">
        <f t="shared" si="15"/>
        <v>-6.9568758228653133E-2</v>
      </c>
      <c r="Z65" s="53">
        <f t="shared" si="16"/>
        <v>1.1681844990791723</v>
      </c>
      <c r="AA65" s="41">
        <f t="shared" si="29"/>
        <v>-8.1269144982899208E-2</v>
      </c>
      <c r="AB65" s="40">
        <f t="shared" si="17"/>
        <v>0.18205408298302744</v>
      </c>
      <c r="AC65" s="17">
        <f t="shared" si="31"/>
        <v>1</v>
      </c>
      <c r="AD65" s="17">
        <f t="shared" si="36"/>
        <v>0.11825182287064447</v>
      </c>
      <c r="AE65" s="53">
        <f t="shared" si="20"/>
        <v>1.3789791569550958</v>
      </c>
      <c r="AF65" s="41">
        <f t="shared" si="21"/>
        <v>0.16306679901056462</v>
      </c>
      <c r="AH65" s="51">
        <f t="shared" si="22"/>
        <v>3.2339375269429198E-2</v>
      </c>
      <c r="AI65">
        <f t="shared" si="23"/>
        <v>-5.4746892419765457E-2</v>
      </c>
      <c r="AJ65">
        <f t="shared" si="24"/>
        <v>-2.5076573008317657</v>
      </c>
      <c r="AM65">
        <f t="shared" si="25"/>
        <v>0.17742473474687936</v>
      </c>
      <c r="AN65">
        <f t="shared" si="26"/>
        <v>-1.6175355098658279</v>
      </c>
    </row>
    <row r="66" spans="1:40" customFormat="1" x14ac:dyDescent="0.35">
      <c r="A66">
        <f>'Front Sheet'!A68</f>
        <v>200401</v>
      </c>
      <c r="B66">
        <f>'Front Sheet'!B68</f>
        <v>-2.8880425450221844E-2</v>
      </c>
      <c r="C66">
        <f>'Front Sheet'!C68</f>
        <v>9.7191819375820776E-2</v>
      </c>
      <c r="D66">
        <f>'Front Sheet'!D68</f>
        <v>1.9892790169557448E-2</v>
      </c>
      <c r="E66">
        <f>'Front Sheet'!E68</f>
        <v>0.16358973062075297</v>
      </c>
      <c r="F66">
        <f>'Front Sheet'!F68</f>
        <v>9.8143947887928906E-2</v>
      </c>
      <c r="G66" s="40"/>
      <c r="H66" s="40">
        <f t="shared" si="2"/>
        <v>8.5281540747133122E-2</v>
      </c>
      <c r="I66" s="17">
        <f t="shared" si="33"/>
        <v>1</v>
      </c>
      <c r="J66" s="17">
        <f t="shared" si="35"/>
        <v>-2.8880425450221844E-2</v>
      </c>
      <c r="K66" s="3">
        <f t="shared" si="4"/>
        <v>2.2706655085733609</v>
      </c>
      <c r="L66" s="54">
        <f t="shared" si="5"/>
        <v>-6.5577785942743022E-2</v>
      </c>
      <c r="M66" s="40">
        <f t="shared" si="6"/>
        <v>-0.17754858968808462</v>
      </c>
      <c r="N66" s="17">
        <f t="shared" si="7"/>
        <v>-1</v>
      </c>
      <c r="O66" s="17">
        <f t="shared" si="8"/>
        <v>-9.7191819375820776E-2</v>
      </c>
      <c r="P66" s="53">
        <f t="shared" si="0"/>
        <v>1.7024661699743628</v>
      </c>
      <c r="Q66" s="41">
        <f t="shared" si="9"/>
        <v>-0.16546578448559365</v>
      </c>
      <c r="R66" s="40">
        <f t="shared" si="10"/>
        <v>0.1078538157878354</v>
      </c>
      <c r="S66" s="17">
        <f t="shared" si="11"/>
        <v>1</v>
      </c>
      <c r="T66" s="17">
        <f t="shared" si="34"/>
        <v>1.9892790169557448E-2</v>
      </c>
      <c r="U66" s="53">
        <f t="shared" si="12"/>
        <v>1.1586025865413976</v>
      </c>
      <c r="V66" s="41">
        <f t="shared" si="13"/>
        <v>2.3047838143974545E-2</v>
      </c>
      <c r="W66" s="40">
        <f t="shared" si="14"/>
        <v>3.4712703841991467E-2</v>
      </c>
      <c r="X66" s="17">
        <f t="shared" si="28"/>
        <v>1</v>
      </c>
      <c r="Y66" s="17">
        <f t="shared" si="15"/>
        <v>0.16358973062075297</v>
      </c>
      <c r="Z66" s="53">
        <f t="shared" si="16"/>
        <v>1.1681844990791723</v>
      </c>
      <c r="AA66" s="41">
        <f t="shared" si="29"/>
        <v>0.19110298751970103</v>
      </c>
      <c r="AB66" s="40">
        <f t="shared" si="17"/>
        <v>0.28271323056411785</v>
      </c>
      <c r="AC66" s="17">
        <f t="shared" si="31"/>
        <v>1</v>
      </c>
      <c r="AD66" s="17">
        <f t="shared" si="36"/>
        <v>9.8143947887928906E-2</v>
      </c>
      <c r="AE66" s="53">
        <f t="shared" si="20"/>
        <v>1.3789791569550958</v>
      </c>
      <c r="AF66" s="41">
        <f t="shared" si="21"/>
        <v>0.13533845851874104</v>
      </c>
      <c r="AH66" s="51">
        <f t="shared" si="22"/>
        <v>2.3689142750815989E-2</v>
      </c>
      <c r="AI66">
        <f t="shared" si="23"/>
        <v>-0.19021620644514525</v>
      </c>
      <c r="AJ66">
        <f t="shared" si="24"/>
        <v>-1.5614515781418499</v>
      </c>
      <c r="AM66">
        <f t="shared" si="25"/>
        <v>0.11404547052222894</v>
      </c>
      <c r="AN66">
        <f t="shared" si="26"/>
        <v>-1.1348653709016592</v>
      </c>
    </row>
    <row r="67" spans="1:40" customFormat="1" x14ac:dyDescent="0.35">
      <c r="A67">
        <f>'Front Sheet'!A69</f>
        <v>200402</v>
      </c>
      <c r="B67">
        <f>'Front Sheet'!B69</f>
        <v>-1.3258637169233723E-2</v>
      </c>
      <c r="C67">
        <f>'Front Sheet'!C69</f>
        <v>5.2784586444735826E-2</v>
      </c>
      <c r="D67">
        <f>'Front Sheet'!D69</f>
        <v>9.8485777176136213E-2</v>
      </c>
      <c r="E67">
        <f>'Front Sheet'!E69</f>
        <v>2.5382131118794383E-2</v>
      </c>
      <c r="F67">
        <f>'Front Sheet'!F69</f>
        <v>0.18584235121566484</v>
      </c>
      <c r="G67" s="40"/>
      <c r="H67" s="40">
        <f t="shared" si="2"/>
        <v>5.6447884178384866E-2</v>
      </c>
      <c r="I67" s="17">
        <f t="shared" si="33"/>
        <v>1</v>
      </c>
      <c r="J67" s="17">
        <f t="shared" si="35"/>
        <v>-1.3258637169233723E-2</v>
      </c>
      <c r="K67" s="3">
        <f t="shared" si="4"/>
        <v>2.2706655085733609</v>
      </c>
      <c r="L67" s="54">
        <f t="shared" si="5"/>
        <v>-3.0105930110867759E-2</v>
      </c>
      <c r="M67" s="40">
        <f t="shared" si="6"/>
        <v>-6.5564164036554518E-3</v>
      </c>
      <c r="N67" s="17">
        <f t="shared" si="7"/>
        <v>-1</v>
      </c>
      <c r="O67" s="17">
        <f t="shared" si="8"/>
        <v>-5.2784586444735826E-2</v>
      </c>
      <c r="P67" s="53">
        <f t="shared" si="0"/>
        <v>1.7024661699743628</v>
      </c>
      <c r="Q67" s="41">
        <f t="shared" si="9"/>
        <v>-8.9863972718250071E-2</v>
      </c>
      <c r="R67" s="40">
        <f t="shared" si="10"/>
        <v>0.13157785386199791</v>
      </c>
      <c r="S67" s="17">
        <f t="shared" si="11"/>
        <v>1</v>
      </c>
      <c r="T67" s="17">
        <f t="shared" si="34"/>
        <v>9.8485777176136213E-2</v>
      </c>
      <c r="U67" s="53">
        <f t="shared" si="12"/>
        <v>1.1586025865413976</v>
      </c>
      <c r="V67" s="41">
        <f t="shared" si="13"/>
        <v>0.11410587617381115</v>
      </c>
      <c r="W67" s="40">
        <f t="shared" si="14"/>
        <v>0.26477519184197795</v>
      </c>
      <c r="X67" s="17">
        <f t="shared" si="28"/>
        <v>1</v>
      </c>
      <c r="Y67" s="17">
        <f t="shared" si="15"/>
        <v>2.5382131118794383E-2</v>
      </c>
      <c r="Z67" s="53">
        <f t="shared" si="16"/>
        <v>1.1681844990791723</v>
      </c>
      <c r="AA67" s="41">
        <f t="shared" si="29"/>
        <v>2.9651012126570689E-2</v>
      </c>
      <c r="AB67" s="40">
        <f t="shared" si="17"/>
        <v>0.22559928721710662</v>
      </c>
      <c r="AC67" s="17">
        <f t="shared" si="31"/>
        <v>1</v>
      </c>
      <c r="AD67" s="17">
        <f t="shared" si="36"/>
        <v>0.18584235121566484</v>
      </c>
      <c r="AE67" s="53">
        <f t="shared" si="20"/>
        <v>1.3789791569550958</v>
      </c>
      <c r="AF67" s="41">
        <f t="shared" si="21"/>
        <v>0.25627272880593033</v>
      </c>
      <c r="AH67" s="51">
        <f t="shared" si="22"/>
        <v>5.6011942855438868E-2</v>
      </c>
      <c r="AI67">
        <f t="shared" si="23"/>
        <v>0.75681729142079968</v>
      </c>
      <c r="AJ67">
        <f t="shared" si="24"/>
        <v>1.519790031176349E-2</v>
      </c>
      <c r="AM67">
        <f t="shared" si="25"/>
        <v>0.68579091448483509</v>
      </c>
      <c r="AN67">
        <f t="shared" si="26"/>
        <v>-0.56715542604905345</v>
      </c>
    </row>
    <row r="68" spans="1:40" customFormat="1" x14ac:dyDescent="0.35">
      <c r="A68">
        <f>'Front Sheet'!A70</f>
        <v>200403</v>
      </c>
      <c r="B68">
        <f>'Front Sheet'!B70</f>
        <v>7.9567058843131533E-2</v>
      </c>
      <c r="C68">
        <f>'Front Sheet'!C70</f>
        <v>-1.1532838810980661E-2</v>
      </c>
      <c r="D68">
        <f>'Front Sheet'!D70</f>
        <v>-4.8401489882607283E-3</v>
      </c>
      <c r="E68">
        <f>'Front Sheet'!E70</f>
        <v>-3.0469927217129489E-2</v>
      </c>
      <c r="F68">
        <f>'Front Sheet'!F70</f>
        <v>3.5727856235800007E-2</v>
      </c>
      <c r="G68" s="40"/>
      <c r="H68" s="40">
        <f t="shared" si="2"/>
        <v>5.4593459391084152E-3</v>
      </c>
      <c r="I68" s="17">
        <f t="shared" si="33"/>
        <v>1</v>
      </c>
      <c r="J68" s="17">
        <f t="shared" si="35"/>
        <v>7.9567058843131533E-2</v>
      </c>
      <c r="K68" s="3">
        <f t="shared" si="4"/>
        <v>2.2706655085733609</v>
      </c>
      <c r="L68" s="54">
        <f t="shared" si="5"/>
        <v>0.1806701761337258</v>
      </c>
      <c r="M68" s="40">
        <f t="shared" si="6"/>
        <v>0.12006498730338644</v>
      </c>
      <c r="N68" s="17">
        <f t="shared" si="7"/>
        <v>1</v>
      </c>
      <c r="O68" s="17">
        <f t="shared" si="8"/>
        <v>-1.1532838810980661E-2</v>
      </c>
      <c r="P68" s="53">
        <f t="shared" si="0"/>
        <v>1.7024661699743628</v>
      </c>
      <c r="Q68" s="41">
        <f t="shared" si="9"/>
        <v>-1.9634267919461931E-2</v>
      </c>
      <c r="R68" s="40">
        <f t="shared" si="10"/>
        <v>0.18665393743182301</v>
      </c>
      <c r="S68" s="17">
        <f t="shared" si="11"/>
        <v>1</v>
      </c>
      <c r="T68" s="17">
        <f t="shared" si="34"/>
        <v>-4.8401489882607283E-3</v>
      </c>
      <c r="U68" s="53">
        <f t="shared" si="12"/>
        <v>1.1586025865413976</v>
      </c>
      <c r="V68" s="41">
        <f t="shared" si="13"/>
        <v>-5.6078091370446084E-3</v>
      </c>
      <c r="W68" s="40">
        <f t="shared" si="14"/>
        <v>0.25854061996820049</v>
      </c>
      <c r="X68" s="17">
        <f t="shared" si="28"/>
        <v>1</v>
      </c>
      <c r="Y68" s="17">
        <f t="shared" si="15"/>
        <v>-3.0469927217129489E-2</v>
      </c>
      <c r="Z68" s="53">
        <f t="shared" si="16"/>
        <v>1.1681844990791723</v>
      </c>
      <c r="AA68" s="41">
        <f t="shared" si="29"/>
        <v>-3.5594496663121249E-2</v>
      </c>
      <c r="AB68" s="40">
        <f t="shared" si="17"/>
        <v>0.40223812197423819</v>
      </c>
      <c r="AC68" s="17">
        <f t="shared" si="31"/>
        <v>1</v>
      </c>
      <c r="AD68" s="17">
        <f t="shared" si="36"/>
        <v>3.5727856235800007E-2</v>
      </c>
      <c r="AE68" s="53">
        <f t="shared" si="20"/>
        <v>1.3789791569550958</v>
      </c>
      <c r="AF68" s="41">
        <f t="shared" si="21"/>
        <v>4.9267969071856356E-2</v>
      </c>
      <c r="AH68" s="51">
        <f t="shared" si="22"/>
        <v>3.3820314297190866E-2</v>
      </c>
      <c r="AI68">
        <f t="shared" si="23"/>
        <v>1.5986521493547925</v>
      </c>
      <c r="AJ68">
        <f t="shared" si="24"/>
        <v>2.3602569071540795</v>
      </c>
      <c r="AM68">
        <f t="shared" si="25"/>
        <v>0.91789881258650274</v>
      </c>
      <c r="AN68">
        <f t="shared" si="26"/>
        <v>-0.22009699951129136</v>
      </c>
    </row>
    <row r="69" spans="1:40" customFormat="1" x14ac:dyDescent="0.35">
      <c r="A69">
        <f>'Front Sheet'!A71</f>
        <v>200404</v>
      </c>
      <c r="B69">
        <f>'Front Sheet'!B71</f>
        <v>-9.401273166918829E-2</v>
      </c>
      <c r="C69">
        <f>'Front Sheet'!C71</f>
        <v>-5.444785276073616E-2</v>
      </c>
      <c r="D69">
        <f>'Front Sheet'!D71</f>
        <v>4.9086627368066793E-2</v>
      </c>
      <c r="E69">
        <f>'Front Sheet'!E71</f>
        <v>-5.7767449640213304E-2</v>
      </c>
      <c r="F69">
        <f>'Front Sheet'!F71</f>
        <v>-9.0897608428812546E-2</v>
      </c>
      <c r="G69" s="40"/>
      <c r="H69" s="40">
        <f t="shared" si="2"/>
        <v>3.7427996223675965E-2</v>
      </c>
      <c r="I69" s="17">
        <f t="shared" si="33"/>
        <v>1</v>
      </c>
      <c r="J69" s="17">
        <f t="shared" si="35"/>
        <v>-9.401273166918829E-2</v>
      </c>
      <c r="K69" s="3">
        <f t="shared" si="4"/>
        <v>2.2706655085733609</v>
      </c>
      <c r="L69" s="54">
        <f t="shared" si="5"/>
        <v>-0.21347146716798834</v>
      </c>
      <c r="M69" s="40">
        <f t="shared" si="6"/>
        <v>0.13844356700957594</v>
      </c>
      <c r="N69" s="17">
        <f t="shared" si="7"/>
        <v>1</v>
      </c>
      <c r="O69" s="17">
        <f t="shared" si="8"/>
        <v>-5.444785276073616E-2</v>
      </c>
      <c r="P69" s="53">
        <f t="shared" si="0"/>
        <v>1.7024661699743628</v>
      </c>
      <c r="Q69" s="41">
        <f t="shared" si="9"/>
        <v>-9.2695627352898533E-2</v>
      </c>
      <c r="R69" s="40">
        <f t="shared" si="10"/>
        <v>0.11353841835743293</v>
      </c>
      <c r="S69" s="17">
        <f t="shared" si="11"/>
        <v>1</v>
      </c>
      <c r="T69" s="17">
        <f t="shared" si="34"/>
        <v>4.9086627368066793E-2</v>
      </c>
      <c r="U69" s="53">
        <f t="shared" si="12"/>
        <v>1.1586025865413976</v>
      </c>
      <c r="V69" s="41">
        <f t="shared" si="13"/>
        <v>5.687189343323594E-2</v>
      </c>
      <c r="W69" s="40">
        <f t="shared" si="14"/>
        <v>0.15850193452241787</v>
      </c>
      <c r="X69" s="17">
        <f t="shared" si="28"/>
        <v>1</v>
      </c>
      <c r="Y69" s="17">
        <f t="shared" si="15"/>
        <v>-5.7767449640213304E-2</v>
      </c>
      <c r="Z69" s="53">
        <f t="shared" si="16"/>
        <v>1.1681844990791723</v>
      </c>
      <c r="AA69" s="41">
        <f t="shared" si="29"/>
        <v>-6.7483039221033894E-2</v>
      </c>
      <c r="AB69" s="40">
        <f t="shared" si="17"/>
        <v>0.31971415533939374</v>
      </c>
      <c r="AC69" s="17">
        <f t="shared" si="31"/>
        <v>1</v>
      </c>
      <c r="AD69" s="17">
        <f t="shared" si="36"/>
        <v>-9.0897608428812546E-2</v>
      </c>
      <c r="AE69" s="53">
        <f t="shared" si="20"/>
        <v>1.3789791569550958</v>
      </c>
      <c r="AF69" s="41">
        <f t="shared" si="21"/>
        <v>-0.12534590744039834</v>
      </c>
      <c r="AH69" s="51">
        <f t="shared" si="22"/>
        <v>-8.8424829549816633E-2</v>
      </c>
      <c r="AI69">
        <f t="shared" si="23"/>
        <v>0.47126830881462856</v>
      </c>
      <c r="AJ69">
        <f t="shared" si="24"/>
        <v>1.3075503714131251</v>
      </c>
      <c r="AM69">
        <f t="shared" si="25"/>
        <v>1.7045153533963564</v>
      </c>
      <c r="AN69">
        <f t="shared" si="26"/>
        <v>3.1461809806049885</v>
      </c>
    </row>
    <row r="70" spans="1:40" customFormat="1" x14ac:dyDescent="0.35">
      <c r="A70">
        <f>'Front Sheet'!A72</f>
        <v>200405</v>
      </c>
      <c r="B70">
        <f>'Front Sheet'!B72</f>
        <v>1.8173297193705366E-2</v>
      </c>
      <c r="C70">
        <f>'Front Sheet'!C72</f>
        <v>8.3420229405630764E-3</v>
      </c>
      <c r="D70">
        <f>'Front Sheet'!D72</f>
        <v>7.1638426710077599E-2</v>
      </c>
      <c r="E70">
        <f>'Front Sheet'!E72</f>
        <v>0.23596560661816993</v>
      </c>
      <c r="F70">
        <f>'Front Sheet'!F72</f>
        <v>4.4120112652743376E-2</v>
      </c>
      <c r="G70" s="40"/>
      <c r="H70" s="40">
        <f t="shared" si="2"/>
        <v>-2.7704309995290485E-2</v>
      </c>
      <c r="I70" s="17">
        <f t="shared" si="33"/>
        <v>-1</v>
      </c>
      <c r="J70" s="17">
        <f t="shared" si="35"/>
        <v>-1.8173297193705366E-2</v>
      </c>
      <c r="K70" s="3">
        <f t="shared" si="4"/>
        <v>2.2706655085733609</v>
      </c>
      <c r="L70" s="54">
        <f t="shared" si="5"/>
        <v>-4.126547911479983E-2</v>
      </c>
      <c r="M70" s="40">
        <f t="shared" si="6"/>
        <v>-1.3196105126980995E-2</v>
      </c>
      <c r="N70" s="17">
        <f t="shared" si="7"/>
        <v>-1</v>
      </c>
      <c r="O70" s="17">
        <f t="shared" si="8"/>
        <v>-8.3420229405630764E-3</v>
      </c>
      <c r="P70" s="53">
        <f t="shared" si="0"/>
        <v>1.7024661699743628</v>
      </c>
      <c r="Q70" s="41">
        <f t="shared" si="9"/>
        <v>-1.4202011845458693E-2</v>
      </c>
      <c r="R70" s="40">
        <f t="shared" si="10"/>
        <v>0.14273225555594227</v>
      </c>
      <c r="S70" s="17">
        <f t="shared" si="11"/>
        <v>1</v>
      </c>
      <c r="T70" s="17">
        <f t="shared" si="34"/>
        <v>7.1638426710077599E-2</v>
      </c>
      <c r="U70" s="53">
        <f t="shared" si="12"/>
        <v>1.1586025865413976</v>
      </c>
      <c r="V70" s="41">
        <f t="shared" si="13"/>
        <v>8.3000466482052254E-2</v>
      </c>
      <c r="W70" s="40">
        <f t="shared" si="14"/>
        <v>-6.2855245738548407E-2</v>
      </c>
      <c r="X70" s="17">
        <f t="shared" si="28"/>
        <v>-1</v>
      </c>
      <c r="Y70" s="17">
        <f t="shared" si="15"/>
        <v>-0.23596560661816993</v>
      </c>
      <c r="Z70" s="53">
        <f t="shared" si="16"/>
        <v>1.1681844990791723</v>
      </c>
      <c r="AA70" s="41">
        <f t="shared" si="29"/>
        <v>-0.27565136396715989</v>
      </c>
      <c r="AB70" s="40">
        <f t="shared" si="17"/>
        <v>0.13067259902265227</v>
      </c>
      <c r="AC70" s="17">
        <f t="shared" si="31"/>
        <v>1</v>
      </c>
      <c r="AD70" s="17">
        <f t="shared" si="36"/>
        <v>4.4120112652743376E-2</v>
      </c>
      <c r="AE70" s="53">
        <f t="shared" si="20"/>
        <v>1.3789791569550958</v>
      </c>
      <c r="AF70" s="41">
        <f t="shared" si="21"/>
        <v>6.0840715750643912E-2</v>
      </c>
      <c r="AH70" s="51">
        <f t="shared" si="22"/>
        <v>-3.7455534538944443E-2</v>
      </c>
      <c r="AI70">
        <f t="shared" si="23"/>
        <v>-1.5489368099571754</v>
      </c>
      <c r="AJ70">
        <f t="shared" si="24"/>
        <v>2.6180424025577285</v>
      </c>
      <c r="AM70">
        <f t="shared" si="25"/>
        <v>-1.723978224521856</v>
      </c>
      <c r="AN70">
        <f t="shared" si="26"/>
        <v>3.2942123725437593</v>
      </c>
    </row>
    <row r="71" spans="1:40" customFormat="1" x14ac:dyDescent="0.35">
      <c r="A71">
        <f>'Front Sheet'!A73</f>
        <v>200406</v>
      </c>
      <c r="B71">
        <f>'Front Sheet'!B73</f>
        <v>-4.6870904986253351E-3</v>
      </c>
      <c r="C71">
        <f>'Front Sheet'!C73</f>
        <v>-4.4754682293461912E-2</v>
      </c>
      <c r="D71">
        <f>'Front Sheet'!D73</f>
        <v>-6.7100058496335296E-2</v>
      </c>
      <c r="E71">
        <f>'Front Sheet'!E73</f>
        <v>-0.11488870054313705</v>
      </c>
      <c r="F71">
        <f>'Front Sheet'!F73</f>
        <v>-4.6048208003561422E-2</v>
      </c>
      <c r="G71" s="40"/>
      <c r="H71" s="40">
        <f t="shared" si="2"/>
        <v>3.7276243676486083E-3</v>
      </c>
      <c r="I71" s="17">
        <f t="shared" si="33"/>
        <v>1</v>
      </c>
      <c r="J71" s="17">
        <f t="shared" si="35"/>
        <v>-4.6870904986253351E-3</v>
      </c>
      <c r="K71" s="3">
        <f t="shared" si="4"/>
        <v>2.2706655085733609</v>
      </c>
      <c r="L71" s="54">
        <f t="shared" si="5"/>
        <v>-1.0642814730790465E-2</v>
      </c>
      <c r="M71" s="40">
        <f t="shared" si="6"/>
        <v>-5.7638668631153744E-2</v>
      </c>
      <c r="N71" s="17">
        <f t="shared" si="7"/>
        <v>-1</v>
      </c>
      <c r="O71" s="17">
        <f t="shared" si="8"/>
        <v>4.4754682293461912E-2</v>
      </c>
      <c r="P71" s="53">
        <f t="shared" si="0"/>
        <v>1.7024661699743628</v>
      </c>
      <c r="Q71" s="41">
        <f t="shared" si="9"/>
        <v>7.6193332552569534E-2</v>
      </c>
      <c r="R71" s="40">
        <f t="shared" si="10"/>
        <v>0.11588490508988367</v>
      </c>
      <c r="S71" s="17">
        <f t="shared" si="11"/>
        <v>1</v>
      </c>
      <c r="T71" s="17">
        <f t="shared" si="34"/>
        <v>-6.7100058496335296E-2</v>
      </c>
      <c r="U71" s="53">
        <f t="shared" si="12"/>
        <v>1.1586025865413976</v>
      </c>
      <c r="V71" s="41">
        <f t="shared" si="13"/>
        <v>-7.7742301330933156E-2</v>
      </c>
      <c r="W71" s="40">
        <f t="shared" si="14"/>
        <v>0.14772822976082714</v>
      </c>
      <c r="X71" s="17">
        <f t="shared" si="28"/>
        <v>1</v>
      </c>
      <c r="Y71" s="17">
        <f t="shared" si="15"/>
        <v>-0.11488870054313705</v>
      </c>
      <c r="Z71" s="53">
        <f t="shared" si="16"/>
        <v>1.1681844990791723</v>
      </c>
      <c r="AA71" s="41">
        <f t="shared" si="29"/>
        <v>-0.13421119909384158</v>
      </c>
      <c r="AB71" s="40">
        <f t="shared" si="17"/>
        <v>-1.1049639540269163E-2</v>
      </c>
      <c r="AC71" s="17">
        <f t="shared" si="31"/>
        <v>-1</v>
      </c>
      <c r="AD71" s="17">
        <f t="shared" si="36"/>
        <v>4.6048208003561422E-2</v>
      </c>
      <c r="AE71" s="53">
        <f t="shared" si="20"/>
        <v>1.3789791569550958</v>
      </c>
      <c r="AF71" s="41">
        <f t="shared" si="21"/>
        <v>6.3499519052044026E-2</v>
      </c>
      <c r="AH71" s="51">
        <f t="shared" si="22"/>
        <v>-1.6580692710190328E-2</v>
      </c>
      <c r="AI71">
        <f t="shared" si="23"/>
        <v>-0.3077069461356895</v>
      </c>
      <c r="AJ71">
        <f t="shared" si="24"/>
        <v>-1.9776377768890701</v>
      </c>
      <c r="AM71">
        <f t="shared" si="25"/>
        <v>-0.52427338722119743</v>
      </c>
      <c r="AN71">
        <f t="shared" si="26"/>
        <v>-1.8031730621331485</v>
      </c>
    </row>
    <row r="72" spans="1:40" customFormat="1" x14ac:dyDescent="0.35">
      <c r="A72">
        <f>'Front Sheet'!A74</f>
        <v>200407</v>
      </c>
      <c r="B72">
        <f>'Front Sheet'!B74</f>
        <v>-9.0304701567645029E-4</v>
      </c>
      <c r="C72">
        <f>'Front Sheet'!C74</f>
        <v>9.5627593672940048E-3</v>
      </c>
      <c r="D72">
        <f>'Front Sheet'!D74</f>
        <v>0.18397373467054079</v>
      </c>
      <c r="E72">
        <f>'Front Sheet'!E74</f>
        <v>-0.11541956526359357</v>
      </c>
      <c r="F72">
        <f>'Front Sheet'!F74</f>
        <v>6.1469817295162515E-2</v>
      </c>
      <c r="G72" s="40"/>
      <c r="H72" s="40">
        <f t="shared" si="2"/>
        <v>-8.0526524974108268E-2</v>
      </c>
      <c r="I72" s="17">
        <f t="shared" si="33"/>
        <v>-1</v>
      </c>
      <c r="J72" s="17">
        <f t="shared" si="35"/>
        <v>9.0304701567645029E-4</v>
      </c>
      <c r="K72" s="3">
        <f t="shared" si="4"/>
        <v>2.2706655085733609</v>
      </c>
      <c r="L72" s="54">
        <f t="shared" si="5"/>
        <v>2.050517711116623E-3</v>
      </c>
      <c r="M72" s="40">
        <f t="shared" si="6"/>
        <v>-9.0860512113634995E-2</v>
      </c>
      <c r="N72" s="17">
        <f t="shared" si="7"/>
        <v>-1</v>
      </c>
      <c r="O72" s="17">
        <f t="shared" si="8"/>
        <v>-9.5627593672940048E-3</v>
      </c>
      <c r="P72" s="53">
        <f t="shared" si="0"/>
        <v>1.7024661699743628</v>
      </c>
      <c r="Q72" s="41">
        <f t="shared" si="9"/>
        <v>-1.6280274314423485E-2</v>
      </c>
      <c r="R72" s="40">
        <f t="shared" si="10"/>
        <v>5.3624995581809096E-2</v>
      </c>
      <c r="S72" s="17">
        <f t="shared" si="11"/>
        <v>1</v>
      </c>
      <c r="T72" s="17">
        <f t="shared" si="34"/>
        <v>0.18397373467054079</v>
      </c>
      <c r="U72" s="53">
        <f t="shared" si="12"/>
        <v>1.1586025865413976</v>
      </c>
      <c r="V72" s="41">
        <f t="shared" si="13"/>
        <v>0.21315244484496934</v>
      </c>
      <c r="W72" s="40">
        <f t="shared" si="14"/>
        <v>6.3309456434819583E-2</v>
      </c>
      <c r="X72" s="17">
        <f t="shared" si="28"/>
        <v>1</v>
      </c>
      <c r="Y72" s="17">
        <f t="shared" si="15"/>
        <v>-0.11541956526359357</v>
      </c>
      <c r="Z72" s="53">
        <f t="shared" si="16"/>
        <v>1.1681844990791723</v>
      </c>
      <c r="AA72" s="41">
        <f t="shared" si="29"/>
        <v>-0.13483134703138688</v>
      </c>
      <c r="AB72" s="40">
        <f t="shared" si="17"/>
        <v>-9.2825703779630592E-2</v>
      </c>
      <c r="AC72" s="17">
        <f t="shared" si="31"/>
        <v>-1</v>
      </c>
      <c r="AD72" s="17">
        <f t="shared" si="36"/>
        <v>-6.1469817295162515E-2</v>
      </c>
      <c r="AE72" s="53">
        <f t="shared" si="20"/>
        <v>1.3789791569550958</v>
      </c>
      <c r="AF72" s="41">
        <f t="shared" si="21"/>
        <v>-8.4765596831866977E-2</v>
      </c>
      <c r="AH72" s="51">
        <f t="shared" si="22"/>
        <v>-4.1348511243182754E-3</v>
      </c>
      <c r="AI72">
        <f t="shared" si="23"/>
        <v>1.3220674915328479</v>
      </c>
      <c r="AJ72">
        <f t="shared" si="24"/>
        <v>2.1744874497973097</v>
      </c>
      <c r="AM72">
        <f t="shared" si="25"/>
        <v>1.3021681694650389</v>
      </c>
      <c r="AN72">
        <f t="shared" si="26"/>
        <v>2.3110952651233916</v>
      </c>
    </row>
    <row r="73" spans="1:40" customFormat="1" x14ac:dyDescent="0.35">
      <c r="A73">
        <f>'Front Sheet'!A75</f>
        <v>200408</v>
      </c>
      <c r="B73">
        <f>'Front Sheet'!B75</f>
        <v>4.7917533652170184E-2</v>
      </c>
      <c r="C73">
        <f>'Front Sheet'!C75</f>
        <v>4.7003455260336002E-2</v>
      </c>
      <c r="D73">
        <f>'Front Sheet'!D75</f>
        <v>-3.2072427620752159E-2</v>
      </c>
      <c r="E73">
        <f>'Front Sheet'!E75</f>
        <v>9.2739368094768029E-2</v>
      </c>
      <c r="F73">
        <f>'Front Sheet'!F75</f>
        <v>-1.5791504586286476E-2</v>
      </c>
      <c r="G73" s="40"/>
      <c r="H73" s="40">
        <f t="shared" si="2"/>
        <v>1.258315967940358E-2</v>
      </c>
      <c r="I73" s="17">
        <f t="shared" si="33"/>
        <v>1</v>
      </c>
      <c r="J73" s="17">
        <f t="shared" si="35"/>
        <v>4.7917533652170184E-2</v>
      </c>
      <c r="K73" s="3">
        <f t="shared" si="4"/>
        <v>2.2706655085733609</v>
      </c>
      <c r="L73" s="54">
        <f t="shared" ref="L73:L136" si="37">J73*K73</f>
        <v>0.10880469091988615</v>
      </c>
      <c r="M73" s="40">
        <f t="shared" si="6"/>
        <v>-2.684989998560483E-2</v>
      </c>
      <c r="N73" s="17">
        <f t="shared" si="7"/>
        <v>-1</v>
      </c>
      <c r="O73" s="17">
        <f t="shared" si="8"/>
        <v>-4.7003455260336002E-2</v>
      </c>
      <c r="P73" s="53">
        <f t="shared" ref="P73:P136" si="38">0.4/$C$168</f>
        <v>1.7024661699743628</v>
      </c>
      <c r="Q73" s="41">
        <f t="shared" si="9"/>
        <v>-8.0021792452625556E-2</v>
      </c>
      <c r="R73" s="40">
        <f t="shared" si="10"/>
        <v>0.18851210288428311</v>
      </c>
      <c r="S73" s="17">
        <f t="shared" si="11"/>
        <v>1</v>
      </c>
      <c r="T73" s="17">
        <f t="shared" ref="T73:T104" si="39">S73*D73</f>
        <v>-3.2072427620752159E-2</v>
      </c>
      <c r="U73" s="53">
        <f t="shared" si="12"/>
        <v>1.1586025865413976</v>
      </c>
      <c r="V73" s="41">
        <f t="shared" si="13"/>
        <v>-3.7159197598065213E-2</v>
      </c>
      <c r="W73" s="40">
        <f t="shared" si="14"/>
        <v>5.6573408114393153E-3</v>
      </c>
      <c r="X73" s="17">
        <f t="shared" si="28"/>
        <v>1</v>
      </c>
      <c r="Y73" s="17">
        <f t="shared" si="15"/>
        <v>9.2739368094768029E-2</v>
      </c>
      <c r="Z73" s="53">
        <f t="shared" si="16"/>
        <v>1.1681844990791723</v>
      </c>
      <c r="AA73" s="41">
        <f t="shared" si="29"/>
        <v>0.10833669226270556</v>
      </c>
      <c r="AB73" s="40">
        <f t="shared" si="17"/>
        <v>5.954172194434447E-2</v>
      </c>
      <c r="AC73" s="17">
        <f t="shared" si="31"/>
        <v>1</v>
      </c>
      <c r="AD73" s="17">
        <f t="shared" si="36"/>
        <v>-1.5791504586286476E-2</v>
      </c>
      <c r="AE73" s="53">
        <f t="shared" si="20"/>
        <v>1.3789791569550958</v>
      </c>
      <c r="AF73" s="41">
        <f t="shared" si="21"/>
        <v>-2.1776155681449853E-2</v>
      </c>
      <c r="AH73" s="51">
        <f t="shared" si="22"/>
        <v>1.5636847490090217E-2</v>
      </c>
      <c r="AI73">
        <f t="shared" ref="AI73:AI119" si="40">SKEW(L73,Q73,V73,AA73,AF73)</f>
        <v>0.33014230749042173</v>
      </c>
      <c r="AJ73">
        <f t="shared" si="24"/>
        <v>-2.8209089120537962</v>
      </c>
      <c r="AM73">
        <f t="shared" si="25"/>
        <v>0.76627256664396692</v>
      </c>
      <c r="AN73">
        <f t="shared" si="26"/>
        <v>-1.4071045837097049</v>
      </c>
    </row>
    <row r="74" spans="1:40" customFormat="1" x14ac:dyDescent="0.35">
      <c r="A74">
        <f>'Front Sheet'!A76</f>
        <v>200409</v>
      </c>
      <c r="B74">
        <f>'Front Sheet'!B76</f>
        <v>2.080955529964899E-2</v>
      </c>
      <c r="C74">
        <f>'Front Sheet'!C76</f>
        <v>-5.115220483641536E-2</v>
      </c>
      <c r="D74">
        <f>'Front Sheet'!D76</f>
        <v>0.18136422015596032</v>
      </c>
      <c r="E74">
        <f>'Front Sheet'!E76</f>
        <v>0.12971189073742487</v>
      </c>
      <c r="F74">
        <f>'Front Sheet'!F76</f>
        <v>8.3202716288852299E-2</v>
      </c>
      <c r="G74" s="40"/>
      <c r="H74" s="40">
        <f t="shared" ref="H74:H137" si="41">SUM(B71:B73)</f>
        <v>4.23273961378684E-2</v>
      </c>
      <c r="I74" s="17">
        <f t="shared" ref="I74:I137" si="42">IF(H74&gt;0,1,-1)</f>
        <v>1</v>
      </c>
      <c r="J74" s="17">
        <f t="shared" si="35"/>
        <v>2.080955529964899E-2</v>
      </c>
      <c r="K74" s="3">
        <f t="shared" ref="K74:K137" si="43">0.4/$B$168</f>
        <v>2.2706655085733609</v>
      </c>
      <c r="L74" s="54">
        <f t="shared" si="37"/>
        <v>4.7251539467662952E-2</v>
      </c>
      <c r="M74" s="40">
        <f t="shared" ref="M74:M137" si="44">SUM(C71:C73)</f>
        <v>1.1811532334168096E-2</v>
      </c>
      <c r="N74" s="17">
        <f t="shared" ref="N74:N137" si="45">IF(M74&gt;0,1,-1)</f>
        <v>1</v>
      </c>
      <c r="O74" s="17">
        <f t="shared" ref="O74:O137" si="46">N74*C74</f>
        <v>-5.115220483641536E-2</v>
      </c>
      <c r="P74" s="53">
        <f t="shared" si="38"/>
        <v>1.7024661699743628</v>
      </c>
      <c r="Q74" s="41">
        <f t="shared" ref="Q74:Q137" si="47">O74*P74</f>
        <v>-8.7084898253596138E-2</v>
      </c>
      <c r="R74" s="40">
        <f t="shared" ref="R74:R137" si="48">SUM(D71:D73)</f>
        <v>8.4801248553453334E-2</v>
      </c>
      <c r="S74" s="17">
        <f t="shared" ref="S74:S137" si="49">IF(R74&gt;0,1,-1)</f>
        <v>1</v>
      </c>
      <c r="T74" s="17">
        <f t="shared" si="39"/>
        <v>0.18136422015596032</v>
      </c>
      <c r="U74" s="53">
        <f t="shared" ref="U74:U137" si="50">0.4/$D$168</f>
        <v>1.1586025865413976</v>
      </c>
      <c r="V74" s="41">
        <f t="shared" ref="V74:V137" si="51">T74*U74</f>
        <v>0.21012905457875911</v>
      </c>
      <c r="W74" s="40">
        <f t="shared" ref="W74:W137" si="52">SUM(E71:E73)</f>
        <v>-0.13756889771196257</v>
      </c>
      <c r="X74" s="17">
        <f t="shared" ref="X74:X137" si="53">IF(W74&gt;0,1,-1)</f>
        <v>-1</v>
      </c>
      <c r="Y74" s="17">
        <f t="shared" ref="Y74:Y137" si="54">X74*E74</f>
        <v>-0.12971189073742487</v>
      </c>
      <c r="Z74" s="53">
        <f t="shared" ref="Z74:Z137" si="55">0.4/$E$168</f>
        <v>1.1681844990791723</v>
      </c>
      <c r="AA74" s="41">
        <f t="shared" ref="AA74:AA137" si="56">Y74*Z74</f>
        <v>-0.15152742010571099</v>
      </c>
      <c r="AB74" s="40">
        <f t="shared" ref="AB74:AB137" si="57">SUM(F71:F73)</f>
        <v>-3.6989529468538229E-4</v>
      </c>
      <c r="AC74" s="17">
        <f t="shared" ref="AC74:AC137" si="58">IF(AB74&gt;0,1,-1)</f>
        <v>-1</v>
      </c>
      <c r="AD74" s="17">
        <f t="shared" si="36"/>
        <v>-8.3202716288852299E-2</v>
      </c>
      <c r="AE74" s="53">
        <f t="shared" ref="AE74:AE137" si="59">0.4/$F$168</f>
        <v>1.3789791569550958</v>
      </c>
      <c r="AF74" s="41">
        <f t="shared" ref="AF74:AF137" si="60">AD74*AE74</f>
        <v>-0.11473481156437555</v>
      </c>
      <c r="AH74" s="51">
        <f t="shared" ref="AH74:AH137" si="61">AVERAGE(L74,Q74,V74,AA74,AF74)</f>
        <v>-1.9193307175452125E-2</v>
      </c>
      <c r="AI74">
        <f t="shared" si="40"/>
        <v>1.1252626551128264</v>
      </c>
      <c r="AJ74">
        <f t="shared" ref="AJ74:AJ137" si="62">KURT(L74,Q74,V74,AA74,AF74)</f>
        <v>0.20761167563231808</v>
      </c>
      <c r="AM74">
        <f t="shared" ref="AM74:AM137" si="63">SKEW(J74,O74,T74,Y74,AD74)</f>
        <v>1.2304827162434706</v>
      </c>
      <c r="AN74">
        <f t="shared" ref="AN74:AN137" si="64">KURT(J74,O74,T74,Y74,AD74)</f>
        <v>1.3727329392334031</v>
      </c>
    </row>
    <row r="75" spans="1:40" customFormat="1" x14ac:dyDescent="0.35">
      <c r="A75">
        <f>'Front Sheet'!A77</f>
        <v>200410</v>
      </c>
      <c r="B75">
        <f>'Front Sheet'!B77</f>
        <v>2.3668984081030339E-2</v>
      </c>
      <c r="C75">
        <f>'Front Sheet'!C77</f>
        <v>1.0194291196929939E-3</v>
      </c>
      <c r="D75">
        <f>'Front Sheet'!D77</f>
        <v>5.3816344863344953E-2</v>
      </c>
      <c r="E75">
        <f>'Front Sheet'!E77</f>
        <v>-9.2971438993979139E-2</v>
      </c>
      <c r="F75">
        <f>'Front Sheet'!F77</f>
        <v>-3.3541803537913507E-2</v>
      </c>
      <c r="G75" s="40"/>
      <c r="H75" s="40">
        <f t="shared" si="41"/>
        <v>6.782404193614272E-2</v>
      </c>
      <c r="I75" s="17">
        <f t="shared" si="42"/>
        <v>1</v>
      </c>
      <c r="J75" s="17">
        <f t="shared" si="35"/>
        <v>2.3668984081030339E-2</v>
      </c>
      <c r="K75" s="3">
        <f t="shared" si="43"/>
        <v>2.2706655085733609</v>
      </c>
      <c r="L75" s="54">
        <f t="shared" si="37"/>
        <v>5.3744345775767539E-2</v>
      </c>
      <c r="M75" s="40">
        <f t="shared" si="44"/>
        <v>5.4140097912146468E-3</v>
      </c>
      <c r="N75" s="17">
        <f t="shared" si="45"/>
        <v>1</v>
      </c>
      <c r="O75" s="17">
        <f t="shared" si="46"/>
        <v>1.0194291196929939E-3</v>
      </c>
      <c r="P75" s="53">
        <f t="shared" si="38"/>
        <v>1.7024661699743628</v>
      </c>
      <c r="Q75" s="41">
        <f t="shared" si="47"/>
        <v>1.7355435889640676E-3</v>
      </c>
      <c r="R75" s="40">
        <f t="shared" si="48"/>
        <v>0.33326552720574898</v>
      </c>
      <c r="S75" s="17">
        <f t="shared" si="49"/>
        <v>1</v>
      </c>
      <c r="T75" s="17">
        <f t="shared" si="39"/>
        <v>5.3816344863344953E-2</v>
      </c>
      <c r="U75" s="53">
        <f t="shared" si="50"/>
        <v>1.1586025865413976</v>
      </c>
      <c r="V75" s="41">
        <f t="shared" si="51"/>
        <v>6.2351756356875315E-2</v>
      </c>
      <c r="W75" s="40">
        <f t="shared" si="52"/>
        <v>0.10703169356859933</v>
      </c>
      <c r="X75" s="17">
        <f t="shared" si="53"/>
        <v>1</v>
      </c>
      <c r="Y75" s="17">
        <f t="shared" si="54"/>
        <v>-9.2971438993979139E-2</v>
      </c>
      <c r="Z75" s="53">
        <f t="shared" si="55"/>
        <v>1.1681844990791723</v>
      </c>
      <c r="AA75" s="41">
        <f t="shared" si="56"/>
        <v>-0.10860779388985135</v>
      </c>
      <c r="AB75" s="40">
        <f t="shared" si="57"/>
        <v>0.12888102899772835</v>
      </c>
      <c r="AC75" s="17">
        <f t="shared" si="58"/>
        <v>1</v>
      </c>
      <c r="AD75" s="17">
        <f t="shared" si="36"/>
        <v>-3.3541803537913507E-2</v>
      </c>
      <c r="AE75" s="53">
        <f t="shared" si="59"/>
        <v>1.3789791569550958</v>
      </c>
      <c r="AF75" s="41">
        <f t="shared" si="60"/>
        <v>-4.6253447965465419E-2</v>
      </c>
      <c r="AH75" s="51">
        <f t="shared" si="61"/>
        <v>-7.4059192267419693E-3</v>
      </c>
      <c r="AI75">
        <f t="shared" si="40"/>
        <v>-0.60026317956856756</v>
      </c>
      <c r="AJ75">
        <f t="shared" si="62"/>
        <v>-1.066371122496804</v>
      </c>
      <c r="AM75">
        <f t="shared" si="63"/>
        <v>-0.69358508050442469</v>
      </c>
      <c r="AN75">
        <f t="shared" si="64"/>
        <v>0.10689176989730953</v>
      </c>
    </row>
    <row r="76" spans="1:40" customFormat="1" x14ac:dyDescent="0.35">
      <c r="A76">
        <f>'Front Sheet'!A78</f>
        <v>200411</v>
      </c>
      <c r="B76">
        <f>'Front Sheet'!B78</f>
        <v>5.8506045160713178E-2</v>
      </c>
      <c r="C76">
        <f>'Front Sheet'!C78</f>
        <v>-1.3119271550949385E-2</v>
      </c>
      <c r="D76">
        <f>'Front Sheet'!D78</f>
        <v>-4.4041166156781782E-2</v>
      </c>
      <c r="E76">
        <f>'Front Sheet'!E78</f>
        <v>0.31412782195159639</v>
      </c>
      <c r="F76">
        <f>'Front Sheet'!F78</f>
        <v>7.2970995934395433E-2</v>
      </c>
      <c r="G76" s="40"/>
      <c r="H76" s="40">
        <f t="shared" si="41"/>
        <v>9.239607303284951E-2</v>
      </c>
      <c r="I76" s="17">
        <f t="shared" si="42"/>
        <v>1</v>
      </c>
      <c r="J76" s="17">
        <f t="shared" si="35"/>
        <v>5.8506045160713178E-2</v>
      </c>
      <c r="K76" s="3">
        <f t="shared" si="43"/>
        <v>2.2706655085733609</v>
      </c>
      <c r="L76" s="54">
        <f t="shared" si="37"/>
        <v>0.1328476587894668</v>
      </c>
      <c r="M76" s="40">
        <f t="shared" si="44"/>
        <v>-3.1293204563863641E-3</v>
      </c>
      <c r="N76" s="17">
        <f t="shared" si="45"/>
        <v>-1</v>
      </c>
      <c r="O76" s="17">
        <f t="shared" si="46"/>
        <v>1.3119271550949385E-2</v>
      </c>
      <c r="P76" s="53">
        <f t="shared" si="38"/>
        <v>1.7024661699743628</v>
      </c>
      <c r="Q76" s="41">
        <f t="shared" si="47"/>
        <v>2.2335115990198419E-2</v>
      </c>
      <c r="R76" s="40">
        <f t="shared" si="48"/>
        <v>0.2031081373985531</v>
      </c>
      <c r="S76" s="17">
        <f t="shared" si="49"/>
        <v>1</v>
      </c>
      <c r="T76" s="17">
        <f t="shared" si="39"/>
        <v>-4.4041166156781782E-2</v>
      </c>
      <c r="U76" s="53">
        <f t="shared" si="50"/>
        <v>1.1586025865413976</v>
      </c>
      <c r="V76" s="41">
        <f t="shared" si="51"/>
        <v>-5.1026209023546834E-2</v>
      </c>
      <c r="W76" s="40">
        <f t="shared" si="52"/>
        <v>0.12947981983821377</v>
      </c>
      <c r="X76" s="17">
        <f t="shared" si="53"/>
        <v>1</v>
      </c>
      <c r="Y76" s="17">
        <f t="shared" si="54"/>
        <v>0.31412782195159639</v>
      </c>
      <c r="Z76" s="53">
        <f t="shared" si="55"/>
        <v>1.1681844990791723</v>
      </c>
      <c r="AA76" s="41">
        <f t="shared" si="56"/>
        <v>0.36695925233335708</v>
      </c>
      <c r="AB76" s="40">
        <f t="shared" si="57"/>
        <v>3.3869408164652316E-2</v>
      </c>
      <c r="AC76" s="17">
        <f t="shared" si="58"/>
        <v>1</v>
      </c>
      <c r="AD76" s="17">
        <f t="shared" si="36"/>
        <v>7.2970995934395433E-2</v>
      </c>
      <c r="AE76" s="53">
        <f t="shared" si="59"/>
        <v>1.3789791569550958</v>
      </c>
      <c r="AF76" s="41">
        <f t="shared" si="60"/>
        <v>0.10062548245578633</v>
      </c>
      <c r="AH76" s="51">
        <f t="shared" si="61"/>
        <v>0.11434826010905234</v>
      </c>
      <c r="AI76">
        <f t="shared" si="40"/>
        <v>1.1380028060200775</v>
      </c>
      <c r="AJ76">
        <f t="shared" si="62"/>
        <v>1.7527517736712124</v>
      </c>
      <c r="AM76">
        <f t="shared" si="63"/>
        <v>1.6107680695783864</v>
      </c>
      <c r="AN76">
        <f t="shared" si="64"/>
        <v>3.1251642504356862</v>
      </c>
    </row>
    <row r="77" spans="1:40" customFormat="1" x14ac:dyDescent="0.35">
      <c r="A77">
        <f>'Front Sheet'!A79</f>
        <v>200412</v>
      </c>
      <c r="B77">
        <f>'Front Sheet'!B79</f>
        <v>-2.922384423991186E-2</v>
      </c>
      <c r="C77">
        <f>'Front Sheet'!C79</f>
        <v>4.0730848609930703E-2</v>
      </c>
      <c r="D77">
        <f>'Front Sheet'!D79</f>
        <v>-0.10924032928549038</v>
      </c>
      <c r="E77">
        <f>'Front Sheet'!E79</f>
        <v>7.6344146834815094E-2</v>
      </c>
      <c r="F77">
        <f>'Front Sheet'!F79</f>
        <v>2.1559140708825024E-2</v>
      </c>
      <c r="G77" s="40"/>
      <c r="H77" s="40">
        <f t="shared" si="41"/>
        <v>0.1029845845413925</v>
      </c>
      <c r="I77" s="17">
        <f t="shared" si="42"/>
        <v>1</v>
      </c>
      <c r="J77" s="17">
        <f t="shared" si="35"/>
        <v>-2.922384423991186E-2</v>
      </c>
      <c r="K77" s="3">
        <f t="shared" si="43"/>
        <v>2.2706655085733609</v>
      </c>
      <c r="L77" s="54">
        <f t="shared" si="37"/>
        <v>-6.6357575143488154E-2</v>
      </c>
      <c r="M77" s="40">
        <f t="shared" si="44"/>
        <v>-6.3252047267671752E-2</v>
      </c>
      <c r="N77" s="17">
        <f t="shared" si="45"/>
        <v>-1</v>
      </c>
      <c r="O77" s="17">
        <f t="shared" si="46"/>
        <v>-4.0730848609930703E-2</v>
      </c>
      <c r="P77" s="53">
        <f t="shared" si="38"/>
        <v>1.7024661699743628</v>
      </c>
      <c r="Q77" s="41">
        <f t="shared" si="47"/>
        <v>-6.9342891832754328E-2</v>
      </c>
      <c r="R77" s="40">
        <f t="shared" si="48"/>
        <v>0.19113939886252351</v>
      </c>
      <c r="S77" s="17">
        <f t="shared" si="49"/>
        <v>1</v>
      </c>
      <c r="T77" s="17">
        <f t="shared" si="39"/>
        <v>-0.10924032928549038</v>
      </c>
      <c r="U77" s="53">
        <f t="shared" si="50"/>
        <v>1.1586025865413976</v>
      </c>
      <c r="V77" s="41">
        <f t="shared" si="51"/>
        <v>-0.12656612806480314</v>
      </c>
      <c r="W77" s="40">
        <f t="shared" si="52"/>
        <v>0.35086827369504214</v>
      </c>
      <c r="X77" s="17">
        <f t="shared" si="53"/>
        <v>1</v>
      </c>
      <c r="Y77" s="17">
        <f t="shared" si="54"/>
        <v>7.6344146834815094E-2</v>
      </c>
      <c r="Z77" s="53">
        <f t="shared" si="55"/>
        <v>1.1681844990791723</v>
      </c>
      <c r="AA77" s="41">
        <f t="shared" si="56"/>
        <v>8.9184048927855253E-2</v>
      </c>
      <c r="AB77" s="40">
        <f t="shared" si="57"/>
        <v>0.12263190868533422</v>
      </c>
      <c r="AC77" s="17">
        <f t="shared" si="58"/>
        <v>1</v>
      </c>
      <c r="AD77" s="17">
        <f t="shared" si="36"/>
        <v>2.1559140708825024E-2</v>
      </c>
      <c r="AE77" s="53">
        <f t="shared" si="59"/>
        <v>1.3789791569550958</v>
      </c>
      <c r="AF77" s="41">
        <f t="shared" si="60"/>
        <v>2.9729605679331816E-2</v>
      </c>
      <c r="AH77" s="51">
        <f t="shared" si="61"/>
        <v>-2.8670588086771719E-2</v>
      </c>
      <c r="AI77">
        <f t="shared" si="40"/>
        <v>0.49958237184215837</v>
      </c>
      <c r="AJ77">
        <f t="shared" si="62"/>
        <v>-1.2890763643334884</v>
      </c>
      <c r="AM77">
        <f t="shared" si="63"/>
        <v>3.3810687036385373E-2</v>
      </c>
      <c r="AN77">
        <f t="shared" si="64"/>
        <v>-5.8418479048079064E-3</v>
      </c>
    </row>
    <row r="78" spans="1:40" customFormat="1" x14ac:dyDescent="0.35">
      <c r="A78">
        <f>'Front Sheet'!A80</f>
        <v>200501</v>
      </c>
      <c r="B78">
        <f>'Front Sheet'!B80</f>
        <v>-3.0853573638625027E-2</v>
      </c>
      <c r="C78">
        <f>'Front Sheet'!C80</f>
        <v>5.5993000874889898E-3</v>
      </c>
      <c r="D78">
        <f>'Front Sheet'!D80</f>
        <v>0.10600555366884966</v>
      </c>
      <c r="E78">
        <f>'Front Sheet'!E80</f>
        <v>2.5338371073402262E-2</v>
      </c>
      <c r="F78">
        <f>'Front Sheet'!F80</f>
        <v>-1.513845737395878E-2</v>
      </c>
      <c r="G78" s="40"/>
      <c r="H78" s="40">
        <f t="shared" si="41"/>
        <v>5.2951185001831665E-2</v>
      </c>
      <c r="I78" s="17">
        <f t="shared" si="42"/>
        <v>1</v>
      </c>
      <c r="J78" s="17">
        <f t="shared" si="35"/>
        <v>-3.0853573638625027E-2</v>
      </c>
      <c r="K78" s="3">
        <f t="shared" si="43"/>
        <v>2.2706655085733609</v>
      </c>
      <c r="L78" s="54">
        <f t="shared" si="37"/>
        <v>-7.0058145477454134E-2</v>
      </c>
      <c r="M78" s="40">
        <f t="shared" si="44"/>
        <v>2.8631006178674312E-2</v>
      </c>
      <c r="N78" s="17">
        <f t="shared" si="45"/>
        <v>1</v>
      </c>
      <c r="O78" s="17">
        <f t="shared" si="46"/>
        <v>5.5993000874889898E-3</v>
      </c>
      <c r="P78" s="53">
        <f t="shared" si="38"/>
        <v>1.7024661699743628</v>
      </c>
      <c r="Q78" s="41">
        <f t="shared" si="47"/>
        <v>9.5326189744844945E-3</v>
      </c>
      <c r="R78" s="40">
        <f t="shared" si="48"/>
        <v>-9.9465150578927214E-2</v>
      </c>
      <c r="S78" s="17">
        <f t="shared" si="49"/>
        <v>-1</v>
      </c>
      <c r="T78" s="17">
        <f t="shared" si="39"/>
        <v>-0.10600555366884966</v>
      </c>
      <c r="U78" s="53">
        <f t="shared" si="50"/>
        <v>1.1586025865413976</v>
      </c>
      <c r="V78" s="41">
        <f t="shared" si="51"/>
        <v>-0.12281830866848216</v>
      </c>
      <c r="W78" s="40">
        <f t="shared" si="52"/>
        <v>0.29750052979243236</v>
      </c>
      <c r="X78" s="17">
        <f t="shared" si="53"/>
        <v>1</v>
      </c>
      <c r="Y78" s="17">
        <f t="shared" si="54"/>
        <v>2.5338371073402262E-2</v>
      </c>
      <c r="Z78" s="53">
        <f t="shared" si="55"/>
        <v>1.1681844990791723</v>
      </c>
      <c r="AA78" s="41">
        <f t="shared" si="56"/>
        <v>2.959989231986461E-2</v>
      </c>
      <c r="AB78" s="40">
        <f t="shared" si="57"/>
        <v>6.0988333105306949E-2</v>
      </c>
      <c r="AC78" s="17">
        <f t="shared" si="58"/>
        <v>1</v>
      </c>
      <c r="AD78" s="17">
        <f t="shared" si="36"/>
        <v>-1.513845737395878E-2</v>
      </c>
      <c r="AE78" s="53">
        <f t="shared" si="59"/>
        <v>1.3789791569550958</v>
      </c>
      <c r="AF78" s="41">
        <f t="shared" si="60"/>
        <v>-2.0875617187142332E-2</v>
      </c>
      <c r="AH78" s="51">
        <f t="shared" si="61"/>
        <v>-3.4923912007745909E-2</v>
      </c>
      <c r="AI78">
        <f t="shared" si="40"/>
        <v>-0.63977489764046758</v>
      </c>
      <c r="AJ78">
        <f t="shared" si="62"/>
        <v>-0.94991619440075326</v>
      </c>
      <c r="AM78">
        <f t="shared" si="63"/>
        <v>-1.2973226317556938</v>
      </c>
      <c r="AN78">
        <f t="shared" si="64"/>
        <v>1.9935433581709816</v>
      </c>
    </row>
    <row r="79" spans="1:40" customFormat="1" x14ac:dyDescent="0.35">
      <c r="A79">
        <f>'Front Sheet'!A81</f>
        <v>200502</v>
      </c>
      <c r="B79">
        <f>'Front Sheet'!B81</f>
        <v>3.1779735976607063E-2</v>
      </c>
      <c r="C79">
        <f>'Front Sheet'!C81</f>
        <v>-4.8373064207412497E-2</v>
      </c>
      <c r="D79">
        <f>'Front Sheet'!D81</f>
        <v>7.2075587556376886E-2</v>
      </c>
      <c r="E79">
        <f>'Front Sheet'!E81</f>
        <v>0.16763348182383539</v>
      </c>
      <c r="F79">
        <f>'Front Sheet'!F81</f>
        <v>4.9342704429686988E-2</v>
      </c>
      <c r="G79" s="40"/>
      <c r="H79" s="40">
        <f t="shared" si="41"/>
        <v>-1.5713727178237082E-3</v>
      </c>
      <c r="I79" s="17">
        <f t="shared" si="42"/>
        <v>-1</v>
      </c>
      <c r="J79" s="17">
        <f t="shared" si="35"/>
        <v>-3.1779735976607063E-2</v>
      </c>
      <c r="K79" s="3">
        <f t="shared" si="43"/>
        <v>2.2706655085733609</v>
      </c>
      <c r="L79" s="54">
        <f t="shared" si="37"/>
        <v>-7.2161150353649617E-2</v>
      </c>
      <c r="M79" s="40">
        <f t="shared" si="44"/>
        <v>3.3210877146470308E-2</v>
      </c>
      <c r="N79" s="17">
        <f t="shared" si="45"/>
        <v>1</v>
      </c>
      <c r="O79" s="17">
        <f t="shared" si="46"/>
        <v>-4.8373064207412497E-2</v>
      </c>
      <c r="P79" s="53">
        <f t="shared" si="38"/>
        <v>1.7024661699743628</v>
      </c>
      <c r="Q79" s="41">
        <f t="shared" si="47"/>
        <v>-8.235350535111749E-2</v>
      </c>
      <c r="R79" s="40">
        <f t="shared" si="48"/>
        <v>-4.7275941773422495E-2</v>
      </c>
      <c r="S79" s="17">
        <f t="shared" si="49"/>
        <v>-1</v>
      </c>
      <c r="T79" s="17">
        <f t="shared" si="39"/>
        <v>-7.2075587556376886E-2</v>
      </c>
      <c r="U79" s="53">
        <f t="shared" si="50"/>
        <v>1.1586025865413976</v>
      </c>
      <c r="V79" s="41">
        <f t="shared" si="51"/>
        <v>-8.3506962169309223E-2</v>
      </c>
      <c r="W79" s="40">
        <f t="shared" si="52"/>
        <v>0.41581033985981375</v>
      </c>
      <c r="X79" s="17">
        <f t="shared" si="53"/>
        <v>1</v>
      </c>
      <c r="Y79" s="17">
        <f t="shared" si="54"/>
        <v>0.16763348182383539</v>
      </c>
      <c r="Z79" s="53">
        <f t="shared" si="55"/>
        <v>1.1681844990791723</v>
      </c>
      <c r="AA79" s="41">
        <f t="shared" si="56"/>
        <v>0.19582683499327469</v>
      </c>
      <c r="AB79" s="40">
        <f t="shared" si="57"/>
        <v>7.9391679269261689E-2</v>
      </c>
      <c r="AC79" s="17">
        <f t="shared" si="58"/>
        <v>1</v>
      </c>
      <c r="AD79" s="17">
        <f t="shared" si="36"/>
        <v>4.9342704429686988E-2</v>
      </c>
      <c r="AE79" s="53">
        <f t="shared" si="59"/>
        <v>1.3789791569550958</v>
      </c>
      <c r="AF79" s="41">
        <f t="shared" si="60"/>
        <v>6.8042560956334236E-2</v>
      </c>
      <c r="AH79" s="51">
        <f t="shared" si="61"/>
        <v>5.1695556151065188E-3</v>
      </c>
      <c r="AI79">
        <f t="shared" si="40"/>
        <v>1.160312996570114</v>
      </c>
      <c r="AJ79">
        <f t="shared" si="62"/>
        <v>-0.1822253596772212</v>
      </c>
      <c r="AM79">
        <f t="shared" si="63"/>
        <v>1.2545295296276024</v>
      </c>
      <c r="AN79">
        <f t="shared" si="64"/>
        <v>0.81625055292929183</v>
      </c>
    </row>
    <row r="80" spans="1:40" customFormat="1" x14ac:dyDescent="0.35">
      <c r="A80">
        <f>'Front Sheet'!A82</f>
        <v>200503</v>
      </c>
      <c r="B80">
        <f>'Front Sheet'!B82</f>
        <v>-1.5797003778205736E-2</v>
      </c>
      <c r="C80">
        <f>'Front Sheet'!C82</f>
        <v>-8.4719936612421831E-3</v>
      </c>
      <c r="D80">
        <f>'Front Sheet'!D82</f>
        <v>7.2826094697508031E-2</v>
      </c>
      <c r="E80">
        <f>'Front Sheet'!E82</f>
        <v>4.8878475186461309E-2</v>
      </c>
      <c r="F80">
        <f>'Front Sheet'!F82</f>
        <v>2.4317049698373252E-2</v>
      </c>
      <c r="G80" s="40"/>
      <c r="H80" s="40">
        <f t="shared" si="41"/>
        <v>-2.8297681901929828E-2</v>
      </c>
      <c r="I80" s="17">
        <f t="shared" si="42"/>
        <v>-1</v>
      </c>
      <c r="J80" s="17">
        <f t="shared" si="35"/>
        <v>1.5797003778205736E-2</v>
      </c>
      <c r="K80" s="3">
        <f t="shared" si="43"/>
        <v>2.2706655085733609</v>
      </c>
      <c r="L80" s="54">
        <f t="shared" si="37"/>
        <v>3.586971161797483E-2</v>
      </c>
      <c r="M80" s="40">
        <f t="shared" si="44"/>
        <v>-2.0429155099928042E-3</v>
      </c>
      <c r="N80" s="17">
        <f t="shared" si="45"/>
        <v>-1</v>
      </c>
      <c r="O80" s="17">
        <f t="shared" si="46"/>
        <v>8.4719936612421831E-3</v>
      </c>
      <c r="P80" s="53">
        <f t="shared" si="38"/>
        <v>1.7024661699743628</v>
      </c>
      <c r="Q80" s="41">
        <f t="shared" si="47"/>
        <v>1.4423282600502059E-2</v>
      </c>
      <c r="R80" s="40">
        <f t="shared" si="48"/>
        <v>6.8840811939736166E-2</v>
      </c>
      <c r="S80" s="17">
        <f t="shared" si="49"/>
        <v>1</v>
      </c>
      <c r="T80" s="17">
        <f t="shared" si="39"/>
        <v>7.2826094697508031E-2</v>
      </c>
      <c r="U80" s="53">
        <f t="shared" si="50"/>
        <v>1.1586025865413976</v>
      </c>
      <c r="V80" s="41">
        <f t="shared" si="51"/>
        <v>8.4376501684241559E-2</v>
      </c>
      <c r="W80" s="40">
        <f t="shared" si="52"/>
        <v>0.26931599973205278</v>
      </c>
      <c r="X80" s="17">
        <f t="shared" si="53"/>
        <v>1</v>
      </c>
      <c r="Y80" s="17">
        <f t="shared" si="54"/>
        <v>4.8878475186461309E-2</v>
      </c>
      <c r="Z80" s="53">
        <f t="shared" si="55"/>
        <v>1.1681844990791723</v>
      </c>
      <c r="AA80" s="41">
        <f t="shared" si="56"/>
        <v>5.7099077051450058E-2</v>
      </c>
      <c r="AB80" s="40">
        <f t="shared" si="57"/>
        <v>5.5763387764553231E-2</v>
      </c>
      <c r="AC80" s="17">
        <f t="shared" si="58"/>
        <v>1</v>
      </c>
      <c r="AD80" s="17">
        <f t="shared" si="36"/>
        <v>2.4317049698373252E-2</v>
      </c>
      <c r="AE80" s="53">
        <f t="shared" si="59"/>
        <v>1.3789791569550958</v>
      </c>
      <c r="AF80" s="41">
        <f t="shared" si="60"/>
        <v>3.3532704692697909E-2</v>
      </c>
      <c r="AH80" s="51">
        <f t="shared" si="61"/>
        <v>4.5060255529373282E-2</v>
      </c>
      <c r="AI80">
        <f t="shared" si="40"/>
        <v>0.69031281882175299</v>
      </c>
      <c r="AJ80">
        <f t="shared" si="62"/>
        <v>0.18457653267020646</v>
      </c>
      <c r="AM80">
        <f t="shared" si="63"/>
        <v>0.84692923288433386</v>
      </c>
      <c r="AN80">
        <f t="shared" si="64"/>
        <v>-0.74364855348785852</v>
      </c>
    </row>
    <row r="81" spans="1:40" customFormat="1" x14ac:dyDescent="0.35">
      <c r="A81">
        <f>'Front Sheet'!A83</f>
        <v>200504</v>
      </c>
      <c r="B81">
        <f>'Front Sheet'!B83</f>
        <v>1.1102542353291577E-2</v>
      </c>
      <c r="C81">
        <f>'Front Sheet'!C83</f>
        <v>8.1755593803787274E-3</v>
      </c>
      <c r="D81">
        <f>'Front Sheet'!D83</f>
        <v>-9.4163501281516571E-2</v>
      </c>
      <c r="E81">
        <f>'Front Sheet'!E83</f>
        <v>2.0324335830637967E-2</v>
      </c>
      <c r="F81">
        <f>'Front Sheet'!F83</f>
        <v>-2.1795208778425189E-2</v>
      </c>
      <c r="G81" s="40"/>
      <c r="H81" s="40">
        <f t="shared" si="41"/>
        <v>-1.48708414402237E-2</v>
      </c>
      <c r="I81" s="17">
        <f t="shared" si="42"/>
        <v>-1</v>
      </c>
      <c r="J81" s="17">
        <f t="shared" si="35"/>
        <v>-1.1102542353291577E-2</v>
      </c>
      <c r="K81" s="3">
        <f t="shared" si="43"/>
        <v>2.2706655085733609</v>
      </c>
      <c r="L81" s="54">
        <f t="shared" si="37"/>
        <v>-2.5210159979094097E-2</v>
      </c>
      <c r="M81" s="40">
        <f t="shared" si="44"/>
        <v>-5.1245757781165691E-2</v>
      </c>
      <c r="N81" s="17">
        <f t="shared" si="45"/>
        <v>-1</v>
      </c>
      <c r="O81" s="17">
        <f t="shared" si="46"/>
        <v>-8.1755593803787274E-3</v>
      </c>
      <c r="P81" s="53">
        <f t="shared" si="38"/>
        <v>1.7024661699743628</v>
      </c>
      <c r="Q81" s="41">
        <f t="shared" si="47"/>
        <v>-1.3918613265711347E-2</v>
      </c>
      <c r="R81" s="40">
        <f t="shared" si="48"/>
        <v>0.25090723592273456</v>
      </c>
      <c r="S81" s="17">
        <f t="shared" si="49"/>
        <v>1</v>
      </c>
      <c r="T81" s="17">
        <f t="shared" si="39"/>
        <v>-9.4163501281516571E-2</v>
      </c>
      <c r="U81" s="53">
        <f t="shared" si="50"/>
        <v>1.1586025865413976</v>
      </c>
      <c r="V81" s="41">
        <f t="shared" si="51"/>
        <v>-0.1090980761425593</v>
      </c>
      <c r="W81" s="40">
        <f t="shared" si="52"/>
        <v>0.24185032808369894</v>
      </c>
      <c r="X81" s="17">
        <f t="shared" si="53"/>
        <v>1</v>
      </c>
      <c r="Y81" s="17">
        <f t="shared" si="54"/>
        <v>2.0324335830637967E-2</v>
      </c>
      <c r="Z81" s="53">
        <f t="shared" si="55"/>
        <v>1.1681844990791723</v>
      </c>
      <c r="AA81" s="41">
        <f t="shared" si="56"/>
        <v>2.3742574071430687E-2</v>
      </c>
      <c r="AB81" s="40">
        <f t="shared" si="57"/>
        <v>5.8521296754101462E-2</v>
      </c>
      <c r="AC81" s="17">
        <f t="shared" si="58"/>
        <v>1</v>
      </c>
      <c r="AD81" s="17">
        <f t="shared" si="36"/>
        <v>-2.1795208778425189E-2</v>
      </c>
      <c r="AE81" s="53">
        <f t="shared" si="59"/>
        <v>1.3789791569550958</v>
      </c>
      <c r="AF81" s="41">
        <f t="shared" si="60"/>
        <v>-3.005513862693307E-2</v>
      </c>
      <c r="AH81" s="51">
        <f t="shared" si="61"/>
        <v>-3.0907882788573426E-2</v>
      </c>
      <c r="AI81">
        <f t="shared" si="40"/>
        <v>-1.1288040426316335</v>
      </c>
      <c r="AJ81">
        <f t="shared" si="62"/>
        <v>2.4489867280754112</v>
      </c>
      <c r="AM81">
        <f t="shared" si="63"/>
        <v>-1.4658666781047001</v>
      </c>
      <c r="AN81">
        <f t="shared" si="64"/>
        <v>2.9683429446965359</v>
      </c>
    </row>
    <row r="82" spans="1:40" customFormat="1" x14ac:dyDescent="0.35">
      <c r="A82">
        <f>'Front Sheet'!A84</f>
        <v>200505</v>
      </c>
      <c r="B82">
        <f>'Front Sheet'!B84</f>
        <v>-3.8537652814186994E-2</v>
      </c>
      <c r="C82">
        <f>'Front Sheet'!C84</f>
        <v>3.4753978415951181E-3</v>
      </c>
      <c r="D82">
        <f>'Front Sheet'!D84</f>
        <v>4.694469184630342E-2</v>
      </c>
      <c r="E82">
        <f>'Front Sheet'!E84</f>
        <v>-6.7134765228866092E-2</v>
      </c>
      <c r="F82">
        <f>'Front Sheet'!F84</f>
        <v>-4.3269661602767337E-2</v>
      </c>
      <c r="G82" s="40"/>
      <c r="H82" s="40">
        <f t="shared" si="41"/>
        <v>2.7085274551692903E-2</v>
      </c>
      <c r="I82" s="17">
        <f t="shared" si="42"/>
        <v>1</v>
      </c>
      <c r="J82" s="17">
        <f t="shared" ref="J82:J113" si="65">I82*B82</f>
        <v>-3.8537652814186994E-2</v>
      </c>
      <c r="K82" s="3">
        <f t="shared" si="43"/>
        <v>2.2706655085733609</v>
      </c>
      <c r="L82" s="54">
        <f t="shared" si="37"/>
        <v>-8.750611902654952E-2</v>
      </c>
      <c r="M82" s="40">
        <f t="shared" si="44"/>
        <v>-4.8669498488275953E-2</v>
      </c>
      <c r="N82" s="17">
        <f t="shared" si="45"/>
        <v>-1</v>
      </c>
      <c r="O82" s="17">
        <f t="shared" si="46"/>
        <v>-3.4753978415951181E-3</v>
      </c>
      <c r="P82" s="53">
        <f t="shared" si="38"/>
        <v>1.7024661699743628</v>
      </c>
      <c r="Q82" s="41">
        <f t="shared" si="47"/>
        <v>-5.9167472525176084E-3</v>
      </c>
      <c r="R82" s="40">
        <f t="shared" si="48"/>
        <v>5.0738180972368346E-2</v>
      </c>
      <c r="S82" s="17">
        <f t="shared" si="49"/>
        <v>1</v>
      </c>
      <c r="T82" s="17">
        <f t="shared" si="39"/>
        <v>4.694469184630342E-2</v>
      </c>
      <c r="U82" s="53">
        <f t="shared" si="50"/>
        <v>1.1586025865413976</v>
      </c>
      <c r="V82" s="41">
        <f t="shared" si="51"/>
        <v>5.4390241397515998E-2</v>
      </c>
      <c r="W82" s="40">
        <f t="shared" si="52"/>
        <v>0.23683629284093466</v>
      </c>
      <c r="X82" s="17">
        <f t="shared" si="53"/>
        <v>1</v>
      </c>
      <c r="Y82" s="17">
        <f t="shared" si="54"/>
        <v>-6.7134765228866092E-2</v>
      </c>
      <c r="Z82" s="53">
        <f t="shared" si="55"/>
        <v>1.1681844990791723</v>
      </c>
      <c r="AA82" s="41">
        <f t="shared" si="56"/>
        <v>-7.8425792089680771E-2</v>
      </c>
      <c r="AB82" s="40">
        <f t="shared" si="57"/>
        <v>5.1864545349635048E-2</v>
      </c>
      <c r="AC82" s="17">
        <f t="shared" si="58"/>
        <v>1</v>
      </c>
      <c r="AD82" s="17">
        <f t="shared" ref="AD82:AD113" si="66">AC82*F82</f>
        <v>-4.3269661602767337E-2</v>
      </c>
      <c r="AE82" s="53">
        <f t="shared" si="59"/>
        <v>1.3789791569550958</v>
      </c>
      <c r="AF82" s="41">
        <f t="shared" si="60"/>
        <v>-5.9667961478716378E-2</v>
      </c>
      <c r="AH82" s="51">
        <f t="shared" si="61"/>
        <v>-3.5425275689989655E-2</v>
      </c>
      <c r="AI82">
        <f t="shared" si="40"/>
        <v>1.0271582294106771</v>
      </c>
      <c r="AJ82">
        <f t="shared" si="62"/>
        <v>-0.24401838193019287</v>
      </c>
      <c r="AM82">
        <f t="shared" si="63"/>
        <v>0.98933142741733371</v>
      </c>
      <c r="AN82">
        <f t="shared" si="64"/>
        <v>0.54167253286678907</v>
      </c>
    </row>
    <row r="83" spans="1:40" customFormat="1" x14ac:dyDescent="0.35">
      <c r="A83">
        <f>'Front Sheet'!A85</f>
        <v>200506</v>
      </c>
      <c r="B83">
        <f>'Front Sheet'!B85</f>
        <v>4.20060529438403E-2</v>
      </c>
      <c r="C83">
        <f>'Front Sheet'!C85</f>
        <v>-1.5797788309636629E-2</v>
      </c>
      <c r="D83">
        <f>'Front Sheet'!D85</f>
        <v>8.8019248678777209E-2</v>
      </c>
      <c r="E83">
        <f>'Front Sheet'!E85</f>
        <v>-8.6961060915635185E-2</v>
      </c>
      <c r="F83">
        <f>'Front Sheet'!F85</f>
        <v>8.4919994643269311E-2</v>
      </c>
      <c r="G83" s="40"/>
      <c r="H83" s="40">
        <f t="shared" si="41"/>
        <v>-4.3232114239101158E-2</v>
      </c>
      <c r="I83" s="17">
        <f t="shared" si="42"/>
        <v>-1</v>
      </c>
      <c r="J83" s="17">
        <f t="shared" si="65"/>
        <v>-4.20060529438403E-2</v>
      </c>
      <c r="K83" s="3">
        <f t="shared" si="43"/>
        <v>2.2706655085733609</v>
      </c>
      <c r="L83" s="54">
        <f t="shared" si="37"/>
        <v>-9.5381695570884661E-2</v>
      </c>
      <c r="M83" s="40">
        <f t="shared" si="44"/>
        <v>3.1789635607316624E-3</v>
      </c>
      <c r="N83" s="17">
        <f t="shared" si="45"/>
        <v>1</v>
      </c>
      <c r="O83" s="17">
        <f t="shared" si="46"/>
        <v>-1.5797788309636629E-2</v>
      </c>
      <c r="P83" s="53">
        <f t="shared" si="38"/>
        <v>1.7024661699743628</v>
      </c>
      <c r="Q83" s="41">
        <f t="shared" si="47"/>
        <v>-2.6895200157572834E-2</v>
      </c>
      <c r="R83" s="40">
        <f t="shared" si="48"/>
        <v>2.5607285262294881E-2</v>
      </c>
      <c r="S83" s="17">
        <f t="shared" si="49"/>
        <v>1</v>
      </c>
      <c r="T83" s="17">
        <f t="shared" si="39"/>
        <v>8.8019248678777209E-2</v>
      </c>
      <c r="U83" s="53">
        <f t="shared" si="50"/>
        <v>1.1586025865413976</v>
      </c>
      <c r="V83" s="41">
        <f t="shared" si="51"/>
        <v>0.10197932918466177</v>
      </c>
      <c r="W83" s="40">
        <f t="shared" si="52"/>
        <v>2.0680457882331776E-3</v>
      </c>
      <c r="X83" s="17">
        <f t="shared" si="53"/>
        <v>1</v>
      </c>
      <c r="Y83" s="17">
        <f t="shared" si="54"/>
        <v>-8.6961060915635185E-2</v>
      </c>
      <c r="Z83" s="53">
        <f t="shared" si="55"/>
        <v>1.1681844990791723</v>
      </c>
      <c r="AA83" s="41">
        <f t="shared" si="56"/>
        <v>-0.10158656338512467</v>
      </c>
      <c r="AB83" s="40">
        <f t="shared" si="57"/>
        <v>-4.0747820682819277E-2</v>
      </c>
      <c r="AC83" s="17">
        <f t="shared" si="58"/>
        <v>-1</v>
      </c>
      <c r="AD83" s="17">
        <f t="shared" si="66"/>
        <v>-8.4919994643269311E-2</v>
      </c>
      <c r="AE83" s="53">
        <f t="shared" si="59"/>
        <v>1.3789791569550958</v>
      </c>
      <c r="AF83" s="41">
        <f t="shared" si="60"/>
        <v>-0.11710290262180677</v>
      </c>
      <c r="AH83" s="51">
        <f t="shared" si="61"/>
        <v>-4.7797406510145433E-2</v>
      </c>
      <c r="AI83">
        <f t="shared" si="40"/>
        <v>1.5537435666912107</v>
      </c>
      <c r="AJ83">
        <f t="shared" si="62"/>
        <v>2.0199136696803581</v>
      </c>
      <c r="AM83">
        <f t="shared" si="63"/>
        <v>1.3514480147572676</v>
      </c>
      <c r="AN83">
        <f t="shared" si="64"/>
        <v>1.75495847370264</v>
      </c>
    </row>
    <row r="84" spans="1:40" customFormat="1" x14ac:dyDescent="0.35">
      <c r="A84">
        <f>'Front Sheet'!A86</f>
        <v>200507</v>
      </c>
      <c r="B84">
        <f>'Front Sheet'!B86</f>
        <v>-2.488449709502405E-3</v>
      </c>
      <c r="C84">
        <f>'Front Sheet'!C86</f>
        <v>-3.9449314730213514E-2</v>
      </c>
      <c r="D84">
        <f>'Front Sheet'!D86</f>
        <v>7.3395412871540666E-2</v>
      </c>
      <c r="E84">
        <f>'Front Sheet'!E86</f>
        <v>-4.9808424966346673E-2</v>
      </c>
      <c r="F84">
        <f>'Front Sheet'!F86</f>
        <v>6.2502400195214983E-2</v>
      </c>
      <c r="G84" s="40"/>
      <c r="H84" s="40">
        <f t="shared" si="41"/>
        <v>1.4570942482944882E-2</v>
      </c>
      <c r="I84" s="17">
        <f t="shared" si="42"/>
        <v>1</v>
      </c>
      <c r="J84" s="17">
        <f t="shared" si="65"/>
        <v>-2.488449709502405E-3</v>
      </c>
      <c r="K84" s="3">
        <f t="shared" si="43"/>
        <v>2.2706655085733609</v>
      </c>
      <c r="L84" s="54">
        <f t="shared" si="37"/>
        <v>-5.6504369251865107E-3</v>
      </c>
      <c r="M84" s="40">
        <f t="shared" si="44"/>
        <v>-4.1468310876627834E-3</v>
      </c>
      <c r="N84" s="17">
        <f t="shared" si="45"/>
        <v>-1</v>
      </c>
      <c r="O84" s="17">
        <f t="shared" si="46"/>
        <v>3.9449314730213514E-2</v>
      </c>
      <c r="P84" s="53">
        <f t="shared" si="38"/>
        <v>1.7024661699743628</v>
      </c>
      <c r="Q84" s="41">
        <f t="shared" si="47"/>
        <v>6.7161123756859814E-2</v>
      </c>
      <c r="R84" s="40">
        <f t="shared" si="48"/>
        <v>4.0800439243564059E-2</v>
      </c>
      <c r="S84" s="17">
        <f t="shared" si="49"/>
        <v>1</v>
      </c>
      <c r="T84" s="17">
        <f t="shared" si="39"/>
        <v>7.3395412871540666E-2</v>
      </c>
      <c r="U84" s="53">
        <f t="shared" si="50"/>
        <v>1.1586025865413976</v>
      </c>
      <c r="V84" s="41">
        <f t="shared" si="51"/>
        <v>8.5036115193240808E-2</v>
      </c>
      <c r="W84" s="40">
        <f t="shared" si="52"/>
        <v>-0.13377149031386332</v>
      </c>
      <c r="X84" s="17">
        <f t="shared" si="53"/>
        <v>-1</v>
      </c>
      <c r="Y84" s="17">
        <f t="shared" si="54"/>
        <v>4.9808424966346673E-2</v>
      </c>
      <c r="Z84" s="53">
        <f t="shared" si="55"/>
        <v>1.1681844990791723</v>
      </c>
      <c r="AA84" s="41">
        <f t="shared" si="56"/>
        <v>5.8185429969234231E-2</v>
      </c>
      <c r="AB84" s="40">
        <f t="shared" si="57"/>
        <v>1.9855124262076793E-2</v>
      </c>
      <c r="AC84" s="17">
        <f t="shared" si="58"/>
        <v>1</v>
      </c>
      <c r="AD84" s="17">
        <f t="shared" si="66"/>
        <v>6.2502400195214983E-2</v>
      </c>
      <c r="AE84" s="53">
        <f t="shared" si="59"/>
        <v>1.3789791569550958</v>
      </c>
      <c r="AF84" s="41">
        <f t="shared" si="60"/>
        <v>8.6189507128867568E-2</v>
      </c>
      <c r="AH84" s="51">
        <f t="shared" si="61"/>
        <v>5.8184347824603175E-2</v>
      </c>
      <c r="AI84">
        <f t="shared" si="40"/>
        <v>-1.7067248002892248</v>
      </c>
      <c r="AJ84">
        <f t="shared" si="62"/>
        <v>3.0759873265261852</v>
      </c>
      <c r="AM84">
        <f t="shared" si="63"/>
        <v>-1.2347712441366228</v>
      </c>
      <c r="AN84">
        <f t="shared" si="64"/>
        <v>1.7231426938020711</v>
      </c>
    </row>
    <row r="85" spans="1:40" customFormat="1" x14ac:dyDescent="0.35">
      <c r="A85">
        <f>'Front Sheet'!A87</f>
        <v>200508</v>
      </c>
      <c r="B85">
        <f>'Front Sheet'!B87</f>
        <v>5.3103153123071024E-3</v>
      </c>
      <c r="C85">
        <f>'Front Sheet'!C87</f>
        <v>-6.4400025708593156E-2</v>
      </c>
      <c r="D85">
        <f>'Front Sheet'!D87</f>
        <v>0.14513253317661839</v>
      </c>
      <c r="E85">
        <f>'Front Sheet'!E87</f>
        <v>-2.7155509291350504E-2</v>
      </c>
      <c r="F85">
        <f>'Front Sheet'!F87</f>
        <v>2.3344791172260505E-2</v>
      </c>
      <c r="G85" s="40"/>
      <c r="H85" s="40">
        <f t="shared" si="41"/>
        <v>9.7995042015090045E-4</v>
      </c>
      <c r="I85" s="17">
        <f t="shared" si="42"/>
        <v>1</v>
      </c>
      <c r="J85" s="17">
        <f t="shared" si="65"/>
        <v>5.3103153123071024E-3</v>
      </c>
      <c r="K85" s="3">
        <f t="shared" si="43"/>
        <v>2.2706655085733609</v>
      </c>
      <c r="L85" s="54">
        <f t="shared" si="37"/>
        <v>1.2057949819304713E-2</v>
      </c>
      <c r="M85" s="40">
        <f t="shared" si="44"/>
        <v>-5.1771705198255025E-2</v>
      </c>
      <c r="N85" s="17">
        <f t="shared" si="45"/>
        <v>-1</v>
      </c>
      <c r="O85" s="17">
        <f t="shared" si="46"/>
        <v>6.4400025708593156E-2</v>
      </c>
      <c r="P85" s="53">
        <f t="shared" si="38"/>
        <v>1.7024661699743628</v>
      </c>
      <c r="Q85" s="41">
        <f t="shared" si="47"/>
        <v>0.10963886511435909</v>
      </c>
      <c r="R85" s="40">
        <f t="shared" si="48"/>
        <v>0.20835935339662129</v>
      </c>
      <c r="S85" s="17">
        <f t="shared" si="49"/>
        <v>1</v>
      </c>
      <c r="T85" s="17">
        <f t="shared" si="39"/>
        <v>0.14513253317661839</v>
      </c>
      <c r="U85" s="53">
        <f t="shared" si="50"/>
        <v>1.1586025865413976</v>
      </c>
      <c r="V85" s="41">
        <f t="shared" si="51"/>
        <v>0.16815092832973527</v>
      </c>
      <c r="W85" s="40">
        <f t="shared" si="52"/>
        <v>-0.20390425111084798</v>
      </c>
      <c r="X85" s="17">
        <f t="shared" si="53"/>
        <v>-1</v>
      </c>
      <c r="Y85" s="17">
        <f t="shared" si="54"/>
        <v>2.7155509291350504E-2</v>
      </c>
      <c r="Z85" s="53">
        <f t="shared" si="55"/>
        <v>1.1681844990791723</v>
      </c>
      <c r="AA85" s="41">
        <f t="shared" si="56"/>
        <v>3.1722645018756102E-2</v>
      </c>
      <c r="AB85" s="40">
        <f t="shared" si="57"/>
        <v>0.10415273323571696</v>
      </c>
      <c r="AC85" s="17">
        <f t="shared" si="58"/>
        <v>1</v>
      </c>
      <c r="AD85" s="17">
        <f t="shared" si="66"/>
        <v>2.3344791172260505E-2</v>
      </c>
      <c r="AE85" s="53">
        <f t="shared" si="59"/>
        <v>1.3789791569550958</v>
      </c>
      <c r="AF85" s="41">
        <f t="shared" si="60"/>
        <v>3.2191980450016554E-2</v>
      </c>
      <c r="AH85" s="51">
        <f t="shared" si="61"/>
        <v>7.0752473746434341E-2</v>
      </c>
      <c r="AI85">
        <f t="shared" si="40"/>
        <v>0.95953098192011221</v>
      </c>
      <c r="AJ85">
        <f t="shared" si="62"/>
        <v>-0.86503283961811039</v>
      </c>
      <c r="AM85">
        <f t="shared" si="63"/>
        <v>1.511537209159852</v>
      </c>
      <c r="AN85">
        <f t="shared" si="64"/>
        <v>2.1178402798948479</v>
      </c>
    </row>
    <row r="86" spans="1:40" customFormat="1" x14ac:dyDescent="0.35">
      <c r="A86">
        <f>'Front Sheet'!A88</f>
        <v>200509</v>
      </c>
      <c r="B86">
        <f>'Front Sheet'!B88</f>
        <v>7.9558632817110619E-2</v>
      </c>
      <c r="C86">
        <f>'Front Sheet'!C88</f>
        <v>1.0647798310091439E-2</v>
      </c>
      <c r="D86">
        <f>'Front Sheet'!D88</f>
        <v>-2.8946251037387676E-2</v>
      </c>
      <c r="E86">
        <f>'Front Sheet'!E88</f>
        <v>-8.0674458440463503E-2</v>
      </c>
      <c r="F86">
        <f>'Front Sheet'!F88</f>
        <v>4.6422956719077174E-2</v>
      </c>
      <c r="G86" s="40"/>
      <c r="H86" s="40">
        <f t="shared" si="41"/>
        <v>4.4827918546644994E-2</v>
      </c>
      <c r="I86" s="17">
        <f t="shared" si="42"/>
        <v>1</v>
      </c>
      <c r="J86" s="17">
        <f t="shared" si="65"/>
        <v>7.9558632817110619E-2</v>
      </c>
      <c r="K86" s="3">
        <f t="shared" si="43"/>
        <v>2.2706655085733609</v>
      </c>
      <c r="L86" s="54">
        <f t="shared" si="37"/>
        <v>0.18065104344706576</v>
      </c>
      <c r="M86" s="40">
        <f t="shared" si="44"/>
        <v>-0.1196471287484433</v>
      </c>
      <c r="N86" s="17">
        <f t="shared" si="45"/>
        <v>-1</v>
      </c>
      <c r="O86" s="17">
        <f t="shared" si="46"/>
        <v>-1.0647798310091439E-2</v>
      </c>
      <c r="P86" s="53">
        <f t="shared" si="38"/>
        <v>1.7024661699743628</v>
      </c>
      <c r="Q86" s="41">
        <f t="shared" si="47"/>
        <v>-1.8127516407640865E-2</v>
      </c>
      <c r="R86" s="40">
        <f t="shared" si="48"/>
        <v>0.30654719472693626</v>
      </c>
      <c r="S86" s="17">
        <f t="shared" si="49"/>
        <v>1</v>
      </c>
      <c r="T86" s="17">
        <f t="shared" si="39"/>
        <v>-2.8946251037387676E-2</v>
      </c>
      <c r="U86" s="53">
        <f t="shared" si="50"/>
        <v>1.1586025865413976</v>
      </c>
      <c r="V86" s="41">
        <f t="shared" si="51"/>
        <v>-3.3537201322593975E-2</v>
      </c>
      <c r="W86" s="40">
        <f t="shared" si="52"/>
        <v>-0.16392499517333234</v>
      </c>
      <c r="X86" s="17">
        <f t="shared" si="53"/>
        <v>-1</v>
      </c>
      <c r="Y86" s="17">
        <f t="shared" si="54"/>
        <v>8.0674458440463503E-2</v>
      </c>
      <c r="Z86" s="53">
        <f t="shared" si="55"/>
        <v>1.1681844990791723</v>
      </c>
      <c r="AA86" s="41">
        <f t="shared" si="56"/>
        <v>9.4242651821756368E-2</v>
      </c>
      <c r="AB86" s="40">
        <f t="shared" si="57"/>
        <v>0.17076718601074481</v>
      </c>
      <c r="AC86" s="17">
        <f t="shared" si="58"/>
        <v>1</v>
      </c>
      <c r="AD86" s="17">
        <f t="shared" si="66"/>
        <v>4.6422956719077174E-2</v>
      </c>
      <c r="AE86" s="53">
        <f t="shared" si="59"/>
        <v>1.3789791569550958</v>
      </c>
      <c r="AF86" s="41">
        <f t="shared" si="60"/>
        <v>6.4016289719835945E-2</v>
      </c>
      <c r="AH86" s="51">
        <f t="shared" si="61"/>
        <v>5.7449053451684648E-2</v>
      </c>
      <c r="AI86">
        <f t="shared" si="40"/>
        <v>0.45861422475866176</v>
      </c>
      <c r="AJ86">
        <f t="shared" si="62"/>
        <v>-0.86321240723338999</v>
      </c>
      <c r="AM86">
        <f t="shared" si="63"/>
        <v>-0.38547009992130943</v>
      </c>
      <c r="AN86">
        <f t="shared" si="64"/>
        <v>-2.7023577011123177</v>
      </c>
    </row>
    <row r="87" spans="1:40" customFormat="1" x14ac:dyDescent="0.35">
      <c r="A87">
        <f>'Front Sheet'!A89</f>
        <v>200510</v>
      </c>
      <c r="B87">
        <f>'Front Sheet'!B89</f>
        <v>-8.6873943536082392E-3</v>
      </c>
      <c r="C87">
        <f>'Front Sheet'!C89</f>
        <v>-2.922784121805333E-2</v>
      </c>
      <c r="D87">
        <f>'Front Sheet'!D89</f>
        <v>-9.1506697122829356E-2</v>
      </c>
      <c r="E87">
        <f>'Front Sheet'!E89</f>
        <v>2.8988297557466455E-2</v>
      </c>
      <c r="F87">
        <f>'Front Sheet'!F89</f>
        <v>4.7706365487512052E-2</v>
      </c>
      <c r="G87" s="40"/>
      <c r="H87" s="40">
        <f t="shared" si="41"/>
        <v>8.2380498419915321E-2</v>
      </c>
      <c r="I87" s="17">
        <f t="shared" si="42"/>
        <v>1</v>
      </c>
      <c r="J87" s="17">
        <f t="shared" si="65"/>
        <v>-8.6873943536082392E-3</v>
      </c>
      <c r="K87" s="3">
        <f t="shared" si="43"/>
        <v>2.2706655085733609</v>
      </c>
      <c r="L87" s="54">
        <f t="shared" si="37"/>
        <v>-1.9726166718113197E-2</v>
      </c>
      <c r="M87" s="40">
        <f t="shared" si="44"/>
        <v>-9.3201542128715231E-2</v>
      </c>
      <c r="N87" s="17">
        <f t="shared" si="45"/>
        <v>-1</v>
      </c>
      <c r="O87" s="17">
        <f t="shared" si="46"/>
        <v>2.922784121805333E-2</v>
      </c>
      <c r="P87" s="53">
        <f t="shared" si="38"/>
        <v>1.7024661699743628</v>
      </c>
      <c r="Q87" s="41">
        <f t="shared" si="47"/>
        <v>4.9759410895118067E-2</v>
      </c>
      <c r="R87" s="40">
        <f t="shared" si="48"/>
        <v>0.18958169501077138</v>
      </c>
      <c r="S87" s="17">
        <f t="shared" si="49"/>
        <v>1</v>
      </c>
      <c r="T87" s="17">
        <f t="shared" si="39"/>
        <v>-9.1506697122829356E-2</v>
      </c>
      <c r="U87" s="53">
        <f t="shared" si="50"/>
        <v>1.1586025865413976</v>
      </c>
      <c r="V87" s="41">
        <f t="shared" si="51"/>
        <v>-0.10601989597237035</v>
      </c>
      <c r="W87" s="40">
        <f t="shared" si="52"/>
        <v>-0.15763839269816068</v>
      </c>
      <c r="X87" s="17">
        <f t="shared" si="53"/>
        <v>-1</v>
      </c>
      <c r="Y87" s="17">
        <f t="shared" si="54"/>
        <v>-2.8988297557466455E-2</v>
      </c>
      <c r="Z87" s="53">
        <f t="shared" si="55"/>
        <v>1.1681844990791723</v>
      </c>
      <c r="AA87" s="41">
        <f t="shared" si="56"/>
        <v>-3.3863679861326948E-2</v>
      </c>
      <c r="AB87" s="40">
        <f t="shared" si="57"/>
        <v>0.13227014808655266</v>
      </c>
      <c r="AC87" s="17">
        <f t="shared" si="58"/>
        <v>1</v>
      </c>
      <c r="AD87" s="17">
        <f t="shared" si="66"/>
        <v>4.7706365487512052E-2</v>
      </c>
      <c r="AE87" s="53">
        <f t="shared" si="59"/>
        <v>1.3789791569550958</v>
      </c>
      <c r="AF87" s="41">
        <f t="shared" si="60"/>
        <v>6.5786083661361044E-2</v>
      </c>
      <c r="AH87" s="51">
        <f t="shared" si="61"/>
        <v>-8.8128495990662768E-3</v>
      </c>
      <c r="AI87">
        <f t="shared" si="40"/>
        <v>-0.40052816850148298</v>
      </c>
      <c r="AJ87">
        <f t="shared" si="62"/>
        <v>-0.80864762950793878</v>
      </c>
      <c r="AM87">
        <f t="shared" si="63"/>
        <v>-0.72081405310674496</v>
      </c>
      <c r="AN87">
        <f t="shared" si="64"/>
        <v>0.11517249112982242</v>
      </c>
    </row>
    <row r="88" spans="1:40" customFormat="1" x14ac:dyDescent="0.35">
      <c r="A88">
        <f>'Front Sheet'!A90</f>
        <v>200511</v>
      </c>
      <c r="B88">
        <f>'Front Sheet'!B90</f>
        <v>7.0648187867346765E-2</v>
      </c>
      <c r="C88">
        <f>'Front Sheet'!C90</f>
        <v>-4.5511833076600228E-3</v>
      </c>
      <c r="D88">
        <f>'Front Sheet'!D90</f>
        <v>-4.0007333779239047E-2</v>
      </c>
      <c r="E88">
        <f>'Front Sheet'!E90</f>
        <v>9.9325834718034254E-4</v>
      </c>
      <c r="F88">
        <f>'Front Sheet'!F90</f>
        <v>8.6418296301727676E-2</v>
      </c>
      <c r="G88" s="40"/>
      <c r="H88" s="40">
        <f t="shared" si="41"/>
        <v>7.6181553775809485E-2</v>
      </c>
      <c r="I88" s="17">
        <f t="shared" si="42"/>
        <v>1</v>
      </c>
      <c r="J88" s="17">
        <f t="shared" si="65"/>
        <v>7.0648187867346765E-2</v>
      </c>
      <c r="K88" s="3">
        <f t="shared" si="43"/>
        <v>2.2706655085733609</v>
      </c>
      <c r="L88" s="54">
        <f t="shared" si="37"/>
        <v>0.16041840343359529</v>
      </c>
      <c r="M88" s="40">
        <f t="shared" si="44"/>
        <v>-8.2980068616555047E-2</v>
      </c>
      <c r="N88" s="17">
        <f t="shared" si="45"/>
        <v>-1</v>
      </c>
      <c r="O88" s="17">
        <f t="shared" si="46"/>
        <v>4.5511833076600228E-3</v>
      </c>
      <c r="P88" s="53">
        <f t="shared" si="38"/>
        <v>1.7024661699743628</v>
      </c>
      <c r="Q88" s="41">
        <f t="shared" si="47"/>
        <v>7.7482356146432113E-3</v>
      </c>
      <c r="R88" s="40">
        <f t="shared" si="48"/>
        <v>2.4679585016401356E-2</v>
      </c>
      <c r="S88" s="17">
        <f t="shared" si="49"/>
        <v>1</v>
      </c>
      <c r="T88" s="17">
        <f t="shared" si="39"/>
        <v>-4.0007333779239047E-2</v>
      </c>
      <c r="U88" s="53">
        <f t="shared" si="50"/>
        <v>1.1586025865413976</v>
      </c>
      <c r="V88" s="41">
        <f t="shared" si="51"/>
        <v>-4.6352600397251385E-2</v>
      </c>
      <c r="W88" s="40">
        <f t="shared" si="52"/>
        <v>-7.8841670174347553E-2</v>
      </c>
      <c r="X88" s="17">
        <f t="shared" si="53"/>
        <v>-1</v>
      </c>
      <c r="Y88" s="17">
        <f t="shared" si="54"/>
        <v>-9.9325834718034254E-4</v>
      </c>
      <c r="Z88" s="53">
        <f t="shared" si="55"/>
        <v>1.1681844990791723</v>
      </c>
      <c r="AA88" s="41">
        <f t="shared" si="56"/>
        <v>-1.1603090047570752E-3</v>
      </c>
      <c r="AB88" s="40">
        <f t="shared" si="57"/>
        <v>0.11747411337884972</v>
      </c>
      <c r="AC88" s="17">
        <f t="shared" si="58"/>
        <v>1</v>
      </c>
      <c r="AD88" s="17">
        <f t="shared" si="66"/>
        <v>8.6418296301727676E-2</v>
      </c>
      <c r="AE88" s="53">
        <f t="shared" si="59"/>
        <v>1.3789791569550958</v>
      </c>
      <c r="AF88" s="41">
        <f t="shared" si="60"/>
        <v>0.1191690293796521</v>
      </c>
      <c r="AH88" s="51">
        <f t="shared" si="61"/>
        <v>4.7964551805176427E-2</v>
      </c>
      <c r="AI88">
        <f t="shared" si="40"/>
        <v>0.4725873045447726</v>
      </c>
      <c r="AJ88">
        <f t="shared" si="62"/>
        <v>-2.1807870888309706</v>
      </c>
      <c r="AM88">
        <f t="shared" si="63"/>
        <v>0.15625628795441909</v>
      </c>
      <c r="AN88">
        <f t="shared" si="64"/>
        <v>-2.0383072626106555</v>
      </c>
    </row>
    <row r="89" spans="1:40" customFormat="1" x14ac:dyDescent="0.35">
      <c r="A89">
        <f>'Front Sheet'!A91</f>
        <v>200512</v>
      </c>
      <c r="B89">
        <f>'Front Sheet'!B91</f>
        <v>4.522262802694979E-2</v>
      </c>
      <c r="C89">
        <f>'Front Sheet'!C91</f>
        <v>9.3057607090103467E-2</v>
      </c>
      <c r="D89">
        <f>'Front Sheet'!D91</f>
        <v>5.9550137612950887E-2</v>
      </c>
      <c r="E89">
        <f>'Front Sheet'!E91</f>
        <v>0.10243394792234548</v>
      </c>
      <c r="F89">
        <f>'Front Sheet'!F91</f>
        <v>3.9635569170171206E-2</v>
      </c>
      <c r="G89" s="40"/>
      <c r="H89" s="40">
        <f t="shared" si="41"/>
        <v>0.14151942633084913</v>
      </c>
      <c r="I89" s="17">
        <f t="shared" si="42"/>
        <v>1</v>
      </c>
      <c r="J89" s="17">
        <f t="shared" si="65"/>
        <v>4.522262802694979E-2</v>
      </c>
      <c r="K89" s="3">
        <f t="shared" si="43"/>
        <v>2.2706655085733609</v>
      </c>
      <c r="L89" s="54">
        <f t="shared" si="37"/>
        <v>0.10268546166783787</v>
      </c>
      <c r="M89" s="40">
        <f t="shared" si="44"/>
        <v>-2.3131226215621914E-2</v>
      </c>
      <c r="N89" s="17">
        <f t="shared" si="45"/>
        <v>-1</v>
      </c>
      <c r="O89" s="17">
        <f t="shared" si="46"/>
        <v>-9.3057607090103467E-2</v>
      </c>
      <c r="P89" s="53">
        <f t="shared" si="38"/>
        <v>1.7024661699743628</v>
      </c>
      <c r="Q89" s="41">
        <f t="shared" si="47"/>
        <v>-0.15842742792966757</v>
      </c>
      <c r="R89" s="40">
        <f t="shared" si="48"/>
        <v>-0.16046028193945608</v>
      </c>
      <c r="S89" s="17">
        <f t="shared" si="49"/>
        <v>-1</v>
      </c>
      <c r="T89" s="17">
        <f t="shared" si="39"/>
        <v>-5.9550137612950887E-2</v>
      </c>
      <c r="U89" s="53">
        <f t="shared" si="50"/>
        <v>1.1586025865413976</v>
      </c>
      <c r="V89" s="41">
        <f t="shared" si="51"/>
        <v>-6.8994943467261066E-2</v>
      </c>
      <c r="W89" s="40">
        <f t="shared" si="52"/>
        <v>-5.0692902535816702E-2</v>
      </c>
      <c r="X89" s="17">
        <f t="shared" si="53"/>
        <v>-1</v>
      </c>
      <c r="Y89" s="17">
        <f t="shared" si="54"/>
        <v>-0.10243394792234548</v>
      </c>
      <c r="Z89" s="53">
        <f t="shared" si="55"/>
        <v>1.1681844990791723</v>
      </c>
      <c r="AA89" s="41">
        <f t="shared" si="56"/>
        <v>-0.11966175014236717</v>
      </c>
      <c r="AB89" s="40">
        <f t="shared" si="57"/>
        <v>0.18054761850831691</v>
      </c>
      <c r="AC89" s="17">
        <f t="shared" si="58"/>
        <v>1</v>
      </c>
      <c r="AD89" s="17">
        <f t="shared" si="66"/>
        <v>3.9635569170171206E-2</v>
      </c>
      <c r="AE89" s="53">
        <f t="shared" si="59"/>
        <v>1.3789791569550958</v>
      </c>
      <c r="AF89" s="41">
        <f t="shared" si="60"/>
        <v>5.4656623759718075E-2</v>
      </c>
      <c r="AH89" s="51">
        <f t="shared" si="61"/>
        <v>-3.794840722234797E-2</v>
      </c>
      <c r="AI89">
        <f t="shared" si="40"/>
        <v>0.36742820133619331</v>
      </c>
      <c r="AJ89">
        <f t="shared" si="62"/>
        <v>-2.3485324913871182</v>
      </c>
      <c r="AM89">
        <f t="shared" si="63"/>
        <v>0.40317781700205135</v>
      </c>
      <c r="AN89">
        <f t="shared" si="64"/>
        <v>-3.0913619986366463</v>
      </c>
    </row>
    <row r="90" spans="1:40" customFormat="1" x14ac:dyDescent="0.35">
      <c r="A90">
        <f>'Front Sheet'!A92</f>
        <v>200601</v>
      </c>
      <c r="B90">
        <f>'Front Sheet'!B92</f>
        <v>0.11264967414642926</v>
      </c>
      <c r="C90">
        <f>'Front Sheet'!C92</f>
        <v>0.11264967414642926</v>
      </c>
      <c r="D90">
        <f>'Front Sheet'!D92</f>
        <v>0.11031417865532567</v>
      </c>
      <c r="E90">
        <f>'Front Sheet'!E92</f>
        <v>0.10805530671019954</v>
      </c>
      <c r="F90">
        <f>'Front Sheet'!F92</f>
        <v>9.4230412688622603E-2</v>
      </c>
      <c r="G90" s="40"/>
      <c r="H90" s="40">
        <f t="shared" si="41"/>
        <v>0.10718342154068831</v>
      </c>
      <c r="I90" s="17">
        <f t="shared" si="42"/>
        <v>1</v>
      </c>
      <c r="J90" s="17">
        <f t="shared" si="65"/>
        <v>0.11264967414642926</v>
      </c>
      <c r="K90" s="3">
        <f t="shared" si="43"/>
        <v>2.2706655085733609</v>
      </c>
      <c r="L90" s="54">
        <f t="shared" si="37"/>
        <v>0.25578972963632518</v>
      </c>
      <c r="M90" s="40">
        <f t="shared" si="44"/>
        <v>5.9278582564390114E-2</v>
      </c>
      <c r="N90" s="17">
        <f t="shared" si="45"/>
        <v>1</v>
      </c>
      <c r="O90" s="17">
        <f t="shared" si="46"/>
        <v>0.11264967414642926</v>
      </c>
      <c r="P90" s="53">
        <f t="shared" si="38"/>
        <v>1.7024661699743628</v>
      </c>
      <c r="Q90" s="41">
        <f t="shared" si="47"/>
        <v>0.19178225929293144</v>
      </c>
      <c r="R90" s="40">
        <f t="shared" si="48"/>
        <v>-7.1963893289117509E-2</v>
      </c>
      <c r="S90" s="17">
        <f t="shared" si="49"/>
        <v>-1</v>
      </c>
      <c r="T90" s="17">
        <f t="shared" si="39"/>
        <v>-0.11031417865532567</v>
      </c>
      <c r="U90" s="53">
        <f t="shared" si="50"/>
        <v>1.1586025865413976</v>
      </c>
      <c r="V90" s="41">
        <f t="shared" si="51"/>
        <v>-0.12781029272225014</v>
      </c>
      <c r="W90" s="40">
        <f t="shared" si="52"/>
        <v>0.13241550382699227</v>
      </c>
      <c r="X90" s="17">
        <f t="shared" si="53"/>
        <v>1</v>
      </c>
      <c r="Y90" s="17">
        <f t="shared" si="54"/>
        <v>0.10805530671019954</v>
      </c>
      <c r="Z90" s="53">
        <f t="shared" si="55"/>
        <v>1.1681844990791723</v>
      </c>
      <c r="AA90" s="41">
        <f t="shared" si="56"/>
        <v>0.12622853434210077</v>
      </c>
      <c r="AB90" s="40">
        <f t="shared" si="57"/>
        <v>0.17376023095941096</v>
      </c>
      <c r="AC90" s="17">
        <f t="shared" si="58"/>
        <v>1</v>
      </c>
      <c r="AD90" s="17">
        <f t="shared" si="66"/>
        <v>9.4230412688622603E-2</v>
      </c>
      <c r="AE90" s="53">
        <f t="shared" si="59"/>
        <v>1.3789791569550958</v>
      </c>
      <c r="AF90" s="41">
        <f t="shared" si="60"/>
        <v>0.12994177504888754</v>
      </c>
      <c r="AH90" s="51">
        <f t="shared" si="61"/>
        <v>0.11518640111959896</v>
      </c>
      <c r="AI90">
        <f t="shared" si="40"/>
        <v>-1.4944171251503857</v>
      </c>
      <c r="AJ90">
        <f t="shared" si="62"/>
        <v>2.8228714191451854</v>
      </c>
      <c r="AM90">
        <f t="shared" si="63"/>
        <v>-2.2033204538681423</v>
      </c>
      <c r="AN90">
        <f t="shared" si="64"/>
        <v>4.8765919009181182</v>
      </c>
    </row>
    <row r="91" spans="1:40" customFormat="1" x14ac:dyDescent="0.35">
      <c r="A91">
        <f>'Front Sheet'!A93</f>
        <v>200602</v>
      </c>
      <c r="B91">
        <f>'Front Sheet'!B93</f>
        <v>-1.2539036083496262E-2</v>
      </c>
      <c r="C91">
        <f>'Front Sheet'!C93</f>
        <v>-1.2539036083496262E-2</v>
      </c>
      <c r="D91">
        <f>'Front Sheet'!D93</f>
        <v>-9.1519490454134683E-2</v>
      </c>
      <c r="E91">
        <f>'Front Sheet'!E93</f>
        <v>-3.1021648890523484E-2</v>
      </c>
      <c r="F91">
        <f>'Front Sheet'!F93</f>
        <v>-1.6625120542208306E-3</v>
      </c>
      <c r="G91" s="40"/>
      <c r="H91" s="40">
        <f t="shared" si="41"/>
        <v>0.22852049004072583</v>
      </c>
      <c r="I91" s="17">
        <f t="shared" si="42"/>
        <v>1</v>
      </c>
      <c r="J91" s="17">
        <f t="shared" si="65"/>
        <v>-1.2539036083496262E-2</v>
      </c>
      <c r="K91" s="3">
        <f t="shared" si="43"/>
        <v>2.2706655085733609</v>
      </c>
      <c r="L91" s="54">
        <f t="shared" si="37"/>
        <v>-2.8471956745551762E-2</v>
      </c>
      <c r="M91" s="40">
        <f t="shared" si="44"/>
        <v>0.20115609792887271</v>
      </c>
      <c r="N91" s="17">
        <f t="shared" si="45"/>
        <v>1</v>
      </c>
      <c r="O91" s="17">
        <f t="shared" si="46"/>
        <v>-1.2539036083496262E-2</v>
      </c>
      <c r="P91" s="53">
        <f t="shared" si="38"/>
        <v>1.7024661699743628</v>
      </c>
      <c r="Q91" s="41">
        <f t="shared" si="47"/>
        <v>-2.1347284736240216E-2</v>
      </c>
      <c r="R91" s="40">
        <f t="shared" si="48"/>
        <v>0.12985698248903751</v>
      </c>
      <c r="S91" s="17">
        <f t="shared" si="49"/>
        <v>1</v>
      </c>
      <c r="T91" s="17">
        <f t="shared" si="39"/>
        <v>-9.1519490454134683E-2</v>
      </c>
      <c r="U91" s="53">
        <f t="shared" si="50"/>
        <v>1.1586025865413976</v>
      </c>
      <c r="V91" s="41">
        <f t="shared" si="51"/>
        <v>-0.10603471835911119</v>
      </c>
      <c r="W91" s="40">
        <f t="shared" si="52"/>
        <v>0.21148251297972537</v>
      </c>
      <c r="X91" s="17">
        <f t="shared" si="53"/>
        <v>1</v>
      </c>
      <c r="Y91" s="17">
        <f t="shared" si="54"/>
        <v>-3.1021648890523484E-2</v>
      </c>
      <c r="Z91" s="53">
        <f t="shared" si="55"/>
        <v>1.1681844990791723</v>
      </c>
      <c r="AA91" s="41">
        <f t="shared" si="56"/>
        <v>-3.6239009369786135E-2</v>
      </c>
      <c r="AB91" s="40">
        <f t="shared" si="57"/>
        <v>0.22028427816052149</v>
      </c>
      <c r="AC91" s="17">
        <f t="shared" si="58"/>
        <v>1</v>
      </c>
      <c r="AD91" s="17">
        <f t="shared" si="66"/>
        <v>-1.6625120542208306E-3</v>
      </c>
      <c r="AE91" s="53">
        <f t="shared" si="59"/>
        <v>1.3789791569550958</v>
      </c>
      <c r="AF91" s="41">
        <f t="shared" si="60"/>
        <v>-2.2925694709571257E-3</v>
      </c>
      <c r="AH91" s="51">
        <f t="shared" si="61"/>
        <v>-3.8877107736329283E-2</v>
      </c>
      <c r="AI91">
        <f t="shared" si="40"/>
        <v>-1.6605470778946971</v>
      </c>
      <c r="AJ91">
        <f t="shared" si="62"/>
        <v>3.3098924340677183</v>
      </c>
      <c r="AM91">
        <f t="shared" si="63"/>
        <v>-1.7935589350777925</v>
      </c>
      <c r="AN91">
        <f t="shared" si="64"/>
        <v>3.3011126389014933</v>
      </c>
    </row>
    <row r="92" spans="1:40" customFormat="1" x14ac:dyDescent="0.35">
      <c r="A92">
        <f>'Front Sheet'!A94</f>
        <v>200603</v>
      </c>
      <c r="B92">
        <f>'Front Sheet'!B94</f>
        <v>4.5277143036477369E-2</v>
      </c>
      <c r="C92">
        <f>'Front Sheet'!C94</f>
        <v>4.5277143036477369E-2</v>
      </c>
      <c r="D92">
        <f>'Front Sheet'!D94</f>
        <v>8.7613936792730038E-2</v>
      </c>
      <c r="E92">
        <f>'Front Sheet'!E94</f>
        <v>-5.2944747354773475E-2</v>
      </c>
      <c r="F92">
        <f>'Front Sheet'!F94</f>
        <v>0.12439852127766579</v>
      </c>
      <c r="G92" s="40"/>
      <c r="H92" s="40">
        <f t="shared" si="41"/>
        <v>0.14533326608988278</v>
      </c>
      <c r="I92" s="17">
        <f t="shared" si="42"/>
        <v>1</v>
      </c>
      <c r="J92" s="17">
        <f t="shared" si="65"/>
        <v>4.5277143036477369E-2</v>
      </c>
      <c r="K92" s="3">
        <f t="shared" si="43"/>
        <v>2.2706655085733609</v>
      </c>
      <c r="L92" s="54">
        <f t="shared" si="37"/>
        <v>0.10280924701967169</v>
      </c>
      <c r="M92" s="40">
        <f t="shared" si="44"/>
        <v>0.19316824515303646</v>
      </c>
      <c r="N92" s="17">
        <f t="shared" si="45"/>
        <v>1</v>
      </c>
      <c r="O92" s="17">
        <f t="shared" si="46"/>
        <v>4.5277143036477369E-2</v>
      </c>
      <c r="P92" s="53">
        <f t="shared" si="38"/>
        <v>1.7024661699743628</v>
      </c>
      <c r="Q92" s="41">
        <f t="shared" si="47"/>
        <v>7.7082804292693013E-2</v>
      </c>
      <c r="R92" s="40">
        <f t="shared" si="48"/>
        <v>7.8344825814141872E-2</v>
      </c>
      <c r="S92" s="17">
        <f t="shared" si="49"/>
        <v>1</v>
      </c>
      <c r="T92" s="17">
        <f t="shared" si="39"/>
        <v>8.7613936792730038E-2</v>
      </c>
      <c r="U92" s="53">
        <f t="shared" si="50"/>
        <v>1.1586025865413976</v>
      </c>
      <c r="V92" s="41">
        <f t="shared" si="51"/>
        <v>0.10150973378513155</v>
      </c>
      <c r="W92" s="40">
        <f t="shared" si="52"/>
        <v>0.17946760574202156</v>
      </c>
      <c r="X92" s="17">
        <f t="shared" si="53"/>
        <v>1</v>
      </c>
      <c r="Y92" s="17">
        <f t="shared" si="54"/>
        <v>-5.2944747354773475E-2</v>
      </c>
      <c r="Z92" s="53">
        <f t="shared" si="55"/>
        <v>1.1681844990791723</v>
      </c>
      <c r="AA92" s="41">
        <f t="shared" si="56"/>
        <v>-6.1849233167509385E-2</v>
      </c>
      <c r="AB92" s="40">
        <f t="shared" si="57"/>
        <v>0.13220346980457298</v>
      </c>
      <c r="AC92" s="17">
        <f t="shared" si="58"/>
        <v>1</v>
      </c>
      <c r="AD92" s="17">
        <f t="shared" si="66"/>
        <v>0.12439852127766579</v>
      </c>
      <c r="AE92" s="53">
        <f t="shared" si="59"/>
        <v>1.3789791569550958</v>
      </c>
      <c r="AF92" s="41">
        <f t="shared" si="60"/>
        <v>0.17154296799793611</v>
      </c>
      <c r="AH92" s="51">
        <f t="shared" si="61"/>
        <v>7.8219103985584598E-2</v>
      </c>
      <c r="AI92">
        <f t="shared" si="40"/>
        <v>-1.2565293709288503</v>
      </c>
      <c r="AJ92">
        <f t="shared" si="62"/>
        <v>2.6210073607567583</v>
      </c>
      <c r="AM92">
        <f t="shared" si="63"/>
        <v>-0.888807253836567</v>
      </c>
      <c r="AN92">
        <f t="shared" si="64"/>
        <v>1.3550149594920047</v>
      </c>
    </row>
    <row r="93" spans="1:40" customFormat="1" x14ac:dyDescent="0.35">
      <c r="A93">
        <f>'Front Sheet'!A95</f>
        <v>200604</v>
      </c>
      <c r="B93">
        <f>'Front Sheet'!B95</f>
        <v>0.12040787518726331</v>
      </c>
      <c r="C93">
        <f>'Front Sheet'!C95</f>
        <v>0.12040787518726331</v>
      </c>
      <c r="D93">
        <f>'Front Sheet'!D95</f>
        <v>8.2340290501448227E-2</v>
      </c>
      <c r="E93">
        <f>'Front Sheet'!E95</f>
        <v>2.6036608541976584E-2</v>
      </c>
      <c r="F93">
        <f>'Front Sheet'!F95</f>
        <v>0.31020105050113195</v>
      </c>
      <c r="G93" s="40"/>
      <c r="H93" s="40">
        <f t="shared" si="41"/>
        <v>0.14538778109941036</v>
      </c>
      <c r="I93" s="17">
        <f t="shared" si="42"/>
        <v>1</v>
      </c>
      <c r="J93" s="17">
        <f t="shared" si="65"/>
        <v>0.12040787518726331</v>
      </c>
      <c r="K93" s="3">
        <f t="shared" si="43"/>
        <v>2.2706655085733609</v>
      </c>
      <c r="L93" s="54">
        <f t="shared" si="37"/>
        <v>0.27340600914832502</v>
      </c>
      <c r="M93" s="40">
        <f t="shared" si="44"/>
        <v>0.14538778109941036</v>
      </c>
      <c r="N93" s="17">
        <f t="shared" si="45"/>
        <v>1</v>
      </c>
      <c r="O93" s="17">
        <f t="shared" si="46"/>
        <v>0.12040787518726331</v>
      </c>
      <c r="P93" s="53">
        <f t="shared" si="38"/>
        <v>1.7024661699743628</v>
      </c>
      <c r="Q93" s="41">
        <f t="shared" si="47"/>
        <v>0.20499033410481129</v>
      </c>
      <c r="R93" s="40">
        <f t="shared" si="48"/>
        <v>0.10640862499392102</v>
      </c>
      <c r="S93" s="17">
        <f t="shared" si="49"/>
        <v>1</v>
      </c>
      <c r="T93" s="17">
        <f t="shared" si="39"/>
        <v>8.2340290501448227E-2</v>
      </c>
      <c r="U93" s="53">
        <f t="shared" si="50"/>
        <v>1.1586025865413976</v>
      </c>
      <c r="V93" s="41">
        <f t="shared" si="51"/>
        <v>9.5399673551547992E-2</v>
      </c>
      <c r="W93" s="40">
        <f t="shared" si="52"/>
        <v>2.408891046490258E-2</v>
      </c>
      <c r="X93" s="17">
        <f t="shared" si="53"/>
        <v>1</v>
      </c>
      <c r="Y93" s="17">
        <f t="shared" si="54"/>
        <v>2.6036608541976584E-2</v>
      </c>
      <c r="Z93" s="53">
        <f t="shared" si="55"/>
        <v>1.1681844990791723</v>
      </c>
      <c r="AA93" s="41">
        <f t="shared" si="56"/>
        <v>3.0415562507329415E-2</v>
      </c>
      <c r="AB93" s="40">
        <f t="shared" si="57"/>
        <v>0.21696642191206755</v>
      </c>
      <c r="AC93" s="17">
        <f t="shared" si="58"/>
        <v>1</v>
      </c>
      <c r="AD93" s="17">
        <f t="shared" si="66"/>
        <v>0.31020105050113195</v>
      </c>
      <c r="AE93" s="53">
        <f t="shared" si="59"/>
        <v>1.3789791569550958</v>
      </c>
      <c r="AF93" s="41">
        <f t="shared" si="60"/>
        <v>0.42776078310663601</v>
      </c>
      <c r="AH93" s="51">
        <f t="shared" si="61"/>
        <v>0.20639447248372997</v>
      </c>
      <c r="AI93">
        <f t="shared" si="40"/>
        <v>0.47950165496434272</v>
      </c>
      <c r="AJ93">
        <f t="shared" si="62"/>
        <v>-0.45811457115366583</v>
      </c>
      <c r="AM93">
        <f t="shared" si="63"/>
        <v>1.486759435815671</v>
      </c>
      <c r="AN93">
        <f t="shared" si="64"/>
        <v>2.9341217395362662</v>
      </c>
    </row>
    <row r="94" spans="1:40" customFormat="1" x14ac:dyDescent="0.35">
      <c r="A94">
        <f>'Front Sheet'!A96</f>
        <v>200605</v>
      </c>
      <c r="B94">
        <f>'Front Sheet'!B96</f>
        <v>-3.2984952731963044E-3</v>
      </c>
      <c r="C94">
        <f>'Front Sheet'!C96</f>
        <v>-3.2984952731963044E-3</v>
      </c>
      <c r="D94">
        <f>'Front Sheet'!D96</f>
        <v>-5.5936334241965483E-3</v>
      </c>
      <c r="E94">
        <f>'Front Sheet'!E96</f>
        <v>-9.9925523461274479E-2</v>
      </c>
      <c r="F94">
        <f>'Front Sheet'!F96</f>
        <v>0.14208478754606033</v>
      </c>
      <c r="G94" s="40"/>
      <c r="H94" s="40">
        <f t="shared" si="41"/>
        <v>0.15314598214024441</v>
      </c>
      <c r="I94" s="17">
        <f t="shared" si="42"/>
        <v>1</v>
      </c>
      <c r="J94" s="17">
        <f t="shared" si="65"/>
        <v>-3.2984952731963044E-3</v>
      </c>
      <c r="K94" s="3">
        <f t="shared" si="43"/>
        <v>2.2706655085733609</v>
      </c>
      <c r="L94" s="54">
        <f t="shared" si="37"/>
        <v>-7.4897794470391134E-3</v>
      </c>
      <c r="M94" s="40">
        <f t="shared" si="44"/>
        <v>0.15314598214024441</v>
      </c>
      <c r="N94" s="17">
        <f t="shared" si="45"/>
        <v>1</v>
      </c>
      <c r="O94" s="17">
        <f t="shared" si="46"/>
        <v>-3.2984952731963044E-3</v>
      </c>
      <c r="P94" s="53">
        <f t="shared" si="38"/>
        <v>1.7024661699743628</v>
      </c>
      <c r="Q94" s="41">
        <f t="shared" si="47"/>
        <v>-5.6155766144370522E-3</v>
      </c>
      <c r="R94" s="40">
        <f t="shared" si="48"/>
        <v>7.8434736840043581E-2</v>
      </c>
      <c r="S94" s="17">
        <f t="shared" si="49"/>
        <v>1</v>
      </c>
      <c r="T94" s="17">
        <f t="shared" si="39"/>
        <v>-5.5936334241965483E-3</v>
      </c>
      <c r="U94" s="53">
        <f t="shared" si="50"/>
        <v>1.1586025865413976</v>
      </c>
      <c r="V94" s="41">
        <f t="shared" si="51"/>
        <v>-6.4807981534385356E-3</v>
      </c>
      <c r="W94" s="40">
        <f t="shared" si="52"/>
        <v>-5.7929787703320378E-2</v>
      </c>
      <c r="X94" s="17">
        <f t="shared" si="53"/>
        <v>-1</v>
      </c>
      <c r="Y94" s="17">
        <f t="shared" si="54"/>
        <v>9.9925523461274479E-2</v>
      </c>
      <c r="Z94" s="53">
        <f t="shared" si="55"/>
        <v>1.1681844990791723</v>
      </c>
      <c r="AA94" s="41">
        <f t="shared" si="56"/>
        <v>0.116731447569833</v>
      </c>
      <c r="AB94" s="40">
        <f t="shared" si="57"/>
        <v>0.43293705972457691</v>
      </c>
      <c r="AC94" s="17">
        <f t="shared" si="58"/>
        <v>1</v>
      </c>
      <c r="AD94" s="17">
        <f t="shared" si="66"/>
        <v>0.14208478754606033</v>
      </c>
      <c r="AE94" s="53">
        <f t="shared" si="59"/>
        <v>1.3789791569550958</v>
      </c>
      <c r="AF94" s="41">
        <f t="shared" si="60"/>
        <v>0.19593196054641016</v>
      </c>
      <c r="AH94" s="51">
        <f t="shared" si="61"/>
        <v>5.8615450780265685E-2</v>
      </c>
      <c r="AI94">
        <f t="shared" si="40"/>
        <v>0.99706889656082898</v>
      </c>
      <c r="AJ94">
        <f t="shared" si="62"/>
        <v>-1.1129182900516614</v>
      </c>
      <c r="AM94">
        <f t="shared" si="63"/>
        <v>0.80886433164001914</v>
      </c>
      <c r="AN94">
        <f t="shared" si="64"/>
        <v>-2.1707838839547842</v>
      </c>
    </row>
    <row r="95" spans="1:40" customFormat="1" x14ac:dyDescent="0.35">
      <c r="A95">
        <f>'Front Sheet'!A97</f>
        <v>200606</v>
      </c>
      <c r="B95">
        <f>'Front Sheet'!B97</f>
        <v>-4.543457352876714E-2</v>
      </c>
      <c r="C95">
        <f>'Front Sheet'!C97</f>
        <v>-4.543457352876714E-2</v>
      </c>
      <c r="D95">
        <f>'Front Sheet'!D97</f>
        <v>4.2510528235372477E-2</v>
      </c>
      <c r="E95">
        <f>'Front Sheet'!E97</f>
        <v>1.7500356785575426E-2</v>
      </c>
      <c r="F95">
        <f>'Front Sheet'!F97</f>
        <v>-5.4572368745396324E-2</v>
      </c>
      <c r="G95" s="40"/>
      <c r="H95" s="40">
        <f t="shared" si="41"/>
        <v>0.16238652295054437</v>
      </c>
      <c r="I95" s="17">
        <f t="shared" si="42"/>
        <v>1</v>
      </c>
      <c r="J95" s="17">
        <f t="shared" si="65"/>
        <v>-4.543457352876714E-2</v>
      </c>
      <c r="K95" s="3">
        <f t="shared" si="43"/>
        <v>2.2706655085733609</v>
      </c>
      <c r="L95" s="54">
        <f t="shared" si="37"/>
        <v>-0.10316671900851181</v>
      </c>
      <c r="M95" s="40">
        <f t="shared" si="44"/>
        <v>0.16238652295054437</v>
      </c>
      <c r="N95" s="17">
        <f t="shared" si="45"/>
        <v>1</v>
      </c>
      <c r="O95" s="17">
        <f t="shared" si="46"/>
        <v>-4.543457352876714E-2</v>
      </c>
      <c r="P95" s="53">
        <f t="shared" si="38"/>
        <v>1.7024661699743628</v>
      </c>
      <c r="Q95" s="41">
        <f t="shared" si="47"/>
        <v>-7.735082437993876E-2</v>
      </c>
      <c r="R95" s="40">
        <f t="shared" si="48"/>
        <v>0.1643605938699817</v>
      </c>
      <c r="S95" s="17">
        <f t="shared" si="49"/>
        <v>1</v>
      </c>
      <c r="T95" s="17">
        <f t="shared" si="39"/>
        <v>4.2510528235372477E-2</v>
      </c>
      <c r="U95" s="53">
        <f t="shared" si="50"/>
        <v>1.1586025865413976</v>
      </c>
      <c r="V95" s="41">
        <f t="shared" si="51"/>
        <v>4.9252807968743664E-2</v>
      </c>
      <c r="W95" s="40">
        <f t="shared" si="52"/>
        <v>-0.12683366227407136</v>
      </c>
      <c r="X95" s="17">
        <f t="shared" si="53"/>
        <v>-1</v>
      </c>
      <c r="Y95" s="17">
        <f t="shared" si="54"/>
        <v>-1.7500356785575426E-2</v>
      </c>
      <c r="Z95" s="53">
        <f t="shared" si="55"/>
        <v>1.1681844990791723</v>
      </c>
      <c r="AA95" s="41">
        <f t="shared" si="56"/>
        <v>-2.0443645525264224E-2</v>
      </c>
      <c r="AB95" s="40">
        <f t="shared" si="57"/>
        <v>0.57668435932485806</v>
      </c>
      <c r="AC95" s="17">
        <f t="shared" si="58"/>
        <v>1</v>
      </c>
      <c r="AD95" s="17">
        <f t="shared" si="66"/>
        <v>-5.4572368745396324E-2</v>
      </c>
      <c r="AE95" s="53">
        <f t="shared" si="59"/>
        <v>1.3789791569550958</v>
      </c>
      <c r="AF95" s="41">
        <f t="shared" si="60"/>
        <v>-7.5254159045569244E-2</v>
      </c>
      <c r="AH95" s="51">
        <f t="shared" si="61"/>
        <v>-4.5392507998108081E-2</v>
      </c>
      <c r="AI95">
        <f t="shared" si="40"/>
        <v>1.1280314747463378</v>
      </c>
      <c r="AJ95">
        <f t="shared" si="62"/>
        <v>0.51131986329538393</v>
      </c>
      <c r="AM95">
        <f t="shared" si="63"/>
        <v>1.6446282736121176</v>
      </c>
      <c r="AN95">
        <f t="shared" si="64"/>
        <v>2.4928126027652091</v>
      </c>
    </row>
    <row r="96" spans="1:40" customFormat="1" x14ac:dyDescent="0.35">
      <c r="A96">
        <f>'Front Sheet'!A98</f>
        <v>200607</v>
      </c>
      <c r="B96">
        <f>'Front Sheet'!B98</f>
        <v>5.238916021284315E-2</v>
      </c>
      <c r="C96">
        <f>'Front Sheet'!C98</f>
        <v>5.238916021284315E-2</v>
      </c>
      <c r="D96">
        <f>'Front Sheet'!D98</f>
        <v>1.0332604585491813E-2</v>
      </c>
      <c r="E96">
        <f>'Front Sheet'!E98</f>
        <v>-1.9189213065387137E-2</v>
      </c>
      <c r="F96">
        <f>'Front Sheet'!F98</f>
        <v>9.8758470656943362E-2</v>
      </c>
      <c r="G96" s="40"/>
      <c r="H96" s="40">
        <f t="shared" si="41"/>
        <v>7.1674806385299855E-2</v>
      </c>
      <c r="I96" s="17">
        <f t="shared" si="42"/>
        <v>1</v>
      </c>
      <c r="J96" s="17">
        <f t="shared" si="65"/>
        <v>5.238916021284315E-2</v>
      </c>
      <c r="K96" s="3">
        <f t="shared" si="43"/>
        <v>2.2706655085733609</v>
      </c>
      <c r="L96" s="54">
        <f t="shared" si="37"/>
        <v>0.11895825911842678</v>
      </c>
      <c r="M96" s="40">
        <f t="shared" si="44"/>
        <v>7.1674806385299855E-2</v>
      </c>
      <c r="N96" s="17">
        <f t="shared" si="45"/>
        <v>1</v>
      </c>
      <c r="O96" s="17">
        <f t="shared" si="46"/>
        <v>5.238916021284315E-2</v>
      </c>
      <c r="P96" s="53">
        <f t="shared" si="38"/>
        <v>1.7024661699743628</v>
      </c>
      <c r="Q96" s="41">
        <f t="shared" si="47"/>
        <v>8.9190772935732354E-2</v>
      </c>
      <c r="R96" s="40">
        <f t="shared" si="48"/>
        <v>0.11925718531262415</v>
      </c>
      <c r="S96" s="17">
        <f t="shared" si="49"/>
        <v>1</v>
      </c>
      <c r="T96" s="17">
        <f t="shared" si="39"/>
        <v>1.0332604585491813E-2</v>
      </c>
      <c r="U96" s="53">
        <f t="shared" si="50"/>
        <v>1.1586025865413976</v>
      </c>
      <c r="V96" s="41">
        <f t="shared" si="51"/>
        <v>1.1971382398460319E-2</v>
      </c>
      <c r="W96" s="40">
        <f t="shared" si="52"/>
        <v>-5.6388558133722462E-2</v>
      </c>
      <c r="X96" s="17">
        <f t="shared" si="53"/>
        <v>-1</v>
      </c>
      <c r="Y96" s="17">
        <f t="shared" si="54"/>
        <v>1.9189213065387137E-2</v>
      </c>
      <c r="Z96" s="53">
        <f t="shared" si="55"/>
        <v>1.1681844990791723</v>
      </c>
      <c r="AA96" s="41">
        <f t="shared" si="56"/>
        <v>2.241654125251278E-2</v>
      </c>
      <c r="AB96" s="40">
        <f t="shared" si="57"/>
        <v>0.39771346930179591</v>
      </c>
      <c r="AC96" s="17">
        <f t="shared" si="58"/>
        <v>1</v>
      </c>
      <c r="AD96" s="17">
        <f t="shared" si="66"/>
        <v>9.8758470656943362E-2</v>
      </c>
      <c r="AE96" s="53">
        <f t="shared" si="59"/>
        <v>1.3789791569550958</v>
      </c>
      <c r="AF96" s="41">
        <f t="shared" si="60"/>
        <v>0.13618587260868631</v>
      </c>
      <c r="AH96" s="51">
        <f t="shared" si="61"/>
        <v>7.5744565662763705E-2</v>
      </c>
      <c r="AI96">
        <f t="shared" si="40"/>
        <v>-0.25203224448242312</v>
      </c>
      <c r="AJ96">
        <f t="shared" si="62"/>
        <v>-2.782936676481448</v>
      </c>
      <c r="AM96">
        <f t="shared" si="63"/>
        <v>0.72753368707159838</v>
      </c>
      <c r="AN96">
        <f t="shared" si="64"/>
        <v>0.22849142443424242</v>
      </c>
    </row>
    <row r="97" spans="1:40" customFormat="1" x14ac:dyDescent="0.35">
      <c r="A97">
        <f>'Front Sheet'!A99</f>
        <v>200608</v>
      </c>
      <c r="B97">
        <f>'Front Sheet'!B99</f>
        <v>-1.9358649766823329E-2</v>
      </c>
      <c r="C97">
        <f>'Front Sheet'!C99</f>
        <v>-1.9358649766823329E-2</v>
      </c>
      <c r="D97">
        <f>'Front Sheet'!D99</f>
        <v>-5.4070177977100342E-2</v>
      </c>
      <c r="E97">
        <f>'Front Sheet'!E99</f>
        <v>8.3678782544111138E-2</v>
      </c>
      <c r="F97">
        <f>'Front Sheet'!F99</f>
        <v>-2.9616709959452009E-2</v>
      </c>
      <c r="G97" s="40"/>
      <c r="H97" s="40">
        <f t="shared" si="41"/>
        <v>3.6560914108797055E-3</v>
      </c>
      <c r="I97" s="17">
        <f t="shared" si="42"/>
        <v>1</v>
      </c>
      <c r="J97" s="17">
        <f t="shared" si="65"/>
        <v>-1.9358649766823329E-2</v>
      </c>
      <c r="K97" s="3">
        <f t="shared" si="43"/>
        <v>2.2706655085733609</v>
      </c>
      <c r="L97" s="54">
        <f t="shared" si="37"/>
        <v>-4.3957018318077468E-2</v>
      </c>
      <c r="M97" s="40">
        <f t="shared" si="44"/>
        <v>3.6560914108797055E-3</v>
      </c>
      <c r="N97" s="17">
        <f t="shared" si="45"/>
        <v>1</v>
      </c>
      <c r="O97" s="17">
        <f t="shared" si="46"/>
        <v>-1.9358649766823329E-2</v>
      </c>
      <c r="P97" s="53">
        <f t="shared" si="38"/>
        <v>1.7024661699743628</v>
      </c>
      <c r="Q97" s="41">
        <f t="shared" si="47"/>
        <v>-3.2957446324398808E-2</v>
      </c>
      <c r="R97" s="40">
        <f t="shared" si="48"/>
        <v>4.7249499396667741E-2</v>
      </c>
      <c r="S97" s="17">
        <f t="shared" si="49"/>
        <v>1</v>
      </c>
      <c r="T97" s="17">
        <f t="shared" si="39"/>
        <v>-5.4070177977100342E-2</v>
      </c>
      <c r="U97" s="53">
        <f t="shared" si="50"/>
        <v>1.1586025865413976</v>
      </c>
      <c r="V97" s="41">
        <f t="shared" si="51"/>
        <v>-6.2645848059022166E-2</v>
      </c>
      <c r="W97" s="40">
        <f t="shared" si="52"/>
        <v>-0.10161437974108618</v>
      </c>
      <c r="X97" s="17">
        <f t="shared" si="53"/>
        <v>-1</v>
      </c>
      <c r="Y97" s="17">
        <f t="shared" si="54"/>
        <v>-8.3678782544111138E-2</v>
      </c>
      <c r="Z97" s="53">
        <f t="shared" si="55"/>
        <v>1.1681844990791723</v>
      </c>
      <c r="AA97" s="41">
        <f t="shared" si="56"/>
        <v>-9.7752256669847465E-2</v>
      </c>
      <c r="AB97" s="40">
        <f t="shared" si="57"/>
        <v>0.18627088945760736</v>
      </c>
      <c r="AC97" s="17">
        <f t="shared" si="58"/>
        <v>1</v>
      </c>
      <c r="AD97" s="17">
        <f t="shared" si="66"/>
        <v>-2.9616709959452009E-2</v>
      </c>
      <c r="AE97" s="53">
        <f t="shared" si="59"/>
        <v>1.3789791569550958</v>
      </c>
      <c r="AF97" s="41">
        <f t="shared" si="60"/>
        <v>-4.0840825731668723E-2</v>
      </c>
      <c r="AH97" s="51">
        <f t="shared" si="61"/>
        <v>-5.5630679020602924E-2</v>
      </c>
      <c r="AI97">
        <f t="shared" si="40"/>
        <v>-1.3980150011001595</v>
      </c>
      <c r="AJ97">
        <f t="shared" si="62"/>
        <v>1.6031243882458952</v>
      </c>
      <c r="AM97">
        <f t="shared" si="63"/>
        <v>-1.1083438699405079</v>
      </c>
      <c r="AN97">
        <f t="shared" si="64"/>
        <v>2.4534953769151713E-2</v>
      </c>
    </row>
    <row r="98" spans="1:40" customFormat="1" x14ac:dyDescent="0.35">
      <c r="A98">
        <f>'Front Sheet'!A100</f>
        <v>200609</v>
      </c>
      <c r="B98">
        <f>'Front Sheet'!B100</f>
        <v>-4.7717158457220549E-2</v>
      </c>
      <c r="C98">
        <f>'Front Sheet'!C100</f>
        <v>-4.7717158457220549E-2</v>
      </c>
      <c r="D98">
        <f>'Front Sheet'!D100</f>
        <v>-0.10465234471613884</v>
      </c>
      <c r="E98">
        <f>'Front Sheet'!E100</f>
        <v>-5.0774319859734057E-4</v>
      </c>
      <c r="F98">
        <f>'Front Sheet'!F100</f>
        <v>-2.0358475818064974E-2</v>
      </c>
      <c r="G98" s="40"/>
      <c r="H98" s="40">
        <f t="shared" si="41"/>
        <v>-1.2404063082747319E-2</v>
      </c>
      <c r="I98" s="17">
        <f t="shared" si="42"/>
        <v>-1</v>
      </c>
      <c r="J98" s="17">
        <f t="shared" si="65"/>
        <v>4.7717158457220549E-2</v>
      </c>
      <c r="K98" s="3">
        <f t="shared" si="43"/>
        <v>2.2706655085733609</v>
      </c>
      <c r="L98" s="54">
        <f t="shared" si="37"/>
        <v>0.10834970587594035</v>
      </c>
      <c r="M98" s="40">
        <f t="shared" si="44"/>
        <v>-1.2404063082747319E-2</v>
      </c>
      <c r="N98" s="17">
        <f t="shared" si="45"/>
        <v>-1</v>
      </c>
      <c r="O98" s="17">
        <f t="shared" si="46"/>
        <v>4.7717158457220549E-2</v>
      </c>
      <c r="P98" s="53">
        <f t="shared" si="38"/>
        <v>1.7024661699743628</v>
      </c>
      <c r="Q98" s="41">
        <f t="shared" si="47"/>
        <v>8.1236848000724046E-2</v>
      </c>
      <c r="R98" s="40">
        <f t="shared" si="48"/>
        <v>-1.2270451562360479E-3</v>
      </c>
      <c r="S98" s="17">
        <f t="shared" si="49"/>
        <v>-1</v>
      </c>
      <c r="T98" s="17">
        <f t="shared" si="39"/>
        <v>0.10465234471613884</v>
      </c>
      <c r="U98" s="53">
        <f t="shared" si="50"/>
        <v>1.1586025865413976</v>
      </c>
      <c r="V98" s="41">
        <f t="shared" si="51"/>
        <v>0.12125047727574043</v>
      </c>
      <c r="W98" s="40">
        <f t="shared" si="52"/>
        <v>8.1989926264299434E-2</v>
      </c>
      <c r="X98" s="17">
        <f t="shared" si="53"/>
        <v>1</v>
      </c>
      <c r="Y98" s="17">
        <f t="shared" si="54"/>
        <v>-5.0774319859734057E-4</v>
      </c>
      <c r="Z98" s="53">
        <f t="shared" si="55"/>
        <v>1.1681844990791723</v>
      </c>
      <c r="AA98" s="41">
        <f t="shared" si="56"/>
        <v>-5.9313773411429104E-4</v>
      </c>
      <c r="AB98" s="40">
        <f t="shared" si="57"/>
        <v>1.4569391952095029E-2</v>
      </c>
      <c r="AC98" s="17">
        <f t="shared" si="58"/>
        <v>1</v>
      </c>
      <c r="AD98" s="17">
        <f t="shared" si="66"/>
        <v>-2.0358475818064974E-2</v>
      </c>
      <c r="AE98" s="53">
        <f t="shared" si="59"/>
        <v>1.3789791569550958</v>
      </c>
      <c r="AF98" s="41">
        <f t="shared" si="60"/>
        <v>-2.8073913820485942E-2</v>
      </c>
      <c r="AH98" s="51">
        <f t="shared" si="61"/>
        <v>5.6433995919560907E-2</v>
      </c>
      <c r="AI98">
        <f t="shared" si="40"/>
        <v>-0.5029239346815445</v>
      </c>
      <c r="AJ98">
        <f t="shared" si="62"/>
        <v>-2.5807053331043592</v>
      </c>
      <c r="AM98">
        <f t="shared" si="63"/>
        <v>0.37300052673970585</v>
      </c>
      <c r="AN98">
        <f t="shared" si="64"/>
        <v>-0.42027117551918725</v>
      </c>
    </row>
    <row r="99" spans="1:40" customFormat="1" x14ac:dyDescent="0.35">
      <c r="A99">
        <f>'Front Sheet'!A101</f>
        <v>200610</v>
      </c>
      <c r="B99">
        <f>'Front Sheet'!B101</f>
        <v>3.8136559236250718E-3</v>
      </c>
      <c r="C99">
        <f>'Front Sheet'!C101</f>
        <v>3.8136559236250718E-3</v>
      </c>
      <c r="D99">
        <f>'Front Sheet'!D101</f>
        <v>-7.1390457133555033E-2</v>
      </c>
      <c r="E99">
        <f>'Front Sheet'!E101</f>
        <v>7.7063457498237412E-3</v>
      </c>
      <c r="F99">
        <f>'Front Sheet'!F101</f>
        <v>-2.1050077202419224E-2</v>
      </c>
      <c r="G99" s="40"/>
      <c r="H99" s="40">
        <f t="shared" si="41"/>
        <v>-1.4686648011200731E-2</v>
      </c>
      <c r="I99" s="17">
        <f t="shared" si="42"/>
        <v>-1</v>
      </c>
      <c r="J99" s="17">
        <f t="shared" si="65"/>
        <v>-3.8136559236250718E-3</v>
      </c>
      <c r="K99" s="3">
        <f t="shared" si="43"/>
        <v>2.2706655085733609</v>
      </c>
      <c r="L99" s="54">
        <f t="shared" si="37"/>
        <v>-8.6595369673419346E-3</v>
      </c>
      <c r="M99" s="40">
        <f t="shared" si="44"/>
        <v>-1.4686648011200731E-2</v>
      </c>
      <c r="N99" s="17">
        <f t="shared" si="45"/>
        <v>-1</v>
      </c>
      <c r="O99" s="17">
        <f t="shared" si="46"/>
        <v>-3.8136559236250718E-3</v>
      </c>
      <c r="P99" s="53">
        <f t="shared" si="38"/>
        <v>1.7024661699743628</v>
      </c>
      <c r="Q99" s="41">
        <f t="shared" si="47"/>
        <v>-6.4926201938940173E-3</v>
      </c>
      <c r="R99" s="40">
        <f t="shared" si="48"/>
        <v>-0.14838991810774738</v>
      </c>
      <c r="S99" s="17">
        <f t="shared" si="49"/>
        <v>-1</v>
      </c>
      <c r="T99" s="17">
        <f t="shared" si="39"/>
        <v>7.1390457133555033E-2</v>
      </c>
      <c r="U99" s="53">
        <f t="shared" si="50"/>
        <v>1.1586025865413976</v>
      </c>
      <c r="V99" s="41">
        <f t="shared" si="51"/>
        <v>8.2713168289309635E-2</v>
      </c>
      <c r="W99" s="40">
        <f t="shared" si="52"/>
        <v>6.3981826280126664E-2</v>
      </c>
      <c r="X99" s="17">
        <f t="shared" si="53"/>
        <v>1</v>
      </c>
      <c r="Y99" s="17">
        <f t="shared" si="54"/>
        <v>7.7063457498237412E-3</v>
      </c>
      <c r="Z99" s="53">
        <f t="shared" si="55"/>
        <v>1.1681844990791723</v>
      </c>
      <c r="AA99" s="41">
        <f t="shared" si="56"/>
        <v>9.0024336494887551E-3</v>
      </c>
      <c r="AB99" s="40">
        <f t="shared" si="57"/>
        <v>4.8783284879426375E-2</v>
      </c>
      <c r="AC99" s="17">
        <f t="shared" si="58"/>
        <v>1</v>
      </c>
      <c r="AD99" s="17">
        <f t="shared" si="66"/>
        <v>-2.1050077202419224E-2</v>
      </c>
      <c r="AE99" s="53">
        <f t="shared" si="59"/>
        <v>1.3789791569550958</v>
      </c>
      <c r="AF99" s="41">
        <f t="shared" si="60"/>
        <v>-2.9027617714431742E-2</v>
      </c>
      <c r="AH99" s="51">
        <f t="shared" si="61"/>
        <v>9.5071654126261396E-3</v>
      </c>
      <c r="AI99">
        <f t="shared" si="40"/>
        <v>1.6914507409816053</v>
      </c>
      <c r="AJ99">
        <f t="shared" si="62"/>
        <v>3.2659923251647598</v>
      </c>
      <c r="AM99">
        <f t="shared" si="63"/>
        <v>1.773075453408987</v>
      </c>
      <c r="AN99">
        <f t="shared" si="64"/>
        <v>3.5524038859380624</v>
      </c>
    </row>
    <row r="100" spans="1:40" customFormat="1" x14ac:dyDescent="0.35">
      <c r="A100">
        <f>'Front Sheet'!A102</f>
        <v>200611</v>
      </c>
      <c r="B100">
        <f>'Front Sheet'!B102</f>
        <v>7.3863575367177969E-2</v>
      </c>
      <c r="C100">
        <f>'Front Sheet'!C102</f>
        <v>7.3863575367177969E-2</v>
      </c>
      <c r="D100">
        <f>'Front Sheet'!D102</f>
        <v>6.7248688742137783E-2</v>
      </c>
      <c r="E100">
        <f>'Front Sheet'!E102</f>
        <v>0.15129714455321644</v>
      </c>
      <c r="F100">
        <f>'Front Sheet'!F102</f>
        <v>-4.626928783655191E-2</v>
      </c>
      <c r="G100" s="40"/>
      <c r="H100" s="40">
        <f t="shared" si="41"/>
        <v>-6.3262152300418803E-2</v>
      </c>
      <c r="I100" s="17">
        <f t="shared" si="42"/>
        <v>-1</v>
      </c>
      <c r="J100" s="17">
        <f t="shared" si="65"/>
        <v>-7.3863575367177969E-2</v>
      </c>
      <c r="K100" s="3">
        <f t="shared" si="43"/>
        <v>2.2706655085733609</v>
      </c>
      <c r="L100" s="54">
        <f t="shared" si="37"/>
        <v>-0.16771947292615993</v>
      </c>
      <c r="M100" s="40">
        <f t="shared" si="44"/>
        <v>-6.3262152300418803E-2</v>
      </c>
      <c r="N100" s="17">
        <f t="shared" si="45"/>
        <v>-1</v>
      </c>
      <c r="O100" s="17">
        <f t="shared" si="46"/>
        <v>-7.3863575367177969E-2</v>
      </c>
      <c r="P100" s="53">
        <f t="shared" si="38"/>
        <v>1.7024661699743628</v>
      </c>
      <c r="Q100" s="41">
        <f t="shared" si="47"/>
        <v>-0.12575023825597217</v>
      </c>
      <c r="R100" s="40">
        <f t="shared" si="48"/>
        <v>-0.23011297982679418</v>
      </c>
      <c r="S100" s="17">
        <f t="shared" si="49"/>
        <v>-1</v>
      </c>
      <c r="T100" s="17">
        <f t="shared" si="39"/>
        <v>-6.7248688742137783E-2</v>
      </c>
      <c r="U100" s="53">
        <f t="shared" si="50"/>
        <v>1.1586025865413976</v>
      </c>
      <c r="V100" s="41">
        <f t="shared" si="51"/>
        <v>-7.7914504718158195E-2</v>
      </c>
      <c r="W100" s="40">
        <f t="shared" si="52"/>
        <v>9.0877385095337548E-2</v>
      </c>
      <c r="X100" s="17">
        <f t="shared" si="53"/>
        <v>1</v>
      </c>
      <c r="Y100" s="17">
        <f t="shared" si="54"/>
        <v>0.15129714455321644</v>
      </c>
      <c r="Z100" s="53">
        <f t="shared" si="55"/>
        <v>1.1681844990791723</v>
      </c>
      <c r="AA100" s="41">
        <f t="shared" si="56"/>
        <v>0.17674297902200828</v>
      </c>
      <c r="AB100" s="40">
        <f t="shared" si="57"/>
        <v>-7.1025262979936207E-2</v>
      </c>
      <c r="AC100" s="17">
        <f t="shared" si="58"/>
        <v>-1</v>
      </c>
      <c r="AD100" s="17">
        <f t="shared" si="66"/>
        <v>4.626928783655191E-2</v>
      </c>
      <c r="AE100" s="53">
        <f t="shared" si="59"/>
        <v>1.3789791569550958</v>
      </c>
      <c r="AF100" s="41">
        <f t="shared" si="60"/>
        <v>6.3804383533761014E-2</v>
      </c>
      <c r="AH100" s="51">
        <f t="shared" si="61"/>
        <v>-2.6167370668904198E-2</v>
      </c>
      <c r="AI100">
        <f t="shared" si="40"/>
        <v>0.72820580032066584</v>
      </c>
      <c r="AJ100">
        <f t="shared" si="62"/>
        <v>-1.2382521621717721</v>
      </c>
      <c r="AM100">
        <f t="shared" si="63"/>
        <v>1.179758641683087</v>
      </c>
      <c r="AN100">
        <f t="shared" si="64"/>
        <v>-9.0361790173414391E-2</v>
      </c>
    </row>
    <row r="101" spans="1:40" customFormat="1" x14ac:dyDescent="0.35">
      <c r="A101">
        <f>'Front Sheet'!A103</f>
        <v>200612</v>
      </c>
      <c r="B101">
        <f>'Front Sheet'!B103</f>
        <v>-2.1822589903862471E-2</v>
      </c>
      <c r="C101">
        <f>'Front Sheet'!C103</f>
        <v>-2.1822589903862471E-2</v>
      </c>
      <c r="D101">
        <f>'Front Sheet'!D103</f>
        <v>-3.6574355752933205E-2</v>
      </c>
      <c r="E101">
        <f>'Front Sheet'!E103</f>
        <v>2.0568790926543935E-2</v>
      </c>
      <c r="F101">
        <f>'Front Sheet'!F103</f>
        <v>-0.1080591448579627</v>
      </c>
      <c r="G101" s="40"/>
      <c r="H101" s="40">
        <f t="shared" si="41"/>
        <v>2.9960072833582492E-2</v>
      </c>
      <c r="I101" s="17">
        <f t="shared" si="42"/>
        <v>1</v>
      </c>
      <c r="J101" s="17">
        <f t="shared" si="65"/>
        <v>-2.1822589903862471E-2</v>
      </c>
      <c r="K101" s="3">
        <f t="shared" si="43"/>
        <v>2.2706655085733609</v>
      </c>
      <c r="L101" s="54">
        <f t="shared" si="37"/>
        <v>-4.9551802202441771E-2</v>
      </c>
      <c r="M101" s="40">
        <f t="shared" si="44"/>
        <v>2.9960072833582492E-2</v>
      </c>
      <c r="N101" s="17">
        <f t="shared" si="45"/>
        <v>1</v>
      </c>
      <c r="O101" s="17">
        <f t="shared" si="46"/>
        <v>-2.1822589903862471E-2</v>
      </c>
      <c r="P101" s="53">
        <f t="shared" si="38"/>
        <v>1.7024661699743628</v>
      </c>
      <c r="Q101" s="41">
        <f t="shared" si="47"/>
        <v>-3.7152221052549943E-2</v>
      </c>
      <c r="R101" s="40">
        <f t="shared" si="48"/>
        <v>-0.10879411310755609</v>
      </c>
      <c r="S101" s="17">
        <f t="shared" si="49"/>
        <v>-1</v>
      </c>
      <c r="T101" s="17">
        <f t="shared" si="39"/>
        <v>3.6574355752933205E-2</v>
      </c>
      <c r="U101" s="53">
        <f t="shared" si="50"/>
        <v>1.1586025865413976</v>
      </c>
      <c r="V101" s="41">
        <f t="shared" si="51"/>
        <v>4.2375143176433656E-2</v>
      </c>
      <c r="W101" s="40">
        <f t="shared" si="52"/>
        <v>0.15849574710444284</v>
      </c>
      <c r="X101" s="17">
        <f t="shared" si="53"/>
        <v>1</v>
      </c>
      <c r="Y101" s="17">
        <f t="shared" si="54"/>
        <v>2.0568790926543935E-2</v>
      </c>
      <c r="Z101" s="53">
        <f t="shared" si="55"/>
        <v>1.1681844990791723</v>
      </c>
      <c r="AA101" s="41">
        <f t="shared" si="56"/>
        <v>2.4028142725188953E-2</v>
      </c>
      <c r="AB101" s="40">
        <f t="shared" si="57"/>
        <v>-8.7677840857036116E-2</v>
      </c>
      <c r="AC101" s="17">
        <f t="shared" si="58"/>
        <v>-1</v>
      </c>
      <c r="AD101" s="17">
        <f t="shared" si="66"/>
        <v>0.1080591448579627</v>
      </c>
      <c r="AE101" s="53">
        <f t="shared" si="59"/>
        <v>1.3789791569550958</v>
      </c>
      <c r="AF101" s="41">
        <f t="shared" si="60"/>
        <v>0.14901130847752198</v>
      </c>
      <c r="AH101" s="51">
        <f t="shared" si="61"/>
        <v>2.5742114224830574E-2</v>
      </c>
      <c r="AI101">
        <f t="shared" si="40"/>
        <v>1.0076312144381536</v>
      </c>
      <c r="AJ101">
        <f t="shared" si="62"/>
        <v>0.84957068680775905</v>
      </c>
      <c r="AM101">
        <f t="shared" si="63"/>
        <v>1.0707840683779783</v>
      </c>
      <c r="AN101">
        <f t="shared" si="64"/>
        <v>0.91358601575657339</v>
      </c>
    </row>
    <row r="102" spans="1:40" customFormat="1" x14ac:dyDescent="0.35">
      <c r="A102">
        <f>'Front Sheet'!A104</f>
        <v>200701</v>
      </c>
      <c r="B102">
        <f>'Front Sheet'!B104</f>
        <v>3.3053043950097546E-2</v>
      </c>
      <c r="C102">
        <f>'Front Sheet'!C104</f>
        <v>3.3053043950097546E-2</v>
      </c>
      <c r="D102">
        <f>'Front Sheet'!D104</f>
        <v>-4.90230518039926E-2</v>
      </c>
      <c r="E102">
        <f>'Front Sheet'!E104</f>
        <v>-6.1763861095833691E-2</v>
      </c>
      <c r="F102">
        <f>'Front Sheet'!F104</f>
        <v>-0.10072261067145374</v>
      </c>
      <c r="G102" s="40"/>
      <c r="H102" s="40">
        <f t="shared" si="41"/>
        <v>5.5854641386940573E-2</v>
      </c>
      <c r="I102" s="17">
        <f t="shared" si="42"/>
        <v>1</v>
      </c>
      <c r="J102" s="17">
        <f t="shared" si="65"/>
        <v>3.3053043950097546E-2</v>
      </c>
      <c r="K102" s="3">
        <f t="shared" si="43"/>
        <v>2.2706655085733609</v>
      </c>
      <c r="L102" s="54">
        <f t="shared" si="37"/>
        <v>7.5052406850845896E-2</v>
      </c>
      <c r="M102" s="40">
        <f t="shared" si="44"/>
        <v>5.5854641386940573E-2</v>
      </c>
      <c r="N102" s="17">
        <f t="shared" si="45"/>
        <v>1</v>
      </c>
      <c r="O102" s="17">
        <f t="shared" si="46"/>
        <v>3.3053043950097546E-2</v>
      </c>
      <c r="P102" s="53">
        <f t="shared" si="38"/>
        <v>1.7024661699743628</v>
      </c>
      <c r="Q102" s="41">
        <f t="shared" si="47"/>
        <v>5.6271689139716856E-2</v>
      </c>
      <c r="R102" s="40">
        <f t="shared" si="48"/>
        <v>-4.0716124144350455E-2</v>
      </c>
      <c r="S102" s="17">
        <f t="shared" si="49"/>
        <v>-1</v>
      </c>
      <c r="T102" s="17">
        <f t="shared" si="39"/>
        <v>4.90230518039926E-2</v>
      </c>
      <c r="U102" s="53">
        <f t="shared" si="50"/>
        <v>1.1586025865413976</v>
      </c>
      <c r="V102" s="41">
        <f t="shared" si="51"/>
        <v>5.679823462025875E-2</v>
      </c>
      <c r="W102" s="40">
        <f t="shared" si="52"/>
        <v>0.1795722812295841</v>
      </c>
      <c r="X102" s="17">
        <f t="shared" si="53"/>
        <v>1</v>
      </c>
      <c r="Y102" s="17">
        <f t="shared" si="54"/>
        <v>-6.1763861095833691E-2</v>
      </c>
      <c r="Z102" s="53">
        <f t="shared" si="55"/>
        <v>1.1681844990791723</v>
      </c>
      <c r="AA102" s="41">
        <f t="shared" si="56"/>
        <v>-7.2151585135432059E-2</v>
      </c>
      <c r="AB102" s="40">
        <f t="shared" si="57"/>
        <v>-0.17537850989693382</v>
      </c>
      <c r="AC102" s="17">
        <f t="shared" si="58"/>
        <v>-1</v>
      </c>
      <c r="AD102" s="17">
        <f t="shared" si="66"/>
        <v>0.10072261067145374</v>
      </c>
      <c r="AE102" s="53">
        <f t="shared" si="59"/>
        <v>1.3789791569550958</v>
      </c>
      <c r="AF102" s="41">
        <f t="shared" si="60"/>
        <v>0.13889438075003763</v>
      </c>
      <c r="AH102" s="51">
        <f t="shared" si="61"/>
        <v>5.0973025245085415E-2</v>
      </c>
      <c r="AI102">
        <f t="shared" si="40"/>
        <v>-1.0827796531198282</v>
      </c>
      <c r="AJ102">
        <f t="shared" si="62"/>
        <v>2.4709673091585369</v>
      </c>
      <c r="AM102">
        <f t="shared" si="63"/>
        <v>-0.91686670797903014</v>
      </c>
      <c r="AN102">
        <f t="shared" si="64"/>
        <v>2.2357622792497782</v>
      </c>
    </row>
    <row r="103" spans="1:40" customFormat="1" x14ac:dyDescent="0.35">
      <c r="A103">
        <f>'Front Sheet'!A105</f>
        <v>200702</v>
      </c>
      <c r="B103">
        <f>'Front Sheet'!B105</f>
        <v>2.5028290112534053E-2</v>
      </c>
      <c r="C103">
        <f>'Front Sheet'!C105</f>
        <v>2.5028290112534053E-2</v>
      </c>
      <c r="D103">
        <f>'Front Sheet'!D105</f>
        <v>6.2167873803524988E-2</v>
      </c>
      <c r="E103">
        <f>'Front Sheet'!E105</f>
        <v>1.0894888525646358E-2</v>
      </c>
      <c r="F103">
        <f>'Front Sheet'!F105</f>
        <v>4.0065733914355889E-2</v>
      </c>
      <c r="G103" s="40"/>
      <c r="H103" s="40">
        <f t="shared" si="41"/>
        <v>8.5094029413413041E-2</v>
      </c>
      <c r="I103" s="17">
        <f t="shared" si="42"/>
        <v>1</v>
      </c>
      <c r="J103" s="17">
        <f t="shared" si="65"/>
        <v>2.5028290112534053E-2</v>
      </c>
      <c r="K103" s="3">
        <f t="shared" si="43"/>
        <v>2.2706655085733609</v>
      </c>
      <c r="L103" s="54">
        <f t="shared" si="37"/>
        <v>5.6830875097098756E-2</v>
      </c>
      <c r="M103" s="40">
        <f t="shared" si="44"/>
        <v>8.5094029413413041E-2</v>
      </c>
      <c r="N103" s="17">
        <f t="shared" si="45"/>
        <v>1</v>
      </c>
      <c r="O103" s="17">
        <f t="shared" si="46"/>
        <v>2.5028290112534053E-2</v>
      </c>
      <c r="P103" s="53">
        <f t="shared" si="38"/>
        <v>1.7024661699743628</v>
      </c>
      <c r="Q103" s="41">
        <f t="shared" si="47"/>
        <v>4.2609817208893064E-2</v>
      </c>
      <c r="R103" s="40">
        <f t="shared" si="48"/>
        <v>-1.8348718814788022E-2</v>
      </c>
      <c r="S103" s="17">
        <f t="shared" si="49"/>
        <v>-1</v>
      </c>
      <c r="T103" s="17">
        <f t="shared" si="39"/>
        <v>-6.2167873803524988E-2</v>
      </c>
      <c r="U103" s="53">
        <f t="shared" si="50"/>
        <v>1.1586025865413976</v>
      </c>
      <c r="V103" s="41">
        <f t="shared" si="51"/>
        <v>-7.2027859388543239E-2</v>
      </c>
      <c r="W103" s="40">
        <f t="shared" si="52"/>
        <v>0.11010207438392668</v>
      </c>
      <c r="X103" s="17">
        <f t="shared" si="53"/>
        <v>1</v>
      </c>
      <c r="Y103" s="17">
        <f t="shared" si="54"/>
        <v>1.0894888525646358E-2</v>
      </c>
      <c r="Z103" s="53">
        <f t="shared" si="55"/>
        <v>1.1681844990791723</v>
      </c>
      <c r="AA103" s="41">
        <f t="shared" si="56"/>
        <v>1.2727239894855613E-2</v>
      </c>
      <c r="AB103" s="40">
        <f t="shared" si="57"/>
        <v>-0.25505104336596834</v>
      </c>
      <c r="AC103" s="17">
        <f t="shared" si="58"/>
        <v>-1</v>
      </c>
      <c r="AD103" s="17">
        <f t="shared" si="66"/>
        <v>-4.0065733914355889E-2</v>
      </c>
      <c r="AE103" s="53">
        <f t="shared" si="59"/>
        <v>1.3789791569550958</v>
      </c>
      <c r="AF103" s="41">
        <f t="shared" si="60"/>
        <v>-5.5249811976005675E-2</v>
      </c>
      <c r="AH103" s="51">
        <f t="shared" si="61"/>
        <v>-3.0219478327402974E-3</v>
      </c>
      <c r="AI103">
        <f t="shared" si="40"/>
        <v>-0.33884468464195455</v>
      </c>
      <c r="AJ103">
        <f t="shared" si="62"/>
        <v>-2.7281749645918678</v>
      </c>
      <c r="AM103">
        <f t="shared" si="63"/>
        <v>-0.68748220325416298</v>
      </c>
      <c r="AN103">
        <f t="shared" si="64"/>
        <v>-2.2922789685292724</v>
      </c>
    </row>
    <row r="104" spans="1:40" customFormat="1" x14ac:dyDescent="0.35">
      <c r="A104">
        <f>'Front Sheet'!A106</f>
        <v>200703</v>
      </c>
      <c r="B104">
        <f>'Front Sheet'!B106</f>
        <v>-3.9958361612503967E-3</v>
      </c>
      <c r="C104">
        <f>'Front Sheet'!C106</f>
        <v>-3.9958361612503967E-3</v>
      </c>
      <c r="D104">
        <f>'Front Sheet'!D106</f>
        <v>6.5249117499798961E-2</v>
      </c>
      <c r="E104">
        <f>'Front Sheet'!E106</f>
        <v>-7.9069077784745964E-2</v>
      </c>
      <c r="F104">
        <f>'Front Sheet'!F106</f>
        <v>0.14066070442222811</v>
      </c>
      <c r="G104" s="40"/>
      <c r="H104" s="40">
        <f t="shared" si="41"/>
        <v>3.6258744158769132E-2</v>
      </c>
      <c r="I104" s="17">
        <f t="shared" si="42"/>
        <v>1</v>
      </c>
      <c r="J104" s="17">
        <f t="shared" si="65"/>
        <v>-3.9958361612503967E-3</v>
      </c>
      <c r="K104" s="3">
        <f t="shared" si="43"/>
        <v>2.2706655085733609</v>
      </c>
      <c r="L104" s="54">
        <f t="shared" si="37"/>
        <v>-9.0732073492614581E-3</v>
      </c>
      <c r="M104" s="40">
        <f t="shared" si="44"/>
        <v>3.6258744158769132E-2</v>
      </c>
      <c r="N104" s="17">
        <f t="shared" si="45"/>
        <v>1</v>
      </c>
      <c r="O104" s="17">
        <f t="shared" si="46"/>
        <v>-3.9958361612503967E-3</v>
      </c>
      <c r="P104" s="53">
        <f t="shared" si="38"/>
        <v>1.7024661699743628</v>
      </c>
      <c r="Q104" s="41">
        <f t="shared" si="47"/>
        <v>-6.8027758852890231E-3</v>
      </c>
      <c r="R104" s="40">
        <f t="shared" si="48"/>
        <v>-2.3429533753400809E-2</v>
      </c>
      <c r="S104" s="17">
        <f t="shared" si="49"/>
        <v>-1</v>
      </c>
      <c r="T104" s="17">
        <f t="shared" si="39"/>
        <v>-6.5249117499798961E-2</v>
      </c>
      <c r="U104" s="53">
        <f t="shared" si="50"/>
        <v>1.1586025865413976</v>
      </c>
      <c r="V104" s="41">
        <f t="shared" si="51"/>
        <v>-7.5597796304810644E-2</v>
      </c>
      <c r="W104" s="40">
        <f t="shared" si="52"/>
        <v>-3.0300181643643398E-2</v>
      </c>
      <c r="X104" s="17">
        <f t="shared" si="53"/>
        <v>-1</v>
      </c>
      <c r="Y104" s="17">
        <f t="shared" si="54"/>
        <v>7.9069077784745964E-2</v>
      </c>
      <c r="Z104" s="53">
        <f t="shared" si="55"/>
        <v>1.1681844990791723</v>
      </c>
      <c r="AA104" s="41">
        <f t="shared" si="56"/>
        <v>9.236727102462558E-2</v>
      </c>
      <c r="AB104" s="40">
        <f t="shared" si="57"/>
        <v>-0.16871602161506055</v>
      </c>
      <c r="AC104" s="17">
        <f t="shared" si="58"/>
        <v>-1</v>
      </c>
      <c r="AD104" s="17">
        <f t="shared" si="66"/>
        <v>-0.14066070442222811</v>
      </c>
      <c r="AE104" s="53">
        <f t="shared" si="59"/>
        <v>1.3789791569550958</v>
      </c>
      <c r="AF104" s="41">
        <f t="shared" si="60"/>
        <v>-0.19396817960087404</v>
      </c>
      <c r="AH104" s="51">
        <f t="shared" si="61"/>
        <v>-3.8614937623121917E-2</v>
      </c>
      <c r="AI104">
        <f t="shared" si="40"/>
        <v>-0.53002155617494984</v>
      </c>
      <c r="AJ104">
        <f t="shared" si="62"/>
        <v>0.8752510136854319</v>
      </c>
      <c r="AM104">
        <f t="shared" si="63"/>
        <v>-0.23644058025024878</v>
      </c>
      <c r="AN104">
        <f t="shared" si="64"/>
        <v>0.31594847498397982</v>
      </c>
    </row>
    <row r="105" spans="1:40" customFormat="1" x14ac:dyDescent="0.35">
      <c r="A105">
        <f>'Front Sheet'!A107</f>
        <v>200704</v>
      </c>
      <c r="B105">
        <f>'Front Sheet'!B107</f>
        <v>2.347699043826729E-2</v>
      </c>
      <c r="C105">
        <f>'Front Sheet'!C107</f>
        <v>2.347699043826729E-2</v>
      </c>
      <c r="D105">
        <f>'Front Sheet'!D107</f>
        <v>1.8410444553447133E-4</v>
      </c>
      <c r="E105">
        <f>'Front Sheet'!E107</f>
        <v>-3.2706554386354329E-2</v>
      </c>
      <c r="F105">
        <f>'Front Sheet'!F107</f>
        <v>0.13478888727876018</v>
      </c>
      <c r="G105" s="40"/>
      <c r="H105" s="40">
        <f t="shared" si="41"/>
        <v>5.4085497901381202E-2</v>
      </c>
      <c r="I105" s="17">
        <f t="shared" si="42"/>
        <v>1</v>
      </c>
      <c r="J105" s="17">
        <f t="shared" si="65"/>
        <v>2.347699043826729E-2</v>
      </c>
      <c r="K105" s="3">
        <f t="shared" si="43"/>
        <v>2.2706655085733609</v>
      </c>
      <c r="L105" s="54">
        <f t="shared" si="37"/>
        <v>5.330839243328013E-2</v>
      </c>
      <c r="M105" s="40">
        <f t="shared" si="44"/>
        <v>5.4085497901381202E-2</v>
      </c>
      <c r="N105" s="17">
        <f t="shared" si="45"/>
        <v>1</v>
      </c>
      <c r="O105" s="17">
        <f t="shared" si="46"/>
        <v>2.347699043826729E-2</v>
      </c>
      <c r="P105" s="53">
        <f t="shared" si="38"/>
        <v>1.7024661699743628</v>
      </c>
      <c r="Q105" s="41">
        <f t="shared" si="47"/>
        <v>3.9968781993961651E-2</v>
      </c>
      <c r="R105" s="40">
        <f t="shared" si="48"/>
        <v>7.839393949933135E-2</v>
      </c>
      <c r="S105" s="17">
        <f t="shared" si="49"/>
        <v>1</v>
      </c>
      <c r="T105" s="17">
        <f t="shared" ref="T105:T136" si="67">S105*D105</f>
        <v>1.8410444553447133E-4</v>
      </c>
      <c r="U105" s="53">
        <f t="shared" si="50"/>
        <v>1.1586025865413976</v>
      </c>
      <c r="V105" s="41">
        <f t="shared" si="51"/>
        <v>2.1330388679000834E-4</v>
      </c>
      <c r="W105" s="40">
        <f t="shared" si="52"/>
        <v>-0.1299380503549333</v>
      </c>
      <c r="X105" s="17">
        <f t="shared" si="53"/>
        <v>-1</v>
      </c>
      <c r="Y105" s="17">
        <f t="shared" si="54"/>
        <v>3.2706554386354329E-2</v>
      </c>
      <c r="Z105" s="53">
        <f t="shared" si="55"/>
        <v>1.1681844990791723</v>
      </c>
      <c r="AA105" s="41">
        <f t="shared" si="56"/>
        <v>3.8207289852429036E-2</v>
      </c>
      <c r="AB105" s="40">
        <f t="shared" si="57"/>
        <v>8.0003827665130256E-2</v>
      </c>
      <c r="AC105" s="17">
        <f t="shared" si="58"/>
        <v>1</v>
      </c>
      <c r="AD105" s="17">
        <f t="shared" si="66"/>
        <v>0.13478888727876018</v>
      </c>
      <c r="AE105" s="53">
        <f t="shared" si="59"/>
        <v>1.3789791569550958</v>
      </c>
      <c r="AF105" s="41">
        <f t="shared" si="60"/>
        <v>0.18587106614658014</v>
      </c>
      <c r="AH105" s="51">
        <f t="shared" si="61"/>
        <v>6.3513766862608192E-2</v>
      </c>
      <c r="AI105">
        <f t="shared" si="40"/>
        <v>1.7869226743301618</v>
      </c>
      <c r="AJ105">
        <f t="shared" si="62"/>
        <v>3.7191069967451273</v>
      </c>
      <c r="AM105">
        <f t="shared" si="63"/>
        <v>1.9350257984048513</v>
      </c>
      <c r="AN105">
        <f t="shared" si="64"/>
        <v>4.091229034164126</v>
      </c>
    </row>
    <row r="106" spans="1:40" customFormat="1" x14ac:dyDescent="0.35">
      <c r="A106">
        <f>'Front Sheet'!A108</f>
        <v>200705</v>
      </c>
      <c r="B106">
        <f>'Front Sheet'!B108</f>
        <v>-2.3095722738831578E-2</v>
      </c>
      <c r="C106">
        <f>'Front Sheet'!C108</f>
        <v>-2.3095722738831578E-2</v>
      </c>
      <c r="D106">
        <f>'Front Sheet'!D108</f>
        <v>-2.1617882614691879E-2</v>
      </c>
      <c r="E106">
        <f>'Front Sheet'!E108</f>
        <v>5.0805937843314442E-2</v>
      </c>
      <c r="F106">
        <f>'Front Sheet'!F108</f>
        <v>-3.6600552611726275E-2</v>
      </c>
      <c r="G106" s="40"/>
      <c r="H106" s="40">
        <f t="shared" si="41"/>
        <v>4.4509444389550942E-2</v>
      </c>
      <c r="I106" s="17">
        <f t="shared" si="42"/>
        <v>1</v>
      </c>
      <c r="J106" s="17">
        <f t="shared" si="65"/>
        <v>-2.3095722738831578E-2</v>
      </c>
      <c r="K106" s="3">
        <f t="shared" si="43"/>
        <v>2.2706655085733609</v>
      </c>
      <c r="L106" s="54">
        <f t="shared" si="37"/>
        <v>-5.2442661018638342E-2</v>
      </c>
      <c r="M106" s="40">
        <f t="shared" si="44"/>
        <v>4.4509444389550942E-2</v>
      </c>
      <c r="N106" s="17">
        <f t="shared" si="45"/>
        <v>1</v>
      </c>
      <c r="O106" s="17">
        <f t="shared" si="46"/>
        <v>-2.3095722738831578E-2</v>
      </c>
      <c r="P106" s="53">
        <f t="shared" si="38"/>
        <v>1.7024661699743628</v>
      </c>
      <c r="Q106" s="41">
        <f t="shared" si="47"/>
        <v>-3.9319686633968398E-2</v>
      </c>
      <c r="R106" s="40">
        <f t="shared" si="48"/>
        <v>0.12760109574885842</v>
      </c>
      <c r="S106" s="17">
        <f t="shared" si="49"/>
        <v>1</v>
      </c>
      <c r="T106" s="17">
        <f t="shared" si="67"/>
        <v>-2.1617882614691879E-2</v>
      </c>
      <c r="U106" s="53">
        <f t="shared" si="50"/>
        <v>1.1586025865413976</v>
      </c>
      <c r="V106" s="41">
        <f t="shared" si="51"/>
        <v>-2.5046534712930321E-2</v>
      </c>
      <c r="W106" s="40">
        <f t="shared" si="52"/>
        <v>-0.10088074364545394</v>
      </c>
      <c r="X106" s="17">
        <f t="shared" si="53"/>
        <v>-1</v>
      </c>
      <c r="Y106" s="17">
        <f t="shared" si="54"/>
        <v>-5.0805937843314442E-2</v>
      </c>
      <c r="Z106" s="53">
        <f t="shared" si="55"/>
        <v>1.1681844990791723</v>
      </c>
      <c r="AA106" s="41">
        <f t="shared" si="56"/>
        <v>-5.9350709049739846E-2</v>
      </c>
      <c r="AB106" s="40">
        <f t="shared" si="57"/>
        <v>0.31551532561534418</v>
      </c>
      <c r="AC106" s="17">
        <f t="shared" si="58"/>
        <v>1</v>
      </c>
      <c r="AD106" s="17">
        <f t="shared" si="66"/>
        <v>-3.6600552611726275E-2</v>
      </c>
      <c r="AE106" s="53">
        <f t="shared" si="59"/>
        <v>1.3789791569550958</v>
      </c>
      <c r="AF106" s="41">
        <f t="shared" si="60"/>
        <v>-5.0471399184608925E-2</v>
      </c>
      <c r="AH106" s="51">
        <f t="shared" si="61"/>
        <v>-4.5326198119977165E-2</v>
      </c>
      <c r="AI106">
        <f t="shared" si="40"/>
        <v>0.9125981997281839</v>
      </c>
      <c r="AJ106">
        <f t="shared" si="62"/>
        <v>0.168080130471564</v>
      </c>
      <c r="AM106">
        <f t="shared" si="63"/>
        <v>-1.2553251717774025</v>
      </c>
      <c r="AN106">
        <f t="shared" si="64"/>
        <v>0.35816075660827984</v>
      </c>
    </row>
    <row r="107" spans="1:40" customFormat="1" x14ac:dyDescent="0.35">
      <c r="A107">
        <f>'Front Sheet'!A109</f>
        <v>200706</v>
      </c>
      <c r="B107">
        <f>'Front Sheet'!B109</f>
        <v>-2.3819300674640914E-2</v>
      </c>
      <c r="C107">
        <f>'Front Sheet'!C109</f>
        <v>-2.3819300674640914E-2</v>
      </c>
      <c r="D107">
        <f>'Front Sheet'!D109</f>
        <v>0.10566297967533951</v>
      </c>
      <c r="E107">
        <f>'Front Sheet'!E109</f>
        <v>6.0105722980997259E-3</v>
      </c>
      <c r="F107">
        <f>'Front Sheet'!F109</f>
        <v>3.4100141777241091E-2</v>
      </c>
      <c r="G107" s="40"/>
      <c r="H107" s="40">
        <f t="shared" si="41"/>
        <v>-3.6145684618146857E-3</v>
      </c>
      <c r="I107" s="17">
        <f t="shared" si="42"/>
        <v>-1</v>
      </c>
      <c r="J107" s="17">
        <f t="shared" si="65"/>
        <v>2.3819300674640914E-2</v>
      </c>
      <c r="K107" s="3">
        <f t="shared" si="43"/>
        <v>2.2706655085733609</v>
      </c>
      <c r="L107" s="54">
        <f t="shared" si="37"/>
        <v>5.4085664480245307E-2</v>
      </c>
      <c r="M107" s="40">
        <f t="shared" si="44"/>
        <v>-3.6145684618146857E-3</v>
      </c>
      <c r="N107" s="17">
        <f t="shared" si="45"/>
        <v>-1</v>
      </c>
      <c r="O107" s="17">
        <f t="shared" si="46"/>
        <v>2.3819300674640914E-2</v>
      </c>
      <c r="P107" s="53">
        <f t="shared" si="38"/>
        <v>1.7024661699743628</v>
      </c>
      <c r="Q107" s="41">
        <f t="shared" si="47"/>
        <v>4.0551553591023672E-2</v>
      </c>
      <c r="R107" s="40">
        <f t="shared" si="48"/>
        <v>4.3815339330641558E-2</v>
      </c>
      <c r="S107" s="17">
        <f t="shared" si="49"/>
        <v>1</v>
      </c>
      <c r="T107" s="17">
        <f t="shared" si="67"/>
        <v>0.10566297967533951</v>
      </c>
      <c r="U107" s="53">
        <f t="shared" si="50"/>
        <v>1.1586025865413976</v>
      </c>
      <c r="V107" s="41">
        <f t="shared" si="51"/>
        <v>0.12242140155351948</v>
      </c>
      <c r="W107" s="40">
        <f t="shared" si="52"/>
        <v>-6.0969694327785845E-2</v>
      </c>
      <c r="X107" s="17">
        <f t="shared" si="53"/>
        <v>-1</v>
      </c>
      <c r="Y107" s="17">
        <f t="shared" si="54"/>
        <v>-6.0105722980997259E-3</v>
      </c>
      <c r="Z107" s="53">
        <f t="shared" si="55"/>
        <v>1.1681844990791723</v>
      </c>
      <c r="AA107" s="41">
        <f t="shared" si="56"/>
        <v>-7.0214573892347781E-3</v>
      </c>
      <c r="AB107" s="40">
        <f t="shared" si="57"/>
        <v>0.23884903908926197</v>
      </c>
      <c r="AC107" s="17">
        <f t="shared" si="58"/>
        <v>1</v>
      </c>
      <c r="AD107" s="17">
        <f t="shared" si="66"/>
        <v>3.4100141777241091E-2</v>
      </c>
      <c r="AE107" s="53">
        <f t="shared" si="59"/>
        <v>1.3789791569550958</v>
      </c>
      <c r="AF107" s="41">
        <f t="shared" si="60"/>
        <v>4.7023384760029159E-2</v>
      </c>
      <c r="AH107" s="51">
        <f t="shared" si="61"/>
        <v>5.1412109399116571E-2</v>
      </c>
      <c r="AI107">
        <f t="shared" si="40"/>
        <v>0.6568307816909521</v>
      </c>
      <c r="AJ107">
        <f t="shared" si="62"/>
        <v>2.0292011109189545</v>
      </c>
      <c r="AM107">
        <f t="shared" si="63"/>
        <v>1.4745774178488429</v>
      </c>
      <c r="AN107">
        <f t="shared" si="64"/>
        <v>3.0429193431115262</v>
      </c>
    </row>
    <row r="108" spans="1:40" customFormat="1" x14ac:dyDescent="0.35">
      <c r="A108">
        <f>'Front Sheet'!A110</f>
        <v>200707</v>
      </c>
      <c r="B108">
        <f>'Front Sheet'!B110</f>
        <v>4.2850626534359476E-2</v>
      </c>
      <c r="C108">
        <f>'Front Sheet'!C110</f>
        <v>4.2850626534359476E-2</v>
      </c>
      <c r="D108">
        <f>'Front Sheet'!D110</f>
        <v>0.10934414259689519</v>
      </c>
      <c r="E108">
        <f>'Front Sheet'!E110</f>
        <v>1.4101537532260892E-2</v>
      </c>
      <c r="F108">
        <f>'Front Sheet'!F110</f>
        <v>6.4152262940299423E-2</v>
      </c>
      <c r="G108" s="40"/>
      <c r="H108" s="40">
        <f t="shared" si="41"/>
        <v>-2.3438032975205202E-2</v>
      </c>
      <c r="I108" s="17">
        <f t="shared" si="42"/>
        <v>-1</v>
      </c>
      <c r="J108" s="17">
        <f t="shared" si="65"/>
        <v>-4.2850626534359476E-2</v>
      </c>
      <c r="K108" s="3">
        <f t="shared" si="43"/>
        <v>2.2706655085733609</v>
      </c>
      <c r="L108" s="54">
        <f t="shared" si="37"/>
        <v>-9.7299439692328515E-2</v>
      </c>
      <c r="M108" s="40">
        <f t="shared" si="44"/>
        <v>-2.3438032975205202E-2</v>
      </c>
      <c r="N108" s="17">
        <f t="shared" si="45"/>
        <v>-1</v>
      </c>
      <c r="O108" s="17">
        <f t="shared" si="46"/>
        <v>-4.2850626534359476E-2</v>
      </c>
      <c r="P108" s="53">
        <f t="shared" si="38"/>
        <v>1.7024661699743628</v>
      </c>
      <c r="Q108" s="41">
        <f t="shared" si="47"/>
        <v>-7.2951742036952788E-2</v>
      </c>
      <c r="R108" s="40">
        <f t="shared" si="48"/>
        <v>8.42292015061821E-2</v>
      </c>
      <c r="S108" s="17">
        <f t="shared" si="49"/>
        <v>1</v>
      </c>
      <c r="T108" s="17">
        <f t="shared" si="67"/>
        <v>0.10934414259689519</v>
      </c>
      <c r="U108" s="53">
        <f t="shared" si="50"/>
        <v>1.1586025865413976</v>
      </c>
      <c r="V108" s="41">
        <f t="shared" si="51"/>
        <v>0.12668640643591417</v>
      </c>
      <c r="W108" s="40">
        <f t="shared" si="52"/>
        <v>2.4109955755059836E-2</v>
      </c>
      <c r="X108" s="17">
        <f t="shared" si="53"/>
        <v>1</v>
      </c>
      <c r="Y108" s="17">
        <f t="shared" si="54"/>
        <v>1.4101537532260892E-2</v>
      </c>
      <c r="Z108" s="53">
        <f t="shared" si="55"/>
        <v>1.1681844990791723</v>
      </c>
      <c r="AA108" s="41">
        <f t="shared" si="56"/>
        <v>1.6473197558370338E-2</v>
      </c>
      <c r="AB108" s="40">
        <f t="shared" si="57"/>
        <v>0.13228847644427499</v>
      </c>
      <c r="AC108" s="17">
        <f t="shared" si="58"/>
        <v>1</v>
      </c>
      <c r="AD108" s="17">
        <f t="shared" si="66"/>
        <v>6.4152262940299423E-2</v>
      </c>
      <c r="AE108" s="53">
        <f t="shared" si="59"/>
        <v>1.3789791569550958</v>
      </c>
      <c r="AF108" s="41">
        <f t="shared" si="60"/>
        <v>8.8464633466175738E-2</v>
      </c>
      <c r="AH108" s="51">
        <f t="shared" si="61"/>
        <v>1.2274611146235789E-2</v>
      </c>
      <c r="AI108">
        <f t="shared" si="40"/>
        <v>2.3973367799143739E-3</v>
      </c>
      <c r="AJ108">
        <f t="shared" si="62"/>
        <v>-2.4857935659562385</v>
      </c>
      <c r="AM108">
        <f t="shared" si="63"/>
        <v>0.39385304237273938</v>
      </c>
      <c r="AN108">
        <f t="shared" si="64"/>
        <v>-1.8419018676890602</v>
      </c>
    </row>
    <row r="109" spans="1:40" customFormat="1" x14ac:dyDescent="0.35">
      <c r="A109">
        <f>'Front Sheet'!A111</f>
        <v>200708</v>
      </c>
      <c r="B109">
        <f>'Front Sheet'!B111</f>
        <v>3.6919895578791631E-3</v>
      </c>
      <c r="C109">
        <f>'Front Sheet'!C111</f>
        <v>3.6919895578791631E-3</v>
      </c>
      <c r="D109">
        <f>'Front Sheet'!D111</f>
        <v>-4.6871682038265909E-2</v>
      </c>
      <c r="E109">
        <f>'Front Sheet'!E111</f>
        <v>1.5924739821843437E-2</v>
      </c>
      <c r="F109">
        <f>'Front Sheet'!F111</f>
        <v>-6.906375873148303E-2</v>
      </c>
      <c r="G109" s="40"/>
      <c r="H109" s="40">
        <f t="shared" si="41"/>
        <v>-4.0643968791130164E-3</v>
      </c>
      <c r="I109" s="17">
        <f t="shared" si="42"/>
        <v>-1</v>
      </c>
      <c r="J109" s="17">
        <f t="shared" si="65"/>
        <v>-3.6919895578791631E-3</v>
      </c>
      <c r="K109" s="3">
        <f t="shared" si="43"/>
        <v>2.2706655085733609</v>
      </c>
      <c r="L109" s="54">
        <f t="shared" si="37"/>
        <v>-8.3832733470892273E-3</v>
      </c>
      <c r="M109" s="40">
        <f t="shared" si="44"/>
        <v>-4.0643968791130164E-3</v>
      </c>
      <c r="N109" s="17">
        <f t="shared" si="45"/>
        <v>-1</v>
      </c>
      <c r="O109" s="17">
        <f t="shared" si="46"/>
        <v>-3.6919895578791631E-3</v>
      </c>
      <c r="P109" s="53">
        <f t="shared" si="38"/>
        <v>1.7024661699743628</v>
      </c>
      <c r="Q109" s="41">
        <f t="shared" si="47"/>
        <v>-6.2854873221878799E-3</v>
      </c>
      <c r="R109" s="40">
        <f t="shared" si="48"/>
        <v>0.19338923965754284</v>
      </c>
      <c r="S109" s="17">
        <f t="shared" si="49"/>
        <v>1</v>
      </c>
      <c r="T109" s="17">
        <f t="shared" si="67"/>
        <v>-4.6871682038265909E-2</v>
      </c>
      <c r="U109" s="53">
        <f t="shared" si="50"/>
        <v>1.1586025865413976</v>
      </c>
      <c r="V109" s="41">
        <f t="shared" si="51"/>
        <v>-5.4305652045080852E-2</v>
      </c>
      <c r="W109" s="40">
        <f t="shared" si="52"/>
        <v>7.0918047673675058E-2</v>
      </c>
      <c r="X109" s="17">
        <f t="shared" si="53"/>
        <v>1</v>
      </c>
      <c r="Y109" s="17">
        <f t="shared" si="54"/>
        <v>1.5924739821843437E-2</v>
      </c>
      <c r="Z109" s="53">
        <f t="shared" si="55"/>
        <v>1.1681844990791723</v>
      </c>
      <c r="AA109" s="41">
        <f t="shared" si="56"/>
        <v>1.8603034211746323E-2</v>
      </c>
      <c r="AB109" s="40">
        <f t="shared" si="57"/>
        <v>6.1651852105814239E-2</v>
      </c>
      <c r="AC109" s="17">
        <f t="shared" si="58"/>
        <v>1</v>
      </c>
      <c r="AD109" s="17">
        <f t="shared" si="66"/>
        <v>-6.906375873148303E-2</v>
      </c>
      <c r="AE109" s="53">
        <f t="shared" si="59"/>
        <v>1.3789791569550958</v>
      </c>
      <c r="AF109" s="41">
        <f t="shared" si="60"/>
        <v>-9.52374837916906E-2</v>
      </c>
      <c r="AH109" s="51">
        <f t="shared" si="61"/>
        <v>-2.912177245886045E-2</v>
      </c>
      <c r="AI109">
        <f t="shared" si="40"/>
        <v>-0.78264726006544039</v>
      </c>
      <c r="AJ109">
        <f t="shared" si="62"/>
        <v>-0.58085276694049526</v>
      </c>
      <c r="AM109">
        <f t="shared" si="63"/>
        <v>-0.58101398107861146</v>
      </c>
      <c r="AN109">
        <f t="shared" si="64"/>
        <v>-1.6914362863374439</v>
      </c>
    </row>
    <row r="110" spans="1:40" customFormat="1" x14ac:dyDescent="0.35">
      <c r="A110">
        <f>'Front Sheet'!A112</f>
        <v>200709</v>
      </c>
      <c r="B110">
        <f>'Front Sheet'!B112</f>
        <v>0.10062545968535283</v>
      </c>
      <c r="C110">
        <f>'Front Sheet'!C112</f>
        <v>0.10062545968535283</v>
      </c>
      <c r="D110">
        <f>'Front Sheet'!D112</f>
        <v>0.10852185665177513</v>
      </c>
      <c r="E110">
        <f>'Front Sheet'!E112</f>
        <v>0.11168892793330681</v>
      </c>
      <c r="F110">
        <f>'Front Sheet'!F112</f>
        <v>7.4735793334922695E-2</v>
      </c>
      <c r="G110" s="40"/>
      <c r="H110" s="40">
        <f t="shared" si="41"/>
        <v>2.2723315417597725E-2</v>
      </c>
      <c r="I110" s="17">
        <f t="shared" si="42"/>
        <v>1</v>
      </c>
      <c r="J110" s="17">
        <f t="shared" si="65"/>
        <v>0.10062545968535283</v>
      </c>
      <c r="K110" s="3">
        <f t="shared" si="43"/>
        <v>2.2706655085733609</v>
      </c>
      <c r="L110" s="54">
        <f t="shared" si="37"/>
        <v>0.2284867605918699</v>
      </c>
      <c r="M110" s="40">
        <f t="shared" si="44"/>
        <v>2.2723315417597725E-2</v>
      </c>
      <c r="N110" s="17">
        <f t="shared" si="45"/>
        <v>1</v>
      </c>
      <c r="O110" s="17">
        <f t="shared" si="46"/>
        <v>0.10062545968535283</v>
      </c>
      <c r="P110" s="53">
        <f t="shared" si="38"/>
        <v>1.7024661699743628</v>
      </c>
      <c r="Q110" s="41">
        <f t="shared" si="47"/>
        <v>0.17131144095243228</v>
      </c>
      <c r="R110" s="40">
        <f t="shared" si="48"/>
        <v>0.16813544023396879</v>
      </c>
      <c r="S110" s="17">
        <f t="shared" si="49"/>
        <v>1</v>
      </c>
      <c r="T110" s="17">
        <f t="shared" si="67"/>
        <v>0.10852185665177513</v>
      </c>
      <c r="U110" s="53">
        <f t="shared" si="50"/>
        <v>1.1586025865413976</v>
      </c>
      <c r="V110" s="41">
        <f t="shared" si="51"/>
        <v>0.12573370381302143</v>
      </c>
      <c r="W110" s="40">
        <f t="shared" si="52"/>
        <v>3.603684965220405E-2</v>
      </c>
      <c r="X110" s="17">
        <f t="shared" si="53"/>
        <v>1</v>
      </c>
      <c r="Y110" s="17">
        <f t="shared" si="54"/>
        <v>0.11168892793330681</v>
      </c>
      <c r="Z110" s="53">
        <f t="shared" si="55"/>
        <v>1.1681844990791723</v>
      </c>
      <c r="AA110" s="41">
        <f t="shared" si="56"/>
        <v>0.1304732743304598</v>
      </c>
      <c r="AB110" s="40">
        <f t="shared" si="57"/>
        <v>2.9188645986057485E-2</v>
      </c>
      <c r="AC110" s="17">
        <f t="shared" si="58"/>
        <v>1</v>
      </c>
      <c r="AD110" s="17">
        <f t="shared" si="66"/>
        <v>7.4735793334922695E-2</v>
      </c>
      <c r="AE110" s="53">
        <f t="shared" si="59"/>
        <v>1.3789791569550958</v>
      </c>
      <c r="AF110" s="41">
        <f t="shared" si="60"/>
        <v>0.10305910128736197</v>
      </c>
      <c r="AH110" s="51">
        <f t="shared" si="61"/>
        <v>0.1518128561950291</v>
      </c>
      <c r="AI110">
        <f t="shared" si="40"/>
        <v>1.0864623569201073</v>
      </c>
      <c r="AJ110">
        <f t="shared" si="62"/>
        <v>0.59332837691423101</v>
      </c>
      <c r="AM110">
        <f t="shared" si="63"/>
        <v>-1.6242675876863253</v>
      </c>
      <c r="AN110">
        <f t="shared" si="64"/>
        <v>2.9681843852253547</v>
      </c>
    </row>
    <row r="111" spans="1:40" customFormat="1" x14ac:dyDescent="0.35">
      <c r="A111">
        <f>'Front Sheet'!A113</f>
        <v>200710</v>
      </c>
      <c r="B111">
        <f>'Front Sheet'!B113</f>
        <v>6.5305602525919729E-2</v>
      </c>
      <c r="C111">
        <f>'Front Sheet'!C113</f>
        <v>6.5305602525919729E-2</v>
      </c>
      <c r="D111">
        <f>'Front Sheet'!D113</f>
        <v>0.16330451299836798</v>
      </c>
      <c r="E111">
        <f>'Front Sheet'!E113</f>
        <v>-5.2019261261763164E-2</v>
      </c>
      <c r="F111">
        <f>'Front Sheet'!F113</f>
        <v>-3.655451099284842E-2</v>
      </c>
      <c r="G111" s="40"/>
      <c r="H111" s="40">
        <f t="shared" si="41"/>
        <v>0.14716807577759147</v>
      </c>
      <c r="I111" s="17">
        <f t="shared" si="42"/>
        <v>1</v>
      </c>
      <c r="J111" s="17">
        <f t="shared" si="65"/>
        <v>6.5305602525919729E-2</v>
      </c>
      <c r="K111" s="3">
        <f t="shared" si="43"/>
        <v>2.2706655085733609</v>
      </c>
      <c r="L111" s="54">
        <f t="shared" si="37"/>
        <v>0.1482871791722073</v>
      </c>
      <c r="M111" s="40">
        <f t="shared" si="44"/>
        <v>0.14716807577759147</v>
      </c>
      <c r="N111" s="17">
        <f t="shared" si="45"/>
        <v>1</v>
      </c>
      <c r="O111" s="17">
        <f t="shared" si="46"/>
        <v>6.5305602525919729E-2</v>
      </c>
      <c r="P111" s="53">
        <f t="shared" si="38"/>
        <v>1.7024661699743628</v>
      </c>
      <c r="Q111" s="41">
        <f t="shared" si="47"/>
        <v>0.11118057901017063</v>
      </c>
      <c r="R111" s="40">
        <f t="shared" si="48"/>
        <v>0.17099431721040442</v>
      </c>
      <c r="S111" s="17">
        <f t="shared" si="49"/>
        <v>1</v>
      </c>
      <c r="T111" s="17">
        <f t="shared" si="67"/>
        <v>0.16330451299836798</v>
      </c>
      <c r="U111" s="53">
        <f t="shared" si="50"/>
        <v>1.1586025865413976</v>
      </c>
      <c r="V111" s="41">
        <f t="shared" si="51"/>
        <v>0.18920503115379242</v>
      </c>
      <c r="W111" s="40">
        <f t="shared" si="52"/>
        <v>0.14171520528741113</v>
      </c>
      <c r="X111" s="17">
        <f t="shared" si="53"/>
        <v>1</v>
      </c>
      <c r="Y111" s="17">
        <f t="shared" si="54"/>
        <v>-5.2019261261763164E-2</v>
      </c>
      <c r="Z111" s="53">
        <f t="shared" si="55"/>
        <v>1.1681844990791723</v>
      </c>
      <c r="AA111" s="41">
        <f t="shared" si="56"/>
        <v>-6.0768094659541395E-2</v>
      </c>
      <c r="AB111" s="40">
        <f t="shared" si="57"/>
        <v>6.9824297543739089E-2</v>
      </c>
      <c r="AC111" s="17">
        <f t="shared" si="58"/>
        <v>1</v>
      </c>
      <c r="AD111" s="17">
        <f t="shared" si="66"/>
        <v>-3.655451099284842E-2</v>
      </c>
      <c r="AE111" s="53">
        <f t="shared" si="59"/>
        <v>1.3789791569550958</v>
      </c>
      <c r="AF111" s="41">
        <f t="shared" si="60"/>
        <v>-5.0407908751823896E-2</v>
      </c>
      <c r="AH111" s="51">
        <f t="shared" si="61"/>
        <v>6.7499357184961015E-2</v>
      </c>
      <c r="AI111">
        <f t="shared" si="40"/>
        <v>-0.35888838213078783</v>
      </c>
      <c r="AJ111">
        <f t="shared" si="62"/>
        <v>-2.9212554041407692</v>
      </c>
      <c r="AM111">
        <f t="shared" si="63"/>
        <v>0.35788369430730915</v>
      </c>
      <c r="AN111">
        <f t="shared" si="64"/>
        <v>-0.93347512636615804</v>
      </c>
    </row>
    <row r="112" spans="1:40" customFormat="1" x14ac:dyDescent="0.35">
      <c r="A112">
        <f>'Front Sheet'!A114</f>
        <v>200711</v>
      </c>
      <c r="B112">
        <f>'Front Sheet'!B114</f>
        <v>-2.1416986012822298E-3</v>
      </c>
      <c r="C112">
        <f>'Front Sheet'!C114</f>
        <v>-2.1416986012822298E-3</v>
      </c>
      <c r="D112">
        <f>'Front Sheet'!D114</f>
        <v>-5.4069266680789027E-2</v>
      </c>
      <c r="E112">
        <f>'Front Sheet'!E114</f>
        <v>6.7208729907422743E-2</v>
      </c>
      <c r="F112">
        <f>'Front Sheet'!F114</f>
        <v>-9.7772339493450725E-2</v>
      </c>
      <c r="G112" s="40"/>
      <c r="H112" s="40">
        <f t="shared" si="41"/>
        <v>0.16962305176915171</v>
      </c>
      <c r="I112" s="17">
        <f t="shared" si="42"/>
        <v>1</v>
      </c>
      <c r="J112" s="17">
        <f t="shared" si="65"/>
        <v>-2.1416986012822298E-3</v>
      </c>
      <c r="K112" s="3">
        <f t="shared" si="43"/>
        <v>2.2706655085733609</v>
      </c>
      <c r="L112" s="54">
        <f t="shared" si="37"/>
        <v>-4.8630811436913696E-3</v>
      </c>
      <c r="M112" s="40">
        <f t="shared" si="44"/>
        <v>0.16962305176915171</v>
      </c>
      <c r="N112" s="17">
        <f t="shared" si="45"/>
        <v>1</v>
      </c>
      <c r="O112" s="17">
        <f t="shared" si="46"/>
        <v>-2.1416986012822298E-3</v>
      </c>
      <c r="P112" s="53">
        <f t="shared" si="38"/>
        <v>1.7024661699743628</v>
      </c>
      <c r="Q112" s="41">
        <f t="shared" si="47"/>
        <v>-3.6461694149644078E-3</v>
      </c>
      <c r="R112" s="40">
        <f t="shared" si="48"/>
        <v>0.2249546876118772</v>
      </c>
      <c r="S112" s="17">
        <f t="shared" si="49"/>
        <v>1</v>
      </c>
      <c r="T112" s="17">
        <f t="shared" si="67"/>
        <v>-5.4069266680789027E-2</v>
      </c>
      <c r="U112" s="53">
        <f t="shared" si="50"/>
        <v>1.1586025865413976</v>
      </c>
      <c r="V112" s="41">
        <f t="shared" si="51"/>
        <v>-6.2644792228758781E-2</v>
      </c>
      <c r="W112" s="40">
        <f t="shared" si="52"/>
        <v>7.5594406493387098E-2</v>
      </c>
      <c r="X112" s="17">
        <f t="shared" si="53"/>
        <v>1</v>
      </c>
      <c r="Y112" s="17">
        <f t="shared" si="54"/>
        <v>6.7208729907422743E-2</v>
      </c>
      <c r="Z112" s="53">
        <f t="shared" si="55"/>
        <v>1.1681844990791723</v>
      </c>
      <c r="AA112" s="41">
        <f t="shared" si="56"/>
        <v>7.8512196480650026E-2</v>
      </c>
      <c r="AB112" s="40">
        <f t="shared" si="57"/>
        <v>-3.0882476389408754E-2</v>
      </c>
      <c r="AC112" s="17">
        <f t="shared" si="58"/>
        <v>-1</v>
      </c>
      <c r="AD112" s="17">
        <f t="shared" si="66"/>
        <v>9.7772339493450725E-2</v>
      </c>
      <c r="AE112" s="53">
        <f t="shared" si="59"/>
        <v>1.3789791569550958</v>
      </c>
      <c r="AF112" s="41">
        <f t="shared" si="60"/>
        <v>0.13482601828820609</v>
      </c>
      <c r="AH112" s="51">
        <f t="shared" si="61"/>
        <v>2.8436834396288312E-2</v>
      </c>
      <c r="AI112">
        <f t="shared" si="40"/>
        <v>0.44477178020486058</v>
      </c>
      <c r="AJ112">
        <f t="shared" si="62"/>
        <v>-1.0165125147249388</v>
      </c>
      <c r="AM112">
        <f t="shared" si="63"/>
        <v>0.16573475873530319</v>
      </c>
      <c r="AN112">
        <f t="shared" si="64"/>
        <v>-1.4135366647111347</v>
      </c>
    </row>
    <row r="113" spans="1:40" customFormat="1" x14ac:dyDescent="0.35">
      <c r="A113">
        <f>'Front Sheet'!A115</f>
        <v>200712</v>
      </c>
      <c r="B113">
        <f>'Front Sheet'!B115</f>
        <v>6.7428977604217566E-2</v>
      </c>
      <c r="C113">
        <f>'Front Sheet'!C115</f>
        <v>6.7428977604217566E-2</v>
      </c>
      <c r="D113">
        <f>'Front Sheet'!D115</f>
        <v>8.9210999362872259E-2</v>
      </c>
      <c r="E113">
        <f>'Front Sheet'!E115</f>
        <v>5.8408846449432998E-2</v>
      </c>
      <c r="F113">
        <f>'Front Sheet'!F115</f>
        <v>-4.8097837413381049E-2</v>
      </c>
      <c r="G113" s="40"/>
      <c r="H113" s="40">
        <f t="shared" si="41"/>
        <v>0.16378936360999036</v>
      </c>
      <c r="I113" s="17">
        <f t="shared" si="42"/>
        <v>1</v>
      </c>
      <c r="J113" s="17">
        <f t="shared" si="65"/>
        <v>6.7428977604217566E-2</v>
      </c>
      <c r="K113" s="3">
        <f t="shared" si="43"/>
        <v>2.2706655085733609</v>
      </c>
      <c r="L113" s="54">
        <f t="shared" si="37"/>
        <v>0.15310865372426244</v>
      </c>
      <c r="M113" s="40">
        <f t="shared" si="44"/>
        <v>0.16378936360999036</v>
      </c>
      <c r="N113" s="17">
        <f t="shared" si="45"/>
        <v>1</v>
      </c>
      <c r="O113" s="17">
        <f t="shared" si="46"/>
        <v>6.7428977604217566E-2</v>
      </c>
      <c r="P113" s="53">
        <f t="shared" si="38"/>
        <v>1.7024661699743628</v>
      </c>
      <c r="Q113" s="41">
        <f t="shared" si="47"/>
        <v>0.11479555324713937</v>
      </c>
      <c r="R113" s="40">
        <f t="shared" si="48"/>
        <v>0.21775710296935408</v>
      </c>
      <c r="S113" s="17">
        <f t="shared" si="49"/>
        <v>1</v>
      </c>
      <c r="T113" s="17">
        <f t="shared" si="67"/>
        <v>8.9210999362872259E-2</v>
      </c>
      <c r="U113" s="53">
        <f t="shared" si="50"/>
        <v>1.1586025865413976</v>
      </c>
      <c r="V113" s="41">
        <f t="shared" si="51"/>
        <v>0.10336009460976676</v>
      </c>
      <c r="W113" s="40">
        <f t="shared" si="52"/>
        <v>0.12687839657896638</v>
      </c>
      <c r="X113" s="17">
        <f t="shared" si="53"/>
        <v>1</v>
      </c>
      <c r="Y113" s="17">
        <f t="shared" si="54"/>
        <v>5.8408846449432998E-2</v>
      </c>
      <c r="Z113" s="53">
        <f t="shared" si="55"/>
        <v>1.1681844990791723</v>
      </c>
      <c r="AA113" s="41">
        <f t="shared" si="56"/>
        <v>6.8232309031323185E-2</v>
      </c>
      <c r="AB113" s="40">
        <f t="shared" si="57"/>
        <v>-5.9591057151376449E-2</v>
      </c>
      <c r="AC113" s="17">
        <f t="shared" si="58"/>
        <v>-1</v>
      </c>
      <c r="AD113" s="17">
        <f t="shared" si="66"/>
        <v>4.8097837413381049E-2</v>
      </c>
      <c r="AE113" s="53">
        <f t="shared" si="59"/>
        <v>1.3789791569550958</v>
      </c>
      <c r="AF113" s="41">
        <f t="shared" si="60"/>
        <v>6.6325915287667458E-2</v>
      </c>
      <c r="AH113" s="51">
        <f t="shared" si="61"/>
        <v>0.10116450518003184</v>
      </c>
      <c r="AI113">
        <f t="shared" si="40"/>
        <v>0.5772807659739122</v>
      </c>
      <c r="AJ113">
        <f t="shared" si="62"/>
        <v>-0.59330770169699321</v>
      </c>
      <c r="AM113">
        <f t="shared" si="63"/>
        <v>0.71781807788178009</v>
      </c>
      <c r="AN113">
        <f t="shared" si="64"/>
        <v>1.279210195236324</v>
      </c>
    </row>
    <row r="114" spans="1:40" customFormat="1" x14ac:dyDescent="0.35">
      <c r="A114">
        <f>'Front Sheet'!A116</f>
        <v>200801</v>
      </c>
      <c r="B114">
        <f>'Front Sheet'!B116</f>
        <v>0.11175166407005481</v>
      </c>
      <c r="C114">
        <f>'Front Sheet'!C116</f>
        <v>0.11175166407005481</v>
      </c>
      <c r="D114">
        <f>'Front Sheet'!D116</f>
        <v>-3.7456806744318435E-2</v>
      </c>
      <c r="E114">
        <f>'Front Sheet'!E116</f>
        <v>1.6770457786576563E-2</v>
      </c>
      <c r="F114">
        <f>'Front Sheet'!F116</f>
        <v>9.6788106378092445E-2</v>
      </c>
      <c r="G114" s="40"/>
      <c r="H114" s="40">
        <f t="shared" si="41"/>
        <v>0.13059288152885506</v>
      </c>
      <c r="I114" s="17">
        <f t="shared" si="42"/>
        <v>1</v>
      </c>
      <c r="J114" s="17">
        <f t="shared" ref="J114:J145" si="68">I114*B114</f>
        <v>0.11175166407005481</v>
      </c>
      <c r="K114" s="3">
        <f t="shared" si="43"/>
        <v>2.2706655085733609</v>
      </c>
      <c r="L114" s="54">
        <f t="shared" si="37"/>
        <v>0.25375064912955037</v>
      </c>
      <c r="M114" s="40">
        <f t="shared" si="44"/>
        <v>0.13059288152885506</v>
      </c>
      <c r="N114" s="17">
        <f t="shared" si="45"/>
        <v>1</v>
      </c>
      <c r="O114" s="17">
        <f t="shared" si="46"/>
        <v>0.11175166407005481</v>
      </c>
      <c r="P114" s="53">
        <f t="shared" si="38"/>
        <v>1.7024661699743628</v>
      </c>
      <c r="Q114" s="41">
        <f t="shared" si="47"/>
        <v>0.19025342751760782</v>
      </c>
      <c r="R114" s="40">
        <f t="shared" si="48"/>
        <v>0.19844624568045122</v>
      </c>
      <c r="S114" s="17">
        <f t="shared" si="49"/>
        <v>1</v>
      </c>
      <c r="T114" s="17">
        <f t="shared" si="67"/>
        <v>-3.7456806744318435E-2</v>
      </c>
      <c r="U114" s="53">
        <f t="shared" si="50"/>
        <v>1.1586025865413976</v>
      </c>
      <c r="V114" s="41">
        <f t="shared" si="51"/>
        <v>-4.3397553177548606E-2</v>
      </c>
      <c r="W114" s="40">
        <f t="shared" si="52"/>
        <v>7.359831509509257E-2</v>
      </c>
      <c r="X114" s="17">
        <f t="shared" si="53"/>
        <v>1</v>
      </c>
      <c r="Y114" s="17">
        <f t="shared" si="54"/>
        <v>1.6770457786576563E-2</v>
      </c>
      <c r="Z114" s="53">
        <f t="shared" si="55"/>
        <v>1.1681844990791723</v>
      </c>
      <c r="AA114" s="41">
        <f t="shared" si="56"/>
        <v>1.9590988828740347E-2</v>
      </c>
      <c r="AB114" s="40">
        <f t="shared" si="57"/>
        <v>-0.18242468789968019</v>
      </c>
      <c r="AC114" s="17">
        <f t="shared" si="58"/>
        <v>-1</v>
      </c>
      <c r="AD114" s="17">
        <f t="shared" ref="AD114:AD145" si="69">AC114*F114</f>
        <v>-9.6788106378092445E-2</v>
      </c>
      <c r="AE114" s="53">
        <f t="shared" si="59"/>
        <v>1.3789791569550958</v>
      </c>
      <c r="AF114" s="41">
        <f t="shared" si="60"/>
        <v>-0.13346878133654205</v>
      </c>
      <c r="AH114" s="51">
        <f t="shared" si="61"/>
        <v>5.7345746192361567E-2</v>
      </c>
      <c r="AI114">
        <f t="shared" si="40"/>
        <v>0.18824235501356146</v>
      </c>
      <c r="AJ114">
        <f t="shared" si="62"/>
        <v>-2.051567182701926</v>
      </c>
      <c r="AM114">
        <f t="shared" si="63"/>
        <v>-0.19330222310475359</v>
      </c>
      <c r="AN114">
        <f t="shared" si="64"/>
        <v>-2.0390200161074912</v>
      </c>
    </row>
    <row r="115" spans="1:40" customFormat="1" x14ac:dyDescent="0.35">
      <c r="A115">
        <f>'Front Sheet'!A117</f>
        <v>200802</v>
      </c>
      <c r="B115">
        <f>'Front Sheet'!B117</f>
        <v>5.6547849826570906E-2</v>
      </c>
      <c r="C115">
        <f>'Front Sheet'!C117</f>
        <v>5.6547849826570906E-2</v>
      </c>
      <c r="D115">
        <f>'Front Sheet'!D117</f>
        <v>0.10989558290818885</v>
      </c>
      <c r="E115">
        <f>'Front Sheet'!E117</f>
        <v>0.212129546849298</v>
      </c>
      <c r="F115">
        <f>'Front Sheet'!F117</f>
        <v>0.14879918669510667</v>
      </c>
      <c r="G115" s="40"/>
      <c r="H115" s="40">
        <f t="shared" si="41"/>
        <v>0.17703894307299015</v>
      </c>
      <c r="I115" s="17">
        <f t="shared" si="42"/>
        <v>1</v>
      </c>
      <c r="J115" s="17">
        <f t="shared" si="68"/>
        <v>5.6547849826570906E-2</v>
      </c>
      <c r="K115" s="3">
        <f t="shared" si="43"/>
        <v>2.2706655085733609</v>
      </c>
      <c r="L115" s="54">
        <f t="shared" si="37"/>
        <v>0.12840125218518067</v>
      </c>
      <c r="M115" s="40">
        <f t="shared" si="44"/>
        <v>0.17703894307299015</v>
      </c>
      <c r="N115" s="17">
        <f t="shared" si="45"/>
        <v>1</v>
      </c>
      <c r="O115" s="17">
        <f t="shared" si="46"/>
        <v>5.6547849826570906E-2</v>
      </c>
      <c r="P115" s="53">
        <f t="shared" si="38"/>
        <v>1.7024661699743628</v>
      </c>
      <c r="Q115" s="41">
        <f t="shared" si="47"/>
        <v>9.6270801314527615E-2</v>
      </c>
      <c r="R115" s="40">
        <f t="shared" si="48"/>
        <v>-2.3150740622352034E-3</v>
      </c>
      <c r="S115" s="17">
        <f t="shared" si="49"/>
        <v>-1</v>
      </c>
      <c r="T115" s="17">
        <f t="shared" si="67"/>
        <v>-0.10989558290818885</v>
      </c>
      <c r="U115" s="53">
        <f t="shared" si="50"/>
        <v>1.1586025865413976</v>
      </c>
      <c r="V115" s="41">
        <f t="shared" si="51"/>
        <v>-0.12732530660690219</v>
      </c>
      <c r="W115" s="40">
        <f t="shared" si="52"/>
        <v>0.14238803414343232</v>
      </c>
      <c r="X115" s="17">
        <f t="shared" si="53"/>
        <v>1</v>
      </c>
      <c r="Y115" s="17">
        <f t="shared" si="54"/>
        <v>0.212129546849298</v>
      </c>
      <c r="Z115" s="53">
        <f t="shared" si="55"/>
        <v>1.1681844990791723</v>
      </c>
      <c r="AA115" s="41">
        <f t="shared" si="56"/>
        <v>0.24780644842603899</v>
      </c>
      <c r="AB115" s="40">
        <f t="shared" si="57"/>
        <v>-4.9082070528739322E-2</v>
      </c>
      <c r="AC115" s="17">
        <f t="shared" si="58"/>
        <v>-1</v>
      </c>
      <c r="AD115" s="17">
        <f t="shared" si="69"/>
        <v>-0.14879918669510667</v>
      </c>
      <c r="AE115" s="53">
        <f t="shared" si="59"/>
        <v>1.3789791569550958</v>
      </c>
      <c r="AF115" s="41">
        <f t="shared" si="60"/>
        <v>-0.2051909770244221</v>
      </c>
      <c r="AH115" s="51">
        <f t="shared" si="61"/>
        <v>2.7992443658884598E-2</v>
      </c>
      <c r="AI115">
        <f t="shared" si="40"/>
        <v>-0.28002940480251076</v>
      </c>
      <c r="AJ115">
        <f t="shared" si="62"/>
        <v>-2.0151923701270231</v>
      </c>
      <c r="AM115">
        <f t="shared" si="63"/>
        <v>0.25565225702992034</v>
      </c>
      <c r="AN115">
        <f t="shared" si="64"/>
        <v>-1.0611294195286227</v>
      </c>
    </row>
    <row r="116" spans="1:40" customFormat="1" x14ac:dyDescent="0.35">
      <c r="A116">
        <f>'Front Sheet'!A118</f>
        <v>200803</v>
      </c>
      <c r="B116">
        <f>'Front Sheet'!B118</f>
        <v>-4.7014178488433388E-2</v>
      </c>
      <c r="C116">
        <f>'Front Sheet'!C118</f>
        <v>-4.7014178488433388E-2</v>
      </c>
      <c r="D116">
        <f>'Front Sheet'!D118</f>
        <v>2.8353014989668072E-3</v>
      </c>
      <c r="E116">
        <f>'Front Sheet'!E118</f>
        <v>-0.22663406947221634</v>
      </c>
      <c r="F116">
        <f>'Front Sheet'!F118</f>
        <v>4.1001253880772748E-3</v>
      </c>
      <c r="G116" s="40"/>
      <c r="H116" s="40">
        <f t="shared" si="41"/>
        <v>0.2357284915008433</v>
      </c>
      <c r="I116" s="17">
        <f t="shared" si="42"/>
        <v>1</v>
      </c>
      <c r="J116" s="17">
        <f t="shared" si="68"/>
        <v>-4.7014178488433388E-2</v>
      </c>
      <c r="K116" s="3">
        <f t="shared" si="43"/>
        <v>2.2706655085733609</v>
      </c>
      <c r="L116" s="54">
        <f t="shared" si="37"/>
        <v>-0.10675347350759737</v>
      </c>
      <c r="M116" s="40">
        <f t="shared" si="44"/>
        <v>0.2357284915008433</v>
      </c>
      <c r="N116" s="17">
        <f t="shared" si="45"/>
        <v>1</v>
      </c>
      <c r="O116" s="17">
        <f t="shared" si="46"/>
        <v>-4.7014178488433388E-2</v>
      </c>
      <c r="P116" s="53">
        <f t="shared" si="38"/>
        <v>1.7024661699743628</v>
      </c>
      <c r="Q116" s="41">
        <f t="shared" si="47"/>
        <v>-8.0040048385694271E-2</v>
      </c>
      <c r="R116" s="40">
        <f t="shared" si="48"/>
        <v>0.16164977552674267</v>
      </c>
      <c r="S116" s="17">
        <f t="shared" si="49"/>
        <v>1</v>
      </c>
      <c r="T116" s="17">
        <f t="shared" si="67"/>
        <v>2.8353014989668072E-3</v>
      </c>
      <c r="U116" s="53">
        <f t="shared" si="50"/>
        <v>1.1586025865413976</v>
      </c>
      <c r="V116" s="41">
        <f t="shared" si="51"/>
        <v>3.2849876503276447E-3</v>
      </c>
      <c r="W116" s="40">
        <f t="shared" si="52"/>
        <v>0.28730885108530757</v>
      </c>
      <c r="X116" s="17">
        <f t="shared" si="53"/>
        <v>1</v>
      </c>
      <c r="Y116" s="17">
        <f t="shared" si="54"/>
        <v>-0.22663406947221634</v>
      </c>
      <c r="Z116" s="53">
        <f t="shared" si="55"/>
        <v>1.1681844990791723</v>
      </c>
      <c r="AA116" s="41">
        <f t="shared" si="56"/>
        <v>-0.26475040692067536</v>
      </c>
      <c r="AB116" s="40">
        <f t="shared" si="57"/>
        <v>0.19748945565981807</v>
      </c>
      <c r="AC116" s="17">
        <f t="shared" si="58"/>
        <v>1</v>
      </c>
      <c r="AD116" s="17">
        <f t="shared" si="69"/>
        <v>4.1001253880772748E-3</v>
      </c>
      <c r="AE116" s="53">
        <f t="shared" si="59"/>
        <v>1.3789791569550958</v>
      </c>
      <c r="AF116" s="41">
        <f t="shared" si="60"/>
        <v>5.6539874510609855E-3</v>
      </c>
      <c r="AH116" s="51">
        <f t="shared" si="61"/>
        <v>-8.8520990742515668E-2</v>
      </c>
      <c r="AI116">
        <f t="shared" si="40"/>
        <v>-1.1980284452574919</v>
      </c>
      <c r="AJ116">
        <f t="shared" si="62"/>
        <v>1.3744708827801997</v>
      </c>
      <c r="AM116">
        <f t="shared" si="63"/>
        <v>-1.8514395289988916</v>
      </c>
      <c r="AN116">
        <f t="shared" si="64"/>
        <v>3.648555294958955</v>
      </c>
    </row>
    <row r="117" spans="1:40" customFormat="1" x14ac:dyDescent="0.35">
      <c r="A117">
        <f>'Front Sheet'!A119</f>
        <v>200804</v>
      </c>
      <c r="B117">
        <f>'Front Sheet'!B119</f>
        <v>-5.7161713272611728E-2</v>
      </c>
      <c r="C117">
        <f>'Front Sheet'!C119</f>
        <v>-5.7161713272611728E-2</v>
      </c>
      <c r="D117">
        <f>'Front Sheet'!D119</f>
        <v>0.11946129185830247</v>
      </c>
      <c r="E117">
        <f>'Front Sheet'!E119</f>
        <v>6.3262344358934908E-2</v>
      </c>
      <c r="F117">
        <f>'Front Sheet'!F119</f>
        <v>2.8294467818568262E-2</v>
      </c>
      <c r="G117" s="40"/>
      <c r="H117" s="40">
        <f t="shared" si="41"/>
        <v>0.12128533540819234</v>
      </c>
      <c r="I117" s="17">
        <f t="shared" si="42"/>
        <v>1</v>
      </c>
      <c r="J117" s="17">
        <f t="shared" si="68"/>
        <v>-5.7161713272611728E-2</v>
      </c>
      <c r="K117" s="3">
        <f t="shared" si="43"/>
        <v>2.2706655085733609</v>
      </c>
      <c r="L117" s="54">
        <f t="shared" si="37"/>
        <v>-0.12979513073907956</v>
      </c>
      <c r="M117" s="40">
        <f t="shared" si="44"/>
        <v>0.12128533540819234</v>
      </c>
      <c r="N117" s="17">
        <f t="shared" si="45"/>
        <v>1</v>
      </c>
      <c r="O117" s="17">
        <f t="shared" si="46"/>
        <v>-5.7161713272611728E-2</v>
      </c>
      <c r="P117" s="53">
        <f t="shared" si="38"/>
        <v>1.7024661699743628</v>
      </c>
      <c r="Q117" s="41">
        <f t="shared" si="47"/>
        <v>-9.7315883064395994E-2</v>
      </c>
      <c r="R117" s="40">
        <f t="shared" si="48"/>
        <v>7.5274077662837224E-2</v>
      </c>
      <c r="S117" s="17">
        <f t="shared" si="49"/>
        <v>1</v>
      </c>
      <c r="T117" s="17">
        <f t="shared" si="67"/>
        <v>0.11946129185830247</v>
      </c>
      <c r="U117" s="53">
        <f t="shared" si="50"/>
        <v>1.1586025865413976</v>
      </c>
      <c r="V117" s="41">
        <f t="shared" si="51"/>
        <v>0.13840816173860604</v>
      </c>
      <c r="W117" s="40">
        <f t="shared" si="52"/>
        <v>2.2659351636582226E-3</v>
      </c>
      <c r="X117" s="17">
        <f t="shared" si="53"/>
        <v>1</v>
      </c>
      <c r="Y117" s="17">
        <f t="shared" si="54"/>
        <v>6.3262344358934908E-2</v>
      </c>
      <c r="Z117" s="53">
        <f t="shared" si="55"/>
        <v>1.1681844990791723</v>
      </c>
      <c r="AA117" s="41">
        <f t="shared" si="56"/>
        <v>7.3902090055516484E-2</v>
      </c>
      <c r="AB117" s="40">
        <f t="shared" si="57"/>
        <v>0.24968741846127637</v>
      </c>
      <c r="AC117" s="17">
        <f t="shared" si="58"/>
        <v>1</v>
      </c>
      <c r="AD117" s="17">
        <f t="shared" si="69"/>
        <v>2.8294467818568262E-2</v>
      </c>
      <c r="AE117" s="53">
        <f t="shared" si="59"/>
        <v>1.3789791569550958</v>
      </c>
      <c r="AF117" s="41">
        <f t="shared" si="60"/>
        <v>3.9017481378942349E-2</v>
      </c>
      <c r="AH117" s="51">
        <f t="shared" si="61"/>
        <v>4.8433438739178668E-3</v>
      </c>
      <c r="AI117">
        <f t="shared" si="40"/>
        <v>-0.21012682857496509</v>
      </c>
      <c r="AJ117">
        <f t="shared" si="62"/>
        <v>-2.3064363849623692</v>
      </c>
      <c r="AM117">
        <f t="shared" si="63"/>
        <v>0.17654722672588646</v>
      </c>
      <c r="AN117">
        <f t="shared" si="64"/>
        <v>-1.870041820125615</v>
      </c>
    </row>
    <row r="118" spans="1:40" customFormat="1" x14ac:dyDescent="0.35">
      <c r="A118">
        <f>'Front Sheet'!A120</f>
        <v>200805</v>
      </c>
      <c r="B118">
        <f>'Front Sheet'!B120</f>
        <v>2.8929101873482268E-2</v>
      </c>
      <c r="C118">
        <f>'Front Sheet'!C120</f>
        <v>2.8929101873482268E-2</v>
      </c>
      <c r="D118">
        <f>'Front Sheet'!D120</f>
        <v>0.1301617381512071</v>
      </c>
      <c r="E118">
        <f>'Front Sheet'!E120</f>
        <v>-9.8180763001983282E-3</v>
      </c>
      <c r="F118">
        <f>'Front Sheet'!F120</f>
        <v>-6.7343508713634564E-2</v>
      </c>
      <c r="G118" s="40"/>
      <c r="H118" s="40">
        <f t="shared" si="41"/>
        <v>-4.7628041934474209E-2</v>
      </c>
      <c r="I118" s="17">
        <f t="shared" si="42"/>
        <v>-1</v>
      </c>
      <c r="J118" s="17">
        <f t="shared" si="68"/>
        <v>-2.8929101873482268E-2</v>
      </c>
      <c r="K118" s="3">
        <f t="shared" si="43"/>
        <v>2.2706655085733609</v>
      </c>
      <c r="L118" s="54">
        <f t="shared" si="37"/>
        <v>-6.568831381812118E-2</v>
      </c>
      <c r="M118" s="40">
        <f t="shared" si="44"/>
        <v>-4.7628041934474209E-2</v>
      </c>
      <c r="N118" s="17">
        <f t="shared" si="45"/>
        <v>-1</v>
      </c>
      <c r="O118" s="17">
        <f t="shared" si="46"/>
        <v>-2.8929101873482268E-2</v>
      </c>
      <c r="P118" s="53">
        <f t="shared" si="38"/>
        <v>1.7024661699743628</v>
      </c>
      <c r="Q118" s="41">
        <f t="shared" si="47"/>
        <v>-4.9250817267345523E-2</v>
      </c>
      <c r="R118" s="40">
        <f t="shared" si="48"/>
        <v>0.23219217626545813</v>
      </c>
      <c r="S118" s="17">
        <f t="shared" si="49"/>
        <v>1</v>
      </c>
      <c r="T118" s="17">
        <f t="shared" si="67"/>
        <v>0.1301617381512071</v>
      </c>
      <c r="U118" s="53">
        <f t="shared" si="50"/>
        <v>1.1586025865413976</v>
      </c>
      <c r="V118" s="41">
        <f t="shared" si="51"/>
        <v>0.15080572649071267</v>
      </c>
      <c r="W118" s="40">
        <f t="shared" si="52"/>
        <v>4.875782173601656E-2</v>
      </c>
      <c r="X118" s="17">
        <f t="shared" si="53"/>
        <v>1</v>
      </c>
      <c r="Y118" s="17">
        <f t="shared" si="54"/>
        <v>-9.8180763001983282E-3</v>
      </c>
      <c r="Z118" s="53">
        <f t="shared" si="55"/>
        <v>1.1681844990791723</v>
      </c>
      <c r="AA118" s="41">
        <f t="shared" si="56"/>
        <v>-1.1469324544668277E-2</v>
      </c>
      <c r="AB118" s="40">
        <f t="shared" si="57"/>
        <v>0.1811937799017522</v>
      </c>
      <c r="AC118" s="17">
        <f t="shared" si="58"/>
        <v>1</v>
      </c>
      <c r="AD118" s="17">
        <f t="shared" si="69"/>
        <v>-6.7343508713634564E-2</v>
      </c>
      <c r="AE118" s="53">
        <f t="shared" si="59"/>
        <v>1.3789791569550958</v>
      </c>
      <c r="AF118" s="41">
        <f t="shared" si="60"/>
        <v>-9.2865294872325935E-2</v>
      </c>
      <c r="AH118" s="51">
        <f t="shared" si="61"/>
        <v>-1.3693604802349652E-2</v>
      </c>
      <c r="AI118">
        <f t="shared" si="40"/>
        <v>1.7441889497212941</v>
      </c>
      <c r="AJ118">
        <f t="shared" si="62"/>
        <v>3.2184310505374008</v>
      </c>
      <c r="AM118">
        <f t="shared" si="63"/>
        <v>1.8044269809243108</v>
      </c>
      <c r="AN118">
        <f t="shared" si="64"/>
        <v>3.7112823339268033</v>
      </c>
    </row>
    <row r="119" spans="1:40" customFormat="1" x14ac:dyDescent="0.35">
      <c r="A119">
        <f>'Front Sheet'!A121</f>
        <v>200806</v>
      </c>
      <c r="B119">
        <f>'Front Sheet'!B121</f>
        <v>3.8770517360823972E-2</v>
      </c>
      <c r="C119">
        <f>'Front Sheet'!C121</f>
        <v>3.8770517360823972E-2</v>
      </c>
      <c r="D119">
        <f>'Front Sheet'!D121</f>
        <v>0.10774782581274817</v>
      </c>
      <c r="E119">
        <f>'Front Sheet'!E121</f>
        <v>0.13836442260162676</v>
      </c>
      <c r="F119">
        <f>'Front Sheet'!F121</f>
        <v>7.4204988494888699E-2</v>
      </c>
      <c r="G119" s="40"/>
      <c r="H119" s="40">
        <f t="shared" si="41"/>
        <v>-7.5246789887562837E-2</v>
      </c>
      <c r="I119" s="17">
        <f t="shared" si="42"/>
        <v>-1</v>
      </c>
      <c r="J119" s="17">
        <f t="shared" si="68"/>
        <v>-3.8770517360823972E-2</v>
      </c>
      <c r="K119" s="3">
        <f t="shared" si="43"/>
        <v>2.2706655085733609</v>
      </c>
      <c r="L119" s="54">
        <f t="shared" si="37"/>
        <v>-8.8034876520767677E-2</v>
      </c>
      <c r="M119" s="40">
        <f t="shared" si="44"/>
        <v>-7.5246789887562837E-2</v>
      </c>
      <c r="N119" s="17">
        <f t="shared" si="45"/>
        <v>-1</v>
      </c>
      <c r="O119" s="17">
        <f t="shared" si="46"/>
        <v>-3.8770517360823972E-2</v>
      </c>
      <c r="P119" s="53">
        <f t="shared" si="38"/>
        <v>1.7024661699743628</v>
      </c>
      <c r="Q119" s="41">
        <f t="shared" si="47"/>
        <v>-6.6005494199206524E-2</v>
      </c>
      <c r="R119" s="40">
        <f t="shared" si="48"/>
        <v>0.25245833150847641</v>
      </c>
      <c r="S119" s="17">
        <f t="shared" si="49"/>
        <v>1</v>
      </c>
      <c r="T119" s="17">
        <f t="shared" si="67"/>
        <v>0.10774782581274817</v>
      </c>
      <c r="U119" s="53">
        <f t="shared" si="50"/>
        <v>1.1586025865413976</v>
      </c>
      <c r="V119" s="41">
        <f t="shared" si="51"/>
        <v>0.12483690968086199</v>
      </c>
      <c r="W119" s="40">
        <f t="shared" si="52"/>
        <v>-0.17318980141347975</v>
      </c>
      <c r="X119" s="17">
        <f t="shared" si="53"/>
        <v>-1</v>
      </c>
      <c r="Y119" s="17">
        <f t="shared" si="54"/>
        <v>-0.13836442260162676</v>
      </c>
      <c r="Z119" s="53">
        <f t="shared" si="55"/>
        <v>1.1681844990791723</v>
      </c>
      <c r="AA119" s="41">
        <f t="shared" si="56"/>
        <v>-0.16163517370726027</v>
      </c>
      <c r="AB119" s="40">
        <f t="shared" si="57"/>
        <v>-3.4948915506989031E-2</v>
      </c>
      <c r="AC119" s="17">
        <f t="shared" si="58"/>
        <v>-1</v>
      </c>
      <c r="AD119" s="17">
        <f t="shared" si="69"/>
        <v>-7.4204988494888699E-2</v>
      </c>
      <c r="AE119" s="53">
        <f t="shared" si="59"/>
        <v>1.3789791569550958</v>
      </c>
      <c r="AF119" s="41">
        <f t="shared" si="60"/>
        <v>-0.10232713247654419</v>
      </c>
      <c r="AH119" s="51">
        <f t="shared" si="61"/>
        <v>-5.8633153444583329E-2</v>
      </c>
      <c r="AI119">
        <f t="shared" si="40"/>
        <v>1.6220149768831187</v>
      </c>
      <c r="AJ119">
        <f t="shared" si="62"/>
        <v>3.2702959820532982</v>
      </c>
      <c r="AM119">
        <f t="shared" si="63"/>
        <v>1.068486662219964</v>
      </c>
      <c r="AN119">
        <f t="shared" si="64"/>
        <v>2.1981139020050193</v>
      </c>
    </row>
    <row r="120" spans="1:40" customFormat="1" x14ac:dyDescent="0.35">
      <c r="A120">
        <f>'Front Sheet'!A122</f>
        <v>200807</v>
      </c>
      <c r="B120">
        <f>'Front Sheet'!B122</f>
        <v>-5.6812690543917186E-3</v>
      </c>
      <c r="C120">
        <f>'Front Sheet'!C122</f>
        <v>-5.6812690543917186E-3</v>
      </c>
      <c r="D120">
        <f>'Front Sheet'!D122</f>
        <v>-0.10180192385354384</v>
      </c>
      <c r="E120">
        <f>'Front Sheet'!E122</f>
        <v>-8.40110767168913E-2</v>
      </c>
      <c r="F120">
        <f>'Front Sheet'!F122</f>
        <v>-4.9790234205370341E-2</v>
      </c>
      <c r="G120" s="40"/>
      <c r="H120" s="40">
        <f t="shared" si="41"/>
        <v>1.0537905961694512E-2</v>
      </c>
      <c r="I120" s="17">
        <f t="shared" si="42"/>
        <v>1</v>
      </c>
      <c r="J120" s="17">
        <f t="shared" si="68"/>
        <v>-5.6812690543917186E-3</v>
      </c>
      <c r="K120" s="3">
        <f t="shared" si="43"/>
        <v>2.2706655085733609</v>
      </c>
      <c r="L120" s="54">
        <f t="shared" si="37"/>
        <v>-1.2900261686732469E-2</v>
      </c>
      <c r="M120" s="40">
        <f t="shared" si="44"/>
        <v>1.0537905961694512E-2</v>
      </c>
      <c r="N120" s="17">
        <f t="shared" si="45"/>
        <v>1</v>
      </c>
      <c r="O120" s="17">
        <f t="shared" si="46"/>
        <v>-5.6812690543917186E-3</v>
      </c>
      <c r="P120" s="53">
        <f t="shared" si="38"/>
        <v>1.7024661699743628</v>
      </c>
      <c r="Q120" s="41">
        <f t="shared" si="47"/>
        <v>-9.6721683676241395E-3</v>
      </c>
      <c r="R120" s="40">
        <f t="shared" si="48"/>
        <v>0.35737085582225775</v>
      </c>
      <c r="S120" s="17">
        <f t="shared" si="49"/>
        <v>1</v>
      </c>
      <c r="T120" s="17">
        <f t="shared" si="67"/>
        <v>-0.10180192385354384</v>
      </c>
      <c r="U120" s="53">
        <f t="shared" si="50"/>
        <v>1.1586025865413976</v>
      </c>
      <c r="V120" s="41">
        <f t="shared" si="51"/>
        <v>-0.11794797229160629</v>
      </c>
      <c r="W120" s="40">
        <f t="shared" si="52"/>
        <v>0.19180869066036335</v>
      </c>
      <c r="X120" s="17">
        <f t="shared" si="53"/>
        <v>1</v>
      </c>
      <c r="Y120" s="17">
        <f t="shared" si="54"/>
        <v>-8.40110767168913E-2</v>
      </c>
      <c r="Z120" s="53">
        <f t="shared" si="55"/>
        <v>1.1681844990791723</v>
      </c>
      <c r="AA120" s="41">
        <f t="shared" si="56"/>
        <v>-9.8140437571623579E-2</v>
      </c>
      <c r="AB120" s="40">
        <f t="shared" si="57"/>
        <v>3.5155947599822393E-2</v>
      </c>
      <c r="AC120" s="17">
        <f t="shared" si="58"/>
        <v>1</v>
      </c>
      <c r="AD120" s="17">
        <f t="shared" si="69"/>
        <v>-4.9790234205370341E-2</v>
      </c>
      <c r="AE120" s="53">
        <f t="shared" si="59"/>
        <v>1.3789791569550958</v>
      </c>
      <c r="AF120" s="41">
        <f t="shared" si="60"/>
        <v>-6.8659695189118367E-2</v>
      </c>
      <c r="AH120" s="51">
        <f t="shared" si="61"/>
        <v>-6.1464107021340975E-2</v>
      </c>
      <c r="AI120">
        <f>SKEW(L120,Q120,V120,AA120,AF120)</f>
        <v>8.3078906785233109E-2</v>
      </c>
      <c r="AJ120">
        <f t="shared" si="62"/>
        <v>-2.6606537762992666</v>
      </c>
      <c r="AM120">
        <f t="shared" si="63"/>
        <v>-8.9573646634306517E-2</v>
      </c>
      <c r="AN120">
        <f t="shared" si="64"/>
        <v>-2.6015382572261609</v>
      </c>
    </row>
    <row r="121" spans="1:40" customFormat="1" x14ac:dyDescent="0.35">
      <c r="A121">
        <f>'Front Sheet'!A123</f>
        <v>200808</v>
      </c>
      <c r="B121">
        <f>'Front Sheet'!B123</f>
        <v>-9.2763110736208715E-2</v>
      </c>
      <c r="C121">
        <f>'Front Sheet'!C123</f>
        <v>-9.2763110736208715E-2</v>
      </c>
      <c r="D121">
        <f>'Front Sheet'!D123</f>
        <v>-6.4934387495997295E-2</v>
      </c>
      <c r="E121">
        <f>'Front Sheet'!E123</f>
        <v>4.7412029617654755E-2</v>
      </c>
      <c r="F121">
        <f>'Front Sheet'!F123</f>
        <v>-7.4544745652099009E-2</v>
      </c>
      <c r="G121" s="40"/>
      <c r="H121" s="40">
        <f t="shared" si="41"/>
        <v>6.2018350179914528E-2</v>
      </c>
      <c r="I121" s="17">
        <f t="shared" si="42"/>
        <v>1</v>
      </c>
      <c r="J121" s="17">
        <f t="shared" si="68"/>
        <v>-9.2763110736208715E-2</v>
      </c>
      <c r="K121" s="3">
        <f t="shared" si="43"/>
        <v>2.2706655085733609</v>
      </c>
      <c r="L121" s="54">
        <f t="shared" si="37"/>
        <v>-0.21063399601668037</v>
      </c>
      <c r="M121" s="40">
        <f t="shared" si="44"/>
        <v>6.2018350179914528E-2</v>
      </c>
      <c r="N121" s="17">
        <f t="shared" si="45"/>
        <v>1</v>
      </c>
      <c r="O121" s="17">
        <f t="shared" si="46"/>
        <v>-9.2763110736208715E-2</v>
      </c>
      <c r="P121" s="53">
        <f t="shared" si="38"/>
        <v>1.7024661699743628</v>
      </c>
      <c r="Q121" s="41">
        <f t="shared" si="47"/>
        <v>-0.15792605784998096</v>
      </c>
      <c r="R121" s="40">
        <f t="shared" si="48"/>
        <v>0.13610764011041143</v>
      </c>
      <c r="S121" s="17">
        <f t="shared" si="49"/>
        <v>1</v>
      </c>
      <c r="T121" s="17">
        <f t="shared" si="67"/>
        <v>-6.4934387495997295E-2</v>
      </c>
      <c r="U121" s="53">
        <f t="shared" si="50"/>
        <v>1.1586025865413976</v>
      </c>
      <c r="V121" s="41">
        <f t="shared" si="51"/>
        <v>-7.523314930834385E-2</v>
      </c>
      <c r="W121" s="40">
        <f t="shared" si="52"/>
        <v>4.4535269584537143E-2</v>
      </c>
      <c r="X121" s="17">
        <f t="shared" si="53"/>
        <v>1</v>
      </c>
      <c r="Y121" s="17">
        <f t="shared" si="54"/>
        <v>4.7412029617654755E-2</v>
      </c>
      <c r="Z121" s="53">
        <f t="shared" si="55"/>
        <v>1.1681844990791723</v>
      </c>
      <c r="AA121" s="41">
        <f t="shared" si="56"/>
        <v>5.5385998069226901E-2</v>
      </c>
      <c r="AB121" s="40">
        <f t="shared" si="57"/>
        <v>-4.2928754424116207E-2</v>
      </c>
      <c r="AC121" s="17">
        <f t="shared" si="58"/>
        <v>-1</v>
      </c>
      <c r="AD121" s="17">
        <f t="shared" si="69"/>
        <v>7.4544745652099009E-2</v>
      </c>
      <c r="AE121" s="53">
        <f t="shared" si="59"/>
        <v>1.3789791569550958</v>
      </c>
      <c r="AF121" s="41">
        <f t="shared" si="60"/>
        <v>0.10279565051476353</v>
      </c>
      <c r="AH121" s="51">
        <f t="shared" si="61"/>
        <v>-5.7122310918202954E-2</v>
      </c>
      <c r="AI121">
        <f t="shared" ref="AI121:AI161" si="70">SKEW(L121,Q121,V121,AA121,AF121)</f>
        <v>0.14852144853489413</v>
      </c>
      <c r="AJ121">
        <f t="shared" si="62"/>
        <v>-2.3623540203928908</v>
      </c>
      <c r="AM121">
        <f t="shared" si="63"/>
        <v>0.586496065733352</v>
      </c>
      <c r="AN121">
        <f t="shared" si="64"/>
        <v>-2.8718382511858715</v>
      </c>
    </row>
    <row r="122" spans="1:40" customFormat="1" x14ac:dyDescent="0.35">
      <c r="A122">
        <f>'Front Sheet'!A124</f>
        <v>200809</v>
      </c>
      <c r="B122">
        <f>'Front Sheet'!B124</f>
        <v>5.2608572401765981E-2</v>
      </c>
      <c r="C122">
        <f>'Front Sheet'!C124</f>
        <v>5.2608572401765981E-2</v>
      </c>
      <c r="D122">
        <f>'Front Sheet'!D124</f>
        <v>-0.13032242350599862</v>
      </c>
      <c r="E122">
        <f>'Front Sheet'!E124</f>
        <v>-0.10158209182859396</v>
      </c>
      <c r="F122">
        <f>'Front Sheet'!F124</f>
        <v>-0.15744456460669029</v>
      </c>
      <c r="G122" s="40"/>
      <c r="H122" s="40">
        <f t="shared" si="41"/>
        <v>-5.9673862429776459E-2</v>
      </c>
      <c r="I122" s="17">
        <f t="shared" si="42"/>
        <v>-1</v>
      </c>
      <c r="J122" s="17">
        <f t="shared" si="68"/>
        <v>-5.2608572401765981E-2</v>
      </c>
      <c r="K122" s="3">
        <f t="shared" si="43"/>
        <v>2.2706655085733609</v>
      </c>
      <c r="L122" s="54">
        <f t="shared" si="37"/>
        <v>-0.11945647080797443</v>
      </c>
      <c r="M122" s="40">
        <f t="shared" si="44"/>
        <v>-5.9673862429776459E-2</v>
      </c>
      <c r="N122" s="17">
        <f t="shared" si="45"/>
        <v>-1</v>
      </c>
      <c r="O122" s="17">
        <f t="shared" si="46"/>
        <v>-5.2608572401765981E-2</v>
      </c>
      <c r="P122" s="53">
        <f t="shared" si="38"/>
        <v>1.7024661699743628</v>
      </c>
      <c r="Q122" s="41">
        <f t="shared" si="47"/>
        <v>-8.9564314764653499E-2</v>
      </c>
      <c r="R122" s="40">
        <f t="shared" si="48"/>
        <v>-5.8988485536792964E-2</v>
      </c>
      <c r="S122" s="17">
        <f t="shared" si="49"/>
        <v>-1</v>
      </c>
      <c r="T122" s="17">
        <f t="shared" si="67"/>
        <v>0.13032242350599862</v>
      </c>
      <c r="U122" s="53">
        <f t="shared" si="50"/>
        <v>1.1586025865413976</v>
      </c>
      <c r="V122" s="41">
        <f t="shared" si="51"/>
        <v>0.15099189695839343</v>
      </c>
      <c r="W122" s="40">
        <f t="shared" si="52"/>
        <v>0.10176537550239022</v>
      </c>
      <c r="X122" s="17">
        <f t="shared" si="53"/>
        <v>1</v>
      </c>
      <c r="Y122" s="17">
        <f t="shared" si="54"/>
        <v>-0.10158209182859396</v>
      </c>
      <c r="Z122" s="53">
        <f t="shared" si="55"/>
        <v>1.1681844990791723</v>
      </c>
      <c r="AA122" s="41">
        <f t="shared" si="56"/>
        <v>-0.11866662505820051</v>
      </c>
      <c r="AB122" s="40">
        <f t="shared" si="57"/>
        <v>-5.0129991362580652E-2</v>
      </c>
      <c r="AC122" s="17">
        <f t="shared" si="58"/>
        <v>-1</v>
      </c>
      <c r="AD122" s="17">
        <f t="shared" si="69"/>
        <v>0.15744456460669029</v>
      </c>
      <c r="AE122" s="53">
        <f t="shared" si="59"/>
        <v>1.3789791569550958</v>
      </c>
      <c r="AF122" s="41">
        <f t="shared" si="60"/>
        <v>0.21711277296849588</v>
      </c>
      <c r="AH122" s="51">
        <f t="shared" si="61"/>
        <v>8.0834518592121703E-3</v>
      </c>
      <c r="AI122">
        <f t="shared" si="70"/>
        <v>0.67721414244512634</v>
      </c>
      <c r="AJ122">
        <f t="shared" si="62"/>
        <v>-2.7654980667426354</v>
      </c>
      <c r="AM122">
        <f t="shared" si="63"/>
        <v>0.50376415859958701</v>
      </c>
      <c r="AN122">
        <f t="shared" si="64"/>
        <v>-2.923735863758214</v>
      </c>
    </row>
    <row r="123" spans="1:40" customFormat="1" x14ac:dyDescent="0.35">
      <c r="A123">
        <f>'Front Sheet'!A125</f>
        <v>200810</v>
      </c>
      <c r="B123">
        <f>'Front Sheet'!B125</f>
        <v>-0.18613276487844699</v>
      </c>
      <c r="C123">
        <f>'Front Sheet'!C125</f>
        <v>-0.18613276487844699</v>
      </c>
      <c r="D123">
        <f>'Front Sheet'!D125</f>
        <v>-0.3361141994819361</v>
      </c>
      <c r="E123">
        <f>'Front Sheet'!E125</f>
        <v>-0.13837376506276616</v>
      </c>
      <c r="F123">
        <f>'Front Sheet'!F125</f>
        <v>-0.365548430376611</v>
      </c>
      <c r="G123" s="40"/>
      <c r="H123" s="40">
        <f t="shared" si="41"/>
        <v>-4.583580738883445E-2</v>
      </c>
      <c r="I123" s="17">
        <f t="shared" si="42"/>
        <v>-1</v>
      </c>
      <c r="J123" s="17">
        <f t="shared" si="68"/>
        <v>0.18613276487844699</v>
      </c>
      <c r="K123" s="3">
        <f t="shared" si="43"/>
        <v>2.2706655085733609</v>
      </c>
      <c r="L123" s="54">
        <f t="shared" si="37"/>
        <v>0.42264524922488467</v>
      </c>
      <c r="M123" s="40">
        <f t="shared" si="44"/>
        <v>-4.583580738883445E-2</v>
      </c>
      <c r="N123" s="17">
        <f t="shared" si="45"/>
        <v>-1</v>
      </c>
      <c r="O123" s="17">
        <f t="shared" si="46"/>
        <v>0.18613276487844699</v>
      </c>
      <c r="P123" s="53">
        <f t="shared" si="38"/>
        <v>1.7024661699743628</v>
      </c>
      <c r="Q123" s="41">
        <f t="shared" si="47"/>
        <v>0.31688473532934824</v>
      </c>
      <c r="R123" s="40">
        <f t="shared" si="48"/>
        <v>-0.2970587348555398</v>
      </c>
      <c r="S123" s="17">
        <f t="shared" si="49"/>
        <v>-1</v>
      </c>
      <c r="T123" s="17">
        <f t="shared" si="67"/>
        <v>0.3361141994819361</v>
      </c>
      <c r="U123" s="53">
        <f t="shared" si="50"/>
        <v>1.1586025865413976</v>
      </c>
      <c r="V123" s="41">
        <f t="shared" si="51"/>
        <v>0.38942278089306243</v>
      </c>
      <c r="W123" s="40">
        <f t="shared" si="52"/>
        <v>-0.13818113892783052</v>
      </c>
      <c r="X123" s="17">
        <f t="shared" si="53"/>
        <v>-1</v>
      </c>
      <c r="Y123" s="17">
        <f t="shared" si="54"/>
        <v>0.13837376506276616</v>
      </c>
      <c r="Z123" s="53">
        <f t="shared" si="55"/>
        <v>1.1681844990791723</v>
      </c>
      <c r="AA123" s="41">
        <f t="shared" si="56"/>
        <v>0.16164608742554656</v>
      </c>
      <c r="AB123" s="40">
        <f t="shared" si="57"/>
        <v>-0.28177954446415965</v>
      </c>
      <c r="AC123" s="17">
        <f t="shared" si="58"/>
        <v>-1</v>
      </c>
      <c r="AD123" s="17">
        <f t="shared" si="69"/>
        <v>0.365548430376611</v>
      </c>
      <c r="AE123" s="53">
        <f t="shared" si="59"/>
        <v>1.3789791569550958</v>
      </c>
      <c r="AF123" s="41">
        <f t="shared" si="60"/>
        <v>0.50408366634699753</v>
      </c>
      <c r="AH123" s="51">
        <f t="shared" si="61"/>
        <v>0.35893650384396791</v>
      </c>
      <c r="AI123">
        <f t="shared" si="70"/>
        <v>-0.85219799695429221</v>
      </c>
      <c r="AJ123">
        <f t="shared" si="62"/>
        <v>0.88545104799391439</v>
      </c>
      <c r="AM123">
        <f t="shared" si="63"/>
        <v>0.48051763290468369</v>
      </c>
      <c r="AN123">
        <f t="shared" si="64"/>
        <v>-2.7436436926043584</v>
      </c>
    </row>
    <row r="124" spans="1:40" customFormat="1" x14ac:dyDescent="0.35">
      <c r="A124">
        <f>'Front Sheet'!A126</f>
        <v>200811</v>
      </c>
      <c r="B124">
        <f>'Front Sheet'!B126</f>
        <v>0.13280796708588613</v>
      </c>
      <c r="C124">
        <f>'Front Sheet'!C126</f>
        <v>0.13280796708588613</v>
      </c>
      <c r="D124">
        <f>'Front Sheet'!D126</f>
        <v>-0.21502839710018948</v>
      </c>
      <c r="E124">
        <f>'Front Sheet'!E126</f>
        <v>2.1015500742793913E-2</v>
      </c>
      <c r="F124">
        <f>'Front Sheet'!F126</f>
        <v>-0.13723499785857837</v>
      </c>
      <c r="G124" s="40"/>
      <c r="H124" s="40">
        <f t="shared" si="41"/>
        <v>-0.22628730321288973</v>
      </c>
      <c r="I124" s="17">
        <f t="shared" si="42"/>
        <v>-1</v>
      </c>
      <c r="J124" s="17">
        <f t="shared" si="68"/>
        <v>-0.13280796708588613</v>
      </c>
      <c r="K124" s="3">
        <f t="shared" si="43"/>
        <v>2.2706655085733609</v>
      </c>
      <c r="L124" s="54">
        <f t="shared" si="37"/>
        <v>-0.30156247012566778</v>
      </c>
      <c r="M124" s="40">
        <f t="shared" si="44"/>
        <v>-0.22628730321288973</v>
      </c>
      <c r="N124" s="17">
        <f t="shared" si="45"/>
        <v>-1</v>
      </c>
      <c r="O124" s="17">
        <f t="shared" si="46"/>
        <v>-0.13280796708588613</v>
      </c>
      <c r="P124" s="53">
        <f t="shared" si="38"/>
        <v>1.7024661699743628</v>
      </c>
      <c r="Q124" s="41">
        <f t="shared" si="47"/>
        <v>-0.22610107106678981</v>
      </c>
      <c r="R124" s="40">
        <f t="shared" si="48"/>
        <v>-0.53137101048393198</v>
      </c>
      <c r="S124" s="17">
        <f t="shared" si="49"/>
        <v>-1</v>
      </c>
      <c r="T124" s="17">
        <f t="shared" si="67"/>
        <v>0.21502839710018948</v>
      </c>
      <c r="U124" s="53">
        <f t="shared" si="50"/>
        <v>1.1586025865413976</v>
      </c>
      <c r="V124" s="41">
        <f t="shared" si="51"/>
        <v>0.24913245706013029</v>
      </c>
      <c r="W124" s="40">
        <f t="shared" si="52"/>
        <v>-0.19254382727370536</v>
      </c>
      <c r="X124" s="17">
        <f t="shared" si="53"/>
        <v>-1</v>
      </c>
      <c r="Y124" s="17">
        <f t="shared" si="54"/>
        <v>-2.1015500742793913E-2</v>
      </c>
      <c r="Z124" s="53">
        <f t="shared" si="55"/>
        <v>1.1681844990791723</v>
      </c>
      <c r="AA124" s="41">
        <f t="shared" si="56"/>
        <v>-2.454998220811868E-2</v>
      </c>
      <c r="AB124" s="40">
        <f t="shared" si="57"/>
        <v>-0.59753774063540033</v>
      </c>
      <c r="AC124" s="17">
        <f t="shared" si="58"/>
        <v>-1</v>
      </c>
      <c r="AD124" s="17">
        <f t="shared" si="69"/>
        <v>0.13723499785857837</v>
      </c>
      <c r="AE124" s="53">
        <f t="shared" si="59"/>
        <v>1.3789791569550958</v>
      </c>
      <c r="AF124" s="41">
        <f t="shared" si="60"/>
        <v>0.18924420165175679</v>
      </c>
      <c r="AH124" s="51">
        <f t="shared" si="61"/>
        <v>-2.2767372937737833E-2</v>
      </c>
      <c r="AI124">
        <f t="shared" si="70"/>
        <v>-1.2792576754377579E-2</v>
      </c>
      <c r="AJ124">
        <f t="shared" si="62"/>
        <v>-2.6180261540435561</v>
      </c>
      <c r="AM124">
        <f t="shared" si="63"/>
        <v>0.41011094013700133</v>
      </c>
      <c r="AN124">
        <f t="shared" si="64"/>
        <v>-2.3768444979814314</v>
      </c>
    </row>
    <row r="125" spans="1:40" customFormat="1" x14ac:dyDescent="0.35">
      <c r="A125">
        <f>'Front Sheet'!A127</f>
        <v>200812</v>
      </c>
      <c r="B125">
        <f>'Front Sheet'!B127</f>
        <v>7.9707505551686514E-2</v>
      </c>
      <c r="C125">
        <f>'Front Sheet'!C127</f>
        <v>7.9707505551686514E-2</v>
      </c>
      <c r="D125">
        <f>'Front Sheet'!D127</f>
        <v>-0.2033144350807744</v>
      </c>
      <c r="E125">
        <f>'Front Sheet'!E127</f>
        <v>-4.2181732801851383E-2</v>
      </c>
      <c r="F125">
        <f>'Front Sheet'!F127</f>
        <v>-0.17667739804821558</v>
      </c>
      <c r="G125" s="40"/>
      <c r="H125" s="40">
        <f t="shared" si="41"/>
        <v>-7.1622539079488345E-4</v>
      </c>
      <c r="I125" s="17">
        <f t="shared" si="42"/>
        <v>-1</v>
      </c>
      <c r="J125" s="17">
        <f t="shared" si="68"/>
        <v>-7.9707505551686514E-2</v>
      </c>
      <c r="K125" s="3">
        <f t="shared" si="43"/>
        <v>2.2706655085733609</v>
      </c>
      <c r="L125" s="54">
        <f t="shared" si="37"/>
        <v>-0.18098908363063423</v>
      </c>
      <c r="M125" s="40">
        <f t="shared" si="44"/>
        <v>-7.1622539079488345E-4</v>
      </c>
      <c r="N125" s="17">
        <f t="shared" si="45"/>
        <v>-1</v>
      </c>
      <c r="O125" s="17">
        <f t="shared" si="46"/>
        <v>-7.9707505551686514E-2</v>
      </c>
      <c r="P125" s="53">
        <f t="shared" si="38"/>
        <v>1.7024661699743628</v>
      </c>
      <c r="Q125" s="41">
        <f t="shared" si="47"/>
        <v>-0.13569933169479001</v>
      </c>
      <c r="R125" s="40">
        <f t="shared" si="48"/>
        <v>-0.68146502008812426</v>
      </c>
      <c r="S125" s="17">
        <f t="shared" si="49"/>
        <v>-1</v>
      </c>
      <c r="T125" s="17">
        <f t="shared" si="67"/>
        <v>0.2033144350807744</v>
      </c>
      <c r="U125" s="53">
        <f t="shared" si="50"/>
        <v>1.1586025865413976</v>
      </c>
      <c r="V125" s="41">
        <f t="shared" si="51"/>
        <v>0.23556063036578828</v>
      </c>
      <c r="W125" s="40">
        <f t="shared" si="52"/>
        <v>-0.21894035614856622</v>
      </c>
      <c r="X125" s="17">
        <f t="shared" si="53"/>
        <v>-1</v>
      </c>
      <c r="Y125" s="17">
        <f t="shared" si="54"/>
        <v>4.2181732801851383E-2</v>
      </c>
      <c r="Z125" s="53">
        <f t="shared" si="55"/>
        <v>1.1681844990791723</v>
      </c>
      <c r="AA125" s="41">
        <f t="shared" si="56"/>
        <v>4.9276046403422251E-2</v>
      </c>
      <c r="AB125" s="40">
        <f t="shared" si="57"/>
        <v>-0.66022799284187972</v>
      </c>
      <c r="AC125" s="17">
        <f t="shared" si="58"/>
        <v>-1</v>
      </c>
      <c r="AD125" s="17">
        <f t="shared" si="69"/>
        <v>0.17667739804821558</v>
      </c>
      <c r="AE125" s="53">
        <f t="shared" si="59"/>
        <v>1.3789791569550958</v>
      </c>
      <c r="AF125" s="41">
        <f t="shared" si="60"/>
        <v>0.2436344494135482</v>
      </c>
      <c r="AH125" s="51">
        <f t="shared" si="61"/>
        <v>4.23565421714669E-2</v>
      </c>
      <c r="AI125">
        <f t="shared" si="70"/>
        <v>-7.4308990590923704E-2</v>
      </c>
      <c r="AJ125">
        <f t="shared" si="62"/>
        <v>-2.8663040057550848</v>
      </c>
      <c r="AM125">
        <f t="shared" si="63"/>
        <v>0.11959254898314033</v>
      </c>
      <c r="AN125">
        <f t="shared" si="64"/>
        <v>-2.9053890688843236</v>
      </c>
    </row>
    <row r="126" spans="1:40" customFormat="1" x14ac:dyDescent="0.35">
      <c r="A126">
        <f>'Front Sheet'!A128</f>
        <v>200901</v>
      </c>
      <c r="B126">
        <f>'Front Sheet'!B128</f>
        <v>5.0749377227614807E-2</v>
      </c>
      <c r="C126">
        <f>'Front Sheet'!C128</f>
        <v>5.0749377227614807E-2</v>
      </c>
      <c r="D126">
        <f>'Front Sheet'!D128</f>
        <v>-9.0619419740033902E-2</v>
      </c>
      <c r="E126">
        <f>'Front Sheet'!E128</f>
        <v>5.5815422675144943E-2</v>
      </c>
      <c r="F126">
        <f>'Front Sheet'!F128</f>
        <v>3.0929091247035995E-3</v>
      </c>
      <c r="G126" s="40"/>
      <c r="H126" s="40">
        <f t="shared" si="41"/>
        <v>2.6382707759125656E-2</v>
      </c>
      <c r="I126" s="17">
        <f t="shared" si="42"/>
        <v>1</v>
      </c>
      <c r="J126" s="17">
        <f t="shared" si="68"/>
        <v>5.0749377227614807E-2</v>
      </c>
      <c r="K126" s="3">
        <f t="shared" si="43"/>
        <v>2.2706655085733609</v>
      </c>
      <c r="L126" s="54">
        <f t="shared" si="37"/>
        <v>0.11523486045232331</v>
      </c>
      <c r="M126" s="40">
        <f t="shared" si="44"/>
        <v>2.6382707759125656E-2</v>
      </c>
      <c r="N126" s="17">
        <f t="shared" si="45"/>
        <v>1</v>
      </c>
      <c r="O126" s="17">
        <f t="shared" si="46"/>
        <v>5.0749377227614807E-2</v>
      </c>
      <c r="P126" s="53">
        <f t="shared" si="38"/>
        <v>1.7024661699743628</v>
      </c>
      <c r="Q126" s="41">
        <f t="shared" si="47"/>
        <v>8.6399097877281533E-2</v>
      </c>
      <c r="R126" s="40">
        <f t="shared" si="48"/>
        <v>-0.75445703166290001</v>
      </c>
      <c r="S126" s="17">
        <f t="shared" si="49"/>
        <v>-1</v>
      </c>
      <c r="T126" s="17">
        <f t="shared" si="67"/>
        <v>9.0619419740033902E-2</v>
      </c>
      <c r="U126" s="53">
        <f t="shared" si="50"/>
        <v>1.1586025865413976</v>
      </c>
      <c r="V126" s="41">
        <f t="shared" si="51"/>
        <v>0.10499189410168386</v>
      </c>
      <c r="W126" s="40">
        <f t="shared" si="52"/>
        <v>-0.15953999712182362</v>
      </c>
      <c r="X126" s="17">
        <f t="shared" si="53"/>
        <v>-1</v>
      </c>
      <c r="Y126" s="17">
        <f t="shared" si="54"/>
        <v>-5.5815422675144943E-2</v>
      </c>
      <c r="Z126" s="53">
        <f t="shared" si="55"/>
        <v>1.1681844990791723</v>
      </c>
      <c r="AA126" s="41">
        <f t="shared" si="56"/>
        <v>-6.5202711578656466E-2</v>
      </c>
      <c r="AB126" s="40">
        <f t="shared" si="57"/>
        <v>-0.67946082628340498</v>
      </c>
      <c r="AC126" s="17">
        <f t="shared" si="58"/>
        <v>-1</v>
      </c>
      <c r="AD126" s="17">
        <f t="shared" si="69"/>
        <v>-3.0929091247035995E-3</v>
      </c>
      <c r="AE126" s="53">
        <f t="shared" si="59"/>
        <v>1.3789791569550958</v>
      </c>
      <c r="AF126" s="41">
        <f t="shared" si="60"/>
        <v>-4.2650572173224925E-3</v>
      </c>
      <c r="AH126" s="51">
        <f t="shared" si="61"/>
        <v>4.7431616727061948E-2</v>
      </c>
      <c r="AI126">
        <f t="shared" si="70"/>
        <v>-0.85882071591894538</v>
      </c>
      <c r="AJ126">
        <f t="shared" si="62"/>
        <v>-1.4084243056079524</v>
      </c>
      <c r="AM126">
        <f t="shared" si="63"/>
        <v>-0.67276542685476115</v>
      </c>
      <c r="AN126">
        <f t="shared" si="64"/>
        <v>-0.30166145702285618</v>
      </c>
    </row>
    <row r="127" spans="1:40" customFormat="1" x14ac:dyDescent="0.35">
      <c r="A127">
        <f>'Front Sheet'!A129</f>
        <v>200902</v>
      </c>
      <c r="B127">
        <f>'Front Sheet'!B129</f>
        <v>2.3962914211361451E-2</v>
      </c>
      <c r="C127">
        <f>'Front Sheet'!C129</f>
        <v>2.3962914211361451E-2</v>
      </c>
      <c r="D127">
        <f>'Front Sheet'!D129</f>
        <v>5.6930944769619914E-2</v>
      </c>
      <c r="E127">
        <f>'Front Sheet'!E129</f>
        <v>-5.7718029502592409E-2</v>
      </c>
      <c r="F127">
        <f>'Front Sheet'!F129</f>
        <v>8.5082307738238841E-2</v>
      </c>
      <c r="G127" s="40"/>
      <c r="H127" s="40">
        <f t="shared" si="41"/>
        <v>0.26326484986518744</v>
      </c>
      <c r="I127" s="17">
        <f t="shared" si="42"/>
        <v>1</v>
      </c>
      <c r="J127" s="17">
        <f t="shared" si="68"/>
        <v>2.3962914211361451E-2</v>
      </c>
      <c r="K127" s="3">
        <f t="shared" si="43"/>
        <v>2.2706655085733609</v>
      </c>
      <c r="L127" s="54">
        <f t="shared" si="37"/>
        <v>5.4411762784640869E-2</v>
      </c>
      <c r="M127" s="40">
        <f t="shared" si="44"/>
        <v>0.26326484986518744</v>
      </c>
      <c r="N127" s="17">
        <f t="shared" si="45"/>
        <v>1</v>
      </c>
      <c r="O127" s="17">
        <f t="shared" si="46"/>
        <v>2.3962914211361451E-2</v>
      </c>
      <c r="P127" s="53">
        <f t="shared" si="38"/>
        <v>1.7024661699743628</v>
      </c>
      <c r="Q127" s="41">
        <f t="shared" si="47"/>
        <v>4.0796050778840756E-2</v>
      </c>
      <c r="R127" s="40">
        <f t="shared" si="48"/>
        <v>-0.50896225192099775</v>
      </c>
      <c r="S127" s="17">
        <f t="shared" si="49"/>
        <v>-1</v>
      </c>
      <c r="T127" s="17">
        <f t="shared" si="67"/>
        <v>-5.6930944769619914E-2</v>
      </c>
      <c r="U127" s="53">
        <f t="shared" si="50"/>
        <v>1.1586025865413976</v>
      </c>
      <c r="V127" s="41">
        <f t="shared" si="51"/>
        <v>-6.5960339864327089E-2</v>
      </c>
      <c r="W127" s="40">
        <f t="shared" si="52"/>
        <v>3.4649190616087469E-2</v>
      </c>
      <c r="X127" s="17">
        <f t="shared" si="53"/>
        <v>1</v>
      </c>
      <c r="Y127" s="17">
        <f t="shared" si="54"/>
        <v>-5.7718029502592409E-2</v>
      </c>
      <c r="Z127" s="53">
        <f t="shared" si="55"/>
        <v>1.1681844990791723</v>
      </c>
      <c r="AA127" s="41">
        <f t="shared" si="56"/>
        <v>-6.7425307382322802E-2</v>
      </c>
      <c r="AB127" s="40">
        <f t="shared" si="57"/>
        <v>-0.31081948678209037</v>
      </c>
      <c r="AC127" s="17">
        <f t="shared" si="58"/>
        <v>-1</v>
      </c>
      <c r="AD127" s="17">
        <f t="shared" si="69"/>
        <v>-8.5082307738238841E-2</v>
      </c>
      <c r="AE127" s="53">
        <f t="shared" si="59"/>
        <v>1.3789791569550958</v>
      </c>
      <c r="AF127" s="41">
        <f t="shared" si="60"/>
        <v>-0.11732672899667061</v>
      </c>
      <c r="AH127" s="51">
        <f t="shared" si="61"/>
        <v>-3.1100912535967772E-2</v>
      </c>
      <c r="AI127">
        <f t="shared" si="70"/>
        <v>0.26316177955965048</v>
      </c>
      <c r="AJ127">
        <f t="shared" si="62"/>
        <v>-2.4971236051767765</v>
      </c>
      <c r="AM127">
        <f t="shared" si="63"/>
        <v>0.37204885802680082</v>
      </c>
      <c r="AN127">
        <f t="shared" si="64"/>
        <v>-2.8773014440640994</v>
      </c>
    </row>
    <row r="128" spans="1:40" customFormat="1" x14ac:dyDescent="0.35">
      <c r="A128">
        <f>'Front Sheet'!A130</f>
        <v>200903</v>
      </c>
      <c r="B128">
        <f>'Front Sheet'!B130</f>
        <v>-1.3420312690939008E-2</v>
      </c>
      <c r="C128">
        <f>'Front Sheet'!C130</f>
        <v>-1.3420312690939008E-2</v>
      </c>
      <c r="D128">
        <f>'Front Sheet'!D130</f>
        <v>0.1015726465192945</v>
      </c>
      <c r="E128">
        <f>'Front Sheet'!E130</f>
        <v>3.2936241404671107E-2</v>
      </c>
      <c r="F128">
        <f>'Front Sheet'!F130</f>
        <v>0.16839538183927868</v>
      </c>
      <c r="G128" s="40"/>
      <c r="H128" s="40">
        <f t="shared" si="41"/>
        <v>0.15441979699066277</v>
      </c>
      <c r="I128" s="17">
        <f t="shared" si="42"/>
        <v>1</v>
      </c>
      <c r="J128" s="17">
        <f t="shared" si="68"/>
        <v>-1.3420312690939008E-2</v>
      </c>
      <c r="K128" s="3">
        <f t="shared" si="43"/>
        <v>2.2706655085733609</v>
      </c>
      <c r="L128" s="54">
        <f t="shared" si="37"/>
        <v>-3.0473041141584552E-2</v>
      </c>
      <c r="M128" s="40">
        <f t="shared" si="44"/>
        <v>0.15441979699066277</v>
      </c>
      <c r="N128" s="17">
        <f t="shared" si="45"/>
        <v>1</v>
      </c>
      <c r="O128" s="17">
        <f t="shared" si="46"/>
        <v>-1.3420312690939008E-2</v>
      </c>
      <c r="P128" s="53">
        <f t="shared" si="38"/>
        <v>1.7024661699743628</v>
      </c>
      <c r="Q128" s="41">
        <f t="shared" si="47"/>
        <v>-2.2847628346801267E-2</v>
      </c>
      <c r="R128" s="40">
        <f t="shared" si="48"/>
        <v>-0.2370029100511884</v>
      </c>
      <c r="S128" s="17">
        <f t="shared" si="49"/>
        <v>-1</v>
      </c>
      <c r="T128" s="17">
        <f t="shared" si="67"/>
        <v>-0.1015726465192945</v>
      </c>
      <c r="U128" s="53">
        <f t="shared" si="50"/>
        <v>1.1586025865413976</v>
      </c>
      <c r="V128" s="41">
        <f t="shared" si="51"/>
        <v>-0.11768233097910968</v>
      </c>
      <c r="W128" s="40">
        <f t="shared" si="52"/>
        <v>-4.4084339629298849E-2</v>
      </c>
      <c r="X128" s="17">
        <f t="shared" si="53"/>
        <v>-1</v>
      </c>
      <c r="Y128" s="17">
        <f t="shared" si="54"/>
        <v>-3.2936241404671107E-2</v>
      </c>
      <c r="Z128" s="53">
        <f t="shared" si="55"/>
        <v>1.1681844990791723</v>
      </c>
      <c r="AA128" s="41">
        <f t="shared" si="56"/>
        <v>-3.8475606666866412E-2</v>
      </c>
      <c r="AB128" s="40">
        <f t="shared" si="57"/>
        <v>-8.8502181185273129E-2</v>
      </c>
      <c r="AC128" s="17">
        <f t="shared" si="58"/>
        <v>-1</v>
      </c>
      <c r="AD128" s="17">
        <f t="shared" si="69"/>
        <v>-0.16839538183927868</v>
      </c>
      <c r="AE128" s="53">
        <f t="shared" si="59"/>
        <v>1.3789791569550958</v>
      </c>
      <c r="AF128" s="41">
        <f t="shared" si="60"/>
        <v>-0.23221372168385995</v>
      </c>
      <c r="AH128" s="51">
        <f t="shared" si="61"/>
        <v>-8.8338465763644375E-2</v>
      </c>
      <c r="AI128">
        <f t="shared" si="70"/>
        <v>-1.4213206507130407</v>
      </c>
      <c r="AJ128">
        <f t="shared" si="62"/>
        <v>1.2640498725248843</v>
      </c>
      <c r="AM128">
        <f t="shared" si="63"/>
        <v>-1.0635110597032882</v>
      </c>
      <c r="AN128">
        <f t="shared" si="64"/>
        <v>-0.40563366911885534</v>
      </c>
    </row>
    <row r="129" spans="1:40" customFormat="1" x14ac:dyDescent="0.35">
      <c r="A129">
        <f>'Front Sheet'!A131</f>
        <v>200904</v>
      </c>
      <c r="B129">
        <f>'Front Sheet'!B131</f>
        <v>-3.449747458227255E-2</v>
      </c>
      <c r="C129">
        <f>'Front Sheet'!C131</f>
        <v>-3.449747458227255E-2</v>
      </c>
      <c r="D129">
        <f>'Front Sheet'!D131</f>
        <v>3.1662725170571622E-2</v>
      </c>
      <c r="E129">
        <f>'Front Sheet'!E131</f>
        <v>2.3303508142013098E-3</v>
      </c>
      <c r="F129">
        <f>'Front Sheet'!F131</f>
        <v>0.11124700124735704</v>
      </c>
      <c r="G129" s="40"/>
      <c r="H129" s="40">
        <f t="shared" si="41"/>
        <v>6.1291978748037254E-2</v>
      </c>
      <c r="I129" s="17">
        <f t="shared" si="42"/>
        <v>1</v>
      </c>
      <c r="J129" s="17">
        <f t="shared" si="68"/>
        <v>-3.449747458227255E-2</v>
      </c>
      <c r="K129" s="3">
        <f t="shared" si="43"/>
        <v>2.2706655085733609</v>
      </c>
      <c r="L129" s="54">
        <f t="shared" si="37"/>
        <v>-7.8332225666852495E-2</v>
      </c>
      <c r="M129" s="40">
        <f t="shared" si="44"/>
        <v>6.1291978748037254E-2</v>
      </c>
      <c r="N129" s="17">
        <f t="shared" si="45"/>
        <v>1</v>
      </c>
      <c r="O129" s="17">
        <f t="shared" si="46"/>
        <v>-3.449747458227255E-2</v>
      </c>
      <c r="P129" s="53">
        <f t="shared" si="38"/>
        <v>1.7024661699743628</v>
      </c>
      <c r="Q129" s="41">
        <f t="shared" si="47"/>
        <v>-5.873078342586948E-2</v>
      </c>
      <c r="R129" s="40">
        <f t="shared" si="48"/>
        <v>6.7884171548880518E-2</v>
      </c>
      <c r="S129" s="17">
        <f t="shared" si="49"/>
        <v>1</v>
      </c>
      <c r="T129" s="17">
        <f t="shared" si="67"/>
        <v>3.1662725170571622E-2</v>
      </c>
      <c r="U129" s="53">
        <f t="shared" si="50"/>
        <v>1.1586025865413976</v>
      </c>
      <c r="V129" s="41">
        <f t="shared" si="51"/>
        <v>3.6684515279573698E-2</v>
      </c>
      <c r="W129" s="40">
        <f t="shared" si="52"/>
        <v>3.1033634577223641E-2</v>
      </c>
      <c r="X129" s="17">
        <f t="shared" si="53"/>
        <v>1</v>
      </c>
      <c r="Y129" s="17">
        <f t="shared" si="54"/>
        <v>2.3303508142013098E-3</v>
      </c>
      <c r="Z129" s="53">
        <f t="shared" si="55"/>
        <v>1.1681844990791723</v>
      </c>
      <c r="AA129" s="41">
        <f t="shared" si="56"/>
        <v>2.7222796985664987E-3</v>
      </c>
      <c r="AB129" s="40">
        <f t="shared" si="57"/>
        <v>0.2565705987022211</v>
      </c>
      <c r="AC129" s="17">
        <f t="shared" si="58"/>
        <v>1</v>
      </c>
      <c r="AD129" s="17">
        <f t="shared" si="69"/>
        <v>0.11124700124735704</v>
      </c>
      <c r="AE129" s="53">
        <f t="shared" si="59"/>
        <v>1.3789791569550958</v>
      </c>
      <c r="AF129" s="41">
        <f t="shared" si="60"/>
        <v>0.15340729599386288</v>
      </c>
      <c r="AH129" s="51">
        <f t="shared" si="61"/>
        <v>1.115021637585622E-2</v>
      </c>
      <c r="AI129">
        <f t="shared" si="70"/>
        <v>0.98328328083731753</v>
      </c>
      <c r="AJ129">
        <f t="shared" si="62"/>
        <v>0.69093784694952198</v>
      </c>
      <c r="AM129">
        <f t="shared" si="63"/>
        <v>1.2104982446100954</v>
      </c>
      <c r="AN129">
        <f t="shared" si="64"/>
        <v>1.1253962600640683</v>
      </c>
    </row>
    <row r="130" spans="1:40" customFormat="1" x14ac:dyDescent="0.35">
      <c r="A130">
        <f>'Front Sheet'!A132</f>
        <v>200905</v>
      </c>
      <c r="B130">
        <f>'Front Sheet'!B132</f>
        <v>9.9179062579565908E-2</v>
      </c>
      <c r="C130">
        <f>'Front Sheet'!C132</f>
        <v>9.9179062579565908E-2</v>
      </c>
      <c r="D130">
        <f>'Front Sheet'!D132</f>
        <v>0.30348285217619259</v>
      </c>
      <c r="E130">
        <f>'Front Sheet'!E132</f>
        <v>0.18475636422744232</v>
      </c>
      <c r="F130">
        <f>'Front Sheet'!F132</f>
        <v>9.9094426631099311E-2</v>
      </c>
      <c r="G130" s="40"/>
      <c r="H130" s="40">
        <f t="shared" si="41"/>
        <v>-2.3954873061850106E-2</v>
      </c>
      <c r="I130" s="17">
        <f t="shared" si="42"/>
        <v>-1</v>
      </c>
      <c r="J130" s="17">
        <f t="shared" si="68"/>
        <v>-9.9179062579565908E-2</v>
      </c>
      <c r="K130" s="3">
        <f t="shared" si="43"/>
        <v>2.2706655085733609</v>
      </c>
      <c r="L130" s="54">
        <f t="shared" si="37"/>
        <v>-0.22520247657205922</v>
      </c>
      <c r="M130" s="40">
        <f t="shared" si="44"/>
        <v>-2.3954873061850106E-2</v>
      </c>
      <c r="N130" s="17">
        <f t="shared" si="45"/>
        <v>-1</v>
      </c>
      <c r="O130" s="17">
        <f t="shared" si="46"/>
        <v>-9.9179062579565908E-2</v>
      </c>
      <c r="P130" s="53">
        <f t="shared" si="38"/>
        <v>1.7024661699743628</v>
      </c>
      <c r="Q130" s="41">
        <f t="shared" si="47"/>
        <v>-0.16884899881148122</v>
      </c>
      <c r="R130" s="40">
        <f t="shared" si="48"/>
        <v>0.19016631645948603</v>
      </c>
      <c r="S130" s="17">
        <f t="shared" si="49"/>
        <v>1</v>
      </c>
      <c r="T130" s="17">
        <f t="shared" si="67"/>
        <v>0.30348285217619259</v>
      </c>
      <c r="U130" s="53">
        <f t="shared" si="50"/>
        <v>1.1586025865413976</v>
      </c>
      <c r="V130" s="41">
        <f t="shared" si="51"/>
        <v>0.35161601750229732</v>
      </c>
      <c r="W130" s="40">
        <f t="shared" si="52"/>
        <v>-2.2451437283719993E-2</v>
      </c>
      <c r="X130" s="17">
        <f t="shared" si="53"/>
        <v>-1</v>
      </c>
      <c r="Y130" s="17">
        <f t="shared" si="54"/>
        <v>-0.18475636422744232</v>
      </c>
      <c r="Z130" s="53">
        <f t="shared" si="55"/>
        <v>1.1681844990791723</v>
      </c>
      <c r="AA130" s="41">
        <f t="shared" si="56"/>
        <v>-0.21582952079672382</v>
      </c>
      <c r="AB130" s="40">
        <f t="shared" si="57"/>
        <v>0.36472469082487458</v>
      </c>
      <c r="AC130" s="17">
        <f t="shared" si="58"/>
        <v>1</v>
      </c>
      <c r="AD130" s="17">
        <f t="shared" si="69"/>
        <v>9.9094426631099311E-2</v>
      </c>
      <c r="AE130" s="53">
        <f t="shared" si="59"/>
        <v>1.3789791569550958</v>
      </c>
      <c r="AF130" s="41">
        <f t="shared" si="60"/>
        <v>0.13664914889470192</v>
      </c>
      <c r="AH130" s="51">
        <f t="shared" si="61"/>
        <v>-2.4323165956653004E-2</v>
      </c>
      <c r="AI130">
        <f t="shared" si="70"/>
        <v>0.95588351709821073</v>
      </c>
      <c r="AJ130">
        <f t="shared" si="62"/>
        <v>-1.1571917193388046</v>
      </c>
      <c r="AM130">
        <f t="shared" si="63"/>
        <v>1.0231043668680986</v>
      </c>
      <c r="AN130">
        <f t="shared" si="64"/>
        <v>-5.0334309301881319E-2</v>
      </c>
    </row>
    <row r="131" spans="1:40" customFormat="1" x14ac:dyDescent="0.35">
      <c r="A131">
        <f>'Front Sheet'!A133</f>
        <v>200906</v>
      </c>
      <c r="B131">
        <f>'Front Sheet'!B133</f>
        <v>-5.2254363351939233E-2</v>
      </c>
      <c r="C131">
        <f>'Front Sheet'!C133</f>
        <v>-5.2254363351939233E-2</v>
      </c>
      <c r="D131">
        <f>'Front Sheet'!D133</f>
        <v>6.8546114424449883E-2</v>
      </c>
      <c r="E131">
        <f>'Front Sheet'!E133</f>
        <v>-0.12003125807478804</v>
      </c>
      <c r="F131">
        <f>'Front Sheet'!F133</f>
        <v>4.0390826382772298E-2</v>
      </c>
      <c r="G131" s="40"/>
      <c r="H131" s="40">
        <f t="shared" si="41"/>
        <v>5.1261275306354354E-2</v>
      </c>
      <c r="I131" s="17">
        <f t="shared" si="42"/>
        <v>1</v>
      </c>
      <c r="J131" s="17">
        <f t="shared" si="68"/>
        <v>-5.2254363351939233E-2</v>
      </c>
      <c r="K131" s="3">
        <f t="shared" si="43"/>
        <v>2.2706655085733609</v>
      </c>
      <c r="L131" s="54">
        <f t="shared" si="37"/>
        <v>-0.11865218053570829</v>
      </c>
      <c r="M131" s="40">
        <f t="shared" si="44"/>
        <v>5.1261275306354354E-2</v>
      </c>
      <c r="N131" s="17">
        <f t="shared" si="45"/>
        <v>1</v>
      </c>
      <c r="O131" s="17">
        <f t="shared" si="46"/>
        <v>-5.2254363351939233E-2</v>
      </c>
      <c r="P131" s="53">
        <f t="shared" si="38"/>
        <v>1.7024661699743628</v>
      </c>
      <c r="Q131" s="41">
        <f t="shared" si="47"/>
        <v>-8.8961285840224696E-2</v>
      </c>
      <c r="R131" s="40">
        <f t="shared" si="48"/>
        <v>0.43671822386605874</v>
      </c>
      <c r="S131" s="17">
        <f t="shared" si="49"/>
        <v>1</v>
      </c>
      <c r="T131" s="17">
        <f t="shared" si="67"/>
        <v>6.8546114424449883E-2</v>
      </c>
      <c r="U131" s="53">
        <f t="shared" si="50"/>
        <v>1.1586025865413976</v>
      </c>
      <c r="V131" s="41">
        <f t="shared" si="51"/>
        <v>7.9417705469530239E-2</v>
      </c>
      <c r="W131" s="40">
        <f t="shared" si="52"/>
        <v>0.22002295644631475</v>
      </c>
      <c r="X131" s="17">
        <f t="shared" si="53"/>
        <v>1</v>
      </c>
      <c r="Y131" s="17">
        <f t="shared" si="54"/>
        <v>-0.12003125807478804</v>
      </c>
      <c r="Z131" s="53">
        <f t="shared" si="55"/>
        <v>1.1681844990791723</v>
      </c>
      <c r="AA131" s="41">
        <f t="shared" si="56"/>
        <v>-0.14021865508793913</v>
      </c>
      <c r="AB131" s="40">
        <f t="shared" si="57"/>
        <v>0.37873680971773499</v>
      </c>
      <c r="AC131" s="17">
        <f t="shared" si="58"/>
        <v>1</v>
      </c>
      <c r="AD131" s="17">
        <f t="shared" si="69"/>
        <v>4.0390826382772298E-2</v>
      </c>
      <c r="AE131" s="53">
        <f t="shared" si="59"/>
        <v>1.3789791569550958</v>
      </c>
      <c r="AF131" s="41">
        <f t="shared" si="60"/>
        <v>5.5698107714034981E-2</v>
      </c>
      <c r="AH131" s="51">
        <f t="shared" si="61"/>
        <v>-4.2543261656061371E-2</v>
      </c>
      <c r="AI131">
        <f t="shared" si="70"/>
        <v>0.49914042270724973</v>
      </c>
      <c r="AJ131">
        <f t="shared" si="62"/>
        <v>-2.973577890988361</v>
      </c>
      <c r="AM131">
        <f t="shared" si="63"/>
        <v>6.1738427899061719E-2</v>
      </c>
      <c r="AN131">
        <f t="shared" si="64"/>
        <v>-1.6211395435753522</v>
      </c>
    </row>
    <row r="132" spans="1:40" customFormat="1" x14ac:dyDescent="0.35">
      <c r="A132">
        <f>'Front Sheet'!A134</f>
        <v>200907</v>
      </c>
      <c r="B132">
        <f>'Front Sheet'!B134</f>
        <v>3.1037488611030773E-2</v>
      </c>
      <c r="C132">
        <f>'Front Sheet'!C134</f>
        <v>3.1037488611030773E-2</v>
      </c>
      <c r="D132">
        <f>'Front Sheet'!D134</f>
        <v>7.1607823426766623E-3</v>
      </c>
      <c r="E132">
        <f>'Front Sheet'!E134</f>
        <v>6.8540436277544053E-2</v>
      </c>
      <c r="F132">
        <f>'Front Sheet'!F134</f>
        <v>0.16188596761515928</v>
      </c>
      <c r="G132" s="40"/>
      <c r="H132" s="40">
        <f t="shared" si="41"/>
        <v>1.2427224645354125E-2</v>
      </c>
      <c r="I132" s="17">
        <f t="shared" si="42"/>
        <v>1</v>
      </c>
      <c r="J132" s="17">
        <f t="shared" si="68"/>
        <v>3.1037488611030773E-2</v>
      </c>
      <c r="K132" s="3">
        <f t="shared" si="43"/>
        <v>2.2706655085733609</v>
      </c>
      <c r="L132" s="54">
        <f t="shared" si="37"/>
        <v>7.0475754861806086E-2</v>
      </c>
      <c r="M132" s="40">
        <f t="shared" si="44"/>
        <v>1.2427224645354125E-2</v>
      </c>
      <c r="N132" s="17">
        <f t="shared" si="45"/>
        <v>1</v>
      </c>
      <c r="O132" s="17">
        <f t="shared" si="46"/>
        <v>3.1037488611030773E-2</v>
      </c>
      <c r="P132" s="53">
        <f t="shared" si="38"/>
        <v>1.7024661699743628</v>
      </c>
      <c r="Q132" s="41">
        <f t="shared" si="47"/>
        <v>5.2840274361244464E-2</v>
      </c>
      <c r="R132" s="40">
        <f t="shared" si="48"/>
        <v>0.40369169177121411</v>
      </c>
      <c r="S132" s="17">
        <f t="shared" si="49"/>
        <v>1</v>
      </c>
      <c r="T132" s="17">
        <f t="shared" si="67"/>
        <v>7.1607823426766623E-3</v>
      </c>
      <c r="U132" s="53">
        <f t="shared" si="50"/>
        <v>1.1586025865413976</v>
      </c>
      <c r="V132" s="41">
        <f t="shared" si="51"/>
        <v>8.2965009438851489E-3</v>
      </c>
      <c r="W132" s="40">
        <f t="shared" si="52"/>
        <v>6.7055456966855581E-2</v>
      </c>
      <c r="X132" s="17">
        <f t="shared" si="53"/>
        <v>1</v>
      </c>
      <c r="Y132" s="17">
        <f t="shared" si="54"/>
        <v>6.8540436277544053E-2</v>
      </c>
      <c r="Z132" s="53">
        <f t="shared" si="55"/>
        <v>1.1681844990791723</v>
      </c>
      <c r="AA132" s="41">
        <f t="shared" si="56"/>
        <v>8.0067875219550735E-2</v>
      </c>
      <c r="AB132" s="40">
        <f t="shared" si="57"/>
        <v>0.25073225426122864</v>
      </c>
      <c r="AC132" s="17">
        <f t="shared" si="58"/>
        <v>1</v>
      </c>
      <c r="AD132" s="17">
        <f t="shared" si="69"/>
        <v>0.16188596761515928</v>
      </c>
      <c r="AE132" s="53">
        <f t="shared" si="59"/>
        <v>1.3789791569550958</v>
      </c>
      <c r="AF132" s="41">
        <f t="shared" si="60"/>
        <v>0.22323737514481226</v>
      </c>
      <c r="AH132" s="51">
        <f t="shared" si="61"/>
        <v>8.6983556106259741E-2</v>
      </c>
      <c r="AI132">
        <f t="shared" si="70"/>
        <v>1.5663873811141427</v>
      </c>
      <c r="AJ132">
        <f t="shared" si="62"/>
        <v>3.1642869949655434</v>
      </c>
      <c r="AM132">
        <f t="shared" si="63"/>
        <v>1.5819417373476832</v>
      </c>
      <c r="AN132">
        <f t="shared" si="64"/>
        <v>2.525238081859003</v>
      </c>
    </row>
    <row r="133" spans="1:40" customFormat="1" x14ac:dyDescent="0.35">
      <c r="A133">
        <f>'Front Sheet'!A135</f>
        <v>200908</v>
      </c>
      <c r="B133">
        <f>'Front Sheet'!B135</f>
        <v>1.9237843119861674E-4</v>
      </c>
      <c r="C133">
        <f>'Front Sheet'!C135</f>
        <v>1.9237843119861674E-4</v>
      </c>
      <c r="D133">
        <f>'Front Sheet'!D135</f>
        <v>1.9983070825108411E-2</v>
      </c>
      <c r="E133">
        <f>'Front Sheet'!E135</f>
        <v>-3.8968061634806199E-2</v>
      </c>
      <c r="F133">
        <f>'Front Sheet'!F135</f>
        <v>0.14139238217733688</v>
      </c>
      <c r="G133" s="40"/>
      <c r="H133" s="40">
        <f t="shared" si="41"/>
        <v>7.7962187838657451E-2</v>
      </c>
      <c r="I133" s="17">
        <f t="shared" si="42"/>
        <v>1</v>
      </c>
      <c r="J133" s="17">
        <f t="shared" si="68"/>
        <v>1.9237843119861674E-4</v>
      </c>
      <c r="K133" s="3">
        <f t="shared" si="43"/>
        <v>2.2706655085733609</v>
      </c>
      <c r="L133" s="54">
        <f t="shared" si="37"/>
        <v>4.3682706831615241E-4</v>
      </c>
      <c r="M133" s="40">
        <f t="shared" si="44"/>
        <v>7.7962187838657451E-2</v>
      </c>
      <c r="N133" s="17">
        <f t="shared" si="45"/>
        <v>1</v>
      </c>
      <c r="O133" s="17">
        <f t="shared" si="46"/>
        <v>1.9237843119861674E-4</v>
      </c>
      <c r="P133" s="53">
        <f t="shared" si="38"/>
        <v>1.7024661699743628</v>
      </c>
      <c r="Q133" s="41">
        <f t="shared" si="47"/>
        <v>3.2751777094838552E-4</v>
      </c>
      <c r="R133" s="40">
        <f t="shared" si="48"/>
        <v>0.37918974894331908</v>
      </c>
      <c r="S133" s="17">
        <f t="shared" si="49"/>
        <v>1</v>
      </c>
      <c r="T133" s="17">
        <f t="shared" si="67"/>
        <v>1.9983070825108411E-2</v>
      </c>
      <c r="U133" s="53">
        <f t="shared" si="50"/>
        <v>1.1586025865413976</v>
      </c>
      <c r="V133" s="41">
        <f t="shared" si="51"/>
        <v>2.3152437545010545E-2</v>
      </c>
      <c r="W133" s="40">
        <f t="shared" si="52"/>
        <v>0.13326554243019834</v>
      </c>
      <c r="X133" s="17">
        <f t="shared" si="53"/>
        <v>1</v>
      </c>
      <c r="Y133" s="17">
        <f t="shared" si="54"/>
        <v>-3.8968061634806199E-2</v>
      </c>
      <c r="Z133" s="53">
        <f t="shared" si="55"/>
        <v>1.1681844990791723</v>
      </c>
      <c r="AA133" s="41">
        <f t="shared" si="56"/>
        <v>-4.5521885560942395E-2</v>
      </c>
      <c r="AB133" s="40">
        <f t="shared" si="57"/>
        <v>0.30137122062903088</v>
      </c>
      <c r="AC133" s="17">
        <f t="shared" si="58"/>
        <v>1</v>
      </c>
      <c r="AD133" s="17">
        <f t="shared" si="69"/>
        <v>0.14139238217733688</v>
      </c>
      <c r="AE133" s="53">
        <f t="shared" si="59"/>
        <v>1.3789791569550958</v>
      </c>
      <c r="AF133" s="41">
        <f t="shared" si="60"/>
        <v>0.19497714797477672</v>
      </c>
      <c r="AH133" s="51">
        <f t="shared" si="61"/>
        <v>3.4674408959621886E-2</v>
      </c>
      <c r="AI133">
        <f t="shared" si="70"/>
        <v>1.8227426272089058</v>
      </c>
      <c r="AJ133">
        <f t="shared" si="62"/>
        <v>3.760304695937954</v>
      </c>
      <c r="AM133">
        <f t="shared" si="63"/>
        <v>1.6805947596247544</v>
      </c>
      <c r="AN133">
        <f t="shared" si="64"/>
        <v>3.3907869813583513</v>
      </c>
    </row>
    <row r="134" spans="1:40" customFormat="1" x14ac:dyDescent="0.35">
      <c r="A134">
        <f>'Front Sheet'!A136</f>
        <v>200909</v>
      </c>
      <c r="B134">
        <f>'Front Sheet'!B136</f>
        <v>5.7820421002226459E-2</v>
      </c>
      <c r="C134">
        <f>'Front Sheet'!C136</f>
        <v>5.7820421002226459E-2</v>
      </c>
      <c r="D134">
        <f>'Front Sheet'!D136</f>
        <v>1.2480689028374806E-2</v>
      </c>
      <c r="E134">
        <f>'Front Sheet'!E136</f>
        <v>4.1956085733513261E-2</v>
      </c>
      <c r="F134">
        <f>'Front Sheet'!F136</f>
        <v>-3.728528463163646E-2</v>
      </c>
      <c r="G134" s="40"/>
      <c r="H134" s="40">
        <f t="shared" si="41"/>
        <v>-2.1024496309709845E-2</v>
      </c>
      <c r="I134" s="17">
        <f t="shared" si="42"/>
        <v>-1</v>
      </c>
      <c r="J134" s="17">
        <f t="shared" si="68"/>
        <v>-5.7820421002226459E-2</v>
      </c>
      <c r="K134" s="3">
        <f t="shared" si="43"/>
        <v>2.2706655085733609</v>
      </c>
      <c r="L134" s="54">
        <f t="shared" si="37"/>
        <v>-0.13129083566094638</v>
      </c>
      <c r="M134" s="40">
        <f t="shared" si="44"/>
        <v>-2.1024496309709845E-2</v>
      </c>
      <c r="N134" s="17">
        <f t="shared" si="45"/>
        <v>-1</v>
      </c>
      <c r="O134" s="17">
        <f t="shared" si="46"/>
        <v>-5.7820421002226459E-2</v>
      </c>
      <c r="P134" s="53">
        <f t="shared" si="38"/>
        <v>1.7024661699743628</v>
      </c>
      <c r="Q134" s="41">
        <f t="shared" si="47"/>
        <v>-9.8437310689965696E-2</v>
      </c>
      <c r="R134" s="40">
        <f t="shared" si="48"/>
        <v>9.568996759223497E-2</v>
      </c>
      <c r="S134" s="17">
        <f t="shared" si="49"/>
        <v>1</v>
      </c>
      <c r="T134" s="17">
        <f t="shared" si="67"/>
        <v>1.2480689028374806E-2</v>
      </c>
      <c r="U134" s="53">
        <f t="shared" si="50"/>
        <v>1.1586025865413976</v>
      </c>
      <c r="V134" s="41">
        <f t="shared" si="51"/>
        <v>1.4460158590093893E-2</v>
      </c>
      <c r="W134" s="40">
        <f t="shared" si="52"/>
        <v>-9.0458883432050191E-2</v>
      </c>
      <c r="X134" s="17">
        <f t="shared" si="53"/>
        <v>-1</v>
      </c>
      <c r="Y134" s="17">
        <f t="shared" si="54"/>
        <v>-4.1956085733513261E-2</v>
      </c>
      <c r="Z134" s="53">
        <f t="shared" si="55"/>
        <v>1.1681844990791723</v>
      </c>
      <c r="AA134" s="41">
        <f t="shared" si="56"/>
        <v>-4.9012448995926994E-2</v>
      </c>
      <c r="AB134" s="40">
        <f t="shared" si="57"/>
        <v>0.34366917617526849</v>
      </c>
      <c r="AC134" s="17">
        <f t="shared" si="58"/>
        <v>1</v>
      </c>
      <c r="AD134" s="17">
        <f t="shared" si="69"/>
        <v>-3.728528463163646E-2</v>
      </c>
      <c r="AE134" s="53">
        <f t="shared" si="59"/>
        <v>1.3789791569550958</v>
      </c>
      <c r="AF134" s="41">
        <f t="shared" si="60"/>
        <v>-5.1415630368164836E-2</v>
      </c>
      <c r="AH134" s="51">
        <f t="shared" si="61"/>
        <v>-6.3139213424981994E-2</v>
      </c>
      <c r="AI134">
        <f t="shared" si="70"/>
        <v>0.27338267269598721</v>
      </c>
      <c r="AJ134">
        <f t="shared" si="62"/>
        <v>-7.6455514267157021E-2</v>
      </c>
      <c r="AM134">
        <f t="shared" si="63"/>
        <v>1.6893586124147524</v>
      </c>
      <c r="AN134">
        <f t="shared" si="64"/>
        <v>3.0568136993827686</v>
      </c>
    </row>
    <row r="135" spans="1:40" customFormat="1" x14ac:dyDescent="0.35">
      <c r="A135">
        <f>'Front Sheet'!A137</f>
        <v>200910</v>
      </c>
      <c r="B135">
        <f>'Front Sheet'!B137</f>
        <v>3.3781777988813114E-2</v>
      </c>
      <c r="C135">
        <f>'Front Sheet'!C137</f>
        <v>3.3781777988813114E-2</v>
      </c>
      <c r="D135">
        <f>'Front Sheet'!D137</f>
        <v>9.181791480171414E-2</v>
      </c>
      <c r="E135">
        <f>'Front Sheet'!E137</f>
        <v>6.2634673248848527E-2</v>
      </c>
      <c r="F135">
        <f>'Front Sheet'!F137</f>
        <v>5.9576951136705872E-2</v>
      </c>
      <c r="G135" s="40"/>
      <c r="H135" s="40">
        <f t="shared" si="41"/>
        <v>8.9050288044455847E-2</v>
      </c>
      <c r="I135" s="17">
        <f t="shared" si="42"/>
        <v>1</v>
      </c>
      <c r="J135" s="17">
        <f t="shared" si="68"/>
        <v>3.3781777988813114E-2</v>
      </c>
      <c r="K135" s="3">
        <f t="shared" si="43"/>
        <v>2.2706655085733609</v>
      </c>
      <c r="L135" s="54">
        <f t="shared" si="37"/>
        <v>7.6707118097480695E-2</v>
      </c>
      <c r="M135" s="40">
        <f t="shared" si="44"/>
        <v>8.9050288044455847E-2</v>
      </c>
      <c r="N135" s="17">
        <f t="shared" si="45"/>
        <v>1</v>
      </c>
      <c r="O135" s="17">
        <f t="shared" si="46"/>
        <v>3.3781777988813114E-2</v>
      </c>
      <c r="P135" s="53">
        <f t="shared" si="38"/>
        <v>1.7024661699743628</v>
      </c>
      <c r="Q135" s="41">
        <f t="shared" si="47"/>
        <v>5.7512334187538892E-2</v>
      </c>
      <c r="R135" s="40">
        <f t="shared" si="48"/>
        <v>3.9624542196159879E-2</v>
      </c>
      <c r="S135" s="17">
        <f t="shared" si="49"/>
        <v>1</v>
      </c>
      <c r="T135" s="17">
        <f t="shared" si="67"/>
        <v>9.181791480171414E-2</v>
      </c>
      <c r="U135" s="53">
        <f t="shared" si="50"/>
        <v>1.1586025865413976</v>
      </c>
      <c r="V135" s="41">
        <f t="shared" si="51"/>
        <v>0.10638047358010368</v>
      </c>
      <c r="W135" s="40">
        <f t="shared" si="52"/>
        <v>7.1528460376251116E-2</v>
      </c>
      <c r="X135" s="17">
        <f t="shared" si="53"/>
        <v>1</v>
      </c>
      <c r="Y135" s="17">
        <f t="shared" si="54"/>
        <v>6.2634673248848527E-2</v>
      </c>
      <c r="Z135" s="53">
        <f t="shared" si="55"/>
        <v>1.1681844990791723</v>
      </c>
      <c r="AA135" s="41">
        <f t="shared" si="56"/>
        <v>7.3168854394193752E-2</v>
      </c>
      <c r="AB135" s="40">
        <f t="shared" si="57"/>
        <v>0.26599306516085969</v>
      </c>
      <c r="AC135" s="17">
        <f t="shared" si="58"/>
        <v>1</v>
      </c>
      <c r="AD135" s="17">
        <f t="shared" si="69"/>
        <v>5.9576951136705872E-2</v>
      </c>
      <c r="AE135" s="53">
        <f t="shared" si="59"/>
        <v>1.3789791569550958</v>
      </c>
      <c r="AF135" s="41">
        <f t="shared" si="60"/>
        <v>8.2155373852449601E-2</v>
      </c>
      <c r="AH135" s="51">
        <f t="shared" si="61"/>
        <v>7.9184830822353308E-2</v>
      </c>
      <c r="AI135">
        <f t="shared" si="70"/>
        <v>0.7246021172927124</v>
      </c>
      <c r="AJ135">
        <f t="shared" si="62"/>
        <v>1.6812537993844536</v>
      </c>
      <c r="AM135">
        <f t="shared" si="63"/>
        <v>0.65733484338923998</v>
      </c>
      <c r="AN135">
        <f t="shared" si="64"/>
        <v>-0.21926352484787426</v>
      </c>
    </row>
    <row r="136" spans="1:40" customFormat="1" x14ac:dyDescent="0.35">
      <c r="A136">
        <f>'Front Sheet'!A138</f>
        <v>200911</v>
      </c>
      <c r="B136">
        <f>'Front Sheet'!B138</f>
        <v>0.13944966930507785</v>
      </c>
      <c r="C136">
        <f>'Front Sheet'!C138</f>
        <v>0.13944966930507785</v>
      </c>
      <c r="D136">
        <f>'Front Sheet'!D138</f>
        <v>7.7790861248702384E-3</v>
      </c>
      <c r="E136">
        <f>'Front Sheet'!E138</f>
        <v>5.0157902949715581E-2</v>
      </c>
      <c r="F136">
        <f>'Front Sheet'!F138</f>
        <v>7.4740110380169256E-2</v>
      </c>
      <c r="G136" s="40"/>
      <c r="H136" s="40">
        <f t="shared" si="41"/>
        <v>9.1794577422238191E-2</v>
      </c>
      <c r="I136" s="17">
        <f t="shared" si="42"/>
        <v>1</v>
      </c>
      <c r="J136" s="17">
        <f t="shared" si="68"/>
        <v>0.13944966930507785</v>
      </c>
      <c r="K136" s="3">
        <f t="shared" si="43"/>
        <v>2.2706655085733609</v>
      </c>
      <c r="L136" s="54">
        <f t="shared" si="37"/>
        <v>0.31664355427300162</v>
      </c>
      <c r="M136" s="40">
        <f t="shared" si="44"/>
        <v>9.1794577422238191E-2</v>
      </c>
      <c r="N136" s="17">
        <f t="shared" si="45"/>
        <v>1</v>
      </c>
      <c r="O136" s="17">
        <f t="shared" si="46"/>
        <v>0.13944966930507785</v>
      </c>
      <c r="P136" s="53">
        <f t="shared" si="38"/>
        <v>1.7024661699743628</v>
      </c>
      <c r="Q136" s="41">
        <f t="shared" si="47"/>
        <v>0.23740834440600736</v>
      </c>
      <c r="R136" s="40">
        <f t="shared" si="48"/>
        <v>0.12428167465519735</v>
      </c>
      <c r="S136" s="17">
        <f t="shared" si="49"/>
        <v>1</v>
      </c>
      <c r="T136" s="17">
        <f t="shared" si="67"/>
        <v>7.7790861248702384E-3</v>
      </c>
      <c r="U136" s="53">
        <f t="shared" si="50"/>
        <v>1.1586025865413976</v>
      </c>
      <c r="V136" s="41">
        <f t="shared" si="51"/>
        <v>9.0128693052029564E-3</v>
      </c>
      <c r="W136" s="40">
        <f t="shared" si="52"/>
        <v>6.5622697347555589E-2</v>
      </c>
      <c r="X136" s="17">
        <f t="shared" si="53"/>
        <v>1</v>
      </c>
      <c r="Y136" s="17">
        <f t="shared" si="54"/>
        <v>5.0157902949715581E-2</v>
      </c>
      <c r="Z136" s="53">
        <f t="shared" si="55"/>
        <v>1.1681844990791723</v>
      </c>
      <c r="AA136" s="41">
        <f t="shared" si="56"/>
        <v>5.8593684732175237E-2</v>
      </c>
      <c r="AB136" s="40">
        <f t="shared" si="57"/>
        <v>0.16368404868240627</v>
      </c>
      <c r="AC136" s="17">
        <f t="shared" si="58"/>
        <v>1</v>
      </c>
      <c r="AD136" s="17">
        <f t="shared" si="69"/>
        <v>7.4740110380169256E-2</v>
      </c>
      <c r="AE136" s="53">
        <f t="shared" si="59"/>
        <v>1.3789791569550958</v>
      </c>
      <c r="AF136" s="41">
        <f t="shared" si="60"/>
        <v>0.10306505440277661</v>
      </c>
      <c r="AH136" s="51">
        <f t="shared" si="61"/>
        <v>0.14494470142383273</v>
      </c>
      <c r="AI136">
        <f t="shared" si="70"/>
        <v>0.51903723959211578</v>
      </c>
      <c r="AJ136">
        <f t="shared" si="62"/>
        <v>-1.7840438808496319</v>
      </c>
      <c r="AM136">
        <f t="shared" si="63"/>
        <v>-0.16480126813977047</v>
      </c>
      <c r="AN136">
        <f t="shared" si="64"/>
        <v>-1.865309653600657</v>
      </c>
    </row>
    <row r="137" spans="1:40" customFormat="1" x14ac:dyDescent="0.35">
      <c r="A137">
        <f>'Front Sheet'!A139</f>
        <v>200912</v>
      </c>
      <c r="B137">
        <f>'Front Sheet'!B139</f>
        <v>-6.5122427362302185E-2</v>
      </c>
      <c r="C137">
        <f>'Front Sheet'!C139</f>
        <v>-6.5122427362302185E-2</v>
      </c>
      <c r="D137">
        <f>'Front Sheet'!D139</f>
        <v>3.0651036870134339E-2</v>
      </c>
      <c r="E137">
        <f>'Front Sheet'!E139</f>
        <v>-3.7447345071747767E-2</v>
      </c>
      <c r="F137">
        <f>'Front Sheet'!F139</f>
        <v>6.7306378685998189E-2</v>
      </c>
      <c r="G137" s="40"/>
      <c r="H137" s="40">
        <f t="shared" si="41"/>
        <v>0.23105186829611743</v>
      </c>
      <c r="I137" s="17">
        <f t="shared" si="42"/>
        <v>1</v>
      </c>
      <c r="J137" s="17">
        <f t="shared" si="68"/>
        <v>-6.5122427362302185E-2</v>
      </c>
      <c r="K137" s="3">
        <f t="shared" si="43"/>
        <v>2.2706655085733609</v>
      </c>
      <c r="L137" s="54">
        <f t="shared" ref="L137:L160" si="71">J137*K137</f>
        <v>-0.14787124964615364</v>
      </c>
      <c r="M137" s="40">
        <f t="shared" si="44"/>
        <v>0.23105186829611743</v>
      </c>
      <c r="N137" s="17">
        <f t="shared" si="45"/>
        <v>1</v>
      </c>
      <c r="O137" s="17">
        <f t="shared" si="46"/>
        <v>-6.5122427362302185E-2</v>
      </c>
      <c r="P137" s="53">
        <f t="shared" ref="P137:P160" si="72">0.4/$C$168</f>
        <v>1.7024661699743628</v>
      </c>
      <c r="Q137" s="41">
        <f t="shared" si="47"/>
        <v>-0.11086872949093225</v>
      </c>
      <c r="R137" s="40">
        <f t="shared" si="48"/>
        <v>0.11207768995495919</v>
      </c>
      <c r="S137" s="17">
        <f t="shared" si="49"/>
        <v>1</v>
      </c>
      <c r="T137" s="17">
        <f t="shared" ref="T137:T168" si="73">S137*D137</f>
        <v>3.0651036870134339E-2</v>
      </c>
      <c r="U137" s="53">
        <f t="shared" si="50"/>
        <v>1.1586025865413976</v>
      </c>
      <c r="V137" s="41">
        <f t="shared" si="51"/>
        <v>3.5512370597913387E-2</v>
      </c>
      <c r="W137" s="40">
        <f t="shared" si="52"/>
        <v>0.15474866193207737</v>
      </c>
      <c r="X137" s="17">
        <f t="shared" si="53"/>
        <v>1</v>
      </c>
      <c r="Y137" s="17">
        <f t="shared" si="54"/>
        <v>-3.7447345071747767E-2</v>
      </c>
      <c r="Z137" s="53">
        <f t="shared" si="55"/>
        <v>1.1681844990791723</v>
      </c>
      <c r="AA137" s="41">
        <f t="shared" si="56"/>
        <v>-4.3745408044484575E-2</v>
      </c>
      <c r="AB137" s="40">
        <f t="shared" si="57"/>
        <v>9.7031776885238674E-2</v>
      </c>
      <c r="AC137" s="17">
        <f t="shared" si="58"/>
        <v>1</v>
      </c>
      <c r="AD137" s="17">
        <f t="shared" si="69"/>
        <v>6.7306378685998189E-2</v>
      </c>
      <c r="AE137" s="53">
        <f t="shared" si="59"/>
        <v>1.3789791569550958</v>
      </c>
      <c r="AF137" s="41">
        <f t="shared" si="60"/>
        <v>9.2814093338118214E-2</v>
      </c>
      <c r="AH137" s="51">
        <f t="shared" si="61"/>
        <v>-3.4831784649107772E-2</v>
      </c>
      <c r="AI137">
        <f t="shared" si="70"/>
        <v>0.22732584251437454</v>
      </c>
      <c r="AJ137">
        <f t="shared" si="62"/>
        <v>-1.8801743265262907</v>
      </c>
      <c r="AM137">
        <f t="shared" si="63"/>
        <v>0.66511155007094946</v>
      </c>
      <c r="AN137">
        <f t="shared" si="64"/>
        <v>-2.0463560620179688</v>
      </c>
    </row>
    <row r="138" spans="1:40" customFormat="1" x14ac:dyDescent="0.35">
      <c r="A138">
        <f>'Front Sheet'!A140</f>
        <v>201001</v>
      </c>
      <c r="B138">
        <f>'Front Sheet'!B140</f>
        <v>-7.7081704175331871E-3</v>
      </c>
      <c r="C138">
        <f>'Front Sheet'!C140</f>
        <v>-7.7081704175331871E-3</v>
      </c>
      <c r="D138">
        <f>'Front Sheet'!D140</f>
        <v>-7.7185616482044875E-2</v>
      </c>
      <c r="E138">
        <f>'Front Sheet'!E140</f>
        <v>-2.874998549180079E-2</v>
      </c>
      <c r="F138">
        <f>'Front Sheet'!F140</f>
        <v>-7.8013468957068413E-2</v>
      </c>
      <c r="G138" s="40"/>
      <c r="H138" s="40">
        <f t="shared" ref="H138:H161" si="74">SUM(B135:B137)</f>
        <v>0.10810901993158877</v>
      </c>
      <c r="I138" s="17">
        <f t="shared" ref="I138:I161" si="75">IF(H138&gt;0,1,-1)</f>
        <v>1</v>
      </c>
      <c r="J138" s="17">
        <f t="shared" si="68"/>
        <v>-7.7081704175331871E-3</v>
      </c>
      <c r="K138" s="3">
        <f t="shared" ref="K138:K160" si="76">0.4/$B$168</f>
        <v>2.2706655085733609</v>
      </c>
      <c r="L138" s="54">
        <f t="shared" si="71"/>
        <v>-1.7502676701298129E-2</v>
      </c>
      <c r="M138" s="40">
        <f t="shared" ref="M138:M161" si="77">SUM(C135:C137)</f>
        <v>0.10810901993158877</v>
      </c>
      <c r="N138" s="17">
        <f t="shared" ref="N138:N161" si="78">IF(M138&gt;0,1,-1)</f>
        <v>1</v>
      </c>
      <c r="O138" s="17">
        <f t="shared" ref="O138:O160" si="79">N138*C138</f>
        <v>-7.7081704175331871E-3</v>
      </c>
      <c r="P138" s="53">
        <f t="shared" si="72"/>
        <v>1.7024661699743628</v>
      </c>
      <c r="Q138" s="41">
        <f t="shared" ref="Q138:Q161" si="80">O138*P138</f>
        <v>-1.312289936824741E-2</v>
      </c>
      <c r="R138" s="40">
        <f t="shared" ref="R138:R161" si="81">SUM(D135:D137)</f>
        <v>0.13024803779671873</v>
      </c>
      <c r="S138" s="17">
        <f t="shared" ref="S138:S161" si="82">IF(R138&gt;0,1,-1)</f>
        <v>1</v>
      </c>
      <c r="T138" s="17">
        <f t="shared" si="73"/>
        <v>-7.7185616482044875E-2</v>
      </c>
      <c r="U138" s="53">
        <f t="shared" ref="U138:U161" si="83">0.4/$D$168</f>
        <v>1.1586025865413976</v>
      </c>
      <c r="V138" s="41">
        <f t="shared" ref="V138:V161" si="84">T138*U138</f>
        <v>-8.9427454899889527E-2</v>
      </c>
      <c r="W138" s="40">
        <f t="shared" ref="W138:W161" si="85">SUM(E135:E137)</f>
        <v>7.5345231126816348E-2</v>
      </c>
      <c r="X138" s="17">
        <f t="shared" ref="X138:X161" si="86">IF(W138&gt;0,1,-1)</f>
        <v>1</v>
      </c>
      <c r="Y138" s="17">
        <f t="shared" ref="Y138:Y161" si="87">X138*E138</f>
        <v>-2.874998549180079E-2</v>
      </c>
      <c r="Z138" s="53">
        <f t="shared" ref="Z138:Z161" si="88">0.4/$E$168</f>
        <v>1.1681844990791723</v>
      </c>
      <c r="AA138" s="41">
        <f t="shared" ref="AA138:AA161" si="89">Y138*Z138</f>
        <v>-3.3585287400272779E-2</v>
      </c>
      <c r="AB138" s="40">
        <f t="shared" ref="AB138:AB161" si="90">SUM(F135:F137)</f>
        <v>0.20162344020287332</v>
      </c>
      <c r="AC138" s="17">
        <f t="shared" ref="AC138:AC161" si="91">IF(AB138&gt;0,1,-1)</f>
        <v>1</v>
      </c>
      <c r="AD138" s="17">
        <f t="shared" si="69"/>
        <v>-7.8013468957068413E-2</v>
      </c>
      <c r="AE138" s="53">
        <f t="shared" ref="AE138:AE161" si="92">0.4/$F$168</f>
        <v>1.3789791569550958</v>
      </c>
      <c r="AF138" s="41">
        <f t="shared" ref="AF138:AF161" si="93">AD138*AE138</f>
        <v>-0.10757894765356073</v>
      </c>
      <c r="AH138" s="51">
        <f t="shared" ref="AH138:AH161" si="94">AVERAGE(L138,Q138,V138,AA138,AF138)</f>
        <v>-5.2243453204653713E-2</v>
      </c>
      <c r="AI138">
        <f t="shared" si="70"/>
        <v>-0.57416916603392198</v>
      </c>
      <c r="AJ138">
        <f t="shared" ref="AJ138:AJ161" si="95">KURT(L138,Q138,V138,AA138,AF138)</f>
        <v>-2.6360073086080451</v>
      </c>
      <c r="AM138">
        <f t="shared" ref="AM138:AM161" si="96">SKEW(J138,O138,T138,Y138,AD138)</f>
        <v>-0.36799948565293394</v>
      </c>
      <c r="AN138">
        <f t="shared" ref="AN138:AN161" si="97">KURT(J138,O138,T138,Y138,AD138)</f>
        <v>-3.109813532994913</v>
      </c>
    </row>
    <row r="139" spans="1:40" customFormat="1" x14ac:dyDescent="0.35">
      <c r="A139">
        <f>'Front Sheet'!A141</f>
        <v>201002</v>
      </c>
      <c r="B139">
        <f>'Front Sheet'!B141</f>
        <v>3.4606684804055599E-2</v>
      </c>
      <c r="C139">
        <f>'Front Sheet'!C141</f>
        <v>3.4606684804055599E-2</v>
      </c>
      <c r="D139">
        <f>'Front Sheet'!D141</f>
        <v>9.1587831929267532E-2</v>
      </c>
      <c r="E139">
        <f>'Front Sheet'!E141</f>
        <v>-4.3311548004914303E-3</v>
      </c>
      <c r="F139">
        <f>'Front Sheet'!F141</f>
        <v>6.8665046248534506E-2</v>
      </c>
      <c r="G139" s="40"/>
      <c r="H139" s="40">
        <f t="shared" si="74"/>
        <v>6.6619071525242476E-2</v>
      </c>
      <c r="I139" s="17">
        <f t="shared" si="75"/>
        <v>1</v>
      </c>
      <c r="J139" s="17">
        <f t="shared" si="68"/>
        <v>3.4606684804055599E-2</v>
      </c>
      <c r="K139" s="3">
        <f t="shared" si="76"/>
        <v>2.2706655085733609</v>
      </c>
      <c r="L139" s="54">
        <f t="shared" si="71"/>
        <v>7.858020555063891E-2</v>
      </c>
      <c r="M139" s="40">
        <f t="shared" si="77"/>
        <v>6.6619071525242476E-2</v>
      </c>
      <c r="N139" s="17">
        <f t="shared" si="78"/>
        <v>1</v>
      </c>
      <c r="O139" s="17">
        <f t="shared" si="79"/>
        <v>3.4606684804055599E-2</v>
      </c>
      <c r="P139" s="53">
        <f t="shared" si="72"/>
        <v>1.7024661699743628</v>
      </c>
      <c r="Q139" s="41">
        <f t="shared" si="80"/>
        <v>5.8916710133870516E-2</v>
      </c>
      <c r="R139" s="40">
        <f t="shared" si="81"/>
        <v>-3.8755493487040299E-2</v>
      </c>
      <c r="S139" s="17">
        <f t="shared" si="82"/>
        <v>-1</v>
      </c>
      <c r="T139" s="17">
        <f t="shared" si="73"/>
        <v>-9.1587831929267532E-2</v>
      </c>
      <c r="U139" s="53">
        <f t="shared" si="83"/>
        <v>1.1586025865413976</v>
      </c>
      <c r="V139" s="41">
        <f t="shared" si="84"/>
        <v>-0.10611389896896817</v>
      </c>
      <c r="W139" s="40">
        <f t="shared" si="85"/>
        <v>-1.6039427613832976E-2</v>
      </c>
      <c r="X139" s="17">
        <f t="shared" si="86"/>
        <v>-1</v>
      </c>
      <c r="Y139" s="17">
        <f t="shared" si="87"/>
        <v>4.3311548004914303E-3</v>
      </c>
      <c r="Z139" s="53">
        <f t="shared" si="88"/>
        <v>1.1681844990791723</v>
      </c>
      <c r="AA139" s="41">
        <f t="shared" si="89"/>
        <v>5.0595879010464345E-3</v>
      </c>
      <c r="AB139" s="40">
        <f t="shared" si="90"/>
        <v>6.4033020109099045E-2</v>
      </c>
      <c r="AC139" s="17">
        <f t="shared" si="91"/>
        <v>1</v>
      </c>
      <c r="AD139" s="17">
        <f t="shared" si="69"/>
        <v>6.8665046248534506E-2</v>
      </c>
      <c r="AE139" s="53">
        <f t="shared" si="92"/>
        <v>1.3789791569550958</v>
      </c>
      <c r="AF139" s="41">
        <f t="shared" si="93"/>
        <v>9.4687667588086777E-2</v>
      </c>
      <c r="AH139" s="51">
        <f t="shared" si="94"/>
        <v>2.6226054440934891E-2</v>
      </c>
      <c r="AI139">
        <f t="shared" si="70"/>
        <v>-1.4157784673693112</v>
      </c>
      <c r="AJ139">
        <f t="shared" si="95"/>
        <v>1.64381375292405</v>
      </c>
      <c r="AM139">
        <f t="shared" si="96"/>
        <v>-1.4916276589851534</v>
      </c>
      <c r="AN139">
        <f t="shared" si="97"/>
        <v>2.6147261732458826</v>
      </c>
    </row>
    <row r="140" spans="1:40" customFormat="1" x14ac:dyDescent="0.35">
      <c r="A140">
        <f>'Front Sheet'!A142</f>
        <v>201003</v>
      </c>
      <c r="B140">
        <f>'Front Sheet'!B142</f>
        <v>-5.206564072708357E-3</v>
      </c>
      <c r="C140">
        <f>'Front Sheet'!C142</f>
        <v>-5.206564072708357E-3</v>
      </c>
      <c r="D140">
        <f>'Front Sheet'!D142</f>
        <v>5.2970517231400546E-2</v>
      </c>
      <c r="E140">
        <f>'Front Sheet'!E142</f>
        <v>3.5377709024450803E-2</v>
      </c>
      <c r="F140">
        <f>'Front Sheet'!F142</f>
        <v>8.4421581519744243E-2</v>
      </c>
      <c r="G140" s="40"/>
      <c r="H140" s="40">
        <f t="shared" si="74"/>
        <v>-3.8223912975779775E-2</v>
      </c>
      <c r="I140" s="17">
        <f t="shared" si="75"/>
        <v>-1</v>
      </c>
      <c r="J140" s="17">
        <f t="shared" si="68"/>
        <v>5.206564072708357E-3</v>
      </c>
      <c r="K140" s="3">
        <f t="shared" si="76"/>
        <v>2.2706655085733609</v>
      </c>
      <c r="L140" s="54">
        <f t="shared" si="71"/>
        <v>1.1822365458076111E-2</v>
      </c>
      <c r="M140" s="40">
        <f t="shared" si="77"/>
        <v>-3.8223912975779775E-2</v>
      </c>
      <c r="N140" s="17">
        <f t="shared" si="78"/>
        <v>-1</v>
      </c>
      <c r="O140" s="17">
        <f t="shared" si="79"/>
        <v>5.206564072708357E-3</v>
      </c>
      <c r="P140" s="53">
        <f t="shared" si="72"/>
        <v>1.7024661699743628</v>
      </c>
      <c r="Q140" s="41">
        <f t="shared" si="80"/>
        <v>8.8639991955899167E-3</v>
      </c>
      <c r="R140" s="40">
        <f t="shared" si="81"/>
        <v>4.5053252317356997E-2</v>
      </c>
      <c r="S140" s="17">
        <f t="shared" si="82"/>
        <v>1</v>
      </c>
      <c r="T140" s="17">
        <f t="shared" si="73"/>
        <v>5.2970517231400546E-2</v>
      </c>
      <c r="U140" s="53">
        <f t="shared" si="83"/>
        <v>1.1586025865413976</v>
      </c>
      <c r="V140" s="41">
        <f t="shared" si="84"/>
        <v>6.1371778274736347E-2</v>
      </c>
      <c r="W140" s="40">
        <f t="shared" si="85"/>
        <v>-7.0528485364039981E-2</v>
      </c>
      <c r="X140" s="17">
        <f t="shared" si="86"/>
        <v>-1</v>
      </c>
      <c r="Y140" s="17">
        <f t="shared" si="87"/>
        <v>-3.5377709024450803E-2</v>
      </c>
      <c r="Z140" s="53">
        <f t="shared" si="88"/>
        <v>1.1681844990791723</v>
      </c>
      <c r="AA140" s="41">
        <f t="shared" si="89"/>
        <v>-4.1327691295296773E-2</v>
      </c>
      <c r="AB140" s="40">
        <f t="shared" si="90"/>
        <v>5.7957955977464282E-2</v>
      </c>
      <c r="AC140" s="17">
        <f t="shared" si="91"/>
        <v>1</v>
      </c>
      <c r="AD140" s="17">
        <f t="shared" si="69"/>
        <v>8.4421581519744243E-2</v>
      </c>
      <c r="AE140" s="53">
        <f t="shared" si="92"/>
        <v>1.3789791569550958</v>
      </c>
      <c r="AF140" s="41">
        <f t="shared" si="93"/>
        <v>0.11641560131291281</v>
      </c>
      <c r="AH140" s="51">
        <f t="shared" si="94"/>
        <v>3.1429210589203685E-2</v>
      </c>
      <c r="AI140">
        <f t="shared" si="70"/>
        <v>0.46070311731441826</v>
      </c>
      <c r="AJ140">
        <f t="shared" si="95"/>
        <v>-4.5890272363187989E-2</v>
      </c>
      <c r="AM140">
        <f t="shared" si="96"/>
        <v>0.25367634096012859</v>
      </c>
      <c r="AN140">
        <f t="shared" si="97"/>
        <v>-0.89168662424756917</v>
      </c>
    </row>
    <row r="141" spans="1:40" customFormat="1" x14ac:dyDescent="0.35">
      <c r="A141">
        <f>'Front Sheet'!A143</f>
        <v>201004</v>
      </c>
      <c r="B141">
        <f>'Front Sheet'!B143</f>
        <v>6.0121898568109657E-2</v>
      </c>
      <c r="C141">
        <f>'Front Sheet'!C143</f>
        <v>6.0121898568109657E-2</v>
      </c>
      <c r="D141">
        <f>'Front Sheet'!D143</f>
        <v>3.0779664155189915E-2</v>
      </c>
      <c r="E141">
        <f>'Front Sheet'!E143</f>
        <v>-6.1665619211939129E-3</v>
      </c>
      <c r="F141">
        <f>'Front Sheet'!F143</f>
        <v>-4.4164656571262687E-2</v>
      </c>
      <c r="G141" s="40"/>
      <c r="H141" s="40">
        <f t="shared" si="74"/>
        <v>2.1691950313814053E-2</v>
      </c>
      <c r="I141" s="17">
        <f t="shared" si="75"/>
        <v>1</v>
      </c>
      <c r="J141" s="17">
        <f t="shared" si="68"/>
        <v>6.0121898568109657E-2</v>
      </c>
      <c r="K141" s="3">
        <f t="shared" si="76"/>
        <v>2.2706655085733609</v>
      </c>
      <c r="L141" s="54">
        <f t="shared" si="71"/>
        <v>0.13651672138855273</v>
      </c>
      <c r="M141" s="40">
        <f t="shared" si="77"/>
        <v>2.1691950313814053E-2</v>
      </c>
      <c r="N141" s="17">
        <f t="shared" si="78"/>
        <v>1</v>
      </c>
      <c r="O141" s="17">
        <f t="shared" si="79"/>
        <v>6.0121898568109657E-2</v>
      </c>
      <c r="P141" s="53">
        <f t="shared" si="72"/>
        <v>1.7024661699743628</v>
      </c>
      <c r="Q141" s="41">
        <f t="shared" si="80"/>
        <v>0.10235549838683677</v>
      </c>
      <c r="R141" s="40">
        <f t="shared" si="81"/>
        <v>6.7372732678623204E-2</v>
      </c>
      <c r="S141" s="17">
        <f t="shared" si="82"/>
        <v>1</v>
      </c>
      <c r="T141" s="17">
        <f t="shared" si="73"/>
        <v>3.0779664155189915E-2</v>
      </c>
      <c r="U141" s="53">
        <f t="shared" si="83"/>
        <v>1.1586025865413976</v>
      </c>
      <c r="V141" s="41">
        <f t="shared" si="84"/>
        <v>3.5661398503078576E-2</v>
      </c>
      <c r="W141" s="40">
        <f t="shared" si="85"/>
        <v>2.2965687321585826E-3</v>
      </c>
      <c r="X141" s="17">
        <f t="shared" si="86"/>
        <v>1</v>
      </c>
      <c r="Y141" s="17">
        <f t="shared" si="87"/>
        <v>-6.1665619211939129E-3</v>
      </c>
      <c r="Z141" s="53">
        <f t="shared" si="88"/>
        <v>1.1681844990791723</v>
      </c>
      <c r="AA141" s="41">
        <f t="shared" si="89"/>
        <v>-7.2036820489506095E-3</v>
      </c>
      <c r="AB141" s="40">
        <f t="shared" si="90"/>
        <v>7.5073158811210336E-2</v>
      </c>
      <c r="AC141" s="17">
        <f t="shared" si="91"/>
        <v>1</v>
      </c>
      <c r="AD141" s="17">
        <f t="shared" si="69"/>
        <v>-4.4164656571262687E-2</v>
      </c>
      <c r="AE141" s="53">
        <f t="shared" si="92"/>
        <v>1.3789791569550958</v>
      </c>
      <c r="AF141" s="41">
        <f t="shared" si="93"/>
        <v>-6.090214088585115E-2</v>
      </c>
      <c r="AH141" s="51">
        <f t="shared" si="94"/>
        <v>4.1285559068733255E-2</v>
      </c>
      <c r="AI141">
        <f t="shared" si="70"/>
        <v>-7.3020267883673801E-2</v>
      </c>
      <c r="AJ141">
        <f t="shared" si="95"/>
        <v>-1.5809979534708383</v>
      </c>
      <c r="AM141">
        <f t="shared" si="96"/>
        <v>-0.70403931553372534</v>
      </c>
      <c r="AN141">
        <f t="shared" si="97"/>
        <v>-1.1436956207660547</v>
      </c>
    </row>
    <row r="142" spans="1:40" customFormat="1" x14ac:dyDescent="0.35">
      <c r="A142">
        <f>'Front Sheet'!A144</f>
        <v>201005</v>
      </c>
      <c r="B142">
        <f>'Front Sheet'!B144</f>
        <v>3.2034630535187278E-2</v>
      </c>
      <c r="C142">
        <f>'Front Sheet'!C144</f>
        <v>3.2034630535187278E-2</v>
      </c>
      <c r="D142">
        <f>'Front Sheet'!D144</f>
        <v>-0.13553671122183752</v>
      </c>
      <c r="E142">
        <f>'Front Sheet'!E144</f>
        <v>-6.9311990740172514E-3</v>
      </c>
      <c r="F142">
        <f>'Front Sheet'!F144</f>
        <v>-6.2008806430622884E-2</v>
      </c>
      <c r="G142" s="40"/>
      <c r="H142" s="40">
        <f t="shared" si="74"/>
        <v>8.9522019299456898E-2</v>
      </c>
      <c r="I142" s="17">
        <f t="shared" si="75"/>
        <v>1</v>
      </c>
      <c r="J142" s="17">
        <f t="shared" si="68"/>
        <v>3.2034630535187278E-2</v>
      </c>
      <c r="K142" s="3">
        <f t="shared" si="76"/>
        <v>2.2706655085733609</v>
      </c>
      <c r="L142" s="54">
        <f t="shared" si="71"/>
        <v>7.2739930636140732E-2</v>
      </c>
      <c r="M142" s="40">
        <f t="shared" si="77"/>
        <v>8.9522019299456898E-2</v>
      </c>
      <c r="N142" s="17">
        <f t="shared" si="78"/>
        <v>1</v>
      </c>
      <c r="O142" s="17">
        <f t="shared" si="79"/>
        <v>3.2034630535187278E-2</v>
      </c>
      <c r="P142" s="53">
        <f t="shared" si="72"/>
        <v>1.7024661699743628</v>
      </c>
      <c r="Q142" s="41">
        <f t="shared" si="80"/>
        <v>5.4537874753784056E-2</v>
      </c>
      <c r="R142" s="40">
        <f t="shared" si="81"/>
        <v>0.17533801331585797</v>
      </c>
      <c r="S142" s="17">
        <f t="shared" si="82"/>
        <v>1</v>
      </c>
      <c r="T142" s="17">
        <f t="shared" si="73"/>
        <v>-0.13553671122183752</v>
      </c>
      <c r="U142" s="53">
        <f t="shared" si="83"/>
        <v>1.1586025865413976</v>
      </c>
      <c r="V142" s="41">
        <f t="shared" si="84"/>
        <v>-0.15703318419293541</v>
      </c>
      <c r="W142" s="40">
        <f t="shared" si="85"/>
        <v>2.4879992302765459E-2</v>
      </c>
      <c r="X142" s="17">
        <f t="shared" si="86"/>
        <v>1</v>
      </c>
      <c r="Y142" s="17">
        <f t="shared" si="87"/>
        <v>-6.9311990740172514E-3</v>
      </c>
      <c r="Z142" s="53">
        <f t="shared" si="88"/>
        <v>1.1681844990791723</v>
      </c>
      <c r="AA142" s="41">
        <f t="shared" si="89"/>
        <v>-8.0969193182988657E-3</v>
      </c>
      <c r="AB142" s="40">
        <f t="shared" si="90"/>
        <v>0.10892197119701606</v>
      </c>
      <c r="AC142" s="17">
        <f t="shared" si="91"/>
        <v>1</v>
      </c>
      <c r="AD142" s="17">
        <f t="shared" si="69"/>
        <v>-6.2008806430622884E-2</v>
      </c>
      <c r="AE142" s="53">
        <f t="shared" si="92"/>
        <v>1.3789791569550958</v>
      </c>
      <c r="AF142" s="41">
        <f t="shared" si="93"/>
        <v>-8.5508851615492071E-2</v>
      </c>
      <c r="AH142" s="51">
        <f t="shared" si="94"/>
        <v>-2.4672229947360312E-2</v>
      </c>
      <c r="AI142">
        <f t="shared" si="70"/>
        <v>-0.51825175987762495</v>
      </c>
      <c r="AJ142">
        <f t="shared" si="95"/>
        <v>-1.5151753260091088</v>
      </c>
      <c r="AM142">
        <f t="shared" si="96"/>
        <v>-0.95810542101734608</v>
      </c>
      <c r="AN142">
        <f t="shared" si="97"/>
        <v>-0.24341246294066465</v>
      </c>
    </row>
    <row r="143" spans="1:40" customFormat="1" x14ac:dyDescent="0.35">
      <c r="A143">
        <f>'Front Sheet'!A145</f>
        <v>201006</v>
      </c>
      <c r="B143">
        <f>'Front Sheet'!B145</f>
        <v>2.8330430933118461E-2</v>
      </c>
      <c r="C143">
        <f>'Front Sheet'!C145</f>
        <v>2.8330430933118461E-2</v>
      </c>
      <c r="D143">
        <f>'Front Sheet'!D145</f>
        <v>2.0715312688967057E-2</v>
      </c>
      <c r="E143">
        <f>'Front Sheet'!E145</f>
        <v>0.23612441539985732</v>
      </c>
      <c r="F143">
        <f>'Front Sheet'!F145</f>
        <v>-6.2244095730684408E-2</v>
      </c>
      <c r="G143" s="40"/>
      <c r="H143" s="40">
        <f t="shared" si="74"/>
        <v>8.6949965030588577E-2</v>
      </c>
      <c r="I143" s="17">
        <f t="shared" si="75"/>
        <v>1</v>
      </c>
      <c r="J143" s="17">
        <f t="shared" si="68"/>
        <v>2.8330430933118461E-2</v>
      </c>
      <c r="K143" s="3">
        <f t="shared" si="76"/>
        <v>2.2706655085733609</v>
      </c>
      <c r="L143" s="54">
        <f t="shared" si="71"/>
        <v>6.4328932362851907E-2</v>
      </c>
      <c r="M143" s="40">
        <f t="shared" si="77"/>
        <v>8.6949965030588577E-2</v>
      </c>
      <c r="N143" s="17">
        <f t="shared" si="78"/>
        <v>1</v>
      </c>
      <c r="O143" s="17">
        <f t="shared" si="79"/>
        <v>2.8330430933118461E-2</v>
      </c>
      <c r="P143" s="53">
        <f t="shared" si="72"/>
        <v>1.7024661699743628</v>
      </c>
      <c r="Q143" s="41">
        <f t="shared" si="80"/>
        <v>4.82316002444294E-2</v>
      </c>
      <c r="R143" s="40">
        <f t="shared" si="81"/>
        <v>-5.1786529835247064E-2</v>
      </c>
      <c r="S143" s="17">
        <f t="shared" si="82"/>
        <v>-1</v>
      </c>
      <c r="T143" s="17">
        <f t="shared" si="73"/>
        <v>-2.0715312688967057E-2</v>
      </c>
      <c r="U143" s="53">
        <f t="shared" si="83"/>
        <v>1.1586025865413976</v>
      </c>
      <c r="V143" s="41">
        <f t="shared" si="84"/>
        <v>-2.4000814862451064E-2</v>
      </c>
      <c r="W143" s="40">
        <f t="shared" si="85"/>
        <v>2.2279948029239639E-2</v>
      </c>
      <c r="X143" s="17">
        <f t="shared" si="86"/>
        <v>1</v>
      </c>
      <c r="Y143" s="17">
        <f t="shared" si="87"/>
        <v>0.23612441539985732</v>
      </c>
      <c r="Z143" s="53">
        <f t="shared" si="88"/>
        <v>1.1681844990791723</v>
      </c>
      <c r="AA143" s="41">
        <f t="shared" si="89"/>
        <v>0.27583688192424471</v>
      </c>
      <c r="AB143" s="40">
        <f t="shared" si="90"/>
        <v>-2.1751881482141328E-2</v>
      </c>
      <c r="AC143" s="17">
        <f t="shared" si="91"/>
        <v>-1</v>
      </c>
      <c r="AD143" s="17">
        <f t="shared" si="69"/>
        <v>6.2244095730684408E-2</v>
      </c>
      <c r="AE143" s="53">
        <f t="shared" si="92"/>
        <v>1.3789791569550958</v>
      </c>
      <c r="AF143" s="41">
        <f t="shared" si="93"/>
        <v>8.5833310656131465E-2</v>
      </c>
      <c r="AH143" s="51">
        <f t="shared" si="94"/>
        <v>9.0045982065041288E-2</v>
      </c>
      <c r="AI143">
        <f t="shared" si="70"/>
        <v>1.4449538357318166</v>
      </c>
      <c r="AJ143">
        <f t="shared" si="95"/>
        <v>2.9341987971464309</v>
      </c>
      <c r="AM143">
        <f t="shared" si="96"/>
        <v>1.7376777905372109</v>
      </c>
      <c r="AN143">
        <f t="shared" si="97"/>
        <v>3.441576061717825</v>
      </c>
    </row>
    <row r="144" spans="1:40" customFormat="1" x14ac:dyDescent="0.35">
      <c r="A144">
        <f>'Front Sheet'!A146</f>
        <v>201007</v>
      </c>
      <c r="B144">
        <f>'Front Sheet'!B146</f>
        <v>-4.5746991371448525E-2</v>
      </c>
      <c r="C144">
        <f>'Front Sheet'!C146</f>
        <v>-4.5746991371448525E-2</v>
      </c>
      <c r="D144">
        <f>'Front Sheet'!D146</f>
        <v>4.1096532958268782E-2</v>
      </c>
      <c r="E144">
        <f>'Front Sheet'!E146</f>
        <v>7.0442964653403967E-2</v>
      </c>
      <c r="F144">
        <f>'Front Sheet'!F146</f>
        <v>0.11549334781156724</v>
      </c>
      <c r="G144" s="40"/>
      <c r="H144" s="40">
        <f t="shared" si="74"/>
        <v>0.1204869600364154</v>
      </c>
      <c r="I144" s="17">
        <f t="shared" si="75"/>
        <v>1</v>
      </c>
      <c r="J144" s="17">
        <f t="shared" si="68"/>
        <v>-4.5746991371448525E-2</v>
      </c>
      <c r="K144" s="3">
        <f t="shared" si="76"/>
        <v>2.2706655085733609</v>
      </c>
      <c r="L144" s="54">
        <f t="shared" si="71"/>
        <v>-0.10387611542815132</v>
      </c>
      <c r="M144" s="40">
        <f t="shared" si="77"/>
        <v>0.1204869600364154</v>
      </c>
      <c r="N144" s="17">
        <f t="shared" si="78"/>
        <v>1</v>
      </c>
      <c r="O144" s="17">
        <f t="shared" si="79"/>
        <v>-4.5746991371448525E-2</v>
      </c>
      <c r="P144" s="53">
        <f t="shared" si="72"/>
        <v>1.7024661699743628</v>
      </c>
      <c r="Q144" s="41">
        <f t="shared" si="80"/>
        <v>-7.7882705188000195E-2</v>
      </c>
      <c r="R144" s="40">
        <f t="shared" si="81"/>
        <v>-8.404173437768056E-2</v>
      </c>
      <c r="S144" s="17">
        <f t="shared" si="82"/>
        <v>-1</v>
      </c>
      <c r="T144" s="17">
        <f t="shared" si="73"/>
        <v>-4.1096532958268782E-2</v>
      </c>
      <c r="U144" s="53">
        <f t="shared" si="83"/>
        <v>1.1586025865413976</v>
      </c>
      <c r="V144" s="41">
        <f t="shared" si="84"/>
        <v>-4.7614549383334002E-2</v>
      </c>
      <c r="W144" s="40">
        <f t="shared" si="85"/>
        <v>0.22302665440464614</v>
      </c>
      <c r="X144" s="17">
        <f t="shared" si="86"/>
        <v>1</v>
      </c>
      <c r="Y144" s="17">
        <f t="shared" si="87"/>
        <v>7.0442964653403967E-2</v>
      </c>
      <c r="Z144" s="53">
        <f t="shared" si="88"/>
        <v>1.1681844990791723</v>
      </c>
      <c r="AA144" s="41">
        <f t="shared" si="89"/>
        <v>8.2290379377288558E-2</v>
      </c>
      <c r="AB144" s="40">
        <f t="shared" si="90"/>
        <v>-0.16841755873256997</v>
      </c>
      <c r="AC144" s="17">
        <f t="shared" si="91"/>
        <v>-1</v>
      </c>
      <c r="AD144" s="17">
        <f t="shared" si="69"/>
        <v>-0.11549334781156724</v>
      </c>
      <c r="AE144" s="53">
        <f t="shared" si="92"/>
        <v>1.3789791569550958</v>
      </c>
      <c r="AF144" s="41">
        <f t="shared" si="93"/>
        <v>-0.15926291939911666</v>
      </c>
      <c r="AH144" s="51">
        <f t="shared" si="94"/>
        <v>-6.1269182004262721E-2</v>
      </c>
      <c r="AI144">
        <f t="shared" si="70"/>
        <v>1.1032403698128845</v>
      </c>
      <c r="AJ144">
        <f t="shared" si="95"/>
        <v>1.8591723183752897</v>
      </c>
      <c r="AM144">
        <f t="shared" si="96"/>
        <v>0.94430346414681032</v>
      </c>
      <c r="AN144">
        <f t="shared" si="97"/>
        <v>2.4673694365603325</v>
      </c>
    </row>
    <row r="145" spans="1:40" customFormat="1" x14ac:dyDescent="0.35">
      <c r="A145">
        <f>'Front Sheet'!A147</f>
        <v>201008</v>
      </c>
      <c r="B145">
        <f>'Front Sheet'!B147</f>
        <v>5.6573087062186202E-2</v>
      </c>
      <c r="C145">
        <f>'Front Sheet'!C147</f>
        <v>5.6573087062186202E-2</v>
      </c>
      <c r="D145">
        <f>'Front Sheet'!D147</f>
        <v>-9.150119406253529E-2</v>
      </c>
      <c r="E145">
        <f>'Front Sheet'!E147</f>
        <v>2.2182994650527435E-2</v>
      </c>
      <c r="F145">
        <f>'Front Sheet'!F147</f>
        <v>2.0112678778191184E-2</v>
      </c>
      <c r="G145" s="40"/>
      <c r="H145" s="40">
        <f t="shared" si="74"/>
        <v>1.4618070096857214E-2</v>
      </c>
      <c r="I145" s="17">
        <f t="shared" si="75"/>
        <v>1</v>
      </c>
      <c r="J145" s="17">
        <f t="shared" si="68"/>
        <v>5.6573087062186202E-2</v>
      </c>
      <c r="K145" s="3">
        <f t="shared" si="76"/>
        <v>2.2706655085733609</v>
      </c>
      <c r="L145" s="54">
        <f t="shared" si="71"/>
        <v>0.12845855750562404</v>
      </c>
      <c r="M145" s="40">
        <f t="shared" si="77"/>
        <v>1.4618070096857214E-2</v>
      </c>
      <c r="N145" s="17">
        <f t="shared" si="78"/>
        <v>1</v>
      </c>
      <c r="O145" s="17">
        <f t="shared" si="79"/>
        <v>5.6573087062186202E-2</v>
      </c>
      <c r="P145" s="53">
        <f t="shared" si="72"/>
        <v>1.7024661699743628</v>
      </c>
      <c r="Q145" s="41">
        <f t="shared" si="80"/>
        <v>9.6313766854386321E-2</v>
      </c>
      <c r="R145" s="40">
        <f t="shared" si="81"/>
        <v>-7.3724865574601672E-2</v>
      </c>
      <c r="S145" s="17">
        <f t="shared" si="82"/>
        <v>-1</v>
      </c>
      <c r="T145" s="17">
        <f t="shared" si="73"/>
        <v>9.150119406253529E-2</v>
      </c>
      <c r="U145" s="53">
        <f t="shared" si="83"/>
        <v>1.1586025865413976</v>
      </c>
      <c r="V145" s="41">
        <f t="shared" si="84"/>
        <v>0.10601352011247976</v>
      </c>
      <c r="W145" s="40">
        <f t="shared" si="85"/>
        <v>0.29963618097924405</v>
      </c>
      <c r="X145" s="17">
        <f t="shared" si="86"/>
        <v>1</v>
      </c>
      <c r="Y145" s="17">
        <f t="shared" si="87"/>
        <v>2.2182994650527435E-2</v>
      </c>
      <c r="Z145" s="53">
        <f t="shared" si="88"/>
        <v>1.1681844990791723</v>
      </c>
      <c r="AA145" s="41">
        <f t="shared" si="89"/>
        <v>2.5913830493902352E-2</v>
      </c>
      <c r="AB145" s="40">
        <f t="shared" si="90"/>
        <v>-8.7595543497400591E-3</v>
      </c>
      <c r="AC145" s="17">
        <f t="shared" si="91"/>
        <v>-1</v>
      </c>
      <c r="AD145" s="17">
        <f t="shared" si="69"/>
        <v>-2.0112678778191184E-2</v>
      </c>
      <c r="AE145" s="53">
        <f t="shared" si="92"/>
        <v>1.3789791569550958</v>
      </c>
      <c r="AF145" s="41">
        <f t="shared" si="93"/>
        <v>-2.7734964825658723E-2</v>
      </c>
      <c r="AH145" s="51">
        <f t="shared" si="94"/>
        <v>6.5792942028146756E-2</v>
      </c>
      <c r="AI145">
        <f t="shared" si="70"/>
        <v>-0.82860724486481807</v>
      </c>
      <c r="AJ145">
        <f t="shared" si="95"/>
        <v>-1.0704291513182653</v>
      </c>
      <c r="AM145">
        <f t="shared" si="96"/>
        <v>-0.58708509442296697</v>
      </c>
      <c r="AN145">
        <f t="shared" si="97"/>
        <v>0.2119051083851442</v>
      </c>
    </row>
    <row r="146" spans="1:40" customFormat="1" x14ac:dyDescent="0.35">
      <c r="A146">
        <f>'Front Sheet'!A148</f>
        <v>201009</v>
      </c>
      <c r="B146">
        <f>'Front Sheet'!B148</f>
        <v>4.8733834686016823E-2</v>
      </c>
      <c r="C146">
        <f>'Front Sheet'!C148</f>
        <v>4.8733834686016823E-2</v>
      </c>
      <c r="D146">
        <f>'Front Sheet'!D148</f>
        <v>0.11094027718852975</v>
      </c>
      <c r="E146">
        <f>'Front Sheet'!E148</f>
        <v>3.6735874542989058E-2</v>
      </c>
      <c r="F146">
        <f>'Front Sheet'!F148</f>
        <v>7.9776938612795306E-2</v>
      </c>
      <c r="G146" s="40"/>
      <c r="H146" s="40">
        <f t="shared" si="74"/>
        <v>3.9156526623856137E-2</v>
      </c>
      <c r="I146" s="17">
        <f t="shared" si="75"/>
        <v>1</v>
      </c>
      <c r="J146" s="17">
        <f t="shared" ref="J146:J177" si="98">I146*B146</f>
        <v>4.8733834686016823E-2</v>
      </c>
      <c r="K146" s="3">
        <f t="shared" si="76"/>
        <v>2.2706655085733609</v>
      </c>
      <c r="L146" s="54">
        <f t="shared" si="71"/>
        <v>0.11065823752205449</v>
      </c>
      <c r="M146" s="40">
        <f t="shared" si="77"/>
        <v>3.9156526623856137E-2</v>
      </c>
      <c r="N146" s="17">
        <f t="shared" si="78"/>
        <v>1</v>
      </c>
      <c r="O146" s="17">
        <f t="shared" si="79"/>
        <v>4.8733834686016823E-2</v>
      </c>
      <c r="P146" s="53">
        <f t="shared" si="72"/>
        <v>1.7024661699743628</v>
      </c>
      <c r="Q146" s="41">
        <f t="shared" si="80"/>
        <v>8.296770488606682E-2</v>
      </c>
      <c r="R146" s="40">
        <f t="shared" si="81"/>
        <v>-2.9689348415299452E-2</v>
      </c>
      <c r="S146" s="17">
        <f t="shared" si="82"/>
        <v>-1</v>
      </c>
      <c r="T146" s="17">
        <f t="shared" si="73"/>
        <v>-0.11094027718852975</v>
      </c>
      <c r="U146" s="53">
        <f t="shared" si="83"/>
        <v>1.1586025865413976</v>
      </c>
      <c r="V146" s="41">
        <f t="shared" si="84"/>
        <v>-0.12853569210225019</v>
      </c>
      <c r="W146" s="40">
        <f t="shared" si="85"/>
        <v>0.32875037470378871</v>
      </c>
      <c r="X146" s="17">
        <f t="shared" si="86"/>
        <v>1</v>
      </c>
      <c r="Y146" s="17">
        <f t="shared" si="87"/>
        <v>3.6735874542989058E-2</v>
      </c>
      <c r="Z146" s="53">
        <f t="shared" si="88"/>
        <v>1.1681844990791723</v>
      </c>
      <c r="AA146" s="41">
        <f t="shared" si="89"/>
        <v>4.2914279201236992E-2</v>
      </c>
      <c r="AB146" s="40">
        <f t="shared" si="90"/>
        <v>7.3361930859074012E-2</v>
      </c>
      <c r="AC146" s="17">
        <f t="shared" si="91"/>
        <v>1</v>
      </c>
      <c r="AD146" s="17">
        <f t="shared" ref="AD146:AD177" si="99">AC146*F146</f>
        <v>7.9776938612795306E-2</v>
      </c>
      <c r="AE146" s="53">
        <f t="shared" si="92"/>
        <v>1.3789791569550958</v>
      </c>
      <c r="AF146" s="41">
        <f t="shared" si="93"/>
        <v>0.1100107355527309</v>
      </c>
      <c r="AH146" s="51">
        <f t="shared" si="94"/>
        <v>4.3603053011967804E-2</v>
      </c>
      <c r="AI146">
        <f t="shared" si="70"/>
        <v>-1.8461464711020956</v>
      </c>
      <c r="AJ146">
        <f t="shared" si="95"/>
        <v>3.4507997547431746</v>
      </c>
      <c r="AM146">
        <f t="shared" si="96"/>
        <v>-1.9761026632329235</v>
      </c>
      <c r="AN146">
        <f t="shared" si="97"/>
        <v>4.2056562000714379</v>
      </c>
    </row>
    <row r="147" spans="1:40" customFormat="1" x14ac:dyDescent="0.35">
      <c r="A147">
        <f>'Front Sheet'!A149</f>
        <v>201010</v>
      </c>
      <c r="B147">
        <f>'Front Sheet'!B149</f>
        <v>3.8637743963077724E-2</v>
      </c>
      <c r="C147">
        <f>'Front Sheet'!C149</f>
        <v>3.8637743963077724E-2</v>
      </c>
      <c r="D147">
        <f>'Front Sheet'!D149</f>
        <v>2.0274700186844567E-2</v>
      </c>
      <c r="E147">
        <f>'Front Sheet'!E149</f>
        <v>0.11575702152156564</v>
      </c>
      <c r="F147">
        <f>'Front Sheet'!F149</f>
        <v>3.0139252487868112E-2</v>
      </c>
      <c r="G147" s="40"/>
      <c r="H147" s="55">
        <f t="shared" si="74"/>
        <v>5.95599303767545E-2</v>
      </c>
      <c r="I147" s="56">
        <f t="shared" si="75"/>
        <v>1</v>
      </c>
      <c r="J147" s="56">
        <f t="shared" si="98"/>
        <v>3.8637743963077724E-2</v>
      </c>
      <c r="K147" s="57">
        <f t="shared" si="76"/>
        <v>2.2706655085733609</v>
      </c>
      <c r="L147" s="58">
        <f t="shared" si="71"/>
        <v>8.7733392546049185E-2</v>
      </c>
      <c r="M147" s="40">
        <f t="shared" si="77"/>
        <v>5.95599303767545E-2</v>
      </c>
      <c r="N147" s="17">
        <f t="shared" si="78"/>
        <v>1</v>
      </c>
      <c r="O147" s="17">
        <f t="shared" si="79"/>
        <v>3.8637743963077724E-2</v>
      </c>
      <c r="P147" s="53">
        <f t="shared" si="72"/>
        <v>1.7024661699743628</v>
      </c>
      <c r="Q147" s="41">
        <f t="shared" si="80"/>
        <v>6.5779451981270998E-2</v>
      </c>
      <c r="R147" s="40">
        <f t="shared" si="81"/>
        <v>6.0535616084263243E-2</v>
      </c>
      <c r="S147" s="17">
        <f t="shared" si="82"/>
        <v>1</v>
      </c>
      <c r="T147" s="17">
        <f t="shared" si="73"/>
        <v>2.0274700186844567E-2</v>
      </c>
      <c r="U147" s="53">
        <f t="shared" si="83"/>
        <v>1.1586025865413976</v>
      </c>
      <c r="V147" s="41">
        <f t="shared" si="84"/>
        <v>2.3490320077829474E-2</v>
      </c>
      <c r="W147" s="40">
        <f t="shared" si="85"/>
        <v>0.12936183384692046</v>
      </c>
      <c r="X147" s="17">
        <f t="shared" si="86"/>
        <v>1</v>
      </c>
      <c r="Y147" s="17">
        <f t="shared" si="87"/>
        <v>0.11575702152156564</v>
      </c>
      <c r="Z147" s="53">
        <f t="shared" si="88"/>
        <v>1.1681844990791723</v>
      </c>
      <c r="AA147" s="41">
        <f t="shared" si="89"/>
        <v>0.13522555820106713</v>
      </c>
      <c r="AB147" s="40">
        <f t="shared" si="90"/>
        <v>0.21538296520255373</v>
      </c>
      <c r="AC147" s="17">
        <f t="shared" si="91"/>
        <v>1</v>
      </c>
      <c r="AD147" s="17">
        <f t="shared" si="99"/>
        <v>3.0139252487868112E-2</v>
      </c>
      <c r="AE147" s="53">
        <f t="shared" si="92"/>
        <v>1.3789791569550958</v>
      </c>
      <c r="AF147" s="41">
        <f t="shared" si="93"/>
        <v>4.1561400986977144E-2</v>
      </c>
      <c r="AH147" s="51">
        <f t="shared" si="94"/>
        <v>7.0758024758638779E-2</v>
      </c>
      <c r="AI147">
        <f t="shared" si="70"/>
        <v>0.72173620524631321</v>
      </c>
      <c r="AJ147">
        <f t="shared" si="95"/>
        <v>8.3937696228224112E-2</v>
      </c>
      <c r="AM147">
        <f t="shared" si="96"/>
        <v>2.0129858879705438</v>
      </c>
      <c r="AN147">
        <f t="shared" si="97"/>
        <v>4.2794300985920479</v>
      </c>
    </row>
    <row r="148" spans="1:40" customFormat="1" x14ac:dyDescent="0.35">
      <c r="A148">
        <f>'Front Sheet'!A150</f>
        <v>201011</v>
      </c>
      <c r="B148">
        <f>'Front Sheet'!B150</f>
        <v>2.5791084221411111E-2</v>
      </c>
      <c r="C148">
        <f>'Front Sheet'!C150</f>
        <v>2.5791084221411111E-2</v>
      </c>
      <c r="D148">
        <f>'Front Sheet'!D150</f>
        <v>3.4235496080545359E-2</v>
      </c>
      <c r="E148">
        <f>'Front Sheet'!E150</f>
        <v>-5.2366986211216868E-3</v>
      </c>
      <c r="F148">
        <f>'Front Sheet'!F150</f>
        <v>2.5558984611152628E-2</v>
      </c>
      <c r="G148" s="40"/>
      <c r="H148" s="40">
        <f t="shared" si="74"/>
        <v>0.14394466571128076</v>
      </c>
      <c r="I148" s="17">
        <f t="shared" si="75"/>
        <v>1</v>
      </c>
      <c r="J148" s="17">
        <f t="shared" si="98"/>
        <v>2.5791084221411111E-2</v>
      </c>
      <c r="K148" s="53">
        <f t="shared" si="76"/>
        <v>2.2706655085733609</v>
      </c>
      <c r="L148" s="59">
        <f t="shared" si="71"/>
        <v>5.8562925370268845E-2</v>
      </c>
      <c r="M148" s="40">
        <f t="shared" si="77"/>
        <v>0.14394466571128076</v>
      </c>
      <c r="N148" s="17">
        <f t="shared" si="78"/>
        <v>1</v>
      </c>
      <c r="O148" s="17">
        <f t="shared" si="79"/>
        <v>2.5791084221411111E-2</v>
      </c>
      <c r="P148" s="53">
        <f t="shared" si="72"/>
        <v>1.7024661699743628</v>
      </c>
      <c r="Q148" s="41">
        <f t="shared" si="80"/>
        <v>4.3908448373911994E-2</v>
      </c>
      <c r="R148" s="40">
        <f t="shared" si="81"/>
        <v>3.9713783312839028E-2</v>
      </c>
      <c r="S148" s="17">
        <f t="shared" si="82"/>
        <v>1</v>
      </c>
      <c r="T148" s="17">
        <f t="shared" si="73"/>
        <v>3.4235496080545359E-2</v>
      </c>
      <c r="U148" s="53">
        <f t="shared" si="83"/>
        <v>1.1586025865413976</v>
      </c>
      <c r="V148" s="41">
        <f t="shared" si="84"/>
        <v>3.9665334310447734E-2</v>
      </c>
      <c r="W148" s="40">
        <f t="shared" si="85"/>
        <v>0.17467589071508213</v>
      </c>
      <c r="X148" s="17">
        <f t="shared" si="86"/>
        <v>1</v>
      </c>
      <c r="Y148" s="17">
        <f t="shared" si="87"/>
        <v>-5.2366986211216868E-3</v>
      </c>
      <c r="Z148" s="53">
        <f t="shared" si="88"/>
        <v>1.1681844990791723</v>
      </c>
      <c r="AA148" s="41">
        <f t="shared" si="89"/>
        <v>-6.1174301555436301E-3</v>
      </c>
      <c r="AB148" s="40">
        <f t="shared" si="90"/>
        <v>0.13002886987885459</v>
      </c>
      <c r="AC148" s="17">
        <f t="shared" si="91"/>
        <v>1</v>
      </c>
      <c r="AD148" s="17">
        <f t="shared" si="99"/>
        <v>2.5558984611152628E-2</v>
      </c>
      <c r="AE148" s="53">
        <f t="shared" si="92"/>
        <v>1.3789791569550958</v>
      </c>
      <c r="AF148" s="41">
        <f t="shared" si="93"/>
        <v>3.5245307051715517E-2</v>
      </c>
      <c r="AH148" s="51">
        <f t="shared" si="94"/>
        <v>3.4252916990160094E-2</v>
      </c>
      <c r="AI148">
        <f t="shared" si="70"/>
        <v>-1.4791972604725323</v>
      </c>
      <c r="AJ148">
        <f t="shared" si="95"/>
        <v>2.9723730831845749</v>
      </c>
      <c r="AM148">
        <f t="shared" si="96"/>
        <v>-1.8880121206624405</v>
      </c>
      <c r="AN148">
        <f t="shared" si="97"/>
        <v>4.0338644371802559</v>
      </c>
    </row>
    <row r="149" spans="1:40" customFormat="1" x14ac:dyDescent="0.35">
      <c r="A149">
        <f>'Front Sheet'!A151</f>
        <v>201012</v>
      </c>
      <c r="B149">
        <f>'Front Sheet'!B151</f>
        <v>2.9239226775480798E-2</v>
      </c>
      <c r="C149">
        <f>'Front Sheet'!C151</f>
        <v>2.9239226775480798E-2</v>
      </c>
      <c r="D149">
        <f>'Front Sheet'!D151</f>
        <v>9.1949446883992106E-2</v>
      </c>
      <c r="E149">
        <f>'Front Sheet'!E151</f>
        <v>0.20023657172392637</v>
      </c>
      <c r="F149">
        <f>'Front Sheet'!F151</f>
        <v>0.15489806565957684</v>
      </c>
      <c r="G149" s="40"/>
      <c r="H149" s="40">
        <f t="shared" si="74"/>
        <v>0.11316266287050566</v>
      </c>
      <c r="I149" s="17">
        <f t="shared" si="75"/>
        <v>1</v>
      </c>
      <c r="J149" s="17">
        <f t="shared" si="98"/>
        <v>2.9239226775480798E-2</v>
      </c>
      <c r="K149" s="53">
        <f t="shared" si="76"/>
        <v>2.2706655085733609</v>
      </c>
      <c r="L149" s="59">
        <f t="shared" si="71"/>
        <v>6.6392503736438943E-2</v>
      </c>
      <c r="M149" s="40">
        <f t="shared" si="77"/>
        <v>0.11316266287050566</v>
      </c>
      <c r="N149" s="17">
        <f t="shared" si="78"/>
        <v>1</v>
      </c>
      <c r="O149" s="17">
        <f t="shared" si="79"/>
        <v>2.9239226775480798E-2</v>
      </c>
      <c r="P149" s="53">
        <f t="shared" si="72"/>
        <v>1.7024661699743628</v>
      </c>
      <c r="Q149" s="41">
        <f t="shared" si="80"/>
        <v>4.9778794421464635E-2</v>
      </c>
      <c r="R149" s="40">
        <f t="shared" si="81"/>
        <v>0.16545047345591968</v>
      </c>
      <c r="S149" s="17">
        <f t="shared" si="82"/>
        <v>1</v>
      </c>
      <c r="T149" s="17">
        <f t="shared" si="73"/>
        <v>9.1949446883992106E-2</v>
      </c>
      <c r="U149" s="53">
        <f t="shared" si="83"/>
        <v>1.1586025865413976</v>
      </c>
      <c r="V149" s="41">
        <f t="shared" si="84"/>
        <v>0.10653286699084411</v>
      </c>
      <c r="W149" s="40">
        <f t="shared" si="85"/>
        <v>0.14725619744343299</v>
      </c>
      <c r="X149" s="17">
        <f t="shared" si="86"/>
        <v>1</v>
      </c>
      <c r="Y149" s="17">
        <f t="shared" si="87"/>
        <v>0.20023657172392637</v>
      </c>
      <c r="Z149" s="53">
        <f t="shared" si="88"/>
        <v>1.1681844990791723</v>
      </c>
      <c r="AA149" s="41">
        <f t="shared" si="89"/>
        <v>0.23391325923664569</v>
      </c>
      <c r="AB149" s="40">
        <f t="shared" si="90"/>
        <v>0.13547517571181605</v>
      </c>
      <c r="AC149" s="17">
        <f t="shared" si="91"/>
        <v>1</v>
      </c>
      <c r="AD149" s="17">
        <f t="shared" si="99"/>
        <v>0.15489806565957684</v>
      </c>
      <c r="AE149" s="53">
        <f t="shared" si="92"/>
        <v>1.3789791569550958</v>
      </c>
      <c r="AF149" s="41">
        <f t="shared" si="93"/>
        <v>0.21360120399721835</v>
      </c>
      <c r="AH149" s="51">
        <f t="shared" si="94"/>
        <v>0.13404372567652234</v>
      </c>
      <c r="AI149">
        <f t="shared" si="70"/>
        <v>0.39061187399194214</v>
      </c>
      <c r="AJ149">
        <f t="shared" si="95"/>
        <v>-2.8784873580005925</v>
      </c>
      <c r="AM149">
        <f t="shared" si="96"/>
        <v>0.36587609941798854</v>
      </c>
      <c r="AN149">
        <f t="shared" si="97"/>
        <v>-2.0846783107558764</v>
      </c>
    </row>
    <row r="150" spans="1:40" customFormat="1" x14ac:dyDescent="0.35">
      <c r="A150">
        <f>'Front Sheet'!A152</f>
        <v>201101</v>
      </c>
      <c r="B150">
        <f>'Front Sheet'!B152</f>
        <v>-5.8014638775852494E-2</v>
      </c>
      <c r="C150">
        <f>'Front Sheet'!C152</f>
        <v>-5.8014638775852494E-2</v>
      </c>
      <c r="D150">
        <f>'Front Sheet'!D152</f>
        <v>1.3746072149694848E-2</v>
      </c>
      <c r="E150">
        <f>'Front Sheet'!E152</f>
        <v>2.8237981033563612E-2</v>
      </c>
      <c r="F150">
        <f>'Front Sheet'!F152</f>
        <v>2.0310293122445137E-2</v>
      </c>
      <c r="G150" s="40"/>
      <c r="H150" s="40">
        <f t="shared" si="74"/>
        <v>9.3668054959969632E-2</v>
      </c>
      <c r="I150" s="17">
        <f t="shared" si="75"/>
        <v>1</v>
      </c>
      <c r="J150" s="17">
        <f t="shared" si="98"/>
        <v>-5.8014638775852494E-2</v>
      </c>
      <c r="K150" s="53">
        <f t="shared" si="76"/>
        <v>2.2706655085733609</v>
      </c>
      <c r="L150" s="59">
        <f t="shared" si="71"/>
        <v>-0.13173183926067092</v>
      </c>
      <c r="M150" s="40">
        <f t="shared" si="77"/>
        <v>9.3668054959969632E-2</v>
      </c>
      <c r="N150" s="17">
        <f t="shared" si="78"/>
        <v>1</v>
      </c>
      <c r="O150" s="17">
        <f t="shared" si="79"/>
        <v>-5.8014638775852494E-2</v>
      </c>
      <c r="P150" s="53">
        <f t="shared" si="72"/>
        <v>1.7024661699743628</v>
      </c>
      <c r="Q150" s="41">
        <f t="shared" si="80"/>
        <v>-9.8767959879171752E-2</v>
      </c>
      <c r="R150" s="40">
        <f t="shared" si="81"/>
        <v>0.14645964315138205</v>
      </c>
      <c r="S150" s="17">
        <f t="shared" si="82"/>
        <v>1</v>
      </c>
      <c r="T150" s="17">
        <f t="shared" si="73"/>
        <v>1.3746072149694848E-2</v>
      </c>
      <c r="U150" s="53">
        <f t="shared" si="83"/>
        <v>1.1586025865413976</v>
      </c>
      <c r="V150" s="41">
        <f t="shared" si="84"/>
        <v>1.5926234747421119E-2</v>
      </c>
      <c r="W150" s="40">
        <f t="shared" si="85"/>
        <v>0.31075689462437028</v>
      </c>
      <c r="X150" s="17">
        <f t="shared" si="86"/>
        <v>1</v>
      </c>
      <c r="Y150" s="17">
        <f t="shared" si="87"/>
        <v>2.8237981033563612E-2</v>
      </c>
      <c r="Z150" s="53">
        <f t="shared" si="88"/>
        <v>1.1681844990791723</v>
      </c>
      <c r="AA150" s="41">
        <f t="shared" si="89"/>
        <v>3.2987171728700679E-2</v>
      </c>
      <c r="AB150" s="40">
        <f t="shared" si="90"/>
        <v>0.21059630275859759</v>
      </c>
      <c r="AC150" s="17">
        <f t="shared" si="91"/>
        <v>1</v>
      </c>
      <c r="AD150" s="17">
        <f t="shared" si="99"/>
        <v>2.0310293122445137E-2</v>
      </c>
      <c r="AE150" s="53">
        <f t="shared" si="92"/>
        <v>1.3789791569550958</v>
      </c>
      <c r="AF150" s="41">
        <f t="shared" si="93"/>
        <v>2.8007470887500274E-2</v>
      </c>
      <c r="AH150" s="51">
        <f t="shared" si="94"/>
        <v>-3.0715784355244125E-2</v>
      </c>
      <c r="AI150">
        <f t="shared" si="70"/>
        <v>-0.68028383254948865</v>
      </c>
      <c r="AJ150">
        <f t="shared" si="95"/>
        <v>-2.7208016764608001</v>
      </c>
      <c r="AM150">
        <f t="shared" si="96"/>
        <v>-0.54497162146195399</v>
      </c>
      <c r="AN150">
        <f t="shared" si="97"/>
        <v>-3.237470335748732</v>
      </c>
    </row>
    <row r="151" spans="1:40" customFormat="1" x14ac:dyDescent="0.35">
      <c r="A151">
        <f>'Front Sheet'!A153</f>
        <v>201102</v>
      </c>
      <c r="B151">
        <f>'Front Sheet'!B153</f>
        <v>5.6401084415610807E-2</v>
      </c>
      <c r="C151">
        <f>'Front Sheet'!C153</f>
        <v>5.6401084415610807E-2</v>
      </c>
      <c r="D151">
        <f>'Front Sheet'!D153</f>
        <v>5.6513808541555903E-2</v>
      </c>
      <c r="E151">
        <f>'Front Sheet'!E153</f>
        <v>0.11732688271957813</v>
      </c>
      <c r="F151">
        <f>'Front Sheet'!F153</f>
        <v>1.9654638467650257E-2</v>
      </c>
      <c r="G151" s="40"/>
      <c r="H151" s="40">
        <f t="shared" si="74"/>
        <v>-2.9843277789605854E-3</v>
      </c>
      <c r="I151" s="17">
        <f t="shared" si="75"/>
        <v>-1</v>
      </c>
      <c r="J151" s="17">
        <f t="shared" si="98"/>
        <v>-5.6401084415610807E-2</v>
      </c>
      <c r="K151" s="53">
        <f t="shared" si="76"/>
        <v>2.2706655085733609</v>
      </c>
      <c r="L151" s="59">
        <f t="shared" si="71"/>
        <v>-0.12806799702866198</v>
      </c>
      <c r="M151" s="40">
        <f t="shared" si="77"/>
        <v>-2.9843277789605854E-3</v>
      </c>
      <c r="N151" s="17">
        <f t="shared" si="78"/>
        <v>-1</v>
      </c>
      <c r="O151" s="17">
        <f t="shared" si="79"/>
        <v>-5.6401084415610807E-2</v>
      </c>
      <c r="P151" s="53">
        <f t="shared" si="72"/>
        <v>1.7024661699743628</v>
      </c>
      <c r="Q151" s="41">
        <f t="shared" si="80"/>
        <v>-9.6020938167445655E-2</v>
      </c>
      <c r="R151" s="40">
        <f t="shared" si="81"/>
        <v>0.13993101511423231</v>
      </c>
      <c r="S151" s="17">
        <f t="shared" si="82"/>
        <v>1</v>
      </c>
      <c r="T151" s="17">
        <f t="shared" si="73"/>
        <v>5.6513808541555903E-2</v>
      </c>
      <c r="U151" s="53">
        <f t="shared" si="83"/>
        <v>1.1586025865413976</v>
      </c>
      <c r="V151" s="41">
        <f t="shared" si="84"/>
        <v>6.5477044751551999E-2</v>
      </c>
      <c r="W151" s="40">
        <f t="shared" si="85"/>
        <v>0.22323785413636829</v>
      </c>
      <c r="X151" s="17">
        <f t="shared" si="86"/>
        <v>1</v>
      </c>
      <c r="Y151" s="17">
        <f t="shared" si="87"/>
        <v>0.11732688271957813</v>
      </c>
      <c r="Z151" s="53">
        <f t="shared" si="88"/>
        <v>1.1681844990791723</v>
      </c>
      <c r="AA151" s="41">
        <f t="shared" si="89"/>
        <v>0.13705944571829118</v>
      </c>
      <c r="AB151" s="40">
        <f t="shared" si="90"/>
        <v>0.20076734339317462</v>
      </c>
      <c r="AC151" s="17">
        <f t="shared" si="91"/>
        <v>1</v>
      </c>
      <c r="AD151" s="17">
        <f t="shared" si="99"/>
        <v>1.9654638467650257E-2</v>
      </c>
      <c r="AE151" s="53">
        <f t="shared" si="92"/>
        <v>1.3789791569550958</v>
      </c>
      <c r="AF151" s="41">
        <f t="shared" si="93"/>
        <v>2.7103336784377548E-2</v>
      </c>
      <c r="AH151" s="51">
        <f t="shared" si="94"/>
        <v>1.1101784116226213E-3</v>
      </c>
      <c r="AI151">
        <f t="shared" si="70"/>
        <v>-8.3458981490182105E-2</v>
      </c>
      <c r="AJ151">
        <f t="shared" si="95"/>
        <v>-2.0498939851733242</v>
      </c>
      <c r="AM151">
        <f t="shared" si="96"/>
        <v>0.33646044941850095</v>
      </c>
      <c r="AN151">
        <f t="shared" si="97"/>
        <v>-1.511158755135253</v>
      </c>
    </row>
    <row r="152" spans="1:40" customFormat="1" x14ac:dyDescent="0.35">
      <c r="A152">
        <f>'Front Sheet'!A154</f>
        <v>201103</v>
      </c>
      <c r="B152">
        <f>'Front Sheet'!B154</f>
        <v>2.2198960577304454E-2</v>
      </c>
      <c r="C152">
        <f>'Front Sheet'!C154</f>
        <v>2.2198960577304454E-2</v>
      </c>
      <c r="D152">
        <f>'Front Sheet'!D154</f>
        <v>0.10595353837783895</v>
      </c>
      <c r="E152">
        <f>'Front Sheet'!E154</f>
        <v>-1.6261286956309781E-2</v>
      </c>
      <c r="F152">
        <f>'Front Sheet'!F154</f>
        <v>-3.9961498628254766E-2</v>
      </c>
      <c r="G152" s="40"/>
      <c r="H152" s="40">
        <f t="shared" si="74"/>
        <v>2.7625672415239111E-2</v>
      </c>
      <c r="I152" s="17">
        <f t="shared" si="75"/>
        <v>1</v>
      </c>
      <c r="J152" s="17">
        <f t="shared" si="98"/>
        <v>2.2198960577304454E-2</v>
      </c>
      <c r="K152" s="53">
        <f t="shared" si="76"/>
        <v>2.2706655085733609</v>
      </c>
      <c r="L152" s="59">
        <f t="shared" si="71"/>
        <v>5.0406414109065011E-2</v>
      </c>
      <c r="M152" s="40">
        <f t="shared" si="77"/>
        <v>2.7625672415239111E-2</v>
      </c>
      <c r="N152" s="17">
        <f t="shared" si="78"/>
        <v>1</v>
      </c>
      <c r="O152" s="17">
        <f t="shared" si="79"/>
        <v>2.2198960577304454E-2</v>
      </c>
      <c r="P152" s="53">
        <f t="shared" si="72"/>
        <v>1.7024661699743628</v>
      </c>
      <c r="Q152" s="41">
        <f t="shared" si="80"/>
        <v>3.7792979391455386E-2</v>
      </c>
      <c r="R152" s="40">
        <f t="shared" si="81"/>
        <v>0.16220932757524287</v>
      </c>
      <c r="S152" s="17">
        <f t="shared" si="82"/>
        <v>1</v>
      </c>
      <c r="T152" s="17">
        <f t="shared" si="73"/>
        <v>0.10595353837783895</v>
      </c>
      <c r="U152" s="53">
        <f t="shared" si="83"/>
        <v>1.1586025865413976</v>
      </c>
      <c r="V152" s="41">
        <f t="shared" si="84"/>
        <v>0.12275804361777745</v>
      </c>
      <c r="W152" s="40">
        <f t="shared" si="85"/>
        <v>0.3458014354770681</v>
      </c>
      <c r="X152" s="17">
        <f t="shared" si="86"/>
        <v>1</v>
      </c>
      <c r="Y152" s="17">
        <f t="shared" si="87"/>
        <v>-1.6261286956309781E-2</v>
      </c>
      <c r="Z152" s="53">
        <f t="shared" si="88"/>
        <v>1.1681844990791723</v>
      </c>
      <c r="AA152" s="41">
        <f t="shared" si="89"/>
        <v>-1.8996183357439422E-2</v>
      </c>
      <c r="AB152" s="40">
        <f t="shared" si="90"/>
        <v>0.19486299724967224</v>
      </c>
      <c r="AC152" s="17">
        <f t="shared" si="91"/>
        <v>1</v>
      </c>
      <c r="AD152" s="17">
        <f t="shared" si="99"/>
        <v>-3.9961498628254766E-2</v>
      </c>
      <c r="AE152" s="53">
        <f t="shared" si="92"/>
        <v>1.3789791569550958</v>
      </c>
      <c r="AF152" s="41">
        <f t="shared" si="93"/>
        <v>-5.5106073689052973E-2</v>
      </c>
      <c r="AH152" s="51">
        <f t="shared" si="94"/>
        <v>2.7371036014361094E-2</v>
      </c>
      <c r="AI152">
        <f t="shared" si="70"/>
        <v>0.28767086683237736</v>
      </c>
      <c r="AJ152">
        <f t="shared" si="95"/>
        <v>-0.32954998315063477</v>
      </c>
      <c r="AM152">
        <f t="shared" si="96"/>
        <v>1.0142494800209572</v>
      </c>
      <c r="AN152">
        <f t="shared" si="97"/>
        <v>1.39578145380084</v>
      </c>
    </row>
    <row r="153" spans="1:40" customFormat="1" x14ac:dyDescent="0.35">
      <c r="A153">
        <f>'Front Sheet'!A155</f>
        <v>201104</v>
      </c>
      <c r="B153">
        <f>'Front Sheet'!B155</f>
        <v>8.1594576623653325E-2</v>
      </c>
      <c r="C153">
        <f>'Front Sheet'!C155</f>
        <v>8.1594576623653325E-2</v>
      </c>
      <c r="D153">
        <f>'Front Sheet'!D155</f>
        <v>7.3433750650628807E-2</v>
      </c>
      <c r="E153">
        <f>'Front Sheet'!E155</f>
        <v>0.13946060190685647</v>
      </c>
      <c r="F153">
        <f>'Front Sheet'!F155</f>
        <v>-1.212029400183337E-2</v>
      </c>
      <c r="G153" s="40"/>
      <c r="H153" s="40">
        <f t="shared" si="74"/>
        <v>2.0585406217062768E-2</v>
      </c>
      <c r="I153" s="17">
        <f t="shared" si="75"/>
        <v>1</v>
      </c>
      <c r="J153" s="17">
        <f t="shared" si="98"/>
        <v>8.1594576623653325E-2</v>
      </c>
      <c r="K153" s="53">
        <f t="shared" si="76"/>
        <v>2.2706655085733609</v>
      </c>
      <c r="L153" s="59">
        <f t="shared" si="71"/>
        <v>0.18527399082597584</v>
      </c>
      <c r="M153" s="40">
        <f t="shared" si="77"/>
        <v>2.0585406217062768E-2</v>
      </c>
      <c r="N153" s="17">
        <f t="shared" si="78"/>
        <v>1</v>
      </c>
      <c r="O153" s="17">
        <f t="shared" si="79"/>
        <v>8.1594576623653325E-2</v>
      </c>
      <c r="P153" s="53">
        <f t="shared" si="72"/>
        <v>1.7024661699743628</v>
      </c>
      <c r="Q153" s="41">
        <f t="shared" si="80"/>
        <v>0.13891200635515075</v>
      </c>
      <c r="R153" s="40">
        <f t="shared" si="81"/>
        <v>0.17621341906908972</v>
      </c>
      <c r="S153" s="17">
        <f t="shared" si="82"/>
        <v>1</v>
      </c>
      <c r="T153" s="17">
        <f t="shared" si="73"/>
        <v>7.3433750650628807E-2</v>
      </c>
      <c r="U153" s="53">
        <f t="shared" si="83"/>
        <v>1.1586025865413976</v>
      </c>
      <c r="V153" s="41">
        <f t="shared" si="84"/>
        <v>8.5080533443254572E-2</v>
      </c>
      <c r="W153" s="40">
        <f t="shared" si="85"/>
        <v>0.12930357679683196</v>
      </c>
      <c r="X153" s="17">
        <f t="shared" si="86"/>
        <v>1</v>
      </c>
      <c r="Y153" s="17">
        <f t="shared" si="87"/>
        <v>0.13946060190685647</v>
      </c>
      <c r="Z153" s="53">
        <f t="shared" si="88"/>
        <v>1.1681844990791723</v>
      </c>
      <c r="AA153" s="41">
        <f t="shared" si="89"/>
        <v>0.16291571337984098</v>
      </c>
      <c r="AB153" s="40">
        <f t="shared" si="90"/>
        <v>3.4329618406325757E-6</v>
      </c>
      <c r="AC153" s="17">
        <f t="shared" si="91"/>
        <v>1</v>
      </c>
      <c r="AD153" s="17">
        <f t="shared" si="99"/>
        <v>-1.212029400183337E-2</v>
      </c>
      <c r="AE153" s="53">
        <f t="shared" si="92"/>
        <v>1.3789791569550958</v>
      </c>
      <c r="AF153" s="41">
        <f t="shared" si="93"/>
        <v>-1.6713632804696087E-2</v>
      </c>
      <c r="AH153" s="51">
        <f t="shared" si="94"/>
        <v>0.11109372223990521</v>
      </c>
      <c r="AI153">
        <f t="shared" si="70"/>
        <v>-1.2234624151215372</v>
      </c>
      <c r="AJ153">
        <f t="shared" si="95"/>
        <v>1.0531145984012831</v>
      </c>
      <c r="AM153">
        <f t="shared" si="96"/>
        <v>-0.81695913959087796</v>
      </c>
      <c r="AN153">
        <f t="shared" si="97"/>
        <v>2.288713962489398</v>
      </c>
    </row>
    <row r="154" spans="1:40" customFormat="1" x14ac:dyDescent="0.35">
      <c r="A154">
        <f>'Front Sheet'!A156</f>
        <v>201105</v>
      </c>
      <c r="B154">
        <f>'Front Sheet'!B156</f>
        <v>-7.2533429905759991E-3</v>
      </c>
      <c r="C154">
        <f>'Front Sheet'!C156</f>
        <v>-7.2533429905759991E-3</v>
      </c>
      <c r="D154">
        <f>'Front Sheet'!D156</f>
        <v>-9.070592701771478E-2</v>
      </c>
      <c r="E154">
        <f>'Front Sheet'!E156</f>
        <v>-0.10954123946735735</v>
      </c>
      <c r="F154">
        <f>'Front Sheet'!F156</f>
        <v>-1.2115054623284001E-2</v>
      </c>
      <c r="G154" s="40"/>
      <c r="H154" s="40">
        <f t="shared" si="74"/>
        <v>0.16019462161656858</v>
      </c>
      <c r="I154" s="17">
        <f t="shared" si="75"/>
        <v>1</v>
      </c>
      <c r="J154" s="17">
        <f t="shared" si="98"/>
        <v>-7.2533429905759991E-3</v>
      </c>
      <c r="K154" s="53">
        <f t="shared" si="76"/>
        <v>2.2706655085733609</v>
      </c>
      <c r="L154" s="59">
        <f t="shared" si="71"/>
        <v>-1.6469915750553274E-2</v>
      </c>
      <c r="M154" s="40">
        <f t="shared" si="77"/>
        <v>0.16019462161656858</v>
      </c>
      <c r="N154" s="17">
        <f t="shared" si="78"/>
        <v>1</v>
      </c>
      <c r="O154" s="17">
        <f t="shared" si="79"/>
        <v>-7.2533429905759991E-3</v>
      </c>
      <c r="P154" s="53">
        <f t="shared" si="72"/>
        <v>1.7024661699743628</v>
      </c>
      <c r="Q154" s="41">
        <f t="shared" si="80"/>
        <v>-1.2348571060676312E-2</v>
      </c>
      <c r="R154" s="40">
        <f t="shared" si="81"/>
        <v>0.23590109757002364</v>
      </c>
      <c r="S154" s="17">
        <f t="shared" si="82"/>
        <v>1</v>
      </c>
      <c r="T154" s="17">
        <f t="shared" si="73"/>
        <v>-9.070592701771478E-2</v>
      </c>
      <c r="U154" s="53">
        <f t="shared" si="83"/>
        <v>1.1586025865413976</v>
      </c>
      <c r="V154" s="41">
        <f t="shared" si="84"/>
        <v>-0.10509212165735958</v>
      </c>
      <c r="W154" s="40">
        <f t="shared" si="85"/>
        <v>0.24052619767012481</v>
      </c>
      <c r="X154" s="17">
        <f t="shared" si="86"/>
        <v>1</v>
      </c>
      <c r="Y154" s="17">
        <f t="shared" si="87"/>
        <v>-0.10954123946735735</v>
      </c>
      <c r="Z154" s="53">
        <f t="shared" si="88"/>
        <v>1.1681844990791723</v>
      </c>
      <c r="AA154" s="41">
        <f t="shared" si="89"/>
        <v>-0.12796437795568649</v>
      </c>
      <c r="AB154" s="40">
        <f t="shared" si="90"/>
        <v>-3.2427154162437882E-2</v>
      </c>
      <c r="AC154" s="17">
        <f t="shared" si="91"/>
        <v>-1</v>
      </c>
      <c r="AD154" s="17">
        <f t="shared" si="99"/>
        <v>1.2115054623284001E-2</v>
      </c>
      <c r="AE154" s="53">
        <f t="shared" si="92"/>
        <v>1.3789791569550958</v>
      </c>
      <c r="AF154" s="41">
        <f t="shared" si="93"/>
        <v>1.6706407810881108E-2</v>
      </c>
      <c r="AH154" s="51">
        <f t="shared" si="94"/>
        <v>-4.9033715722678908E-2</v>
      </c>
      <c r="AI154">
        <f t="shared" si="70"/>
        <v>-0.48930972786537963</v>
      </c>
      <c r="AJ154">
        <f t="shared" si="95"/>
        <v>-2.5760200240054942</v>
      </c>
      <c r="AM154">
        <f t="shared" si="96"/>
        <v>-0.57776017281189074</v>
      </c>
      <c r="AN154">
        <f t="shared" si="97"/>
        <v>-2.7952704172151073</v>
      </c>
    </row>
    <row r="155" spans="1:40" customFormat="1" x14ac:dyDescent="0.35">
      <c r="A155">
        <f>'Front Sheet'!A157</f>
        <v>201106</v>
      </c>
      <c r="B155">
        <f>'Front Sheet'!B157</f>
        <v>-1.8905887331630376E-2</v>
      </c>
      <c r="C155">
        <f>'Front Sheet'!C157</f>
        <v>-1.8905887331630376E-2</v>
      </c>
      <c r="D155">
        <f>'Front Sheet'!D157</f>
        <v>-6.7930030549008702E-2</v>
      </c>
      <c r="E155">
        <f>'Front Sheet'!E157</f>
        <v>4.2345586763482893E-3</v>
      </c>
      <c r="F155">
        <f>'Front Sheet'!F157</f>
        <v>2.1721983094649067E-2</v>
      </c>
      <c r="G155" s="40"/>
      <c r="H155" s="40">
        <f t="shared" si="74"/>
        <v>9.6540194210381791E-2</v>
      </c>
      <c r="I155" s="17">
        <f t="shared" si="75"/>
        <v>1</v>
      </c>
      <c r="J155" s="17">
        <f t="shared" si="98"/>
        <v>-1.8905887331630376E-2</v>
      </c>
      <c r="K155" s="53">
        <f t="shared" si="76"/>
        <v>2.2706655085733609</v>
      </c>
      <c r="L155" s="59">
        <f t="shared" si="71"/>
        <v>-4.2928946272907151E-2</v>
      </c>
      <c r="M155" s="40">
        <f t="shared" si="77"/>
        <v>9.6540194210381791E-2</v>
      </c>
      <c r="N155" s="17">
        <f t="shared" si="78"/>
        <v>1</v>
      </c>
      <c r="O155" s="17">
        <f t="shared" si="79"/>
        <v>-1.8905887331630376E-2</v>
      </c>
      <c r="P155" s="53">
        <f t="shared" si="72"/>
        <v>1.7024661699743628</v>
      </c>
      <c r="Q155" s="41">
        <f t="shared" si="80"/>
        <v>-3.2186633595447593E-2</v>
      </c>
      <c r="R155" s="40">
        <f t="shared" si="81"/>
        <v>8.8681362010752982E-2</v>
      </c>
      <c r="S155" s="17">
        <f t="shared" si="82"/>
        <v>1</v>
      </c>
      <c r="T155" s="17">
        <f t="shared" si="73"/>
        <v>-6.7930030549008702E-2</v>
      </c>
      <c r="U155" s="53">
        <f t="shared" si="83"/>
        <v>1.1586025865413976</v>
      </c>
      <c r="V155" s="41">
        <f t="shared" si="84"/>
        <v>-7.8703909097917635E-2</v>
      </c>
      <c r="W155" s="40">
        <f t="shared" si="85"/>
        <v>1.3658075483189341E-2</v>
      </c>
      <c r="X155" s="17">
        <f t="shared" si="86"/>
        <v>1</v>
      </c>
      <c r="Y155" s="17">
        <f t="shared" si="87"/>
        <v>4.2345586763482893E-3</v>
      </c>
      <c r="Z155" s="53">
        <f t="shared" si="88"/>
        <v>1.1681844990791723</v>
      </c>
      <c r="AA155" s="41">
        <f t="shared" si="89"/>
        <v>4.9467458061512896E-3</v>
      </c>
      <c r="AB155" s="40">
        <f t="shared" si="90"/>
        <v>-6.419684725337213E-2</v>
      </c>
      <c r="AC155" s="17">
        <f t="shared" si="91"/>
        <v>-1</v>
      </c>
      <c r="AD155" s="17">
        <f t="shared" si="99"/>
        <v>-2.1721983094649067E-2</v>
      </c>
      <c r="AE155" s="53">
        <f t="shared" si="92"/>
        <v>1.3789791569550958</v>
      </c>
      <c r="AF155" s="41">
        <f t="shared" si="93"/>
        <v>-2.9954161935252011E-2</v>
      </c>
      <c r="AH155" s="51">
        <f t="shared" si="94"/>
        <v>-3.5765381019074623E-2</v>
      </c>
      <c r="AI155">
        <f t="shared" si="70"/>
        <v>-0.18236254713199962</v>
      </c>
      <c r="AJ155">
        <f t="shared" si="95"/>
        <v>1.4962599207933351</v>
      </c>
      <c r="AM155">
        <f t="shared" si="96"/>
        <v>-1.2857772154450027</v>
      </c>
      <c r="AN155">
        <f t="shared" si="97"/>
        <v>2.8737526499531061</v>
      </c>
    </row>
    <row r="156" spans="1:40" customFormat="1" x14ac:dyDescent="0.35">
      <c r="A156">
        <f>'Front Sheet'!A158</f>
        <v>201107</v>
      </c>
      <c r="B156">
        <f>'Front Sheet'!B158</f>
        <v>8.7288355922762337E-2</v>
      </c>
      <c r="C156">
        <f>'Front Sheet'!C158</f>
        <v>8.7288355922762337E-2</v>
      </c>
      <c r="D156">
        <f>'Front Sheet'!D158</f>
        <v>9.4321741097596126E-5</v>
      </c>
      <c r="E156">
        <f>'Front Sheet'!E158</f>
        <v>-9.6941355239913596E-2</v>
      </c>
      <c r="F156">
        <f>'Front Sheet'!F158</f>
        <v>4.180825635950515E-2</v>
      </c>
      <c r="G156" s="40"/>
      <c r="H156" s="40">
        <f t="shared" si="74"/>
        <v>5.5435346301446947E-2</v>
      </c>
      <c r="I156" s="17">
        <f t="shared" si="75"/>
        <v>1</v>
      </c>
      <c r="J156" s="17">
        <f t="shared" si="98"/>
        <v>8.7288355922762337E-2</v>
      </c>
      <c r="K156" s="53">
        <f t="shared" si="76"/>
        <v>2.2706655085733609</v>
      </c>
      <c r="L156" s="59">
        <f t="shared" si="71"/>
        <v>0.19820265909389168</v>
      </c>
      <c r="M156" s="40">
        <f t="shared" si="77"/>
        <v>5.5435346301446947E-2</v>
      </c>
      <c r="N156" s="17">
        <f t="shared" si="78"/>
        <v>1</v>
      </c>
      <c r="O156" s="17">
        <f t="shared" si="79"/>
        <v>8.7288355922762337E-2</v>
      </c>
      <c r="P156" s="53">
        <f t="shared" si="72"/>
        <v>1.7024661699743628</v>
      </c>
      <c r="Q156" s="41">
        <f t="shared" si="80"/>
        <v>0.14860547299118418</v>
      </c>
      <c r="R156" s="40">
        <f t="shared" si="81"/>
        <v>-8.5202206916094675E-2</v>
      </c>
      <c r="S156" s="17">
        <f t="shared" si="82"/>
        <v>-1</v>
      </c>
      <c r="T156" s="17">
        <f t="shared" si="73"/>
        <v>-9.4321741097596126E-5</v>
      </c>
      <c r="U156" s="53">
        <f t="shared" si="83"/>
        <v>1.1586025865413976</v>
      </c>
      <c r="V156" s="41">
        <f t="shared" si="84"/>
        <v>-1.0928141320276291E-4</v>
      </c>
      <c r="W156" s="40">
        <f t="shared" si="85"/>
        <v>3.4153921115847412E-2</v>
      </c>
      <c r="X156" s="17">
        <f t="shared" si="86"/>
        <v>1</v>
      </c>
      <c r="Y156" s="17">
        <f t="shared" si="87"/>
        <v>-9.6941355239913596E-2</v>
      </c>
      <c r="Z156" s="53">
        <f t="shared" si="88"/>
        <v>1.1681844990791723</v>
      </c>
      <c r="AA156" s="41">
        <f t="shared" si="89"/>
        <v>-0.11324538851099455</v>
      </c>
      <c r="AB156" s="40">
        <f t="shared" si="90"/>
        <v>-2.5133655304683047E-3</v>
      </c>
      <c r="AC156" s="17">
        <f t="shared" si="91"/>
        <v>-1</v>
      </c>
      <c r="AD156" s="17">
        <f t="shared" si="99"/>
        <v>-4.180825635950515E-2</v>
      </c>
      <c r="AE156" s="53">
        <f t="shared" si="92"/>
        <v>1.3789791569550958</v>
      </c>
      <c r="AF156" s="41">
        <f t="shared" si="93"/>
        <v>-5.7652714108392934E-2</v>
      </c>
      <c r="AH156" s="51">
        <f t="shared" si="94"/>
        <v>3.5160149610497127E-2</v>
      </c>
      <c r="AI156">
        <f t="shared" si="70"/>
        <v>0.29431860840778368</v>
      </c>
      <c r="AJ156">
        <f t="shared" si="95"/>
        <v>-2.3675144114402906</v>
      </c>
      <c r="AM156">
        <f t="shared" si="96"/>
        <v>-0.17044738219682407</v>
      </c>
      <c r="AN156">
        <f t="shared" si="97"/>
        <v>-1.9760459348927117</v>
      </c>
    </row>
    <row r="157" spans="1:40" customFormat="1" x14ac:dyDescent="0.35">
      <c r="A157">
        <f>'Front Sheet'!A159</f>
        <v>201108</v>
      </c>
      <c r="B157">
        <f>'Front Sheet'!B159</f>
        <v>0.12495328244400086</v>
      </c>
      <c r="C157">
        <f>'Front Sheet'!C159</f>
        <v>0.12495328244400086</v>
      </c>
      <c r="D157">
        <f>'Front Sheet'!D159</f>
        <v>-7.728054146586992E-2</v>
      </c>
      <c r="E157">
        <f>'Front Sheet'!E159</f>
        <v>0.19655624893464027</v>
      </c>
      <c r="F157">
        <f>'Front Sheet'!F159</f>
        <v>-5.4704116531696254E-2</v>
      </c>
      <c r="G157" s="40"/>
      <c r="H157" s="40">
        <f t="shared" si="74"/>
        <v>6.1129125600555959E-2</v>
      </c>
      <c r="I157" s="17">
        <f t="shared" si="75"/>
        <v>1</v>
      </c>
      <c r="J157" s="17">
        <f t="shared" si="98"/>
        <v>0.12495328244400086</v>
      </c>
      <c r="K157" s="53">
        <f t="shared" si="76"/>
        <v>2.2706655085733609</v>
      </c>
      <c r="L157" s="59">
        <f t="shared" si="71"/>
        <v>0.28372710862861805</v>
      </c>
      <c r="M157" s="40">
        <f t="shared" si="77"/>
        <v>6.1129125600555959E-2</v>
      </c>
      <c r="N157" s="17">
        <f t="shared" si="78"/>
        <v>1</v>
      </c>
      <c r="O157" s="17">
        <f t="shared" si="79"/>
        <v>0.12495328244400086</v>
      </c>
      <c r="P157" s="53">
        <f t="shared" si="72"/>
        <v>1.7024661699743628</v>
      </c>
      <c r="Q157" s="41">
        <f t="shared" si="80"/>
        <v>0.21272873618816293</v>
      </c>
      <c r="R157" s="40">
        <f t="shared" si="81"/>
        <v>-0.15854163582562589</v>
      </c>
      <c r="S157" s="17">
        <f t="shared" si="82"/>
        <v>-1</v>
      </c>
      <c r="T157" s="17">
        <f t="shared" si="73"/>
        <v>7.728054146586992E-2</v>
      </c>
      <c r="U157" s="53">
        <f t="shared" si="83"/>
        <v>1.1586025865413976</v>
      </c>
      <c r="V157" s="41">
        <f t="shared" si="84"/>
        <v>8.9537435231676621E-2</v>
      </c>
      <c r="W157" s="40">
        <f t="shared" si="85"/>
        <v>-0.20224803603092265</v>
      </c>
      <c r="X157" s="17">
        <f t="shared" si="86"/>
        <v>-1</v>
      </c>
      <c r="Y157" s="17">
        <f t="shared" si="87"/>
        <v>-0.19655624893464027</v>
      </c>
      <c r="Z157" s="53">
        <f t="shared" si="88"/>
        <v>1.1681844990791723</v>
      </c>
      <c r="AA157" s="41">
        <f t="shared" si="89"/>
        <v>-0.22961396320259383</v>
      </c>
      <c r="AB157" s="40">
        <f t="shared" si="90"/>
        <v>5.1415184830870216E-2</v>
      </c>
      <c r="AC157" s="17">
        <f t="shared" si="91"/>
        <v>1</v>
      </c>
      <c r="AD157" s="17">
        <f t="shared" si="99"/>
        <v>-5.4704116531696254E-2</v>
      </c>
      <c r="AE157" s="53">
        <f t="shared" si="92"/>
        <v>1.3789791569550958</v>
      </c>
      <c r="AF157" s="41">
        <f t="shared" si="93"/>
        <v>-7.5435836496851816E-2</v>
      </c>
      <c r="AH157" s="51">
        <f t="shared" si="94"/>
        <v>5.6188696069802369E-2</v>
      </c>
      <c r="AI157">
        <f t="shared" si="70"/>
        <v>-0.44866377388180251</v>
      </c>
      <c r="AJ157">
        <f t="shared" si="95"/>
        <v>-1.4089504208326682</v>
      </c>
      <c r="AM157">
        <f t="shared" si="96"/>
        <v>-1.0702011725897131</v>
      </c>
      <c r="AN157">
        <f t="shared" si="97"/>
        <v>-0.24535865994206585</v>
      </c>
    </row>
    <row r="158" spans="1:40" customFormat="1" x14ac:dyDescent="0.35">
      <c r="A158">
        <f>'Front Sheet'!A160</f>
        <v>201109</v>
      </c>
      <c r="B158">
        <f>'Front Sheet'!B160</f>
        <v>-0.1078755055381877</v>
      </c>
      <c r="C158">
        <f>'Front Sheet'!C160</f>
        <v>-0.1078755055381877</v>
      </c>
      <c r="D158">
        <f>'Front Sheet'!D160</f>
        <v>-0.11304574341733829</v>
      </c>
      <c r="E158">
        <f>'Front Sheet'!E160</f>
        <v>-0.20243600987037147</v>
      </c>
      <c r="F158">
        <f>'Front Sheet'!F160</f>
        <v>-0.24332078012546027</v>
      </c>
      <c r="G158" s="40"/>
      <c r="H158" s="40">
        <f t="shared" si="74"/>
        <v>0.19333575103513284</v>
      </c>
      <c r="I158" s="17">
        <f t="shared" si="75"/>
        <v>1</v>
      </c>
      <c r="J158" s="17">
        <f t="shared" si="98"/>
        <v>-0.1078755055381877</v>
      </c>
      <c r="K158" s="53">
        <f t="shared" si="76"/>
        <v>2.2706655085733609</v>
      </c>
      <c r="L158" s="59">
        <f t="shared" si="71"/>
        <v>-0.24494918964547738</v>
      </c>
      <c r="M158" s="40">
        <f t="shared" si="77"/>
        <v>0.19333575103513284</v>
      </c>
      <c r="N158" s="17">
        <f t="shared" si="78"/>
        <v>1</v>
      </c>
      <c r="O158" s="17">
        <f t="shared" si="79"/>
        <v>-0.1078755055381877</v>
      </c>
      <c r="P158" s="53">
        <f t="shared" si="72"/>
        <v>1.7024661699743628</v>
      </c>
      <c r="Q158" s="41">
        <f t="shared" si="80"/>
        <v>-0.18365439874764658</v>
      </c>
      <c r="R158" s="40">
        <f t="shared" si="81"/>
        <v>-0.14511625027378103</v>
      </c>
      <c r="S158" s="17">
        <f t="shared" si="82"/>
        <v>-1</v>
      </c>
      <c r="T158" s="17">
        <f t="shared" si="73"/>
        <v>0.11304574341733829</v>
      </c>
      <c r="U158" s="53">
        <f t="shared" si="83"/>
        <v>1.1586025865413976</v>
      </c>
      <c r="V158" s="41">
        <f t="shared" si="84"/>
        <v>0.13097509072082331</v>
      </c>
      <c r="W158" s="40">
        <f t="shared" si="85"/>
        <v>0.10384945237107496</v>
      </c>
      <c r="X158" s="17">
        <f t="shared" si="86"/>
        <v>1</v>
      </c>
      <c r="Y158" s="17">
        <f t="shared" si="87"/>
        <v>-0.20243600987037147</v>
      </c>
      <c r="Z158" s="53">
        <f t="shared" si="88"/>
        <v>1.1681844990791723</v>
      </c>
      <c r="AA158" s="41">
        <f t="shared" si="89"/>
        <v>-0.23648260878600627</v>
      </c>
      <c r="AB158" s="40">
        <f t="shared" si="90"/>
        <v>8.8261229224579629E-3</v>
      </c>
      <c r="AC158" s="17">
        <f t="shared" si="91"/>
        <v>1</v>
      </c>
      <c r="AD158" s="17">
        <f t="shared" si="99"/>
        <v>-0.24332078012546027</v>
      </c>
      <c r="AE158" s="53">
        <f t="shared" si="92"/>
        <v>1.3789791569550958</v>
      </c>
      <c r="AF158" s="41">
        <f t="shared" si="93"/>
        <v>-0.33553428424706344</v>
      </c>
      <c r="AH158" s="51">
        <f t="shared" si="94"/>
        <v>-0.17392907814107408</v>
      </c>
      <c r="AI158">
        <f t="shared" si="70"/>
        <v>1.709407624534983</v>
      </c>
      <c r="AJ158">
        <f t="shared" si="95"/>
        <v>3.4086843364667434</v>
      </c>
      <c r="AM158">
        <f t="shared" si="96"/>
        <v>1.2496627910314348</v>
      </c>
      <c r="AN158">
        <f t="shared" si="97"/>
        <v>1.8630835561330557</v>
      </c>
    </row>
    <row r="159" spans="1:40" customFormat="1" x14ac:dyDescent="0.35">
      <c r="A159">
        <f>'Front Sheet'!A161</f>
        <v>201110</v>
      </c>
      <c r="B159">
        <f>'Front Sheet'!B161</f>
        <v>6.6907336852777E-2</v>
      </c>
      <c r="C159">
        <f>'Front Sheet'!C161</f>
        <v>6.6907336852777E-2</v>
      </c>
      <c r="D159">
        <f>'Front Sheet'!D161</f>
        <v>0.17030034870334373</v>
      </c>
      <c r="E159">
        <f>'Front Sheet'!E161</f>
        <v>-1.1946374471036173E-2</v>
      </c>
      <c r="F159">
        <f>'Front Sheet'!F161</f>
        <v>0.13144375681168091</v>
      </c>
      <c r="G159" s="40"/>
      <c r="H159" s="40">
        <f t="shared" si="74"/>
        <v>0.10436613282857549</v>
      </c>
      <c r="I159" s="17">
        <f t="shared" si="75"/>
        <v>1</v>
      </c>
      <c r="J159" s="17">
        <f t="shared" si="98"/>
        <v>6.6907336852777E-2</v>
      </c>
      <c r="K159" s="53">
        <f t="shared" si="76"/>
        <v>2.2706655085733609</v>
      </c>
      <c r="L159" s="59">
        <f t="shared" si="71"/>
        <v>0.15192418206210007</v>
      </c>
      <c r="M159" s="40">
        <f t="shared" si="77"/>
        <v>0.10436613282857549</v>
      </c>
      <c r="N159" s="17">
        <f t="shared" si="78"/>
        <v>1</v>
      </c>
      <c r="O159" s="17">
        <f t="shared" si="79"/>
        <v>6.6907336852777E-2</v>
      </c>
      <c r="P159" s="53">
        <f t="shared" si="72"/>
        <v>1.7024661699743628</v>
      </c>
      <c r="Q159" s="41">
        <f t="shared" si="80"/>
        <v>0.1139074775149318</v>
      </c>
      <c r="R159" s="40">
        <f t="shared" si="81"/>
        <v>-0.1902319631421106</v>
      </c>
      <c r="S159" s="17">
        <f t="shared" si="82"/>
        <v>-1</v>
      </c>
      <c r="T159" s="17">
        <f t="shared" si="73"/>
        <v>-0.17030034870334373</v>
      </c>
      <c r="U159" s="53">
        <f t="shared" si="83"/>
        <v>1.1586025865413976</v>
      </c>
      <c r="V159" s="41">
        <f t="shared" si="84"/>
        <v>-0.197310424496596</v>
      </c>
      <c r="W159" s="40">
        <f t="shared" si="85"/>
        <v>-0.10282111617564479</v>
      </c>
      <c r="X159" s="17">
        <f t="shared" si="86"/>
        <v>-1</v>
      </c>
      <c r="Y159" s="17">
        <f t="shared" si="87"/>
        <v>1.1946374471036173E-2</v>
      </c>
      <c r="Z159" s="53">
        <f t="shared" si="88"/>
        <v>1.1681844990791723</v>
      </c>
      <c r="AA159" s="41">
        <f t="shared" si="89"/>
        <v>1.3955569477259604E-2</v>
      </c>
      <c r="AB159" s="40">
        <f t="shared" si="90"/>
        <v>-0.25621664029765134</v>
      </c>
      <c r="AC159" s="17">
        <f t="shared" si="91"/>
        <v>-1</v>
      </c>
      <c r="AD159" s="17">
        <f t="shared" si="99"/>
        <v>-0.13144375681168091</v>
      </c>
      <c r="AE159" s="53">
        <f t="shared" si="92"/>
        <v>1.3789791569550958</v>
      </c>
      <c r="AF159" s="41">
        <f t="shared" si="93"/>
        <v>-0.18125820095518236</v>
      </c>
      <c r="AH159" s="51">
        <f t="shared" si="94"/>
        <v>-1.9756279279497378E-2</v>
      </c>
      <c r="AI159">
        <f t="shared" si="70"/>
        <v>-0.22414327736054823</v>
      </c>
      <c r="AJ159">
        <f t="shared" si="95"/>
        <v>-2.9113615390226855</v>
      </c>
      <c r="AM159">
        <f t="shared" si="96"/>
        <v>-0.50811626339082527</v>
      </c>
      <c r="AN159">
        <f t="shared" si="97"/>
        <v>-2.7935839100453048</v>
      </c>
    </row>
    <row r="160" spans="1:40" customFormat="1" x14ac:dyDescent="0.35">
      <c r="A160">
        <f>'Front Sheet'!A162</f>
        <v>201111</v>
      </c>
      <c r="B160">
        <f>'Front Sheet'!B162</f>
        <v>1.7348541584672549E-2</v>
      </c>
      <c r="C160">
        <f>'Front Sheet'!C162</f>
        <v>1.7348541584672549E-2</v>
      </c>
      <c r="D160">
        <f>'Front Sheet'!D162</f>
        <v>7.6272054586471585E-2</v>
      </c>
      <c r="E160">
        <f>'Front Sheet'!E162</f>
        <v>4.324805148996607E-2</v>
      </c>
      <c r="F160">
        <f>'Front Sheet'!F162</f>
        <v>-1.9846461698923616E-2</v>
      </c>
      <c r="G160" s="40"/>
      <c r="H160" s="40">
        <f t="shared" si="74"/>
        <v>8.3985113758590163E-2</v>
      </c>
      <c r="I160" s="17">
        <f t="shared" si="75"/>
        <v>1</v>
      </c>
      <c r="J160" s="17">
        <f t="shared" si="98"/>
        <v>1.7348541584672549E-2</v>
      </c>
      <c r="K160" s="53">
        <f t="shared" si="76"/>
        <v>2.2706655085733609</v>
      </c>
      <c r="L160" s="59">
        <f t="shared" si="71"/>
        <v>3.9392735000366594E-2</v>
      </c>
      <c r="M160" s="40">
        <f t="shared" si="77"/>
        <v>8.3985113758590163E-2</v>
      </c>
      <c r="N160" s="17">
        <f t="shared" si="78"/>
        <v>1</v>
      </c>
      <c r="O160" s="17">
        <f t="shared" si="79"/>
        <v>1.7348541584672549E-2</v>
      </c>
      <c r="P160" s="53">
        <f t="shared" si="72"/>
        <v>1.7024661699743628</v>
      </c>
      <c r="Q160" s="41">
        <f t="shared" si="80"/>
        <v>2.9535305146298436E-2</v>
      </c>
      <c r="R160" s="40">
        <f t="shared" si="81"/>
        <v>-2.0025936179864479E-2</v>
      </c>
      <c r="S160" s="17">
        <f t="shared" si="82"/>
        <v>-1</v>
      </c>
      <c r="T160" s="17">
        <f t="shared" si="73"/>
        <v>-7.6272054586471585E-2</v>
      </c>
      <c r="U160" s="53">
        <f t="shared" si="83"/>
        <v>1.1586025865413976</v>
      </c>
      <c r="V160" s="41">
        <f t="shared" si="84"/>
        <v>-8.8368999724712641E-2</v>
      </c>
      <c r="W160" s="40">
        <f t="shared" si="85"/>
        <v>-1.782613540676737E-2</v>
      </c>
      <c r="X160" s="17">
        <f t="shared" si="86"/>
        <v>-1</v>
      </c>
      <c r="Y160" s="17">
        <f t="shared" si="87"/>
        <v>-4.324805148996607E-2</v>
      </c>
      <c r="Z160" s="53">
        <f t="shared" si="88"/>
        <v>1.1681844990791723</v>
      </c>
      <c r="AA160" s="41">
        <f t="shared" si="89"/>
        <v>-5.0521703365956266E-2</v>
      </c>
      <c r="AB160" s="40">
        <f t="shared" si="90"/>
        <v>-0.16658113984547562</v>
      </c>
      <c r="AC160" s="17">
        <f t="shared" si="91"/>
        <v>-1</v>
      </c>
      <c r="AD160" s="17">
        <f t="shared" si="99"/>
        <v>1.9846461698923616E-2</v>
      </c>
      <c r="AE160" s="53">
        <f t="shared" si="92"/>
        <v>1.3789791569550958</v>
      </c>
      <c r="AF160" s="41">
        <f t="shared" si="93"/>
        <v>2.7367857022123285E-2</v>
      </c>
      <c r="AH160" s="51">
        <f t="shared" si="94"/>
        <v>-8.518961184376117E-3</v>
      </c>
      <c r="AI160">
        <f t="shared" si="70"/>
        <v>-0.82009255660161218</v>
      </c>
      <c r="AJ160">
        <f t="shared" si="95"/>
        <v>-1.9143915290482392</v>
      </c>
      <c r="AM160">
        <f t="shared" si="96"/>
        <v>-0.91124427719663048</v>
      </c>
      <c r="AN160">
        <f t="shared" si="97"/>
        <v>-1.5795392311607337</v>
      </c>
    </row>
    <row r="161" spans="1:40" customFormat="1" x14ac:dyDescent="0.35">
      <c r="A161">
        <f>'Front Sheet'!A163</f>
        <v>201112</v>
      </c>
      <c r="B161">
        <f>'Front Sheet'!B163</f>
        <v>-0.10483917042792668</v>
      </c>
      <c r="C161">
        <f>'Front Sheet'!C163</f>
        <v>-0.10483917042792668</v>
      </c>
      <c r="D161">
        <f>'Front Sheet'!D163</f>
        <v>-1.5245117576723755E-2</v>
      </c>
      <c r="E161">
        <f>'Front Sheet'!E163</f>
        <v>-4.2422963275643766E-2</v>
      </c>
      <c r="F161">
        <f>'Front Sheet'!F163</f>
        <v>-3.5443439631921314E-2</v>
      </c>
      <c r="G161" s="40"/>
      <c r="H161" s="40">
        <f t="shared" si="74"/>
        <v>-2.3619627100738151E-2</v>
      </c>
      <c r="I161" s="17">
        <f t="shared" si="75"/>
        <v>-1</v>
      </c>
      <c r="J161" s="17">
        <f t="shared" si="98"/>
        <v>0.10483917042792668</v>
      </c>
      <c r="K161" s="53">
        <f>0.4/$B$168</f>
        <v>2.2706655085733609</v>
      </c>
      <c r="L161" s="59">
        <f>J161*K161</f>
        <v>0.23805468823813739</v>
      </c>
      <c r="M161" s="40">
        <f t="shared" si="77"/>
        <v>-2.3619627100738151E-2</v>
      </c>
      <c r="N161" s="17">
        <f t="shared" si="78"/>
        <v>-1</v>
      </c>
      <c r="O161" s="17">
        <f>N161*C161</f>
        <v>0.10483917042792668</v>
      </c>
      <c r="P161" s="53">
        <f>0.4/$C$168</f>
        <v>1.7024661699743628</v>
      </c>
      <c r="Q161" s="41">
        <f t="shared" si="80"/>
        <v>0.1784851409417218</v>
      </c>
      <c r="R161" s="40">
        <f t="shared" si="81"/>
        <v>0.13352665987247703</v>
      </c>
      <c r="S161" s="17">
        <f t="shared" si="82"/>
        <v>1</v>
      </c>
      <c r="T161" s="17">
        <f t="shared" si="73"/>
        <v>-1.5245117576723755E-2</v>
      </c>
      <c r="U161" s="53">
        <f t="shared" si="83"/>
        <v>1.1586025865413976</v>
      </c>
      <c r="V161" s="41">
        <f t="shared" si="84"/>
        <v>-1.7663032656519865E-2</v>
      </c>
      <c r="W161" s="40">
        <f t="shared" si="85"/>
        <v>-0.17113433285144156</v>
      </c>
      <c r="X161" s="17">
        <f t="shared" si="86"/>
        <v>-1</v>
      </c>
      <c r="Y161" s="17">
        <f t="shared" si="87"/>
        <v>4.2422963275643766E-2</v>
      </c>
      <c r="Z161" s="53">
        <f t="shared" si="88"/>
        <v>1.1681844990791723</v>
      </c>
      <c r="AA161" s="41">
        <f t="shared" si="89"/>
        <v>4.9557848103612037E-2</v>
      </c>
      <c r="AB161" s="40">
        <f t="shared" si="90"/>
        <v>-0.13172348501270298</v>
      </c>
      <c r="AC161" s="17">
        <f t="shared" si="91"/>
        <v>-1</v>
      </c>
      <c r="AD161" s="17">
        <f t="shared" si="99"/>
        <v>3.5443439631921314E-2</v>
      </c>
      <c r="AE161" s="53">
        <f t="shared" si="92"/>
        <v>1.3789791569550958</v>
      </c>
      <c r="AF161" s="41">
        <f t="shared" si="93"/>
        <v>4.8875764503215686E-2</v>
      </c>
      <c r="AH161" s="51">
        <f t="shared" si="94"/>
        <v>9.9462081826033416E-2</v>
      </c>
      <c r="AI161">
        <f t="shared" si="70"/>
        <v>0.46423252607286453</v>
      </c>
      <c r="AJ161">
        <f t="shared" si="95"/>
        <v>-1.7724053714845667</v>
      </c>
      <c r="AM161">
        <f t="shared" si="96"/>
        <v>-0.28608648612441839</v>
      </c>
      <c r="AN161">
        <f t="shared" si="97"/>
        <v>-1.2779397589301844</v>
      </c>
    </row>
    <row r="162" spans="1:40" x14ac:dyDescent="0.35">
      <c r="H162" s="40"/>
      <c r="L162" s="41"/>
      <c r="M162" s="40"/>
      <c r="Q162" s="41"/>
      <c r="R162" s="40"/>
      <c r="V162" s="41"/>
      <c r="W162" s="40"/>
      <c r="AA162" s="41"/>
      <c r="AB162" s="40"/>
      <c r="AF162" s="41"/>
    </row>
    <row r="163" spans="1:40" x14ac:dyDescent="0.35">
      <c r="H163" s="40"/>
      <c r="L163" s="41"/>
      <c r="M163" s="40"/>
      <c r="Q163" s="41"/>
      <c r="R163" s="40"/>
      <c r="V163" s="41"/>
      <c r="W163" s="40"/>
      <c r="AA163" s="41"/>
      <c r="AB163" s="40"/>
      <c r="AF163" s="41"/>
    </row>
    <row r="164" spans="1:40" x14ac:dyDescent="0.35">
      <c r="A164" t="s">
        <v>26</v>
      </c>
      <c r="B164" t="str">
        <f>'Front Sheet'!B166</f>
        <v>Gold</v>
      </c>
      <c r="C164" t="str">
        <f>'Front Sheet'!C166</f>
        <v>Silver</v>
      </c>
      <c r="D164" t="str">
        <f>'Front Sheet'!D166</f>
        <v>WTI Crude</v>
      </c>
      <c r="E164" t="str">
        <f>'Front Sheet'!E166</f>
        <v>Coffee</v>
      </c>
      <c r="F164" t="str">
        <f>'Front Sheet'!F166</f>
        <v>Copper</v>
      </c>
      <c r="H164" s="40"/>
      <c r="J164" s="60" t="s">
        <v>71</v>
      </c>
      <c r="L164" s="61" t="s">
        <v>567</v>
      </c>
      <c r="M164" s="40"/>
      <c r="O164" s="60" t="s">
        <v>71</v>
      </c>
      <c r="Q164" s="61" t="s">
        <v>567</v>
      </c>
      <c r="R164" s="40"/>
      <c r="T164" s="60" t="s">
        <v>71</v>
      </c>
      <c r="V164" s="61" t="s">
        <v>567</v>
      </c>
      <c r="W164" s="40"/>
      <c r="Y164" s="60" t="s">
        <v>71</v>
      </c>
      <c r="AA164" s="61" t="s">
        <v>567</v>
      </c>
      <c r="AB164" s="40"/>
      <c r="AD164" s="60" t="s">
        <v>71</v>
      </c>
      <c r="AF164" s="61" t="s">
        <v>567</v>
      </c>
      <c r="AH164" s="61" t="s">
        <v>567</v>
      </c>
    </row>
    <row r="165" spans="1:40" x14ac:dyDescent="0.35">
      <c r="A165" t="s">
        <v>560</v>
      </c>
      <c r="B165" s="51">
        <f>AVERAGE(B6:B161)</f>
        <v>1.3579931494845167E-2</v>
      </c>
      <c r="C165" s="51">
        <f>AVERAGE(C6:C161)</f>
        <v>6.6088262934829792E-3</v>
      </c>
      <c r="D165" s="51">
        <f>AVERAGE(D6:D161)</f>
        <v>2.0331121031462618E-2</v>
      </c>
      <c r="E165" s="51">
        <f>AVERAGE(E6:E161)</f>
        <v>1.00250444673767E-2</v>
      </c>
      <c r="F165" s="51">
        <f>AVERAGE(F6:F161)</f>
        <v>1.5566523142306981E-2</v>
      </c>
      <c r="H165" s="40"/>
      <c r="I165" s="17" t="s">
        <v>560</v>
      </c>
      <c r="J165" s="62">
        <f>AVERAGE(J6:J161)</f>
        <v>5.7716388147540801E-3</v>
      </c>
      <c r="K165" s="62"/>
      <c r="L165" s="63">
        <f>AVERAGE(L6:L161)</f>
        <v>1.3105461184605326E-2</v>
      </c>
      <c r="M165" s="40"/>
      <c r="N165" s="17" t="s">
        <v>560</v>
      </c>
      <c r="O165" s="62">
        <f>AVERAGE(O6:O161)</f>
        <v>-8.1544786044730224E-4</v>
      </c>
      <c r="P165" s="62"/>
      <c r="Q165" s="63">
        <f>AVERAGE(Q6:Q161)</f>
        <v>-1.3882723957895052E-3</v>
      </c>
      <c r="R165" s="40"/>
      <c r="S165" s="17" t="s">
        <v>560</v>
      </c>
      <c r="T165" s="62">
        <f>AVERAGE(T6:T161)</f>
        <v>1.3169696916523086E-2</v>
      </c>
      <c r="U165" s="62"/>
      <c r="V165" s="63">
        <f>AVERAGE(V6:V161)</f>
        <v>1.5258444911449917E-2</v>
      </c>
      <c r="W165" s="40"/>
      <c r="X165" s="17" t="s">
        <v>560</v>
      </c>
      <c r="Y165" s="62">
        <f>AVERAGE(Y6:Y161)</f>
        <v>8.9025331944370936E-4</v>
      </c>
      <c r="Z165" s="62"/>
      <c r="AA165" s="63">
        <f>AVERAGE(AA6:AA161)</f>
        <v>1.0399801280279225E-3</v>
      </c>
      <c r="AB165" s="40"/>
      <c r="AC165" s="17" t="s">
        <v>560</v>
      </c>
      <c r="AD165" s="62">
        <f>AVERAGE(AD6:AD161)</f>
        <v>1.7591240931847725E-2</v>
      </c>
      <c r="AE165" s="62"/>
      <c r="AF165" s="63">
        <f>AVERAGE(AF6:AF161)</f>
        <v>2.4257954589993351E-2</v>
      </c>
      <c r="AH165" s="63">
        <f>AVERAGE(AH6:AH161)</f>
        <v>1.0454713683657402E-2</v>
      </c>
    </row>
    <row r="166" spans="1:40" x14ac:dyDescent="0.35">
      <c r="A166" t="s">
        <v>561</v>
      </c>
      <c r="B166" s="3">
        <f>B165*12</f>
        <v>0.16295917793814199</v>
      </c>
      <c r="C166" s="3">
        <f>C165*12</f>
        <v>7.930591552179575E-2</v>
      </c>
      <c r="D166" s="3">
        <f>D165*12</f>
        <v>0.24397345237755141</v>
      </c>
      <c r="E166" s="3">
        <f>E165*12</f>
        <v>0.1203005336085204</v>
      </c>
      <c r="F166" s="3">
        <f>F165*12</f>
        <v>0.18679827770768376</v>
      </c>
      <c r="H166" s="40"/>
      <c r="I166" s="17" t="s">
        <v>561</v>
      </c>
      <c r="J166" s="53">
        <f>J165*12</f>
        <v>6.9259665777048965E-2</v>
      </c>
      <c r="K166" s="53"/>
      <c r="L166" s="64">
        <f>L165*12</f>
        <v>0.1572655342152639</v>
      </c>
      <c r="M166" s="40"/>
      <c r="N166" s="17" t="s">
        <v>561</v>
      </c>
      <c r="O166" s="53">
        <f>O165*12</f>
        <v>-9.7853743253676264E-3</v>
      </c>
      <c r="P166" s="53"/>
      <c r="Q166" s="64">
        <f>Q165*12</f>
        <v>-1.6659268749474064E-2</v>
      </c>
      <c r="R166" s="40"/>
      <c r="S166" s="17" t="s">
        <v>561</v>
      </c>
      <c r="T166" s="53">
        <f>T165*12</f>
        <v>0.15803636299827703</v>
      </c>
      <c r="U166" s="53"/>
      <c r="V166" s="64">
        <f>V165*12</f>
        <v>0.18310133893739899</v>
      </c>
      <c r="W166" s="40"/>
      <c r="X166" s="17" t="s">
        <v>561</v>
      </c>
      <c r="Y166" s="53">
        <f>Y165*12</f>
        <v>1.0683039833324512E-2</v>
      </c>
      <c r="Z166" s="53"/>
      <c r="AA166" s="64">
        <f>AA165*12</f>
        <v>1.2479761536335069E-2</v>
      </c>
      <c r="AB166" s="40"/>
      <c r="AC166" s="17" t="s">
        <v>561</v>
      </c>
      <c r="AD166" s="53">
        <f>AD165*12</f>
        <v>0.2110948911821727</v>
      </c>
      <c r="AE166" s="53"/>
      <c r="AF166" s="64">
        <f>AF165*12</f>
        <v>0.29109545507992018</v>
      </c>
      <c r="AH166" s="64">
        <f>AH165*12</f>
        <v>0.12545656420388884</v>
      </c>
    </row>
    <row r="167" spans="1:40" x14ac:dyDescent="0.35">
      <c r="A167" t="s">
        <v>562</v>
      </c>
      <c r="B167" s="3">
        <f>STDEV(B6:B161)</f>
        <v>5.0852956281735209E-2</v>
      </c>
      <c r="C167" s="3">
        <f>STDEV(C6:C161)</f>
        <v>6.7825167909012843E-2</v>
      </c>
      <c r="D167" s="3">
        <f>STDEV(D6:D161)</f>
        <v>9.966321081900964E-2</v>
      </c>
      <c r="E167" s="3">
        <f>STDEV(E6:E161)</f>
        <v>9.884573363963059E-2</v>
      </c>
      <c r="F167" s="3">
        <f>STDEV(F6:F161)</f>
        <v>8.3735894959350188E-2</v>
      </c>
      <c r="H167" s="40"/>
      <c r="I167" s="17" t="s">
        <v>562</v>
      </c>
      <c r="J167" s="53">
        <f>STDEV(J6:J161)</f>
        <v>5.2812628890666194E-2</v>
      </c>
      <c r="K167" s="53"/>
      <c r="L167" s="64">
        <f>STDEV(L6:L161)</f>
        <v>0.11991981483912072</v>
      </c>
      <c r="M167" s="40"/>
      <c r="N167" s="17" t="s">
        <v>562</v>
      </c>
      <c r="O167" s="53">
        <f>STDEV(O6:O161)</f>
        <v>6.6760540487305356E-2</v>
      </c>
      <c r="P167" s="53"/>
      <c r="Q167" s="64">
        <f>STDEV(Q6:Q161)</f>
        <v>0.11365756166884114</v>
      </c>
      <c r="R167" s="40"/>
      <c r="S167" s="17" t="s">
        <v>562</v>
      </c>
      <c r="T167" s="53">
        <f>STDEV(T6:T161)</f>
        <v>9.7246872077617771E-2</v>
      </c>
      <c r="U167" s="53"/>
      <c r="V167" s="64">
        <f>STDEV(V6:V161)</f>
        <v>0.11267047752218838</v>
      </c>
      <c r="W167" s="40"/>
      <c r="X167" s="17" t="s">
        <v>562</v>
      </c>
      <c r="Y167" s="53">
        <f>STDEV(Y6:Y161)</f>
        <v>9.9762732152707409E-2</v>
      </c>
      <c r="Z167" s="53"/>
      <c r="AA167" s="64">
        <f>STDEV(AA6:AA161)</f>
        <v>0.1165412772865802</v>
      </c>
      <c r="AB167" s="40"/>
      <c r="AC167" s="17" t="s">
        <v>562</v>
      </c>
      <c r="AD167" s="53">
        <f>STDEV(AD6:AD161)</f>
        <v>8.4095558982771074E-2</v>
      </c>
      <c r="AE167" s="53"/>
      <c r="AF167" s="64">
        <f>STDEV(AF6:AF161)</f>
        <v>0.11596602302972919</v>
      </c>
      <c r="AH167" s="64">
        <f>STDEV(AH6:AH161)</f>
        <v>6.2821442517490167E-2</v>
      </c>
    </row>
    <row r="168" spans="1:40" x14ac:dyDescent="0.35">
      <c r="A168" t="s">
        <v>563</v>
      </c>
      <c r="B168" s="52">
        <f>B167*SQRT(12)</f>
        <v>0.17615980799008854</v>
      </c>
      <c r="C168" s="52">
        <f>C167*SQRT(12)</f>
        <v>0.23495327370060079</v>
      </c>
      <c r="D168" s="52">
        <f>D167*SQRT(12)</f>
        <v>0.34524348956794582</v>
      </c>
      <c r="E168" s="52">
        <f>E167*SQRT(12)</f>
        <v>0.34241166555052061</v>
      </c>
      <c r="F168" s="52">
        <f>F167*SQRT(12)</f>
        <v>0.29006964897369031</v>
      </c>
      <c r="H168" s="40"/>
      <c r="I168" s="17" t="s">
        <v>563</v>
      </c>
      <c r="J168" s="53">
        <f>J167*SQRT(12)</f>
        <v>0.18294831303982759</v>
      </c>
      <c r="K168" s="53"/>
      <c r="L168" s="65">
        <f>L167*SQRT(1)</f>
        <v>0.11991981483912072</v>
      </c>
      <c r="M168" s="40"/>
      <c r="N168" s="17" t="s">
        <v>563</v>
      </c>
      <c r="O168" s="53">
        <f>O167*SQRT(12)</f>
        <v>0.23126529612954394</v>
      </c>
      <c r="P168" s="53"/>
      <c r="Q168" s="65">
        <f>Q167*SQRT(1)</f>
        <v>0.11365756166884114</v>
      </c>
      <c r="R168" s="40"/>
      <c r="S168" s="17" t="s">
        <v>563</v>
      </c>
      <c r="T168" s="53">
        <f>T167*SQRT(12)</f>
        <v>0.33687304663117029</v>
      </c>
      <c r="U168" s="53"/>
      <c r="V168" s="65">
        <f>V167*SQRT(1)</f>
        <v>0.11267047752218838</v>
      </c>
      <c r="W168" s="40"/>
      <c r="X168" s="17" t="s">
        <v>563</v>
      </c>
      <c r="Y168" s="53">
        <f>Y167*SQRT(12)</f>
        <v>0.34558824158074891</v>
      </c>
      <c r="Z168" s="53"/>
      <c r="AA168" s="65">
        <f>AA167*SQRT(1)</f>
        <v>0.1165412772865802</v>
      </c>
      <c r="AB168" s="40"/>
      <c r="AC168" s="17" t="s">
        <v>563</v>
      </c>
      <c r="AD168" s="53">
        <f>AD167*SQRT(12)</f>
        <v>0.29131556169812955</v>
      </c>
      <c r="AE168" s="53"/>
      <c r="AF168" s="65">
        <f>AF167*SQRT(1)</f>
        <v>0.11596602302972919</v>
      </c>
      <c r="AH168" s="65">
        <f>AH167*SQRT(1)</f>
        <v>6.2821442517490167E-2</v>
      </c>
    </row>
    <row r="169" spans="1:40" x14ac:dyDescent="0.35">
      <c r="A169" t="s">
        <v>564</v>
      </c>
      <c r="B169" s="32">
        <f>(B166-1%)/B168</f>
        <v>0.86829782390968591</v>
      </c>
      <c r="C169" s="32">
        <f>(C166-1%)/C168</f>
        <v>0.2949774413873959</v>
      </c>
      <c r="D169" s="32">
        <f>(D166-1%)/D168</f>
        <v>0.67770561776662885</v>
      </c>
      <c r="E169" s="32">
        <f>(E166-1%)/E168</f>
        <v>0.32212843400408708</v>
      </c>
      <c r="F169" s="32">
        <f>(F166-1%)/F168</f>
        <v>0.60950284986113656</v>
      </c>
      <c r="H169" s="40"/>
      <c r="I169" s="17" t="s">
        <v>565</v>
      </c>
      <c r="J169" s="66">
        <f>CORREL(J6:J161,B6:B161)</f>
        <v>0.26892047149962117</v>
      </c>
      <c r="K169" s="66"/>
      <c r="L169" s="67"/>
      <c r="M169" s="40"/>
      <c r="N169" s="17" t="s">
        <v>565</v>
      </c>
      <c r="O169" s="66">
        <f>CORREL(O6:O161,C6:C161)</f>
        <v>5.9429194108627251E-2</v>
      </c>
      <c r="P169" s="66"/>
      <c r="Q169" s="67"/>
      <c r="R169" s="40"/>
      <c r="S169" s="17" t="s">
        <v>565</v>
      </c>
      <c r="T169" s="66">
        <f>CORREL(T6:T161,D6:D161)</f>
        <v>0.22559735086231836</v>
      </c>
      <c r="U169" s="66"/>
      <c r="V169" s="67"/>
      <c r="W169" s="40"/>
      <c r="X169" s="17" t="s">
        <v>565</v>
      </c>
      <c r="Y169" s="66">
        <f>CORREL(Y6:Y161,E6:E161)</f>
        <v>0.27631278680724347</v>
      </c>
      <c r="Z169" s="66"/>
      <c r="AA169" s="67"/>
      <c r="AB169" s="40"/>
      <c r="AC169" s="17" t="s">
        <v>565</v>
      </c>
      <c r="AD169" s="66">
        <f>CORREL(AD6:AD161,F6:F161)</f>
        <v>0.13100749774783146</v>
      </c>
      <c r="AE169" s="66"/>
      <c r="AF169" s="67"/>
      <c r="AH169" s="67"/>
    </row>
    <row r="170" spans="1:40" x14ac:dyDescent="0.35">
      <c r="H170" s="40"/>
      <c r="I170" s="17" t="s">
        <v>566</v>
      </c>
      <c r="J170" s="53">
        <f>COUNTIF(I6:I161,1)/COUNT(I6:I161)</f>
        <v>0.69281045751633985</v>
      </c>
      <c r="K170" s="53"/>
      <c r="L170" s="64"/>
      <c r="M170" s="40"/>
      <c r="N170" s="17" t="s">
        <v>566</v>
      </c>
      <c r="O170" s="53">
        <f>COUNTIF(N6:N161,1)/COUNT(N6:N161)</f>
        <v>0.5816993464052288</v>
      </c>
      <c r="P170" s="53"/>
      <c r="Q170" s="64"/>
      <c r="R170" s="40"/>
      <c r="S170" s="17" t="s">
        <v>566</v>
      </c>
      <c r="T170" s="53">
        <f>COUNTIF(S6:S161,1)/COUNT(S6:S161)</f>
        <v>0.66666666666666663</v>
      </c>
      <c r="U170" s="53"/>
      <c r="V170" s="64"/>
      <c r="W170" s="40"/>
      <c r="X170" s="17" t="s">
        <v>566</v>
      </c>
      <c r="Y170" s="53">
        <f>COUNTIF(X6:X161,1)/COUNT(X6:X161)</f>
        <v>0.56862745098039214</v>
      </c>
      <c r="Z170" s="53"/>
      <c r="AA170" s="64"/>
      <c r="AB170" s="40"/>
      <c r="AC170" s="17" t="s">
        <v>566</v>
      </c>
      <c r="AD170" s="53">
        <f>COUNTIF(AC6:AC161,1)/COUNT(AC6:AC161)</f>
        <v>0.66666666666666663</v>
      </c>
      <c r="AE170" s="53"/>
      <c r="AF170" s="64"/>
      <c r="AH170" s="64"/>
    </row>
    <row r="171" spans="1:40" x14ac:dyDescent="0.35">
      <c r="H171" s="42"/>
      <c r="I171" s="43" t="s">
        <v>564</v>
      </c>
      <c r="J171" s="68">
        <f>(J166-1%)/J168</f>
        <v>0.32391479753162972</v>
      </c>
      <c r="K171" s="68"/>
      <c r="L171" s="69">
        <f>(L166-1%)/L168</f>
        <v>1.2280333689042884</v>
      </c>
      <c r="M171" s="42"/>
      <c r="N171" s="43" t="s">
        <v>564</v>
      </c>
      <c r="O171" s="68">
        <f>(O166-1%)/O168</f>
        <v>-8.5552716540249041E-2</v>
      </c>
      <c r="P171" s="68"/>
      <c r="Q171" s="69">
        <f>(Q166-1%)/Q168</f>
        <v>-0.23455780995152758</v>
      </c>
      <c r="R171" s="42"/>
      <c r="S171" s="43" t="s">
        <v>564</v>
      </c>
      <c r="T171" s="68">
        <f>(T166-1%)/T168</f>
        <v>0.43944258669158681</v>
      </c>
      <c r="U171" s="68"/>
      <c r="V171" s="69">
        <f>(V166-1%)/V168</f>
        <v>1.5363504508384627</v>
      </c>
      <c r="W171" s="42"/>
      <c r="X171" s="43" t="s">
        <v>564</v>
      </c>
      <c r="Y171" s="68">
        <f>(Y166-1%)/Y168</f>
        <v>1.9764556519638273E-3</v>
      </c>
      <c r="Z171" s="68"/>
      <c r="AA171" s="69">
        <f>(AA166-1%)/AA168</f>
        <v>2.1277967721575804E-2</v>
      </c>
      <c r="AB171" s="42"/>
      <c r="AC171" s="43" t="s">
        <v>564</v>
      </c>
      <c r="AD171" s="68">
        <f>(AD166-1%)/AD168</f>
        <v>0.69029917251915851</v>
      </c>
      <c r="AE171" s="68"/>
      <c r="AF171" s="69">
        <f>(AF166-1%)/AF168</f>
        <v>2.4239466676188264</v>
      </c>
      <c r="AH171" s="69">
        <f>(AH166-1%)/AH168</f>
        <v>1.8378528027551182</v>
      </c>
    </row>
    <row r="172" spans="1:40" x14ac:dyDescent="0.35">
      <c r="AG172" s="17" t="s">
        <v>572</v>
      </c>
      <c r="AJ172" s="17">
        <f>KURT(AJ9:AJ161)</f>
        <v>-1.1460491791348093</v>
      </c>
    </row>
    <row r="173" spans="1:40" x14ac:dyDescent="0.35">
      <c r="AG173" s="17" t="s">
        <v>571</v>
      </c>
      <c r="AI173" s="17">
        <f>SKEW(AI9:AI161)</f>
        <v>-0.1140412522834454</v>
      </c>
      <c r="AM173" s="17">
        <f>SKEW(AM9:AM161)</f>
        <v>-8.8467172108046416E-3</v>
      </c>
    </row>
    <row r="178" spans="1:40" x14ac:dyDescent="0.35">
      <c r="A178" s="17" t="s">
        <v>26</v>
      </c>
      <c r="B178" s="17" t="s">
        <v>18</v>
      </c>
      <c r="C178" s="17" t="s">
        <v>19</v>
      </c>
      <c r="D178" s="17" t="s">
        <v>6</v>
      </c>
      <c r="E178" s="17" t="s">
        <v>13</v>
      </c>
      <c r="F178" s="17" t="s">
        <v>23</v>
      </c>
    </row>
    <row r="179" spans="1:40" x14ac:dyDescent="0.35">
      <c r="A179" s="1">
        <v>201201</v>
      </c>
      <c r="B179">
        <v>0.1107990809292827</v>
      </c>
      <c r="C179">
        <v>0.19154576392620459</v>
      </c>
      <c r="D179">
        <v>-3.5414347870079688E-3</v>
      </c>
      <c r="E179">
        <v>-5.2016751157152208E-2</v>
      </c>
      <c r="F179">
        <v>9.4414106191196723E-2</v>
      </c>
    </row>
    <row r="180" spans="1:40" x14ac:dyDescent="0.35">
      <c r="A180" s="1">
        <v>201202</v>
      </c>
      <c r="B180">
        <v>-1.6720294185244899E-2</v>
      </c>
      <c r="C180">
        <v>4.1488786002044309E-2</v>
      </c>
      <c r="D180">
        <v>8.7225832656376845E-2</v>
      </c>
      <c r="E180">
        <v>-5.4870960241804267E-2</v>
      </c>
      <c r="F180">
        <v>2.2123361789106566E-2</v>
      </c>
      <c r="AH180" t="s">
        <v>570</v>
      </c>
      <c r="AL180" t="s">
        <v>574</v>
      </c>
    </row>
    <row r="181" spans="1:40" x14ac:dyDescent="0.35">
      <c r="A181" s="1">
        <v>201203</v>
      </c>
      <c r="B181">
        <v>-2.3023432478232797E-2</v>
      </c>
      <c r="C181">
        <v>-6.2294324808036428E-2</v>
      </c>
      <c r="D181">
        <v>-3.7825721490613584E-2</v>
      </c>
      <c r="E181">
        <v>-0.10233702337023376</v>
      </c>
      <c r="F181">
        <v>-5.9404775908716845E-3</v>
      </c>
      <c r="AH181" t="s">
        <v>573</v>
      </c>
      <c r="AI181" t="s">
        <v>571</v>
      </c>
      <c r="AJ181" t="s">
        <v>572</v>
      </c>
      <c r="AK181"/>
      <c r="AL181"/>
      <c r="AM181" t="s">
        <v>571</v>
      </c>
      <c r="AN181" t="s">
        <v>572</v>
      </c>
    </row>
    <row r="182" spans="1:40" x14ac:dyDescent="0.35">
      <c r="A182" s="1">
        <v>201204</v>
      </c>
      <c r="B182">
        <v>-4.6055386087684447E-3</v>
      </c>
      <c r="C182">
        <v>-4.5191478881911107E-2</v>
      </c>
      <c r="D182">
        <v>1.7957678120753329E-2</v>
      </c>
      <c r="E182">
        <v>-1.5894765689229762E-2</v>
      </c>
      <c r="F182">
        <v>-3.1359091178037035E-3</v>
      </c>
      <c r="H182" s="40">
        <f>SUM(B179:B181)</f>
        <v>7.1055354265805004E-2</v>
      </c>
      <c r="I182" s="17">
        <f>IF(H182&gt;0,1,-1)</f>
        <v>1</v>
      </c>
      <c r="J182" s="17">
        <f>I182*B182</f>
        <v>-4.6055386087684447E-3</v>
      </c>
      <c r="K182" s="79">
        <f>0.4/$B$269</f>
        <v>2.6812290698672867</v>
      </c>
      <c r="L182" s="59">
        <f>J182*K182</f>
        <v>-1.2348504000226095E-2</v>
      </c>
      <c r="M182" s="40">
        <f>SUM(C179:C181)</f>
        <v>0.17074022512021247</v>
      </c>
      <c r="N182" s="17">
        <f t="shared" ref="N182:N245" si="100">IF(M182&gt;0,1,-1)</f>
        <v>1</v>
      </c>
      <c r="O182" s="17">
        <f>N182*C182</f>
        <v>-4.5191478881911107E-2</v>
      </c>
      <c r="P182" s="79">
        <f>0.4/$C$269</f>
        <v>1.6056158194444847</v>
      </c>
      <c r="Q182" s="41">
        <f>O182*P182</f>
        <v>-7.256015339688783E-2</v>
      </c>
      <c r="R182" s="40">
        <f>SUM(D179:D181)</f>
        <v>4.5858676378755292E-2</v>
      </c>
      <c r="S182" s="17">
        <f>IF(R182&gt;0,1,-1)</f>
        <v>1</v>
      </c>
      <c r="T182" s="17">
        <f>S182*D182</f>
        <v>1.7957678120753329E-2</v>
      </c>
      <c r="U182" s="79">
        <f>0.4/$D$269</f>
        <v>1.3646519414286693</v>
      </c>
      <c r="V182" s="41">
        <f>T182*U182</f>
        <v>2.4505980311037168E-2</v>
      </c>
      <c r="W182" s="40">
        <f>SUM(E179:E181)</f>
        <v>-0.20922473476919023</v>
      </c>
      <c r="X182" s="17">
        <f>IF(W182&gt;0,1,-1)</f>
        <v>-1</v>
      </c>
      <c r="Y182" s="17">
        <f>X182*E182</f>
        <v>1.5894765689229762E-2</v>
      </c>
      <c r="Z182" s="79">
        <f>0.4/$E$269</f>
        <v>1.4368109189625733</v>
      </c>
      <c r="AA182" s="41">
        <f>Y182*Z182</f>
        <v>2.2837772896636993E-2</v>
      </c>
      <c r="AB182" s="40">
        <f>SUM(F179:F181)</f>
        <v>0.1105969903894316</v>
      </c>
      <c r="AC182" s="17">
        <f>IF(AB182&gt;0,1,-1)</f>
        <v>1</v>
      </c>
      <c r="AD182" s="17">
        <f>AC182*F182</f>
        <v>-3.1359091178037035E-3</v>
      </c>
      <c r="AE182" s="79">
        <f>0.4/$F$269</f>
        <v>2.2376398027355453</v>
      </c>
      <c r="AF182" s="41">
        <f>AD182*AE182</f>
        <v>-7.0170350597588771E-3</v>
      </c>
      <c r="AG182"/>
      <c r="AH182" s="51">
        <f>AVERAGE(L182,Q182,V182,AA182,AF182)</f>
        <v>-8.9163878498397277E-3</v>
      </c>
      <c r="AI182">
        <f>SKEW(L182,Q182,V182,AA182,AF182)</f>
        <v>-1.2895895296711377</v>
      </c>
      <c r="AJ182">
        <f>KURT(L182,Q182,V182,AA182,AF182)</f>
        <v>1.7419342477510611</v>
      </c>
      <c r="AM182">
        <f>SKEW(J182,O182,T182,Y182,AD182)</f>
        <v>-1.3477394420085067</v>
      </c>
      <c r="AN182">
        <f>KURT(J182,O182,T182,Y182,AD182)</f>
        <v>1.9682680586266716</v>
      </c>
    </row>
    <row r="183" spans="1:40" x14ac:dyDescent="0.35">
      <c r="A183" s="1">
        <v>201205</v>
      </c>
      <c r="B183">
        <v>-6.0088931618795804E-2</v>
      </c>
      <c r="C183">
        <v>-0.10507480010317261</v>
      </c>
      <c r="D183">
        <v>-0.17488318870983122</v>
      </c>
      <c r="E183">
        <v>-0.10526315789473684</v>
      </c>
      <c r="F183">
        <v>-0.11680911680911676</v>
      </c>
      <c r="H183" s="40">
        <f t="shared" ref="H183:H246" si="101">SUM(B180:B182)</f>
        <v>-4.4349265272246141E-2</v>
      </c>
      <c r="I183" s="17">
        <f t="shared" ref="I183:I246" si="102">IF(H183&gt;0,1,-1)</f>
        <v>-1</v>
      </c>
      <c r="J183" s="17">
        <f t="shared" ref="J183:J246" si="103">I183*B183</f>
        <v>6.0088931618795804E-2</v>
      </c>
      <c r="K183" s="79">
        <f t="shared" ref="K183:K246" si="104">0.4/$B$269</f>
        <v>2.6812290698672867</v>
      </c>
      <c r="L183" s="59">
        <f t="shared" ref="L183:L246" si="105">J183*K183</f>
        <v>0.16111219023358286</v>
      </c>
      <c r="M183" s="40">
        <f t="shared" ref="M183:M246" si="106">SUM(C180:C182)</f>
        <v>-6.5997017687903226E-2</v>
      </c>
      <c r="N183" s="17">
        <f t="shared" si="100"/>
        <v>-1</v>
      </c>
      <c r="O183" s="17">
        <f t="shared" ref="O183:O246" si="107">N183*C183</f>
        <v>0.10507480010317261</v>
      </c>
      <c r="P183" s="79">
        <f t="shared" ref="P183:P246" si="108">0.4/$C$269</f>
        <v>1.6056158194444847</v>
      </c>
      <c r="Q183" s="41">
        <f t="shared" ref="Q183:Q246" si="109">O183*P183</f>
        <v>0.1687097612706209</v>
      </c>
      <c r="R183" s="40">
        <f t="shared" ref="R183:R246" si="110">SUM(D180:D182)</f>
        <v>6.7357789286516589E-2</v>
      </c>
      <c r="S183" s="17">
        <f t="shared" ref="S183:S246" si="111">IF(R183&gt;0,1,-1)</f>
        <v>1</v>
      </c>
      <c r="T183" s="17">
        <f t="shared" ref="T183:T246" si="112">S183*D183</f>
        <v>-0.17488318870983122</v>
      </c>
      <c r="U183" s="79">
        <f t="shared" ref="U183:U246" si="113">0.4/$D$269</f>
        <v>1.3646519414286693</v>
      </c>
      <c r="V183" s="41">
        <f t="shared" ref="V183:V246" si="114">T183*U183</f>
        <v>-0.23865468299610751</v>
      </c>
      <c r="W183" s="40">
        <f t="shared" ref="W183:W246" si="115">SUM(E180:E182)</f>
        <v>-0.17310274930126779</v>
      </c>
      <c r="X183" s="17">
        <f t="shared" ref="X183:X246" si="116">IF(W183&gt;0,1,-1)</f>
        <v>-1</v>
      </c>
      <c r="Y183" s="17">
        <f t="shared" ref="Y183:Y246" si="117">X183*E183</f>
        <v>0.10526315789473684</v>
      </c>
      <c r="Z183" s="79">
        <f t="shared" ref="Z183:Z246" si="118">0.4/$E$269</f>
        <v>1.4368109189625733</v>
      </c>
      <c r="AA183" s="41">
        <f t="shared" ref="AA183:AA246" si="119">Y183*Z183</f>
        <v>0.1512432546276393</v>
      </c>
      <c r="AB183" s="40">
        <f t="shared" ref="AB183:AB246" si="120">SUM(F180:F182)</f>
        <v>1.3046975080431178E-2</v>
      </c>
      <c r="AC183" s="17">
        <f t="shared" ref="AC183:AC246" si="121">IF(AB183&gt;0,1,-1)</f>
        <v>1</v>
      </c>
      <c r="AD183" s="17">
        <f t="shared" ref="AD183:AD246" si="122">AC183*F183</f>
        <v>-0.11680911680911676</v>
      </c>
      <c r="AE183" s="79">
        <f t="shared" ref="AE183:AE246" si="123">0.4/$F$269</f>
        <v>2.2376398027355453</v>
      </c>
      <c r="AF183" s="41">
        <f t="shared" ref="AF183:AF246" si="124">AD183*AE183</f>
        <v>-0.2613767290944653</v>
      </c>
      <c r="AG183"/>
      <c r="AH183" s="51">
        <f t="shared" ref="AH183:AH246" si="125">AVERAGE(L183,Q183,V183,AA183,AF183)</f>
        <v>-3.7932411917459439E-3</v>
      </c>
      <c r="AI183">
        <f t="shared" ref="AI183:AI246" si="126">SKEW(L183,Q183,V183,AA183,AF183)</f>
        <v>-0.61094462767027369</v>
      </c>
      <c r="AJ183">
        <f t="shared" ref="AJ183:AJ246" si="127">KURT(L183,Q183,V183,AA183,AF183)</f>
        <v>-3.2944200067923095</v>
      </c>
      <c r="AM183">
        <f t="shared" ref="AM183:AM246" si="128">SKEW(J183,O183,T183,Y183,AD183)</f>
        <v>-0.63299365530615725</v>
      </c>
      <c r="AN183">
        <f t="shared" ref="AN183:AN246" si="129">KURT(J183,O183,T183,Y183,AD183)</f>
        <v>-2.6248515219034694</v>
      </c>
    </row>
    <row r="184" spans="1:40" x14ac:dyDescent="0.35">
      <c r="A184" s="1">
        <v>201206</v>
      </c>
      <c r="B184">
        <v>2.5572177470911672E-2</v>
      </c>
      <c r="C184">
        <v>-5.2239074827971077E-3</v>
      </c>
      <c r="D184">
        <v>-1.8143996301860699E-2</v>
      </c>
      <c r="E184">
        <v>6.2558356676003735E-2</v>
      </c>
      <c r="F184">
        <v>3.4274193548387011E-2</v>
      </c>
      <c r="H184" s="40">
        <f t="shared" si="101"/>
        <v>-8.7717902705797046E-2</v>
      </c>
      <c r="I184" s="17">
        <f t="shared" si="102"/>
        <v>-1</v>
      </c>
      <c r="J184" s="17">
        <f t="shared" si="103"/>
        <v>-2.5572177470911672E-2</v>
      </c>
      <c r="K184" s="79">
        <f t="shared" si="104"/>
        <v>2.6812290698672867</v>
      </c>
      <c r="L184" s="59">
        <f t="shared" si="105"/>
        <v>-6.8564865614813689E-2</v>
      </c>
      <c r="M184" s="40">
        <f t="shared" si="106"/>
        <v>-0.21256060379312014</v>
      </c>
      <c r="N184" s="17">
        <f t="shared" si="100"/>
        <v>-1</v>
      </c>
      <c r="O184" s="17">
        <f t="shared" si="107"/>
        <v>5.2239074827971077E-3</v>
      </c>
      <c r="P184" s="79">
        <f t="shared" si="108"/>
        <v>1.6056158194444847</v>
      </c>
      <c r="Q184" s="41">
        <f t="shared" si="109"/>
        <v>8.3875884936934538E-3</v>
      </c>
      <c r="R184" s="40">
        <f t="shared" si="110"/>
        <v>-0.19475123207969147</v>
      </c>
      <c r="S184" s="17">
        <f t="shared" si="111"/>
        <v>-1</v>
      </c>
      <c r="T184" s="17">
        <f t="shared" si="112"/>
        <v>1.8143996301860699E-2</v>
      </c>
      <c r="U184" s="79">
        <f t="shared" si="113"/>
        <v>1.3646519414286693</v>
      </c>
      <c r="V184" s="41">
        <f t="shared" si="114"/>
        <v>2.4760239778608799E-2</v>
      </c>
      <c r="W184" s="40">
        <f t="shared" si="115"/>
        <v>-0.22349494695420036</v>
      </c>
      <c r="X184" s="17">
        <f t="shared" si="116"/>
        <v>-1</v>
      </c>
      <c r="Y184" s="17">
        <f t="shared" si="117"/>
        <v>-6.2558356676003735E-2</v>
      </c>
      <c r="Z184" s="79">
        <f t="shared" si="118"/>
        <v>1.4368109189625733</v>
      </c>
      <c r="AA184" s="41">
        <f t="shared" si="119"/>
        <v>-8.9884529944437352E-2</v>
      </c>
      <c r="AB184" s="40">
        <f t="shared" si="120"/>
        <v>-0.12588550351779215</v>
      </c>
      <c r="AC184" s="17">
        <f t="shared" si="121"/>
        <v>-1</v>
      </c>
      <c r="AD184" s="17">
        <f t="shared" si="122"/>
        <v>-3.4274193548387011E-2</v>
      </c>
      <c r="AE184" s="79">
        <f t="shared" si="123"/>
        <v>2.2376398027355453</v>
      </c>
      <c r="AF184" s="41">
        <f t="shared" si="124"/>
        <v>-7.669329969053261E-2</v>
      </c>
      <c r="AG184"/>
      <c r="AH184" s="51">
        <f t="shared" si="125"/>
        <v>-4.0398973395496286E-2</v>
      </c>
      <c r="AI184">
        <f t="shared" si="126"/>
        <v>0.56759045675458797</v>
      </c>
      <c r="AJ184">
        <f t="shared" si="127"/>
        <v>-2.8761221898999052</v>
      </c>
      <c r="AM184">
        <f t="shared" si="128"/>
        <v>-0.13789370347164417</v>
      </c>
      <c r="AN184">
        <f t="shared" si="129"/>
        <v>-1.1612840774022475</v>
      </c>
    </row>
    <row r="185" spans="1:40" x14ac:dyDescent="0.35">
      <c r="A185" s="1">
        <v>201207</v>
      </c>
      <c r="B185">
        <v>6.4829821717988789E-3</v>
      </c>
      <c r="C185">
        <v>1.0937273649138213E-2</v>
      </c>
      <c r="D185">
        <v>3.6487758945386251E-2</v>
      </c>
      <c r="E185">
        <v>2.1675454012888284E-2</v>
      </c>
      <c r="F185">
        <v>-1.74139051332034E-2</v>
      </c>
      <c r="H185" s="40">
        <f t="shared" si="101"/>
        <v>-3.9122292756652577E-2</v>
      </c>
      <c r="I185" s="17">
        <f t="shared" si="102"/>
        <v>-1</v>
      </c>
      <c r="J185" s="17">
        <f t="shared" si="103"/>
        <v>-6.4829821717988789E-3</v>
      </c>
      <c r="K185" s="79">
        <f t="shared" si="104"/>
        <v>2.6812290698672867</v>
      </c>
      <c r="L185" s="59">
        <f t="shared" si="105"/>
        <v>-1.7382360258458511E-2</v>
      </c>
      <c r="M185" s="40">
        <f t="shared" si="106"/>
        <v>-0.15549018646788082</v>
      </c>
      <c r="N185" s="17">
        <f t="shared" si="100"/>
        <v>-1</v>
      </c>
      <c r="O185" s="17">
        <f t="shared" si="107"/>
        <v>-1.0937273649138213E-2</v>
      </c>
      <c r="P185" s="79">
        <f t="shared" si="108"/>
        <v>1.6056158194444847</v>
      </c>
      <c r="Q185" s="41">
        <f t="shared" si="109"/>
        <v>-1.7561059592649621E-2</v>
      </c>
      <c r="R185" s="40">
        <f t="shared" si="110"/>
        <v>-0.17506950689093859</v>
      </c>
      <c r="S185" s="17">
        <f t="shared" si="111"/>
        <v>-1</v>
      </c>
      <c r="T185" s="17">
        <f t="shared" si="112"/>
        <v>-3.6487758945386251E-2</v>
      </c>
      <c r="U185" s="79">
        <f t="shared" si="113"/>
        <v>1.3646519414286693</v>
      </c>
      <c r="V185" s="41">
        <f t="shared" si="114"/>
        <v>-4.9793091083202644E-2</v>
      </c>
      <c r="W185" s="40">
        <f t="shared" si="115"/>
        <v>-5.8599566907962863E-2</v>
      </c>
      <c r="X185" s="17">
        <f t="shared" si="116"/>
        <v>-1</v>
      </c>
      <c r="Y185" s="17">
        <f t="shared" si="117"/>
        <v>-2.1675454012888284E-2</v>
      </c>
      <c r="Z185" s="79">
        <f t="shared" si="118"/>
        <v>1.4368109189625733</v>
      </c>
      <c r="AA185" s="41">
        <f t="shared" si="119"/>
        <v>-3.1143528999189013E-2</v>
      </c>
      <c r="AB185" s="40">
        <f t="shared" si="120"/>
        <v>-8.5670832378533457E-2</v>
      </c>
      <c r="AC185" s="17">
        <f t="shared" si="121"/>
        <v>-1</v>
      </c>
      <c r="AD185" s="17">
        <f t="shared" si="122"/>
        <v>1.74139051332034E-2</v>
      </c>
      <c r="AE185" s="79">
        <f t="shared" si="123"/>
        <v>2.2376398027355453</v>
      </c>
      <c r="AF185" s="41">
        <f t="shared" si="124"/>
        <v>3.8966047247116754E-2</v>
      </c>
      <c r="AG185"/>
      <c r="AH185" s="51">
        <f t="shared" si="125"/>
        <v>-1.538279853727661E-2</v>
      </c>
      <c r="AI185">
        <f t="shared" si="126"/>
        <v>1.3254556456925848</v>
      </c>
      <c r="AJ185">
        <f t="shared" si="127"/>
        <v>2.5494109997830137</v>
      </c>
      <c r="AM185">
        <f t="shared" si="128"/>
        <v>0.43568945629424632</v>
      </c>
      <c r="AN185">
        <f t="shared" si="129"/>
        <v>0.74425373454829113</v>
      </c>
    </row>
    <row r="186" spans="1:40" x14ac:dyDescent="0.35">
      <c r="A186" s="1">
        <v>201208</v>
      </c>
      <c r="B186">
        <v>4.5212436516784305E-2</v>
      </c>
      <c r="C186">
        <v>0.12638819230493659</v>
      </c>
      <c r="D186">
        <v>9.5503066091301436E-2</v>
      </c>
      <c r="E186">
        <v>-5.5332568807339499E-2</v>
      </c>
      <c r="F186">
        <v>7.2741700833223177E-3</v>
      </c>
      <c r="H186" s="40">
        <f t="shared" si="101"/>
        <v>-2.8033771976085253E-2</v>
      </c>
      <c r="I186" s="17">
        <f t="shared" si="102"/>
        <v>-1</v>
      </c>
      <c r="J186" s="17">
        <f t="shared" si="103"/>
        <v>-4.5212436516784305E-2</v>
      </c>
      <c r="K186" s="79">
        <f t="shared" si="104"/>
        <v>2.6812290698672867</v>
      </c>
      <c r="L186" s="59">
        <f t="shared" si="105"/>
        <v>-0.12122489910833133</v>
      </c>
      <c r="M186" s="40">
        <f t="shared" si="106"/>
        <v>-9.93614339368315E-2</v>
      </c>
      <c r="N186" s="17">
        <f t="shared" si="100"/>
        <v>-1</v>
      </c>
      <c r="O186" s="17">
        <f t="shared" si="107"/>
        <v>-0.12638819230493659</v>
      </c>
      <c r="P186" s="79">
        <f t="shared" si="108"/>
        <v>1.6056158194444847</v>
      </c>
      <c r="Q186" s="41">
        <f t="shared" si="109"/>
        <v>-0.20293088095579787</v>
      </c>
      <c r="R186" s="40">
        <f t="shared" si="110"/>
        <v>-0.15653942606630566</v>
      </c>
      <c r="S186" s="17">
        <f t="shared" si="111"/>
        <v>-1</v>
      </c>
      <c r="T186" s="17">
        <f t="shared" si="112"/>
        <v>-9.5503066091301436E-2</v>
      </c>
      <c r="U186" s="79">
        <f t="shared" si="113"/>
        <v>1.3646519414286693</v>
      </c>
      <c r="V186" s="41">
        <f t="shared" si="114"/>
        <v>-0.13032844455388501</v>
      </c>
      <c r="W186" s="40">
        <f t="shared" si="115"/>
        <v>-2.1029347205844817E-2</v>
      </c>
      <c r="X186" s="17">
        <f t="shared" si="116"/>
        <v>-1</v>
      </c>
      <c r="Y186" s="17">
        <f t="shared" si="117"/>
        <v>5.5332568807339499E-2</v>
      </c>
      <c r="Z186" s="79">
        <f t="shared" si="118"/>
        <v>1.4368109189625733</v>
      </c>
      <c r="AA186" s="41">
        <f t="shared" si="119"/>
        <v>7.9502439036633288E-2</v>
      </c>
      <c r="AB186" s="40">
        <f t="shared" si="120"/>
        <v>-9.9948828393933153E-2</v>
      </c>
      <c r="AC186" s="17">
        <f t="shared" si="121"/>
        <v>-1</v>
      </c>
      <c r="AD186" s="17">
        <f t="shared" si="122"/>
        <v>-7.2741700833223177E-3</v>
      </c>
      <c r="AE186" s="79">
        <f t="shared" si="123"/>
        <v>2.2376398027355453</v>
      </c>
      <c r="AF186" s="41">
        <f t="shared" si="124"/>
        <v>-1.6276972510310156E-2</v>
      </c>
      <c r="AG186"/>
      <c r="AH186" s="51">
        <f t="shared" si="125"/>
        <v>-7.8251751618338222E-2</v>
      </c>
      <c r="AI186">
        <f t="shared" si="126"/>
        <v>0.6194521431786667</v>
      </c>
      <c r="AJ186">
        <f t="shared" si="127"/>
        <v>-0.56437730614686821</v>
      </c>
      <c r="AM186">
        <f t="shared" si="128"/>
        <v>0.36146524663944374</v>
      </c>
      <c r="AN186">
        <f t="shared" si="129"/>
        <v>-0.87433881112551948</v>
      </c>
    </row>
    <row r="187" spans="1:40" x14ac:dyDescent="0.35">
      <c r="A187" s="1">
        <v>201209</v>
      </c>
      <c r="B187">
        <v>5.1137710357904931E-2</v>
      </c>
      <c r="C187">
        <v>9.9707397748234783E-2</v>
      </c>
      <c r="D187">
        <v>-4.4366124183684019E-2</v>
      </c>
      <c r="E187">
        <v>5.3110773899848196E-2</v>
      </c>
      <c r="F187">
        <v>7.7993697478991653E-2</v>
      </c>
      <c r="H187" s="40">
        <f t="shared" si="101"/>
        <v>7.7267596159494856E-2</v>
      </c>
      <c r="I187" s="17">
        <f t="shared" si="102"/>
        <v>1</v>
      </c>
      <c r="J187" s="17">
        <f t="shared" si="103"/>
        <v>5.1137710357904931E-2</v>
      </c>
      <c r="K187" s="79">
        <f t="shared" si="104"/>
        <v>2.6812290698672867</v>
      </c>
      <c r="L187" s="59">
        <f t="shared" si="105"/>
        <v>0.13711191557806815</v>
      </c>
      <c r="M187" s="40">
        <f t="shared" si="106"/>
        <v>0.13210155847127769</v>
      </c>
      <c r="N187" s="17">
        <f t="shared" si="100"/>
        <v>1</v>
      </c>
      <c r="O187" s="17">
        <f t="shared" si="107"/>
        <v>9.9707397748234783E-2</v>
      </c>
      <c r="P187" s="79">
        <f t="shared" si="108"/>
        <v>1.6056158194444847</v>
      </c>
      <c r="Q187" s="41">
        <f t="shared" si="109"/>
        <v>0.16009177514020917</v>
      </c>
      <c r="R187" s="40">
        <f t="shared" si="110"/>
        <v>0.11384682873482699</v>
      </c>
      <c r="S187" s="17">
        <f t="shared" si="111"/>
        <v>1</v>
      </c>
      <c r="T187" s="17">
        <f t="shared" si="112"/>
        <v>-4.4366124183684019E-2</v>
      </c>
      <c r="U187" s="79">
        <f t="shared" si="113"/>
        <v>1.3646519414286693</v>
      </c>
      <c r="V187" s="41">
        <f t="shared" si="114"/>
        <v>-6.0544317500929833E-2</v>
      </c>
      <c r="W187" s="40">
        <f t="shared" si="115"/>
        <v>2.890124188155252E-2</v>
      </c>
      <c r="X187" s="17">
        <f t="shared" si="116"/>
        <v>1</v>
      </c>
      <c r="Y187" s="17">
        <f t="shared" si="117"/>
        <v>5.3110773899848196E-2</v>
      </c>
      <c r="Z187" s="79">
        <f t="shared" si="118"/>
        <v>1.4368109189625733</v>
      </c>
      <c r="AA187" s="41">
        <f t="shared" si="119"/>
        <v>7.6310139853854334E-2</v>
      </c>
      <c r="AB187" s="40">
        <f t="shared" si="120"/>
        <v>2.4134458498505929E-2</v>
      </c>
      <c r="AC187" s="17">
        <f t="shared" si="121"/>
        <v>1</v>
      </c>
      <c r="AD187" s="17">
        <f t="shared" si="122"/>
        <v>7.7993697478991653E-2</v>
      </c>
      <c r="AE187" s="79">
        <f t="shared" si="123"/>
        <v>2.2376398027355453</v>
      </c>
      <c r="AF187" s="41">
        <f t="shared" si="124"/>
        <v>0.17452180184150667</v>
      </c>
      <c r="AG187"/>
      <c r="AH187" s="51">
        <f t="shared" si="125"/>
        <v>9.7498262982541703E-2</v>
      </c>
      <c r="AI187">
        <f t="shared" si="126"/>
        <v>-1.5046735606943265</v>
      </c>
      <c r="AJ187">
        <f t="shared" si="127"/>
        <v>1.9744004931603598</v>
      </c>
      <c r="AM187">
        <f t="shared" si="128"/>
        <v>-1.5078095092087238</v>
      </c>
      <c r="AN187">
        <f t="shared" si="129"/>
        <v>2.797143957549336</v>
      </c>
    </row>
    <row r="188" spans="1:40" x14ac:dyDescent="0.35">
      <c r="A188" s="1">
        <v>201210</v>
      </c>
      <c r="B188">
        <v>-3.0892384012627616E-2</v>
      </c>
      <c r="C188">
        <v>-6.5390288341961367E-2</v>
      </c>
      <c r="D188">
        <v>-6.4540622627183075E-2</v>
      </c>
      <c r="E188">
        <v>-0.10864553314121039</v>
      </c>
      <c r="F188">
        <v>-5.4841656516443349E-2</v>
      </c>
      <c r="H188" s="40">
        <f t="shared" si="101"/>
        <v>0.10283312904648811</v>
      </c>
      <c r="I188" s="17">
        <f t="shared" si="102"/>
        <v>1</v>
      </c>
      <c r="J188" s="17">
        <f t="shared" si="103"/>
        <v>-3.0892384012627616E-2</v>
      </c>
      <c r="K188" s="79">
        <f t="shared" si="104"/>
        <v>2.6812290698672867</v>
      </c>
      <c r="L188" s="59">
        <f t="shared" si="105"/>
        <v>-8.2829558052160579E-2</v>
      </c>
      <c r="M188" s="40">
        <f t="shared" si="106"/>
        <v>0.23703286370230958</v>
      </c>
      <c r="N188" s="17">
        <f t="shared" si="100"/>
        <v>1</v>
      </c>
      <c r="O188" s="17">
        <f t="shared" si="107"/>
        <v>-6.5390288341961367E-2</v>
      </c>
      <c r="P188" s="79">
        <f t="shared" si="108"/>
        <v>1.6056158194444847</v>
      </c>
      <c r="Q188" s="41">
        <f t="shared" si="109"/>
        <v>-0.10499168139988943</v>
      </c>
      <c r="R188" s="40">
        <f t="shared" si="110"/>
        <v>8.7624700853003668E-2</v>
      </c>
      <c r="S188" s="17">
        <f t="shared" si="111"/>
        <v>1</v>
      </c>
      <c r="T188" s="17">
        <f t="shared" si="112"/>
        <v>-6.4540622627183075E-2</v>
      </c>
      <c r="U188" s="79">
        <f t="shared" si="113"/>
        <v>1.3646519414286693</v>
      </c>
      <c r="V188" s="41">
        <f t="shared" si="114"/>
        <v>-8.8075485969200493E-2</v>
      </c>
      <c r="W188" s="40">
        <f t="shared" si="115"/>
        <v>1.9453659105396981E-2</v>
      </c>
      <c r="X188" s="17">
        <f t="shared" si="116"/>
        <v>1</v>
      </c>
      <c r="Y188" s="17">
        <f t="shared" si="117"/>
        <v>-0.10864553314121039</v>
      </c>
      <c r="Z188" s="79">
        <f t="shared" si="118"/>
        <v>1.4368109189625733</v>
      </c>
      <c r="AA188" s="41">
        <f t="shared" si="119"/>
        <v>-0.15610308831380121</v>
      </c>
      <c r="AB188" s="40">
        <f t="shared" si="120"/>
        <v>6.785396242911057E-2</v>
      </c>
      <c r="AC188" s="17">
        <f t="shared" si="121"/>
        <v>1</v>
      </c>
      <c r="AD188" s="17">
        <f t="shared" si="122"/>
        <v>-5.4841656516443349E-2</v>
      </c>
      <c r="AE188" s="79">
        <f t="shared" si="123"/>
        <v>2.2376398027355453</v>
      </c>
      <c r="AF188" s="41">
        <f t="shared" si="124"/>
        <v>-0.12271587346914482</v>
      </c>
      <c r="AG188"/>
      <c r="AH188" s="51">
        <f t="shared" si="125"/>
        <v>-0.11094313744083931</v>
      </c>
      <c r="AI188">
        <f t="shared" si="126"/>
        <v>-0.94446356388861941</v>
      </c>
      <c r="AJ188">
        <f t="shared" si="127"/>
        <v>0.16511869528562961</v>
      </c>
      <c r="AM188">
        <f t="shared" si="128"/>
        <v>-0.8159970408025965</v>
      </c>
      <c r="AN188">
        <f t="shared" si="129"/>
        <v>1.9733589448363453</v>
      </c>
    </row>
    <row r="189" spans="1:40" x14ac:dyDescent="0.35">
      <c r="A189" s="1">
        <v>201211</v>
      </c>
      <c r="B189">
        <v>-3.7228782502471969E-3</v>
      </c>
      <c r="C189">
        <v>2.9799480133680056E-2</v>
      </c>
      <c r="D189">
        <v>3.096011131725418E-2</v>
      </c>
      <c r="E189">
        <v>-2.6188166828322035E-2</v>
      </c>
      <c r="F189">
        <v>2.9575695093269738E-2</v>
      </c>
      <c r="H189" s="40">
        <f t="shared" si="101"/>
        <v>6.5457762862061619E-2</v>
      </c>
      <c r="I189" s="17">
        <f t="shared" si="102"/>
        <v>1</v>
      </c>
      <c r="J189" s="17">
        <f t="shared" si="103"/>
        <v>-3.7228782502471969E-3</v>
      </c>
      <c r="K189" s="79">
        <f t="shared" si="104"/>
        <v>2.6812290698672867</v>
      </c>
      <c r="L189" s="59">
        <f t="shared" si="105"/>
        <v>-9.9818893881394432E-3</v>
      </c>
      <c r="M189" s="40">
        <f t="shared" si="106"/>
        <v>0.16070530171121</v>
      </c>
      <c r="N189" s="17">
        <f t="shared" si="100"/>
        <v>1</v>
      </c>
      <c r="O189" s="17">
        <f t="shared" si="107"/>
        <v>2.9799480133680056E-2</v>
      </c>
      <c r="P189" s="79">
        <f t="shared" si="108"/>
        <v>1.6056158194444847</v>
      </c>
      <c r="Q189" s="41">
        <f t="shared" si="109"/>
        <v>4.7846516713858346E-2</v>
      </c>
      <c r="R189" s="40">
        <f t="shared" si="110"/>
        <v>-1.3403680719565658E-2</v>
      </c>
      <c r="S189" s="17">
        <f t="shared" si="111"/>
        <v>-1</v>
      </c>
      <c r="T189" s="17">
        <f t="shared" si="112"/>
        <v>-3.096011131725418E-2</v>
      </c>
      <c r="U189" s="79">
        <f t="shared" si="113"/>
        <v>1.3646519414286693</v>
      </c>
      <c r="V189" s="41">
        <f t="shared" si="114"/>
        <v>-4.2249776015938635E-2</v>
      </c>
      <c r="W189" s="40">
        <f t="shared" si="115"/>
        <v>-0.1108673280487017</v>
      </c>
      <c r="X189" s="17">
        <f t="shared" si="116"/>
        <v>-1</v>
      </c>
      <c r="Y189" s="17">
        <f t="shared" si="117"/>
        <v>2.6188166828322035E-2</v>
      </c>
      <c r="Z189" s="79">
        <f t="shared" si="118"/>
        <v>1.4368109189625733</v>
      </c>
      <c r="AA189" s="41">
        <f t="shared" si="119"/>
        <v>3.7627444046546561E-2</v>
      </c>
      <c r="AB189" s="40">
        <f t="shared" si="120"/>
        <v>3.0426211045870621E-2</v>
      </c>
      <c r="AC189" s="17">
        <f t="shared" si="121"/>
        <v>1</v>
      </c>
      <c r="AD189" s="17">
        <f t="shared" si="122"/>
        <v>2.9575695093269738E-2</v>
      </c>
      <c r="AE189" s="79">
        <f t="shared" si="123"/>
        <v>2.2376398027355453</v>
      </c>
      <c r="AF189" s="41">
        <f t="shared" si="124"/>
        <v>6.6179752534270733E-2</v>
      </c>
      <c r="AG189"/>
      <c r="AH189" s="51">
        <f t="shared" si="125"/>
        <v>1.9884409578119509E-2</v>
      </c>
      <c r="AI189">
        <f t="shared" si="126"/>
        <v>-0.65238129039491266</v>
      </c>
      <c r="AJ189">
        <f t="shared" si="127"/>
        <v>-1.4239968217013894</v>
      </c>
      <c r="AM189">
        <f t="shared" si="128"/>
        <v>-1.1364710767211599</v>
      </c>
      <c r="AN189">
        <f t="shared" si="129"/>
        <v>-0.27266967620199178</v>
      </c>
    </row>
    <row r="190" spans="1:40" x14ac:dyDescent="0.35">
      <c r="A190" s="1">
        <v>201212</v>
      </c>
      <c r="B190">
        <v>-2.1544929059379991E-2</v>
      </c>
      <c r="C190">
        <v>-9.1709486462934642E-2</v>
      </c>
      <c r="D190">
        <v>3.2729726689911143E-2</v>
      </c>
      <c r="E190">
        <v>-4.5152722443558946E-2</v>
      </c>
      <c r="F190">
        <v>-8.1985167568920936E-3</v>
      </c>
      <c r="H190" s="40">
        <f t="shared" si="101"/>
        <v>1.6522448095030118E-2</v>
      </c>
      <c r="I190" s="17">
        <f t="shared" si="102"/>
        <v>1</v>
      </c>
      <c r="J190" s="17">
        <f t="shared" si="103"/>
        <v>-2.1544929059379991E-2</v>
      </c>
      <c r="K190" s="79">
        <f t="shared" si="104"/>
        <v>2.6812290698672867</v>
      </c>
      <c r="L190" s="59">
        <f t="shared" si="105"/>
        <v>-5.7766890102238087E-2</v>
      </c>
      <c r="M190" s="40">
        <f t="shared" si="106"/>
        <v>6.4116589539953472E-2</v>
      </c>
      <c r="N190" s="17">
        <f t="shared" si="100"/>
        <v>1</v>
      </c>
      <c r="O190" s="17">
        <f t="shared" si="107"/>
        <v>-9.1709486462934642E-2</v>
      </c>
      <c r="P190" s="79">
        <f t="shared" si="108"/>
        <v>1.6056158194444847</v>
      </c>
      <c r="Q190" s="41">
        <f t="shared" si="109"/>
        <v>-0.14725020225801769</v>
      </c>
      <c r="R190" s="40">
        <f t="shared" si="110"/>
        <v>-7.7946635493612915E-2</v>
      </c>
      <c r="S190" s="17">
        <f t="shared" si="111"/>
        <v>-1</v>
      </c>
      <c r="T190" s="17">
        <f t="shared" si="112"/>
        <v>-3.2729726689911143E-2</v>
      </c>
      <c r="U190" s="79">
        <f t="shared" si="113"/>
        <v>1.3646519414286693</v>
      </c>
      <c r="V190" s="41">
        <f t="shared" si="114"/>
        <v>-4.4664685069816974E-2</v>
      </c>
      <c r="W190" s="40">
        <f t="shared" si="115"/>
        <v>-8.1722926069684232E-2</v>
      </c>
      <c r="X190" s="17">
        <f t="shared" si="116"/>
        <v>-1</v>
      </c>
      <c r="Y190" s="17">
        <f t="shared" si="117"/>
        <v>4.5152722443558946E-2</v>
      </c>
      <c r="Z190" s="79">
        <f t="shared" si="118"/>
        <v>1.4368109189625733</v>
      </c>
      <c r="AA190" s="41">
        <f t="shared" si="119"/>
        <v>6.4875924627791931E-2</v>
      </c>
      <c r="AB190" s="40">
        <f t="shared" si="120"/>
        <v>5.2727736055818042E-2</v>
      </c>
      <c r="AC190" s="17">
        <f t="shared" si="121"/>
        <v>1</v>
      </c>
      <c r="AD190" s="17">
        <f t="shared" si="122"/>
        <v>-8.1985167568920936E-3</v>
      </c>
      <c r="AE190" s="79">
        <f t="shared" si="123"/>
        <v>2.2376398027355453</v>
      </c>
      <c r="AF190" s="41">
        <f t="shared" si="124"/>
        <v>-1.8345327418616088E-2</v>
      </c>
      <c r="AG190"/>
      <c r="AH190" s="51">
        <f t="shared" si="125"/>
        <v>-4.0630236044179383E-2</v>
      </c>
      <c r="AI190">
        <f t="shared" si="126"/>
        <v>-2.9624029193202023E-2</v>
      </c>
      <c r="AJ190">
        <f t="shared" si="127"/>
        <v>1.3331216529336789</v>
      </c>
      <c r="AM190">
        <f t="shared" si="128"/>
        <v>-0.14067850026398285</v>
      </c>
      <c r="AN190">
        <f t="shared" si="129"/>
        <v>1.4080227238891236</v>
      </c>
    </row>
    <row r="191" spans="1:40" x14ac:dyDescent="0.35">
      <c r="A191" s="1">
        <v>201301</v>
      </c>
      <c r="B191">
        <v>-8.2348728965270235E-3</v>
      </c>
      <c r="C191">
        <v>3.71852979124625E-2</v>
      </c>
      <c r="D191">
        <v>6.1751252450446659E-2</v>
      </c>
      <c r="E191">
        <v>2.1905424200278079E-2</v>
      </c>
      <c r="F191">
        <v>2.8679602460955911E-2</v>
      </c>
      <c r="H191" s="40">
        <f t="shared" si="101"/>
        <v>-5.6160191322254804E-2</v>
      </c>
      <c r="I191" s="17">
        <f t="shared" si="102"/>
        <v>-1</v>
      </c>
      <c r="J191" s="17">
        <f t="shared" si="103"/>
        <v>8.2348728965270235E-3</v>
      </c>
      <c r="K191" s="79">
        <f t="shared" si="104"/>
        <v>2.6812290698672867</v>
      </c>
      <c r="L191" s="59">
        <f t="shared" si="105"/>
        <v>2.2079580596830479E-2</v>
      </c>
      <c r="M191" s="40">
        <f t="shared" si="106"/>
        <v>-0.12730029467121595</v>
      </c>
      <c r="N191" s="17">
        <f t="shared" si="100"/>
        <v>-1</v>
      </c>
      <c r="O191" s="17">
        <f t="shared" si="107"/>
        <v>-3.71852979124625E-2</v>
      </c>
      <c r="P191" s="79">
        <f t="shared" si="108"/>
        <v>1.6056158194444847</v>
      </c>
      <c r="Q191" s="41">
        <f t="shared" si="109"/>
        <v>-5.9705302579005762E-2</v>
      </c>
      <c r="R191" s="40">
        <f t="shared" si="110"/>
        <v>-8.5078462001775268E-4</v>
      </c>
      <c r="S191" s="17">
        <f t="shared" si="111"/>
        <v>-1</v>
      </c>
      <c r="T191" s="17">
        <f t="shared" si="112"/>
        <v>-6.1751252450446659E-2</v>
      </c>
      <c r="U191" s="79">
        <f t="shared" si="113"/>
        <v>1.3646519414286693</v>
      </c>
      <c r="V191" s="41">
        <f t="shared" si="114"/>
        <v>-8.4268966542153906E-2</v>
      </c>
      <c r="W191" s="40">
        <f t="shared" si="115"/>
        <v>-0.17998642241309137</v>
      </c>
      <c r="X191" s="17">
        <f t="shared" si="116"/>
        <v>-1</v>
      </c>
      <c r="Y191" s="17">
        <f t="shared" si="117"/>
        <v>-2.1905424200278079E-2</v>
      </c>
      <c r="Z191" s="79">
        <f t="shared" si="118"/>
        <v>1.4368109189625733</v>
      </c>
      <c r="AA191" s="41">
        <f t="shared" si="119"/>
        <v>-3.1473952675466536E-2</v>
      </c>
      <c r="AB191" s="40">
        <f t="shared" si="120"/>
        <v>-3.3464478180065704E-2</v>
      </c>
      <c r="AC191" s="17">
        <f t="shared" si="121"/>
        <v>-1</v>
      </c>
      <c r="AD191" s="17">
        <f t="shared" si="122"/>
        <v>-2.8679602460955911E-2</v>
      </c>
      <c r="AE191" s="79">
        <f t="shared" si="123"/>
        <v>2.2376398027355453</v>
      </c>
      <c r="AF191" s="41">
        <f t="shared" si="124"/>
        <v>-6.4174619993267248E-2</v>
      </c>
      <c r="AG191"/>
      <c r="AH191" s="51">
        <f t="shared" si="125"/>
        <v>-4.3508652238612597E-2</v>
      </c>
      <c r="AI191">
        <f t="shared" si="126"/>
        <v>1.207986782998518</v>
      </c>
      <c r="AJ191">
        <f t="shared" si="127"/>
        <v>1.3227212231680365</v>
      </c>
      <c r="AM191">
        <f t="shared" si="128"/>
        <v>0.26972780421808012</v>
      </c>
      <c r="AN191">
        <f t="shared" si="129"/>
        <v>1.1780887700568243</v>
      </c>
    </row>
    <row r="192" spans="1:40" x14ac:dyDescent="0.35">
      <c r="A192" s="1">
        <v>201302</v>
      </c>
      <c r="B192">
        <v>-5.0481347773766561E-2</v>
      </c>
      <c r="C192">
        <v>-9.3107077924149184E-2</v>
      </c>
      <c r="D192">
        <v>-5.5800594932813641E-2</v>
      </c>
      <c r="E192">
        <v>-2.5518883974140816E-2</v>
      </c>
      <c r="F192">
        <v>-4.3031529873635121E-2</v>
      </c>
      <c r="H192" s="40">
        <f t="shared" si="101"/>
        <v>-3.3502680206154212E-2</v>
      </c>
      <c r="I192" s="17">
        <f t="shared" si="102"/>
        <v>-1</v>
      </c>
      <c r="J192" s="17">
        <f t="shared" si="103"/>
        <v>5.0481347773766561E-2</v>
      </c>
      <c r="K192" s="79">
        <f t="shared" si="104"/>
        <v>2.6812290698672867</v>
      </c>
      <c r="L192" s="59">
        <f t="shared" si="105"/>
        <v>0.13535205713710313</v>
      </c>
      <c r="M192" s="40">
        <f t="shared" si="106"/>
        <v>-2.4724708416792085E-2</v>
      </c>
      <c r="N192" s="17">
        <f t="shared" si="100"/>
        <v>-1</v>
      </c>
      <c r="O192" s="17">
        <f t="shared" si="107"/>
        <v>9.3107077924149184E-2</v>
      </c>
      <c r="P192" s="79">
        <f t="shared" si="108"/>
        <v>1.6056158194444847</v>
      </c>
      <c r="Q192" s="41">
        <f t="shared" si="109"/>
        <v>0.14949419721726429</v>
      </c>
      <c r="R192" s="40">
        <f t="shared" si="110"/>
        <v>0.12544109045761198</v>
      </c>
      <c r="S192" s="17">
        <f t="shared" si="111"/>
        <v>1</v>
      </c>
      <c r="T192" s="17">
        <f t="shared" si="112"/>
        <v>-5.5800594932813641E-2</v>
      </c>
      <c r="U192" s="79">
        <f t="shared" si="113"/>
        <v>1.3646519414286693</v>
      </c>
      <c r="V192" s="41">
        <f t="shared" si="114"/>
        <v>-7.6148390207938899E-2</v>
      </c>
      <c r="W192" s="40">
        <f t="shared" si="115"/>
        <v>-4.9435465071602902E-2</v>
      </c>
      <c r="X192" s="17">
        <f t="shared" si="116"/>
        <v>-1</v>
      </c>
      <c r="Y192" s="17">
        <f t="shared" si="117"/>
        <v>2.5518883974140816E-2</v>
      </c>
      <c r="Z192" s="79">
        <f t="shared" si="118"/>
        <v>1.4368109189625733</v>
      </c>
      <c r="AA192" s="41">
        <f t="shared" si="119"/>
        <v>3.6665811133784552E-2</v>
      </c>
      <c r="AB192" s="40">
        <f t="shared" si="120"/>
        <v>5.0056780797333555E-2</v>
      </c>
      <c r="AC192" s="17">
        <f t="shared" si="121"/>
        <v>1</v>
      </c>
      <c r="AD192" s="17">
        <f t="shared" si="122"/>
        <v>-4.3031529873635121E-2</v>
      </c>
      <c r="AE192" s="79">
        <f t="shared" si="123"/>
        <v>2.2376398027355453</v>
      </c>
      <c r="AF192" s="41">
        <f t="shared" si="124"/>
        <v>-9.6289064017849618E-2</v>
      </c>
      <c r="AG192"/>
      <c r="AH192" s="51">
        <f t="shared" si="125"/>
        <v>2.9814922252472686E-2</v>
      </c>
      <c r="AI192">
        <f t="shared" si="126"/>
        <v>-8.4217773786752492E-2</v>
      </c>
      <c r="AJ192">
        <f t="shared" si="127"/>
        <v>-2.8884129442516722</v>
      </c>
      <c r="AM192">
        <f t="shared" si="128"/>
        <v>2.8296930619837318E-2</v>
      </c>
      <c r="AN192">
        <f t="shared" si="129"/>
        <v>-2.0053507336183589</v>
      </c>
    </row>
    <row r="193" spans="1:40" x14ac:dyDescent="0.35">
      <c r="A193" s="1">
        <v>201303</v>
      </c>
      <c r="B193">
        <v>1.1152651923198809E-2</v>
      </c>
      <c r="C193">
        <v>-3.8337084974675584E-3</v>
      </c>
      <c r="D193">
        <v>5.6273764258555126E-2</v>
      </c>
      <c r="E193">
        <v>-4.2248603351955238E-2</v>
      </c>
      <c r="F193">
        <v>-3.4998878241082054E-2</v>
      </c>
      <c r="H193" s="40">
        <f t="shared" si="101"/>
        <v>-8.0261149729673575E-2</v>
      </c>
      <c r="I193" s="17">
        <f t="shared" si="102"/>
        <v>-1</v>
      </c>
      <c r="J193" s="17">
        <f t="shared" si="103"/>
        <v>-1.1152651923198809E-2</v>
      </c>
      <c r="K193" s="79">
        <f t="shared" si="104"/>
        <v>2.6812290698672867</v>
      </c>
      <c r="L193" s="59">
        <f t="shared" si="105"/>
        <v>-2.9902814542591947E-2</v>
      </c>
      <c r="M193" s="40">
        <f t="shared" si="106"/>
        <v>-0.14763126647462133</v>
      </c>
      <c r="N193" s="17">
        <f t="shared" si="100"/>
        <v>-1</v>
      </c>
      <c r="O193" s="17">
        <f t="shared" si="107"/>
        <v>3.8337084974675584E-3</v>
      </c>
      <c r="P193" s="79">
        <f t="shared" si="108"/>
        <v>1.6056158194444847</v>
      </c>
      <c r="Q193" s="41">
        <f t="shared" si="109"/>
        <v>6.155463010672658E-3</v>
      </c>
      <c r="R193" s="40">
        <f t="shared" si="110"/>
        <v>3.8680384207544161E-2</v>
      </c>
      <c r="S193" s="17">
        <f t="shared" si="111"/>
        <v>1</v>
      </c>
      <c r="T193" s="17">
        <f t="shared" si="112"/>
        <v>5.6273764258555126E-2</v>
      </c>
      <c r="U193" s="79">
        <f t="shared" si="113"/>
        <v>1.3646519414286693</v>
      </c>
      <c r="V193" s="41">
        <f t="shared" si="114"/>
        <v>7.6794101646936508E-2</v>
      </c>
      <c r="W193" s="40">
        <f t="shared" si="115"/>
        <v>-4.8766182217421683E-2</v>
      </c>
      <c r="X193" s="17">
        <f t="shared" si="116"/>
        <v>-1</v>
      </c>
      <c r="Y193" s="17">
        <f t="shared" si="117"/>
        <v>4.2248603351955238E-2</v>
      </c>
      <c r="Z193" s="79">
        <f t="shared" si="118"/>
        <v>1.4368109189625733</v>
      </c>
      <c r="AA193" s="41">
        <f t="shared" si="119"/>
        <v>6.070325460700806E-2</v>
      </c>
      <c r="AB193" s="40">
        <f t="shared" si="120"/>
        <v>-2.2550444169571304E-2</v>
      </c>
      <c r="AC193" s="17">
        <f t="shared" si="121"/>
        <v>-1</v>
      </c>
      <c r="AD193" s="17">
        <f t="shared" si="122"/>
        <v>3.4998878241082054E-2</v>
      </c>
      <c r="AE193" s="79">
        <f t="shared" si="123"/>
        <v>2.2376398027355453</v>
      </c>
      <c r="AF193" s="41">
        <f t="shared" si="124"/>
        <v>7.8314883003340219E-2</v>
      </c>
      <c r="AG193"/>
      <c r="AH193" s="51">
        <f t="shared" si="125"/>
        <v>3.8412977545073099E-2</v>
      </c>
      <c r="AI193">
        <f t="shared" si="126"/>
        <v>-0.82635887403309394</v>
      </c>
      <c r="AJ193">
        <f t="shared" si="127"/>
        <v>-1.5257325206235119</v>
      </c>
      <c r="AM193">
        <f t="shared" si="128"/>
        <v>-0.42394509511237882</v>
      </c>
      <c r="AN193">
        <f t="shared" si="129"/>
        <v>-1.9084823081433182</v>
      </c>
    </row>
    <row r="194" spans="1:40" x14ac:dyDescent="0.35">
      <c r="A194" s="1">
        <v>201304</v>
      </c>
      <c r="B194">
        <v>-7.7458168828727247E-2</v>
      </c>
      <c r="C194">
        <v>-0.14610034247784487</v>
      </c>
      <c r="D194">
        <v>-3.877404093386827E-2</v>
      </c>
      <c r="E194">
        <v>-1.494713816988702E-2</v>
      </c>
      <c r="F194">
        <v>-6.4399349031850961E-2</v>
      </c>
      <c r="H194" s="40">
        <f t="shared" si="101"/>
        <v>-4.7563568747094775E-2</v>
      </c>
      <c r="I194" s="17">
        <f t="shared" si="102"/>
        <v>-1</v>
      </c>
      <c r="J194" s="17">
        <f t="shared" si="103"/>
        <v>7.7458168828727247E-2</v>
      </c>
      <c r="K194" s="79">
        <f t="shared" si="104"/>
        <v>2.6812290698672867</v>
      </c>
      <c r="L194" s="59">
        <f t="shared" si="105"/>
        <v>0.20768309396227161</v>
      </c>
      <c r="M194" s="40">
        <f t="shared" si="106"/>
        <v>-5.9755488509154242E-2</v>
      </c>
      <c r="N194" s="17">
        <f t="shared" si="100"/>
        <v>-1</v>
      </c>
      <c r="O194" s="17">
        <f t="shared" si="107"/>
        <v>0.14610034247784487</v>
      </c>
      <c r="P194" s="79">
        <f t="shared" si="108"/>
        <v>1.6056158194444847</v>
      </c>
      <c r="Q194" s="41">
        <f t="shared" si="109"/>
        <v>0.23458102110868476</v>
      </c>
      <c r="R194" s="40">
        <f t="shared" si="110"/>
        <v>6.2224421776188144E-2</v>
      </c>
      <c r="S194" s="17">
        <f t="shared" si="111"/>
        <v>1</v>
      </c>
      <c r="T194" s="17">
        <f t="shared" si="112"/>
        <v>-3.877404093386827E-2</v>
      </c>
      <c r="U194" s="79">
        <f t="shared" si="113"/>
        <v>1.3646519414286693</v>
      </c>
      <c r="V194" s="41">
        <f t="shared" si="114"/>
        <v>-5.2913070237438027E-2</v>
      </c>
      <c r="W194" s="40">
        <f t="shared" si="115"/>
        <v>-4.5862063125817976E-2</v>
      </c>
      <c r="X194" s="17">
        <f t="shared" si="116"/>
        <v>-1</v>
      </c>
      <c r="Y194" s="17">
        <f t="shared" si="117"/>
        <v>1.494713816988702E-2</v>
      </c>
      <c r="Z194" s="79">
        <f t="shared" si="118"/>
        <v>1.4368109189625733</v>
      </c>
      <c r="AA194" s="41">
        <f t="shared" si="119"/>
        <v>2.1476211329735925E-2</v>
      </c>
      <c r="AB194" s="40">
        <f t="shared" si="120"/>
        <v>-4.9350805653761265E-2</v>
      </c>
      <c r="AC194" s="17">
        <f t="shared" si="121"/>
        <v>-1</v>
      </c>
      <c r="AD194" s="17">
        <f t="shared" si="122"/>
        <v>6.4399349031850961E-2</v>
      </c>
      <c r="AE194" s="79">
        <f t="shared" si="123"/>
        <v>2.2376398027355453</v>
      </c>
      <c r="AF194" s="41">
        <f t="shared" si="124"/>
        <v>0.14410254666392852</v>
      </c>
      <c r="AG194"/>
      <c r="AH194" s="51">
        <f t="shared" si="125"/>
        <v>0.11098596056543655</v>
      </c>
      <c r="AI194">
        <f t="shared" si="126"/>
        <v>-0.5120478305876246</v>
      </c>
      <c r="AJ194">
        <f t="shared" si="127"/>
        <v>-1.9664304487849407</v>
      </c>
      <c r="AM194">
        <f t="shared" si="128"/>
        <v>6.3017914538728622E-3</v>
      </c>
      <c r="AN194">
        <f t="shared" si="129"/>
        <v>3.4549597374251562E-3</v>
      </c>
    </row>
    <row r="195" spans="1:40" x14ac:dyDescent="0.35">
      <c r="A195" s="1">
        <v>201305</v>
      </c>
      <c r="B195">
        <v>-5.3732762719923888E-2</v>
      </c>
      <c r="C195">
        <v>-8.029770518916679E-2</v>
      </c>
      <c r="D195">
        <v>-1.594264926171618E-2</v>
      </c>
      <c r="E195">
        <v>-5.9585492227979264E-2</v>
      </c>
      <c r="F195">
        <v>3.642172523961662E-2</v>
      </c>
      <c r="H195" s="40">
        <f t="shared" si="101"/>
        <v>-0.116786864679295</v>
      </c>
      <c r="I195" s="17">
        <f t="shared" si="102"/>
        <v>-1</v>
      </c>
      <c r="J195" s="17">
        <f t="shared" si="103"/>
        <v>5.3732762719923888E-2</v>
      </c>
      <c r="K195" s="79">
        <f t="shared" si="104"/>
        <v>2.6812290698672867</v>
      </c>
      <c r="L195" s="59">
        <f t="shared" si="105"/>
        <v>0.14406984540894113</v>
      </c>
      <c r="M195" s="40">
        <f t="shared" si="106"/>
        <v>-0.24304112889946161</v>
      </c>
      <c r="N195" s="17">
        <f t="shared" si="100"/>
        <v>-1</v>
      </c>
      <c r="O195" s="17">
        <f t="shared" si="107"/>
        <v>8.029770518916679E-2</v>
      </c>
      <c r="P195" s="79">
        <f t="shared" si="108"/>
        <v>1.6056158194444847</v>
      </c>
      <c r="Q195" s="41">
        <f t="shared" si="109"/>
        <v>0.1289272657168157</v>
      </c>
      <c r="R195" s="40">
        <f t="shared" si="110"/>
        <v>-3.8300871608126785E-2</v>
      </c>
      <c r="S195" s="17">
        <f t="shared" si="111"/>
        <v>-1</v>
      </c>
      <c r="T195" s="17">
        <f t="shared" si="112"/>
        <v>1.594264926171618E-2</v>
      </c>
      <c r="U195" s="79">
        <f t="shared" si="113"/>
        <v>1.3646519414286693</v>
      </c>
      <c r="V195" s="41">
        <f t="shared" si="114"/>
        <v>2.1756167266517325E-2</v>
      </c>
      <c r="W195" s="40">
        <f t="shared" si="115"/>
        <v>-8.2714625495983074E-2</v>
      </c>
      <c r="X195" s="17">
        <f t="shared" si="116"/>
        <v>-1</v>
      </c>
      <c r="Y195" s="17">
        <f t="shared" si="117"/>
        <v>5.9585492227979264E-2</v>
      </c>
      <c r="Z195" s="79">
        <f t="shared" si="118"/>
        <v>1.4368109189625733</v>
      </c>
      <c r="AA195" s="41">
        <f t="shared" si="119"/>
        <v>8.5613085844920153E-2</v>
      </c>
      <c r="AB195" s="40">
        <f t="shared" si="120"/>
        <v>-0.14242975714656814</v>
      </c>
      <c r="AC195" s="17">
        <f t="shared" si="121"/>
        <v>-1</v>
      </c>
      <c r="AD195" s="17">
        <f t="shared" si="122"/>
        <v>-3.642172523961662E-2</v>
      </c>
      <c r="AE195" s="79">
        <f t="shared" si="123"/>
        <v>2.2376398027355453</v>
      </c>
      <c r="AF195" s="41">
        <f t="shared" si="124"/>
        <v>-8.1498702080463961E-2</v>
      </c>
      <c r="AG195"/>
      <c r="AH195" s="51">
        <f t="shared" si="125"/>
        <v>5.9773532431346074E-2</v>
      </c>
      <c r="AI195">
        <f t="shared" si="126"/>
        <v>-1.0266826053167006</v>
      </c>
      <c r="AJ195">
        <f t="shared" si="127"/>
        <v>0.22423046642464328</v>
      </c>
      <c r="AM195">
        <f t="shared" si="128"/>
        <v>-1.0577665409509966</v>
      </c>
      <c r="AN195">
        <f t="shared" si="129"/>
        <v>0.49443771547422699</v>
      </c>
    </row>
    <row r="196" spans="1:40" x14ac:dyDescent="0.35">
      <c r="A196" s="1">
        <v>201306</v>
      </c>
      <c r="B196">
        <v>-0.1215362526920315</v>
      </c>
      <c r="C196">
        <v>-0.12466843501326264</v>
      </c>
      <c r="D196">
        <v>4.9907578558225474E-2</v>
      </c>
      <c r="E196">
        <v>-5.2341597796143224E-2</v>
      </c>
      <c r="F196">
        <v>-7.5455541855048658E-2</v>
      </c>
      <c r="H196" s="40">
        <f t="shared" si="101"/>
        <v>-0.12003827962545233</v>
      </c>
      <c r="I196" s="17">
        <f t="shared" si="102"/>
        <v>-1</v>
      </c>
      <c r="J196" s="17">
        <f t="shared" si="103"/>
        <v>0.1215362526920315</v>
      </c>
      <c r="K196" s="79">
        <f t="shared" si="104"/>
        <v>2.6812290698672867</v>
      </c>
      <c r="L196" s="59">
        <f t="shared" si="105"/>
        <v>0.32586653376061114</v>
      </c>
      <c r="M196" s="40">
        <f t="shared" si="106"/>
        <v>-0.23023175616447922</v>
      </c>
      <c r="N196" s="17">
        <f t="shared" si="100"/>
        <v>-1</v>
      </c>
      <c r="O196" s="17">
        <f t="shared" si="107"/>
        <v>0.12466843501326264</v>
      </c>
      <c r="P196" s="79">
        <f t="shared" si="108"/>
        <v>1.6056158194444847</v>
      </c>
      <c r="Q196" s="41">
        <f t="shared" si="109"/>
        <v>0.20016961144268117</v>
      </c>
      <c r="R196" s="40">
        <f t="shared" si="110"/>
        <v>1.5570740629706759E-3</v>
      </c>
      <c r="S196" s="17">
        <f t="shared" si="111"/>
        <v>1</v>
      </c>
      <c r="T196" s="17">
        <f t="shared" si="112"/>
        <v>4.9907578558225474E-2</v>
      </c>
      <c r="U196" s="79">
        <f t="shared" si="113"/>
        <v>1.3646519414286693</v>
      </c>
      <c r="V196" s="41">
        <f t="shared" si="114"/>
        <v>6.8106473971486226E-2</v>
      </c>
      <c r="W196" s="40">
        <f t="shared" si="115"/>
        <v>-0.11678123374982152</v>
      </c>
      <c r="X196" s="17">
        <f t="shared" si="116"/>
        <v>-1</v>
      </c>
      <c r="Y196" s="17">
        <f t="shared" si="117"/>
        <v>5.2341597796143224E-2</v>
      </c>
      <c r="Z196" s="79">
        <f t="shared" si="118"/>
        <v>1.4368109189625733</v>
      </c>
      <c r="AA196" s="41">
        <f t="shared" si="119"/>
        <v>7.5204979229445953E-2</v>
      </c>
      <c r="AB196" s="40">
        <f t="shared" si="120"/>
        <v>-6.2976502033316395E-2</v>
      </c>
      <c r="AC196" s="17">
        <f t="shared" si="121"/>
        <v>-1</v>
      </c>
      <c r="AD196" s="17">
        <f t="shared" si="122"/>
        <v>7.5455541855048658E-2</v>
      </c>
      <c r="AE196" s="79">
        <f t="shared" si="123"/>
        <v>2.2376398027355453</v>
      </c>
      <c r="AF196" s="41">
        <f t="shared" si="124"/>
        <v>0.16884232379183475</v>
      </c>
      <c r="AG196"/>
      <c r="AH196" s="51">
        <f t="shared" si="125"/>
        <v>0.16763798443921182</v>
      </c>
      <c r="AI196">
        <f t="shared" si="126"/>
        <v>0.78711747000726662</v>
      </c>
      <c r="AJ196">
        <f t="shared" si="127"/>
        <v>5.3604346510116585E-2</v>
      </c>
      <c r="AM196">
        <f t="shared" si="128"/>
        <v>0.30901051354759312</v>
      </c>
      <c r="AN196">
        <f t="shared" si="129"/>
        <v>-3.0465979184970085</v>
      </c>
    </row>
    <row r="197" spans="1:40" x14ac:dyDescent="0.35">
      <c r="A197" s="1">
        <v>201307</v>
      </c>
      <c r="B197">
        <v>7.2975402467924999E-2</v>
      </c>
      <c r="C197">
        <v>8.1150487930148341E-3</v>
      </c>
      <c r="D197">
        <v>8.771748135874069E-2</v>
      </c>
      <c r="E197">
        <v>-1.4950166112956853E-2</v>
      </c>
      <c r="F197">
        <v>1.9597673470899801E-2</v>
      </c>
      <c r="H197" s="40">
        <f t="shared" si="101"/>
        <v>-0.25272718424068263</v>
      </c>
      <c r="I197" s="17">
        <f t="shared" si="102"/>
        <v>-1</v>
      </c>
      <c r="J197" s="17">
        <f t="shared" si="103"/>
        <v>-7.2975402467924999E-2</v>
      </c>
      <c r="K197" s="79">
        <f t="shared" si="104"/>
        <v>2.6812290698672867</v>
      </c>
      <c r="L197" s="59">
        <f t="shared" si="105"/>
        <v>-0.19566377048226544</v>
      </c>
      <c r="M197" s="40">
        <f t="shared" si="106"/>
        <v>-0.35106648268027429</v>
      </c>
      <c r="N197" s="17">
        <f t="shared" si="100"/>
        <v>-1</v>
      </c>
      <c r="O197" s="17">
        <f t="shared" si="107"/>
        <v>-8.1150487930148341E-3</v>
      </c>
      <c r="P197" s="79">
        <f t="shared" si="108"/>
        <v>1.6056158194444847</v>
      </c>
      <c r="Q197" s="41">
        <f t="shared" si="109"/>
        <v>-1.302965071762849E-2</v>
      </c>
      <c r="R197" s="40">
        <f t="shared" si="110"/>
        <v>-4.809111637358976E-3</v>
      </c>
      <c r="S197" s="17">
        <f t="shared" si="111"/>
        <v>-1</v>
      </c>
      <c r="T197" s="17">
        <f t="shared" si="112"/>
        <v>-8.771748135874069E-2</v>
      </c>
      <c r="U197" s="79">
        <f t="shared" si="113"/>
        <v>1.3646519414286693</v>
      </c>
      <c r="V197" s="41">
        <f t="shared" si="114"/>
        <v>-0.11970383123343858</v>
      </c>
      <c r="W197" s="40">
        <f t="shared" si="115"/>
        <v>-0.12687422819400951</v>
      </c>
      <c r="X197" s="17">
        <f t="shared" si="116"/>
        <v>-1</v>
      </c>
      <c r="Y197" s="17">
        <f t="shared" si="117"/>
        <v>1.4950166112956853E-2</v>
      </c>
      <c r="Z197" s="79">
        <f t="shared" si="118"/>
        <v>1.4368109189625733</v>
      </c>
      <c r="AA197" s="41">
        <f t="shared" si="119"/>
        <v>2.1480561911400659E-2</v>
      </c>
      <c r="AB197" s="40">
        <f t="shared" si="120"/>
        <v>-0.103433165647283</v>
      </c>
      <c r="AC197" s="17">
        <f t="shared" si="121"/>
        <v>-1</v>
      </c>
      <c r="AD197" s="17">
        <f t="shared" si="122"/>
        <v>-1.9597673470899801E-2</v>
      </c>
      <c r="AE197" s="79">
        <f t="shared" si="123"/>
        <v>2.2376398027355453</v>
      </c>
      <c r="AF197" s="41">
        <f t="shared" si="124"/>
        <v>-4.385253419949986E-2</v>
      </c>
      <c r="AG197"/>
      <c r="AH197" s="51">
        <f t="shared" si="125"/>
        <v>-7.0153844944286337E-2</v>
      </c>
      <c r="AI197">
        <f t="shared" si="126"/>
        <v>-0.70178786611843946</v>
      </c>
      <c r="AJ197">
        <f t="shared" si="127"/>
        <v>-0.80839761268767329</v>
      </c>
      <c r="AM197">
        <f t="shared" si="128"/>
        <v>-0.30074607631043615</v>
      </c>
      <c r="AN197">
        <f t="shared" si="129"/>
        <v>-2.3387080066670443</v>
      </c>
    </row>
    <row r="198" spans="1:40" x14ac:dyDescent="0.35">
      <c r="A198" s="1">
        <v>201308</v>
      </c>
      <c r="B198">
        <v>6.3290175171363261E-2</v>
      </c>
      <c r="C198">
        <v>0.1979315263908703</v>
      </c>
      <c r="D198">
        <v>2.4945253737027606E-2</v>
      </c>
      <c r="E198">
        <v>-1.9392917369308593E-2</v>
      </c>
      <c r="F198">
        <v>3.0739045127534226E-2</v>
      </c>
      <c r="H198" s="40">
        <f t="shared" si="101"/>
        <v>-0.10229361294403039</v>
      </c>
      <c r="I198" s="17">
        <f t="shared" si="102"/>
        <v>-1</v>
      </c>
      <c r="J198" s="17">
        <f t="shared" si="103"/>
        <v>-6.3290175171363261E-2</v>
      </c>
      <c r="K198" s="79">
        <f t="shared" si="104"/>
        <v>2.6812290698672867</v>
      </c>
      <c r="L198" s="59">
        <f t="shared" si="105"/>
        <v>-0.16969545750645196</v>
      </c>
      <c r="M198" s="40">
        <f t="shared" si="106"/>
        <v>-0.19685109140941459</v>
      </c>
      <c r="N198" s="17">
        <f t="shared" si="100"/>
        <v>-1</v>
      </c>
      <c r="O198" s="17">
        <f t="shared" si="107"/>
        <v>-0.1979315263908703</v>
      </c>
      <c r="P198" s="79">
        <f t="shared" si="108"/>
        <v>1.6056158194444847</v>
      </c>
      <c r="Q198" s="41">
        <f t="shared" si="109"/>
        <v>-0.31780198993997488</v>
      </c>
      <c r="R198" s="40">
        <f t="shared" si="110"/>
        <v>0.12168241065524998</v>
      </c>
      <c r="S198" s="17">
        <f t="shared" si="111"/>
        <v>1</v>
      </c>
      <c r="T198" s="17">
        <f t="shared" si="112"/>
        <v>2.4945253737027606E-2</v>
      </c>
      <c r="U198" s="79">
        <f t="shared" si="113"/>
        <v>1.3646519414286693</v>
      </c>
      <c r="V198" s="41">
        <f t="shared" si="114"/>
        <v>3.4041588941665493E-2</v>
      </c>
      <c r="W198" s="40">
        <f t="shared" si="115"/>
        <v>-0.12687725613707934</v>
      </c>
      <c r="X198" s="17">
        <f t="shared" si="116"/>
        <v>-1</v>
      </c>
      <c r="Y198" s="17">
        <f t="shared" si="117"/>
        <v>1.9392917369308593E-2</v>
      </c>
      <c r="Z198" s="79">
        <f t="shared" si="118"/>
        <v>1.4368109189625733</v>
      </c>
      <c r="AA198" s="41">
        <f t="shared" si="119"/>
        <v>2.7863955426761528E-2</v>
      </c>
      <c r="AB198" s="40">
        <f t="shared" si="120"/>
        <v>-1.9436143144532236E-2</v>
      </c>
      <c r="AC198" s="17">
        <f t="shared" si="121"/>
        <v>-1</v>
      </c>
      <c r="AD198" s="17">
        <f t="shared" si="122"/>
        <v>-3.0739045127534226E-2</v>
      </c>
      <c r="AE198" s="79">
        <f t="shared" si="123"/>
        <v>2.2376398027355453</v>
      </c>
      <c r="AF198" s="41">
        <f t="shared" si="124"/>
        <v>-6.8782910875454711E-2</v>
      </c>
      <c r="AG198"/>
      <c r="AH198" s="51">
        <f t="shared" si="125"/>
        <v>-9.8874962790690926E-2</v>
      </c>
      <c r="AI198">
        <f t="shared" si="126"/>
        <v>-0.82785153572893044</v>
      </c>
      <c r="AJ198">
        <f t="shared" si="127"/>
        <v>-0.45574589395361542</v>
      </c>
      <c r="AM198">
        <f t="shared" si="128"/>
        <v>-1.4124259340859084</v>
      </c>
      <c r="AN198">
        <f t="shared" si="129"/>
        <v>1.973908240441963</v>
      </c>
    </row>
    <row r="199" spans="1:40" x14ac:dyDescent="0.35">
      <c r="A199" s="1">
        <v>201309</v>
      </c>
      <c r="B199">
        <v>-4.9495021846572507E-2</v>
      </c>
      <c r="C199">
        <v>-7.6766044315910387E-2</v>
      </c>
      <c r="D199">
        <v>-4.9419414770088266E-2</v>
      </c>
      <c r="E199">
        <v>-2.2355975924333582E-2</v>
      </c>
      <c r="F199">
        <v>2.8553299492385831E-2</v>
      </c>
      <c r="H199" s="40">
        <f t="shared" si="101"/>
        <v>1.4729324947256761E-2</v>
      </c>
      <c r="I199" s="17">
        <f t="shared" si="102"/>
        <v>1</v>
      </c>
      <c r="J199" s="17">
        <f t="shared" si="103"/>
        <v>-4.9495021846572507E-2</v>
      </c>
      <c r="K199" s="79">
        <f t="shared" si="104"/>
        <v>2.6812290698672867</v>
      </c>
      <c r="L199" s="59">
        <f t="shared" si="105"/>
        <v>-0.13270749138874663</v>
      </c>
      <c r="M199" s="40">
        <f t="shared" si="106"/>
        <v>8.1378140170622504E-2</v>
      </c>
      <c r="N199" s="17">
        <f t="shared" si="100"/>
        <v>1</v>
      </c>
      <c r="O199" s="17">
        <f t="shared" si="107"/>
        <v>-7.6766044315910387E-2</v>
      </c>
      <c r="P199" s="79">
        <f t="shared" si="108"/>
        <v>1.6056158194444847</v>
      </c>
      <c r="Q199" s="41">
        <f t="shared" si="109"/>
        <v>-0.12325677514980209</v>
      </c>
      <c r="R199" s="40">
        <f t="shared" si="110"/>
        <v>0.16257031365399377</v>
      </c>
      <c r="S199" s="17">
        <f t="shared" si="111"/>
        <v>1</v>
      </c>
      <c r="T199" s="17">
        <f t="shared" si="112"/>
        <v>-4.9419414770088266E-2</v>
      </c>
      <c r="U199" s="79">
        <f t="shared" si="113"/>
        <v>1.3646519414286693</v>
      </c>
      <c r="V199" s="41">
        <f t="shared" si="114"/>
        <v>-6.744030031026961E-2</v>
      </c>
      <c r="W199" s="40">
        <f t="shared" si="115"/>
        <v>-8.6684681278408671E-2</v>
      </c>
      <c r="X199" s="17">
        <f t="shared" si="116"/>
        <v>-1</v>
      </c>
      <c r="Y199" s="17">
        <f t="shared" si="117"/>
        <v>2.2355975924333582E-2</v>
      </c>
      <c r="Z199" s="79">
        <f t="shared" si="118"/>
        <v>1.4368109189625733</v>
      </c>
      <c r="AA199" s="41">
        <f t="shared" si="119"/>
        <v>3.2121310312146899E-2</v>
      </c>
      <c r="AB199" s="40">
        <f t="shared" si="120"/>
        <v>-2.5118823256614631E-2</v>
      </c>
      <c r="AC199" s="17">
        <f t="shared" si="121"/>
        <v>-1</v>
      </c>
      <c r="AD199" s="17">
        <f t="shared" si="122"/>
        <v>-2.8553299492385831E-2</v>
      </c>
      <c r="AE199" s="79">
        <f t="shared" si="123"/>
        <v>2.2376398027355453</v>
      </c>
      <c r="AF199" s="41">
        <f t="shared" si="124"/>
        <v>-6.3891999443591183E-2</v>
      </c>
      <c r="AG199"/>
      <c r="AH199" s="51">
        <f t="shared" si="125"/>
        <v>-7.1035051196052523E-2</v>
      </c>
      <c r="AI199">
        <f t="shared" si="126"/>
        <v>1.0623075578055809</v>
      </c>
      <c r="AJ199">
        <f t="shared" si="127"/>
        <v>1.0982843545837611</v>
      </c>
      <c r="AM199">
        <f t="shared" si="128"/>
        <v>1.0890925597465018</v>
      </c>
      <c r="AN199">
        <f t="shared" si="129"/>
        <v>1.7231453401944954</v>
      </c>
    </row>
    <row r="200" spans="1:40" x14ac:dyDescent="0.35">
      <c r="A200" s="1">
        <v>201310</v>
      </c>
      <c r="B200">
        <v>-2.4868123587038493E-3</v>
      </c>
      <c r="C200">
        <v>7.3244886677721333E-3</v>
      </c>
      <c r="D200">
        <v>-5.8145216456562121E-2</v>
      </c>
      <c r="E200">
        <v>-7.2999120492524106E-2</v>
      </c>
      <c r="F200">
        <v>-5.9633970799918279E-3</v>
      </c>
      <c r="H200" s="40">
        <f t="shared" si="101"/>
        <v>8.6770555792715753E-2</v>
      </c>
      <c r="I200" s="17">
        <f t="shared" si="102"/>
        <v>1</v>
      </c>
      <c r="J200" s="17">
        <f t="shared" si="103"/>
        <v>-2.4868123587038493E-3</v>
      </c>
      <c r="K200" s="79">
        <f t="shared" si="104"/>
        <v>2.6812290698672867</v>
      </c>
      <c r="L200" s="59">
        <f t="shared" si="105"/>
        <v>-6.6677135874619953E-3</v>
      </c>
      <c r="M200" s="40">
        <f t="shared" si="106"/>
        <v>0.12928053086797475</v>
      </c>
      <c r="N200" s="17">
        <f t="shared" si="100"/>
        <v>1</v>
      </c>
      <c r="O200" s="17">
        <f t="shared" si="107"/>
        <v>7.3244886677721333E-3</v>
      </c>
      <c r="P200" s="79">
        <f t="shared" si="108"/>
        <v>1.6056158194444847</v>
      </c>
      <c r="Q200" s="41">
        <f t="shared" si="109"/>
        <v>1.1760314874316795E-2</v>
      </c>
      <c r="R200" s="40">
        <f t="shared" si="110"/>
        <v>6.324332032568003E-2</v>
      </c>
      <c r="S200" s="17">
        <f t="shared" si="111"/>
        <v>1</v>
      </c>
      <c r="T200" s="17">
        <f t="shared" si="112"/>
        <v>-5.8145216456562121E-2</v>
      </c>
      <c r="U200" s="79">
        <f t="shared" si="113"/>
        <v>1.3646519414286693</v>
      </c>
      <c r="V200" s="41">
        <f t="shared" si="114"/>
        <v>-7.9347982522237709E-2</v>
      </c>
      <c r="W200" s="40">
        <f t="shared" si="115"/>
        <v>-5.6699059406599028E-2</v>
      </c>
      <c r="X200" s="17">
        <f t="shared" si="116"/>
        <v>-1</v>
      </c>
      <c r="Y200" s="17">
        <f t="shared" si="117"/>
        <v>7.2999120492524106E-2</v>
      </c>
      <c r="Z200" s="79">
        <f t="shared" si="118"/>
        <v>1.4368109189625733</v>
      </c>
      <c r="AA200" s="41">
        <f t="shared" si="119"/>
        <v>0.10488593339832318</v>
      </c>
      <c r="AB200" s="40">
        <f t="shared" si="120"/>
        <v>7.8890018090819858E-2</v>
      </c>
      <c r="AC200" s="17">
        <f t="shared" si="121"/>
        <v>1</v>
      </c>
      <c r="AD200" s="17">
        <f t="shared" si="122"/>
        <v>-5.9633970799918279E-3</v>
      </c>
      <c r="AE200" s="79">
        <f t="shared" si="123"/>
        <v>2.2376398027355453</v>
      </c>
      <c r="AF200" s="41">
        <f t="shared" si="124"/>
        <v>-1.3343934665706641E-2</v>
      </c>
      <c r="AG200"/>
      <c r="AH200" s="51">
        <f t="shared" si="125"/>
        <v>3.4573234994467275E-3</v>
      </c>
      <c r="AI200">
        <f t="shared" si="126"/>
        <v>0.67178199937702399</v>
      </c>
      <c r="AJ200">
        <f t="shared" si="127"/>
        <v>1.8772304776935567</v>
      </c>
      <c r="AM200">
        <f t="shared" si="128"/>
        <v>0.48833352204483255</v>
      </c>
      <c r="AN200">
        <f t="shared" si="129"/>
        <v>1.9166430456813188</v>
      </c>
    </row>
    <row r="201" spans="1:40" x14ac:dyDescent="0.35">
      <c r="A201" s="1">
        <v>201311</v>
      </c>
      <c r="B201">
        <v>-5.5375084989045864E-2</v>
      </c>
      <c r="C201">
        <v>-8.3870672703159954E-2</v>
      </c>
      <c r="D201">
        <v>-3.7974683544303778E-2</v>
      </c>
      <c r="E201">
        <v>5.1707779886147831E-2</v>
      </c>
      <c r="F201">
        <v>-2.658254033926355E-2</v>
      </c>
      <c r="H201" s="40">
        <f t="shared" si="101"/>
        <v>1.1308340966086905E-2</v>
      </c>
      <c r="I201" s="17">
        <f t="shared" si="102"/>
        <v>1</v>
      </c>
      <c r="J201" s="17">
        <f t="shared" si="103"/>
        <v>-5.5375084989045864E-2</v>
      </c>
      <c r="K201" s="79">
        <f t="shared" si="104"/>
        <v>2.6812290698672867</v>
      </c>
      <c r="L201" s="59">
        <f t="shared" si="105"/>
        <v>-0.14847328761900139</v>
      </c>
      <c r="M201" s="40">
        <f t="shared" si="106"/>
        <v>0.12848997074273205</v>
      </c>
      <c r="N201" s="17">
        <f t="shared" si="100"/>
        <v>1</v>
      </c>
      <c r="O201" s="17">
        <f t="shared" si="107"/>
        <v>-8.3870672703159954E-2</v>
      </c>
      <c r="P201" s="79">
        <f t="shared" si="108"/>
        <v>1.6056158194444847</v>
      </c>
      <c r="Q201" s="41">
        <f t="shared" si="109"/>
        <v>-0.13466407887964435</v>
      </c>
      <c r="R201" s="40">
        <f t="shared" si="110"/>
        <v>-8.2619377489622781E-2</v>
      </c>
      <c r="S201" s="17">
        <f t="shared" si="111"/>
        <v>-1</v>
      </c>
      <c r="T201" s="17">
        <f t="shared" si="112"/>
        <v>3.7974683544303778E-2</v>
      </c>
      <c r="U201" s="79">
        <f t="shared" si="113"/>
        <v>1.3646519414286693</v>
      </c>
      <c r="V201" s="41">
        <f t="shared" si="114"/>
        <v>5.1822225623873494E-2</v>
      </c>
      <c r="W201" s="40">
        <f t="shared" si="115"/>
        <v>-0.11474801378616628</v>
      </c>
      <c r="X201" s="17">
        <f t="shared" si="116"/>
        <v>-1</v>
      </c>
      <c r="Y201" s="17">
        <f t="shared" si="117"/>
        <v>-5.1707779886147831E-2</v>
      </c>
      <c r="Z201" s="79">
        <f t="shared" si="118"/>
        <v>1.4368109189625733</v>
      </c>
      <c r="AA201" s="41">
        <f t="shared" si="119"/>
        <v>-7.4294302735730525E-2</v>
      </c>
      <c r="AB201" s="40">
        <f t="shared" si="120"/>
        <v>5.3328947539928229E-2</v>
      </c>
      <c r="AC201" s="17">
        <f t="shared" si="121"/>
        <v>1</v>
      </c>
      <c r="AD201" s="17">
        <f t="shared" si="122"/>
        <v>-2.658254033926355E-2</v>
      </c>
      <c r="AE201" s="79">
        <f t="shared" si="123"/>
        <v>2.2376398027355453</v>
      </c>
      <c r="AF201" s="41">
        <f t="shared" si="124"/>
        <v>-5.9482150320959368E-2</v>
      </c>
      <c r="AG201"/>
      <c r="AH201" s="51">
        <f t="shared" si="125"/>
        <v>-7.3018318786292419E-2</v>
      </c>
      <c r="AI201">
        <f t="shared" si="126"/>
        <v>1.0660838134991355</v>
      </c>
      <c r="AJ201">
        <f t="shared" si="127"/>
        <v>1.0806546016563701</v>
      </c>
      <c r="AM201">
        <f t="shared" si="128"/>
        <v>1.2072963975065549</v>
      </c>
      <c r="AN201">
        <f t="shared" si="129"/>
        <v>1.8321951614038596</v>
      </c>
    </row>
    <row r="202" spans="1:40" x14ac:dyDescent="0.35">
      <c r="A202" s="1">
        <v>201312</v>
      </c>
      <c r="B202">
        <v>-3.8467690339091587E-2</v>
      </c>
      <c r="C202">
        <v>-3.3095392602206286E-2</v>
      </c>
      <c r="D202">
        <v>6.1475409836065698E-2</v>
      </c>
      <c r="E202">
        <v>-1.3531799729362692E-3</v>
      </c>
      <c r="F202">
        <v>4.4061913363794059E-2</v>
      </c>
      <c r="H202" s="40">
        <f t="shared" si="101"/>
        <v>-0.10735691919432222</v>
      </c>
      <c r="I202" s="17">
        <f t="shared" si="102"/>
        <v>-1</v>
      </c>
      <c r="J202" s="17">
        <f t="shared" si="103"/>
        <v>3.8467690339091587E-2</v>
      </c>
      <c r="K202" s="79">
        <f t="shared" si="104"/>
        <v>2.6812290698672867</v>
      </c>
      <c r="L202" s="59">
        <f t="shared" si="105"/>
        <v>0.10314068958782535</v>
      </c>
      <c r="M202" s="40">
        <f t="shared" si="106"/>
        <v>-0.15331222835129821</v>
      </c>
      <c r="N202" s="17">
        <f t="shared" si="100"/>
        <v>-1</v>
      </c>
      <c r="O202" s="17">
        <f t="shared" si="107"/>
        <v>3.3095392602206286E-2</v>
      </c>
      <c r="P202" s="79">
        <f t="shared" si="108"/>
        <v>1.6056158194444847</v>
      </c>
      <c r="Q202" s="41">
        <f t="shared" si="109"/>
        <v>5.3138485912828382E-2</v>
      </c>
      <c r="R202" s="40">
        <f t="shared" si="110"/>
        <v>-0.14553931477095416</v>
      </c>
      <c r="S202" s="17">
        <f t="shared" si="111"/>
        <v>-1</v>
      </c>
      <c r="T202" s="17">
        <f t="shared" si="112"/>
        <v>-6.1475409836065698E-2</v>
      </c>
      <c r="U202" s="79">
        <f t="shared" si="113"/>
        <v>1.3646519414286693</v>
      </c>
      <c r="V202" s="41">
        <f t="shared" si="114"/>
        <v>-8.3892537382910165E-2</v>
      </c>
      <c r="W202" s="40">
        <f t="shared" si="115"/>
        <v>-4.3647316530709857E-2</v>
      </c>
      <c r="X202" s="17">
        <f t="shared" si="116"/>
        <v>-1</v>
      </c>
      <c r="Y202" s="17">
        <f t="shared" si="117"/>
        <v>1.3531799729362692E-3</v>
      </c>
      <c r="Z202" s="79">
        <f t="shared" si="118"/>
        <v>1.4368109189625733</v>
      </c>
      <c r="AA202" s="41">
        <f t="shared" si="119"/>
        <v>1.944263760436311E-3</v>
      </c>
      <c r="AB202" s="40">
        <f t="shared" si="120"/>
        <v>-3.9926379268695467E-3</v>
      </c>
      <c r="AC202" s="17">
        <f t="shared" si="121"/>
        <v>-1</v>
      </c>
      <c r="AD202" s="17">
        <f t="shared" si="122"/>
        <v>-4.4061913363794059E-2</v>
      </c>
      <c r="AE202" s="79">
        <f t="shared" si="123"/>
        <v>2.2376398027355453</v>
      </c>
      <c r="AF202" s="41">
        <f t="shared" si="124"/>
        <v>-9.859469112751082E-2</v>
      </c>
      <c r="AG202"/>
      <c r="AH202" s="51">
        <f t="shared" si="125"/>
        <v>-4.8527578498661879E-3</v>
      </c>
      <c r="AI202">
        <f t="shared" si="126"/>
        <v>8.7594184968519589E-2</v>
      </c>
      <c r="AJ202">
        <f t="shared" si="127"/>
        <v>-2.1841334389203499</v>
      </c>
      <c r="AM202">
        <f t="shared" si="128"/>
        <v>-0.29837330004268942</v>
      </c>
      <c r="AN202">
        <f t="shared" si="129"/>
        <v>-2.5935269030795878</v>
      </c>
    </row>
    <row r="203" spans="1:40" x14ac:dyDescent="0.35">
      <c r="A203" s="1">
        <v>201401</v>
      </c>
      <c r="B203">
        <v>3.1190218747400911E-2</v>
      </c>
      <c r="C203">
        <v>-1.2906556530717594E-2</v>
      </c>
      <c r="D203">
        <v>-9.4492989229831847E-3</v>
      </c>
      <c r="E203">
        <v>0.13098464317976521</v>
      </c>
      <c r="F203">
        <v>-3.8843844353224521E-2</v>
      </c>
      <c r="H203" s="40">
        <f t="shared" si="101"/>
        <v>-9.63295876868413E-2</v>
      </c>
      <c r="I203" s="17">
        <f t="shared" si="102"/>
        <v>-1</v>
      </c>
      <c r="J203" s="17">
        <f t="shared" si="103"/>
        <v>-3.1190218747400911E-2</v>
      </c>
      <c r="K203" s="79">
        <f t="shared" si="104"/>
        <v>2.6812290698672867</v>
      </c>
      <c r="L203" s="59">
        <f t="shared" si="105"/>
        <v>-8.3628121201050953E-2</v>
      </c>
      <c r="M203" s="40">
        <f t="shared" si="106"/>
        <v>-0.10964157663759411</v>
      </c>
      <c r="N203" s="17">
        <f t="shared" si="100"/>
        <v>-1</v>
      </c>
      <c r="O203" s="17">
        <f t="shared" si="107"/>
        <v>1.2906556530717594E-2</v>
      </c>
      <c r="P203" s="79">
        <f t="shared" si="108"/>
        <v>1.6056158194444847</v>
      </c>
      <c r="Q203" s="41">
        <f t="shared" si="109"/>
        <v>2.0722971340274697E-2</v>
      </c>
      <c r="R203" s="40">
        <f t="shared" si="110"/>
        <v>-3.4644490164800201E-2</v>
      </c>
      <c r="S203" s="17">
        <f t="shared" si="111"/>
        <v>-1</v>
      </c>
      <c r="T203" s="17">
        <f t="shared" si="112"/>
        <v>9.4492989229831847E-3</v>
      </c>
      <c r="U203" s="79">
        <f t="shared" si="113"/>
        <v>1.3646519414286693</v>
      </c>
      <c r="V203" s="41">
        <f t="shared" si="114"/>
        <v>1.2895004120388838E-2</v>
      </c>
      <c r="W203" s="40">
        <f t="shared" si="115"/>
        <v>-2.2644520579312544E-2</v>
      </c>
      <c r="X203" s="17">
        <f t="shared" si="116"/>
        <v>-1</v>
      </c>
      <c r="Y203" s="17">
        <f t="shared" si="117"/>
        <v>-0.13098464317976521</v>
      </c>
      <c r="Z203" s="79">
        <f t="shared" si="118"/>
        <v>1.4368109189625733</v>
      </c>
      <c r="AA203" s="41">
        <f t="shared" si="119"/>
        <v>-0.18820016553710323</v>
      </c>
      <c r="AB203" s="40">
        <f t="shared" si="120"/>
        <v>1.1515975944538681E-2</v>
      </c>
      <c r="AC203" s="17">
        <f t="shared" si="121"/>
        <v>1</v>
      </c>
      <c r="AD203" s="17">
        <f t="shared" si="122"/>
        <v>-3.8843844353224521E-2</v>
      </c>
      <c r="AE203" s="79">
        <f t="shared" si="123"/>
        <v>2.2376398027355453</v>
      </c>
      <c r="AF203" s="41">
        <f t="shared" si="124"/>
        <v>-8.691853221603954E-2</v>
      </c>
      <c r="AG203"/>
      <c r="AH203" s="51">
        <f t="shared" si="125"/>
        <v>-6.5025768698706049E-2</v>
      </c>
      <c r="AI203">
        <f t="shared" si="126"/>
        <v>-0.51659308304334517</v>
      </c>
      <c r="AJ203">
        <f t="shared" si="127"/>
        <v>-0.57275256441596856</v>
      </c>
      <c r="AM203">
        <f t="shared" si="128"/>
        <v>-1.3942536034337383</v>
      </c>
      <c r="AN203">
        <f t="shared" si="129"/>
        <v>2.0895506252612925</v>
      </c>
    </row>
    <row r="204" spans="1:40" x14ac:dyDescent="0.35">
      <c r="A204" s="1">
        <v>201402</v>
      </c>
      <c r="B204">
        <v>6.597838361025965E-2</v>
      </c>
      <c r="C204">
        <v>0.1109309623430963</v>
      </c>
      <c r="D204">
        <v>5.2313057749512781E-2</v>
      </c>
      <c r="E204">
        <v>0.44009584664536749</v>
      </c>
      <c r="F204">
        <v>-6.3532401524777349E-3</v>
      </c>
      <c r="H204" s="40">
        <f t="shared" si="101"/>
        <v>-6.265255658073654E-2</v>
      </c>
      <c r="I204" s="17">
        <f t="shared" si="102"/>
        <v>-1</v>
      </c>
      <c r="J204" s="17">
        <f t="shared" si="103"/>
        <v>-6.597838361025965E-2</v>
      </c>
      <c r="K204" s="79">
        <f t="shared" si="104"/>
        <v>2.6812290698672867</v>
      </c>
      <c r="L204" s="59">
        <f t="shared" si="105"/>
        <v>-0.17690316011868351</v>
      </c>
      <c r="M204" s="40">
        <f t="shared" si="106"/>
        <v>-0.12987262183608383</v>
      </c>
      <c r="N204" s="17">
        <f t="shared" si="100"/>
        <v>-1</v>
      </c>
      <c r="O204" s="17">
        <f t="shared" si="107"/>
        <v>-0.1109309623430963</v>
      </c>
      <c r="P204" s="79">
        <f t="shared" si="108"/>
        <v>1.6056158194444847</v>
      </c>
      <c r="Q204" s="41">
        <f t="shared" si="109"/>
        <v>-0.17811250800427583</v>
      </c>
      <c r="R204" s="40">
        <f t="shared" si="110"/>
        <v>1.4051427368778735E-2</v>
      </c>
      <c r="S204" s="17">
        <f t="shared" si="111"/>
        <v>1</v>
      </c>
      <c r="T204" s="17">
        <f t="shared" si="112"/>
        <v>5.2313057749512781E-2</v>
      </c>
      <c r="U204" s="79">
        <f t="shared" si="113"/>
        <v>1.3646519414286693</v>
      </c>
      <c r="V204" s="41">
        <f t="shared" si="114"/>
        <v>7.1389115819942714E-2</v>
      </c>
      <c r="W204" s="40">
        <f t="shared" si="115"/>
        <v>0.18133924309297678</v>
      </c>
      <c r="X204" s="17">
        <f t="shared" si="116"/>
        <v>1</v>
      </c>
      <c r="Y204" s="17">
        <f t="shared" si="117"/>
        <v>0.44009584664536749</v>
      </c>
      <c r="Z204" s="79">
        <f t="shared" si="118"/>
        <v>1.4368109189625733</v>
      </c>
      <c r="AA204" s="41">
        <f t="shared" si="119"/>
        <v>0.63233451785014216</v>
      </c>
      <c r="AB204" s="40">
        <f t="shared" si="120"/>
        <v>-2.1364471328694012E-2</v>
      </c>
      <c r="AC204" s="17">
        <f t="shared" si="121"/>
        <v>-1</v>
      </c>
      <c r="AD204" s="17">
        <f t="shared" si="122"/>
        <v>6.3532401524777349E-3</v>
      </c>
      <c r="AE204" s="79">
        <f t="shared" si="123"/>
        <v>2.2376398027355453</v>
      </c>
      <c r="AF204" s="41">
        <f t="shared" si="124"/>
        <v>1.4216263041521824E-2</v>
      </c>
      <c r="AG204"/>
      <c r="AH204" s="51">
        <f t="shared" si="125"/>
        <v>7.2584845717729468E-2</v>
      </c>
      <c r="AI204">
        <f t="shared" si="126"/>
        <v>1.6332721506144838</v>
      </c>
      <c r="AJ204">
        <f t="shared" si="127"/>
        <v>2.860844604182148</v>
      </c>
      <c r="AM204">
        <f t="shared" si="128"/>
        <v>1.7869211396336775</v>
      </c>
      <c r="AN204">
        <f t="shared" si="129"/>
        <v>3.4392217623640224</v>
      </c>
    </row>
    <row r="205" spans="1:40" x14ac:dyDescent="0.35">
      <c r="A205" s="1">
        <v>201403</v>
      </c>
      <c r="B205">
        <v>-2.8601694915254217E-2</v>
      </c>
      <c r="C205">
        <v>-7.0100277764700292E-2</v>
      </c>
      <c r="D205">
        <v>-9.8450141339312403E-3</v>
      </c>
      <c r="E205">
        <v>-1.3311148086522451E-2</v>
      </c>
      <c r="F205">
        <v>-5.4489911906791755E-2</v>
      </c>
      <c r="H205" s="40">
        <f t="shared" si="101"/>
        <v>5.8700912018568974E-2</v>
      </c>
      <c r="I205" s="17">
        <f t="shared" si="102"/>
        <v>1</v>
      </c>
      <c r="J205" s="17">
        <f t="shared" si="103"/>
        <v>-2.8601694915254217E-2</v>
      </c>
      <c r="K205" s="79">
        <f t="shared" si="104"/>
        <v>2.6812290698672867</v>
      </c>
      <c r="L205" s="59">
        <f t="shared" si="105"/>
        <v>-7.6687695854254972E-2</v>
      </c>
      <c r="M205" s="40">
        <f t="shared" si="106"/>
        <v>6.4929013210172415E-2</v>
      </c>
      <c r="N205" s="17">
        <f t="shared" si="100"/>
        <v>1</v>
      </c>
      <c r="O205" s="17">
        <f t="shared" si="107"/>
        <v>-7.0100277764700292E-2</v>
      </c>
      <c r="P205" s="79">
        <f t="shared" si="108"/>
        <v>1.6056158194444847</v>
      </c>
      <c r="Q205" s="41">
        <f t="shared" si="109"/>
        <v>-0.11255411492645526</v>
      </c>
      <c r="R205" s="40">
        <f t="shared" si="110"/>
        <v>0.10433916866259529</v>
      </c>
      <c r="S205" s="17">
        <f t="shared" si="111"/>
        <v>1</v>
      </c>
      <c r="T205" s="17">
        <f t="shared" si="112"/>
        <v>-9.8450141339312403E-3</v>
      </c>
      <c r="U205" s="79">
        <f t="shared" si="113"/>
        <v>1.3646519414286693</v>
      </c>
      <c r="V205" s="41">
        <f t="shared" si="114"/>
        <v>-1.3435017651261956E-2</v>
      </c>
      <c r="W205" s="40">
        <f t="shared" si="115"/>
        <v>0.56972730985219644</v>
      </c>
      <c r="X205" s="17">
        <f t="shared" si="116"/>
        <v>1</v>
      </c>
      <c r="Y205" s="17">
        <f t="shared" si="117"/>
        <v>-1.3311148086522451E-2</v>
      </c>
      <c r="Z205" s="79">
        <f t="shared" si="118"/>
        <v>1.4368109189625733</v>
      </c>
      <c r="AA205" s="41">
        <f t="shared" si="119"/>
        <v>-1.9125602914643221E-2</v>
      </c>
      <c r="AB205" s="40">
        <f t="shared" si="120"/>
        <v>-1.1351711419081978E-3</v>
      </c>
      <c r="AC205" s="17">
        <f t="shared" si="121"/>
        <v>-1</v>
      </c>
      <c r="AD205" s="17">
        <f t="shared" si="122"/>
        <v>5.4489911906791755E-2</v>
      </c>
      <c r="AE205" s="79">
        <f t="shared" si="123"/>
        <v>2.2376398027355453</v>
      </c>
      <c r="AF205" s="41">
        <f t="shared" si="124"/>
        <v>0.12192879573019075</v>
      </c>
      <c r="AG205"/>
      <c r="AH205" s="51">
        <f t="shared" si="125"/>
        <v>-1.9974727123284929E-2</v>
      </c>
      <c r="AI205">
        <f t="shared" si="126"/>
        <v>1.0974861917930598</v>
      </c>
      <c r="AJ205">
        <f t="shared" si="127"/>
        <v>1.5759629912191819</v>
      </c>
      <c r="AM205">
        <f t="shared" si="128"/>
        <v>0.59309793015082291</v>
      </c>
      <c r="AN205">
        <f t="shared" si="129"/>
        <v>1.7316185590452555</v>
      </c>
    </row>
    <row r="206" spans="1:40" x14ac:dyDescent="0.35">
      <c r="A206" s="1">
        <v>201404</v>
      </c>
      <c r="B206">
        <v>9.4251441034429728E-3</v>
      </c>
      <c r="C206">
        <v>-2.9262859457270141E-2</v>
      </c>
      <c r="D206">
        <v>-1.8113801929513729E-2</v>
      </c>
      <c r="E206">
        <v>0.15711073636874651</v>
      </c>
      <c r="F206">
        <v>-7.5137125253532666E-5</v>
      </c>
      <c r="H206" s="40">
        <f t="shared" si="101"/>
        <v>6.8566907442406344E-2</v>
      </c>
      <c r="I206" s="17">
        <f t="shared" si="102"/>
        <v>1</v>
      </c>
      <c r="J206" s="17">
        <f t="shared" si="103"/>
        <v>9.4251441034429728E-3</v>
      </c>
      <c r="K206" s="79">
        <f t="shared" si="104"/>
        <v>2.6812290698672867</v>
      </c>
      <c r="L206" s="59">
        <f t="shared" si="105"/>
        <v>2.5270970357839543E-2</v>
      </c>
      <c r="M206" s="40">
        <f t="shared" si="106"/>
        <v>2.7924128047678409E-2</v>
      </c>
      <c r="N206" s="17">
        <f t="shared" si="100"/>
        <v>1</v>
      </c>
      <c r="O206" s="17">
        <f t="shared" si="107"/>
        <v>-2.9262859457270141E-2</v>
      </c>
      <c r="P206" s="79">
        <f t="shared" si="108"/>
        <v>1.6056158194444847</v>
      </c>
      <c r="Q206" s="41">
        <f t="shared" si="109"/>
        <v>-4.6984910066773584E-2</v>
      </c>
      <c r="R206" s="40">
        <f t="shared" si="110"/>
        <v>3.3018744692598356E-2</v>
      </c>
      <c r="S206" s="17">
        <f t="shared" si="111"/>
        <v>1</v>
      </c>
      <c r="T206" s="17">
        <f t="shared" si="112"/>
        <v>-1.8113801929513729E-2</v>
      </c>
      <c r="U206" s="79">
        <f t="shared" si="113"/>
        <v>1.3646519414286693</v>
      </c>
      <c r="V206" s="41">
        <f t="shared" si="114"/>
        <v>-2.4719034969765286E-2</v>
      </c>
      <c r="W206" s="40">
        <f t="shared" si="115"/>
        <v>0.55776934173861026</v>
      </c>
      <c r="X206" s="17">
        <f t="shared" si="116"/>
        <v>1</v>
      </c>
      <c r="Y206" s="17">
        <f t="shared" si="117"/>
        <v>0.15711073636874651</v>
      </c>
      <c r="Z206" s="79">
        <f t="shared" si="118"/>
        <v>1.4368109189625733</v>
      </c>
      <c r="AA206" s="41">
        <f t="shared" si="119"/>
        <v>0.22573842150086526</v>
      </c>
      <c r="AB206" s="40">
        <f t="shared" si="120"/>
        <v>-9.9686996412494011E-2</v>
      </c>
      <c r="AC206" s="17">
        <f t="shared" si="121"/>
        <v>-1</v>
      </c>
      <c r="AD206" s="17">
        <f t="shared" si="122"/>
        <v>7.5137125253532666E-5</v>
      </c>
      <c r="AE206" s="79">
        <f t="shared" si="123"/>
        <v>2.2376398027355453</v>
      </c>
      <c r="AF206" s="41">
        <f t="shared" si="124"/>
        <v>1.6812982213043081E-4</v>
      </c>
      <c r="AG206"/>
      <c r="AH206" s="51">
        <f t="shared" si="125"/>
        <v>3.5894715328859274E-2</v>
      </c>
      <c r="AI206">
        <f t="shared" si="126"/>
        <v>1.904466551565642</v>
      </c>
      <c r="AJ206">
        <f t="shared" si="127"/>
        <v>3.8297486013047184</v>
      </c>
      <c r="AM206">
        <f t="shared" si="128"/>
        <v>2.0172087405106778</v>
      </c>
      <c r="AN206">
        <f t="shared" si="129"/>
        <v>4.2345216125861533</v>
      </c>
    </row>
    <row r="207" spans="1:40" x14ac:dyDescent="0.35">
      <c r="A207" s="1">
        <v>201405</v>
      </c>
      <c r="B207">
        <v>-3.8506057566170315E-2</v>
      </c>
      <c r="C207">
        <v>-2.5659747574840908E-2</v>
      </c>
      <c r="D207">
        <v>2.9777421295367867E-2</v>
      </c>
      <c r="E207">
        <v>-0.13772164197230996</v>
      </c>
      <c r="F207">
        <v>3.2311391644123777E-2</v>
      </c>
      <c r="H207" s="40">
        <f t="shared" si="101"/>
        <v>4.6801832798448406E-2</v>
      </c>
      <c r="I207" s="17">
        <f t="shared" si="102"/>
        <v>1</v>
      </c>
      <c r="J207" s="17">
        <f t="shared" si="103"/>
        <v>-3.8506057566170315E-2</v>
      </c>
      <c r="K207" s="79">
        <f t="shared" si="104"/>
        <v>2.6812290698672867</v>
      </c>
      <c r="L207" s="59">
        <f t="shared" si="105"/>
        <v>-0.10324356091239903</v>
      </c>
      <c r="M207" s="40">
        <f t="shared" si="106"/>
        <v>1.1567825121125863E-2</v>
      </c>
      <c r="N207" s="17">
        <f t="shared" si="100"/>
        <v>1</v>
      </c>
      <c r="O207" s="17">
        <f t="shared" si="107"/>
        <v>-2.5659747574840908E-2</v>
      </c>
      <c r="P207" s="79">
        <f t="shared" si="108"/>
        <v>1.6056158194444847</v>
      </c>
      <c r="Q207" s="41">
        <f t="shared" si="109"/>
        <v>-4.1199696629116815E-2</v>
      </c>
      <c r="R207" s="40">
        <f t="shared" si="110"/>
        <v>2.4354241686067812E-2</v>
      </c>
      <c r="S207" s="17">
        <f t="shared" si="111"/>
        <v>1</v>
      </c>
      <c r="T207" s="17">
        <f t="shared" si="112"/>
        <v>2.9777421295367867E-2</v>
      </c>
      <c r="U207" s="79">
        <f t="shared" si="113"/>
        <v>1.3646519414286693</v>
      </c>
      <c r="V207" s="41">
        <f t="shared" si="114"/>
        <v>4.0635815781463164E-2</v>
      </c>
      <c r="W207" s="40">
        <f t="shared" si="115"/>
        <v>0.58389543492759155</v>
      </c>
      <c r="X207" s="17">
        <f t="shared" si="116"/>
        <v>1</v>
      </c>
      <c r="Y207" s="17">
        <f t="shared" si="117"/>
        <v>-0.13772164197230996</v>
      </c>
      <c r="Z207" s="79">
        <f t="shared" si="118"/>
        <v>1.4368109189625733</v>
      </c>
      <c r="AA207" s="41">
        <f t="shared" si="119"/>
        <v>-0.19787995896326918</v>
      </c>
      <c r="AB207" s="40">
        <f t="shared" si="120"/>
        <v>-6.0918289184523022E-2</v>
      </c>
      <c r="AC207" s="17">
        <f t="shared" si="121"/>
        <v>-1</v>
      </c>
      <c r="AD207" s="17">
        <f t="shared" si="122"/>
        <v>-3.2311391644123777E-2</v>
      </c>
      <c r="AE207" s="79">
        <f t="shared" si="123"/>
        <v>2.2376398027355453</v>
      </c>
      <c r="AF207" s="41">
        <f t="shared" si="124"/>
        <v>-7.2301256024668081E-2</v>
      </c>
      <c r="AG207"/>
      <c r="AH207" s="51">
        <f t="shared" si="125"/>
        <v>-7.4797731349597996E-2</v>
      </c>
      <c r="AI207">
        <f t="shared" si="126"/>
        <v>-0.19574167271487122</v>
      </c>
      <c r="AJ207">
        <f t="shared" si="127"/>
        <v>0.84019531645207834</v>
      </c>
      <c r="AM207">
        <f t="shared" si="128"/>
        <v>-1.0326487366138795</v>
      </c>
      <c r="AN207">
        <f t="shared" si="129"/>
        <v>2.4782228891086788</v>
      </c>
    </row>
    <row r="208" spans="1:40" x14ac:dyDescent="0.35">
      <c r="A208" s="1">
        <v>201406</v>
      </c>
      <c r="B208">
        <v>6.0995184590690199E-2</v>
      </c>
      <c r="C208">
        <v>0.12707418905898726</v>
      </c>
      <c r="D208">
        <v>2.5898159867588477E-2</v>
      </c>
      <c r="E208">
        <v>-1.3521126760563384E-2</v>
      </c>
      <c r="F208">
        <v>2.3365846556995251E-2</v>
      </c>
      <c r="H208" s="40">
        <f t="shared" si="101"/>
        <v>-5.7682608377981559E-2</v>
      </c>
      <c r="I208" s="17">
        <f t="shared" si="102"/>
        <v>-1</v>
      </c>
      <c r="J208" s="17">
        <f t="shared" si="103"/>
        <v>-6.0995184590690199E-2</v>
      </c>
      <c r="K208" s="79">
        <f t="shared" si="104"/>
        <v>2.6812290698672867</v>
      </c>
      <c r="L208" s="59">
        <f t="shared" si="105"/>
        <v>-0.16354206204647975</v>
      </c>
      <c r="M208" s="40">
        <f t="shared" si="106"/>
        <v>-0.12502288479681134</v>
      </c>
      <c r="N208" s="17">
        <f t="shared" si="100"/>
        <v>-1</v>
      </c>
      <c r="O208" s="17">
        <f t="shared" si="107"/>
        <v>-0.12707418905898726</v>
      </c>
      <c r="P208" s="79">
        <f t="shared" si="108"/>
        <v>1.6056158194444847</v>
      </c>
      <c r="Q208" s="41">
        <f t="shared" si="109"/>
        <v>-0.20403232819618922</v>
      </c>
      <c r="R208" s="40">
        <f t="shared" si="110"/>
        <v>1.8186052319228985E-3</v>
      </c>
      <c r="S208" s="17">
        <f t="shared" si="111"/>
        <v>1</v>
      </c>
      <c r="T208" s="17">
        <f t="shared" si="112"/>
        <v>2.5898159867588477E-2</v>
      </c>
      <c r="U208" s="79">
        <f t="shared" si="113"/>
        <v>1.3646519414286693</v>
      </c>
      <c r="V208" s="41">
        <f t="shared" si="114"/>
        <v>3.5341974142734663E-2</v>
      </c>
      <c r="W208" s="40">
        <f t="shared" si="115"/>
        <v>6.0779463099140951E-3</v>
      </c>
      <c r="X208" s="17">
        <f t="shared" si="116"/>
        <v>1</v>
      </c>
      <c r="Y208" s="17">
        <f t="shared" si="117"/>
        <v>-1.3521126760563384E-2</v>
      </c>
      <c r="Z208" s="79">
        <f t="shared" si="118"/>
        <v>1.4368109189625733</v>
      </c>
      <c r="AA208" s="41">
        <f t="shared" si="119"/>
        <v>-1.9427302566254519E-2</v>
      </c>
      <c r="AB208" s="40">
        <f t="shared" si="120"/>
        <v>-2.225365738792151E-2</v>
      </c>
      <c r="AC208" s="17">
        <f t="shared" si="121"/>
        <v>-1</v>
      </c>
      <c r="AD208" s="17">
        <f t="shared" si="122"/>
        <v>-2.3365846556995251E-2</v>
      </c>
      <c r="AE208" s="79">
        <f t="shared" si="123"/>
        <v>2.2376398027355453</v>
      </c>
      <c r="AF208" s="41">
        <f t="shared" si="124"/>
        <v>-5.2284348280543874E-2</v>
      </c>
      <c r="AG208"/>
      <c r="AH208" s="51">
        <f t="shared" si="125"/>
        <v>-8.0788813389346542E-2</v>
      </c>
      <c r="AI208">
        <f t="shared" si="126"/>
        <v>-0.25663486379756634</v>
      </c>
      <c r="AJ208">
        <f t="shared" si="127"/>
        <v>-2.1008745199067578</v>
      </c>
      <c r="AM208">
        <f t="shared" si="128"/>
        <v>-0.79512435172020157</v>
      </c>
      <c r="AN208">
        <f t="shared" si="129"/>
        <v>0.69272699314464425</v>
      </c>
    </row>
    <row r="209" spans="1:40" x14ac:dyDescent="0.35">
      <c r="A209" s="1">
        <v>201407</v>
      </c>
      <c r="B209">
        <v>-2.9652042360060582E-2</v>
      </c>
      <c r="C209">
        <v>-3.0585106382978622E-2</v>
      </c>
      <c r="D209">
        <v>-6.8330644395938167E-2</v>
      </c>
      <c r="E209">
        <v>0.11393489434608806</v>
      </c>
      <c r="F209">
        <v>1.2874315385162483E-2</v>
      </c>
      <c r="H209" s="40">
        <f t="shared" si="101"/>
        <v>3.1914271127962857E-2</v>
      </c>
      <c r="I209" s="17">
        <f t="shared" si="102"/>
        <v>1</v>
      </c>
      <c r="J209" s="17">
        <f t="shared" si="103"/>
        <v>-2.9652042360060582E-2</v>
      </c>
      <c r="K209" s="79">
        <f t="shared" si="104"/>
        <v>2.6812290698672867</v>
      </c>
      <c r="L209" s="59">
        <f t="shared" si="105"/>
        <v>-7.9503917956730619E-2</v>
      </c>
      <c r="M209" s="40">
        <f t="shared" si="106"/>
        <v>7.2151582026876215E-2</v>
      </c>
      <c r="N209" s="17">
        <f t="shared" si="100"/>
        <v>1</v>
      </c>
      <c r="O209" s="17">
        <f t="shared" si="107"/>
        <v>-3.0585106382978622E-2</v>
      </c>
      <c r="P209" s="79">
        <f t="shared" si="108"/>
        <v>1.6056158194444847</v>
      </c>
      <c r="Q209" s="41">
        <f t="shared" si="109"/>
        <v>-4.9107930647902961E-2</v>
      </c>
      <c r="R209" s="40">
        <f t="shared" si="110"/>
        <v>3.7561779233442616E-2</v>
      </c>
      <c r="S209" s="17">
        <f t="shared" si="111"/>
        <v>1</v>
      </c>
      <c r="T209" s="17">
        <f t="shared" si="112"/>
        <v>-6.8330644395938167E-2</v>
      </c>
      <c r="U209" s="79">
        <f t="shared" si="113"/>
        <v>1.3646519414286693</v>
      </c>
      <c r="V209" s="41">
        <f t="shared" si="114"/>
        <v>-9.3247546533989048E-2</v>
      </c>
      <c r="W209" s="40">
        <f t="shared" si="115"/>
        <v>5.8679676358731614E-3</v>
      </c>
      <c r="X209" s="17">
        <f t="shared" si="116"/>
        <v>1</v>
      </c>
      <c r="Y209" s="17">
        <f t="shared" si="117"/>
        <v>0.11393489434608806</v>
      </c>
      <c r="Z209" s="79">
        <f t="shared" si="118"/>
        <v>1.4368109189625733</v>
      </c>
      <c r="AA209" s="41">
        <f t="shared" si="119"/>
        <v>0.16370290024730647</v>
      </c>
      <c r="AB209" s="40">
        <f t="shared" si="120"/>
        <v>5.5602101075865495E-2</v>
      </c>
      <c r="AC209" s="17">
        <f t="shared" si="121"/>
        <v>1</v>
      </c>
      <c r="AD209" s="17">
        <f t="shared" si="122"/>
        <v>1.2874315385162483E-2</v>
      </c>
      <c r="AE209" s="79">
        <f t="shared" si="123"/>
        <v>2.2376398027355453</v>
      </c>
      <c r="AF209" s="41">
        <f t="shared" si="124"/>
        <v>2.8808080538810173E-2</v>
      </c>
      <c r="AG209"/>
      <c r="AH209" s="51">
        <f t="shared" si="125"/>
        <v>-5.8696828705011982E-3</v>
      </c>
      <c r="AI209">
        <f t="shared" si="126"/>
        <v>1.3217423221413793</v>
      </c>
      <c r="AJ209">
        <f t="shared" si="127"/>
        <v>1.128277869717051</v>
      </c>
      <c r="AM209">
        <f t="shared" si="128"/>
        <v>1.3672746034637142</v>
      </c>
      <c r="AN209">
        <f t="shared" si="129"/>
        <v>2.0461597007816223</v>
      </c>
    </row>
    <row r="210" spans="1:40" x14ac:dyDescent="0.35">
      <c r="A210" s="1">
        <v>201408</v>
      </c>
      <c r="B210">
        <v>3.5859058309948288E-3</v>
      </c>
      <c r="C210">
        <v>-4.5071526553008057E-2</v>
      </c>
      <c r="D210">
        <v>-2.2511969033309653E-2</v>
      </c>
      <c r="E210">
        <v>3.1530376826454543E-2</v>
      </c>
      <c r="F210">
        <v>-1.8609550561797805E-2</v>
      </c>
      <c r="H210" s="40">
        <f t="shared" si="101"/>
        <v>-7.1629153355406983E-3</v>
      </c>
      <c r="I210" s="17">
        <f t="shared" si="102"/>
        <v>-1</v>
      </c>
      <c r="J210" s="17">
        <f t="shared" si="103"/>
        <v>-3.5859058309948288E-3</v>
      </c>
      <c r="K210" s="79">
        <f t="shared" si="104"/>
        <v>2.6812290698672867</v>
      </c>
      <c r="L210" s="59">
        <f t="shared" si="105"/>
        <v>-9.6146349558699443E-3</v>
      </c>
      <c r="M210" s="40">
        <f t="shared" si="106"/>
        <v>7.0829335101167734E-2</v>
      </c>
      <c r="N210" s="17">
        <f t="shared" si="100"/>
        <v>1</v>
      </c>
      <c r="O210" s="17">
        <f t="shared" si="107"/>
        <v>-4.5071526553008057E-2</v>
      </c>
      <c r="P210" s="79">
        <f t="shared" si="108"/>
        <v>1.6056158194444847</v>
      </c>
      <c r="Q210" s="41">
        <f t="shared" si="109"/>
        <v>-7.2367556040021888E-2</v>
      </c>
      <c r="R210" s="40">
        <f t="shared" si="110"/>
        <v>-1.2655063232981822E-2</v>
      </c>
      <c r="S210" s="17">
        <f t="shared" si="111"/>
        <v>-1</v>
      </c>
      <c r="T210" s="17">
        <f t="shared" si="112"/>
        <v>2.2511969033309653E-2</v>
      </c>
      <c r="U210" s="79">
        <f t="shared" si="113"/>
        <v>1.3646519414286693</v>
      </c>
      <c r="V210" s="41">
        <f t="shared" si="114"/>
        <v>3.0721002246688101E-2</v>
      </c>
      <c r="W210" s="40">
        <f t="shared" si="115"/>
        <v>-3.7307874386785289E-2</v>
      </c>
      <c r="X210" s="17">
        <f t="shared" si="116"/>
        <v>-1</v>
      </c>
      <c r="Y210" s="17">
        <f t="shared" si="117"/>
        <v>-3.1530376826454543E-2</v>
      </c>
      <c r="Z210" s="79">
        <f t="shared" si="118"/>
        <v>1.4368109189625733</v>
      </c>
      <c r="AA210" s="41">
        <f t="shared" si="119"/>
        <v>-4.5303189703254379E-2</v>
      </c>
      <c r="AB210" s="40">
        <f t="shared" si="120"/>
        <v>6.8551553586281511E-2</v>
      </c>
      <c r="AC210" s="17">
        <f t="shared" si="121"/>
        <v>1</v>
      </c>
      <c r="AD210" s="17">
        <f t="shared" si="122"/>
        <v>-1.8609550561797805E-2</v>
      </c>
      <c r="AE210" s="79">
        <f t="shared" si="123"/>
        <v>2.2376398027355453</v>
      </c>
      <c r="AF210" s="41">
        <f t="shared" si="124"/>
        <v>-4.16414710480984E-2</v>
      </c>
      <c r="AG210"/>
      <c r="AH210" s="51">
        <f t="shared" si="125"/>
        <v>-2.7641169900111305E-2</v>
      </c>
      <c r="AI210">
        <f t="shared" si="126"/>
        <v>0.72313091798782259</v>
      </c>
      <c r="AJ210">
        <f t="shared" si="127"/>
        <v>0.13992392529568676</v>
      </c>
      <c r="AM210">
        <f t="shared" si="128"/>
        <v>0.57602817424090547</v>
      </c>
      <c r="AN210">
        <f t="shared" si="129"/>
        <v>-0.16727755571208469</v>
      </c>
    </row>
    <row r="211" spans="1:40" x14ac:dyDescent="0.35">
      <c r="A211" s="1">
        <v>201409</v>
      </c>
      <c r="B211">
        <v>-5.8878359484231924E-2</v>
      </c>
      <c r="C211">
        <v>-0.12492304535193921</v>
      </c>
      <c r="D211">
        <v>-5.0020842017507228E-2</v>
      </c>
      <c r="E211">
        <v>-3.9015904572564541E-2</v>
      </c>
      <c r="F211">
        <v>-4.2576028622540285E-2</v>
      </c>
      <c r="H211" s="40">
        <f t="shared" si="101"/>
        <v>3.4929048061624446E-2</v>
      </c>
      <c r="I211" s="17">
        <f t="shared" si="102"/>
        <v>1</v>
      </c>
      <c r="J211" s="17">
        <f t="shared" si="103"/>
        <v>-5.8878359484231924E-2</v>
      </c>
      <c r="K211" s="79">
        <f t="shared" si="104"/>
        <v>2.6812290698672867</v>
      </c>
      <c r="L211" s="59">
        <f t="shared" si="105"/>
        <v>-0.15786636903521889</v>
      </c>
      <c r="M211" s="40">
        <f t="shared" si="106"/>
        <v>5.1417556123000585E-2</v>
      </c>
      <c r="N211" s="17">
        <f t="shared" si="100"/>
        <v>1</v>
      </c>
      <c r="O211" s="17">
        <f t="shared" si="107"/>
        <v>-0.12492304535193921</v>
      </c>
      <c r="P211" s="79">
        <f t="shared" si="108"/>
        <v>1.6056158194444847</v>
      </c>
      <c r="Q211" s="41">
        <f t="shared" si="109"/>
        <v>-0.2005784178302544</v>
      </c>
      <c r="R211" s="40">
        <f t="shared" si="110"/>
        <v>-6.4944453561659343E-2</v>
      </c>
      <c r="S211" s="17">
        <f t="shared" si="111"/>
        <v>-1</v>
      </c>
      <c r="T211" s="17">
        <f t="shared" si="112"/>
        <v>5.0020842017507228E-2</v>
      </c>
      <c r="U211" s="79">
        <f t="shared" si="113"/>
        <v>1.3646519414286693</v>
      </c>
      <c r="V211" s="41">
        <f t="shared" si="114"/>
        <v>6.8261039171088E-2</v>
      </c>
      <c r="W211" s="40">
        <f t="shared" si="115"/>
        <v>0.13194414441197921</v>
      </c>
      <c r="X211" s="17">
        <f t="shared" si="116"/>
        <v>1</v>
      </c>
      <c r="Y211" s="17">
        <f t="shared" si="117"/>
        <v>-3.9015904572564541E-2</v>
      </c>
      <c r="Z211" s="79">
        <f t="shared" si="118"/>
        <v>1.4368109189625733</v>
      </c>
      <c r="AA211" s="41">
        <f t="shared" si="119"/>
        <v>-5.6058477703062527E-2</v>
      </c>
      <c r="AB211" s="40">
        <f t="shared" si="120"/>
        <v>1.7630611380359928E-2</v>
      </c>
      <c r="AC211" s="17">
        <f t="shared" si="121"/>
        <v>1</v>
      </c>
      <c r="AD211" s="17">
        <f t="shared" si="122"/>
        <v>-4.2576028622540285E-2</v>
      </c>
      <c r="AE211" s="79">
        <f t="shared" si="123"/>
        <v>2.2376398027355453</v>
      </c>
      <c r="AF211" s="41">
        <f t="shared" si="124"/>
        <v>-9.5269816288203968E-2</v>
      </c>
      <c r="AG211"/>
      <c r="AH211" s="51">
        <f t="shared" si="125"/>
        <v>-8.8302408337130364E-2</v>
      </c>
      <c r="AI211">
        <f t="shared" si="126"/>
        <v>0.79086542103527246</v>
      </c>
      <c r="AJ211">
        <f t="shared" si="127"/>
        <v>0.46512169323704455</v>
      </c>
      <c r="AM211">
        <f t="shared" si="128"/>
        <v>0.43426746795239551</v>
      </c>
      <c r="AN211">
        <f t="shared" si="129"/>
        <v>1.8255149659082512</v>
      </c>
    </row>
    <row r="212" spans="1:40" x14ac:dyDescent="0.35">
      <c r="A212" s="1">
        <v>201410</v>
      </c>
      <c r="B212">
        <v>-3.3014196104324878E-2</v>
      </c>
      <c r="C212">
        <v>-5.5754235797619844E-2</v>
      </c>
      <c r="D212">
        <v>-0.11649846423870114</v>
      </c>
      <c r="E212">
        <v>-2.7670028445823558E-2</v>
      </c>
      <c r="F212">
        <v>5.979073243647326E-3</v>
      </c>
      <c r="H212" s="40">
        <f t="shared" si="101"/>
        <v>-8.4944496013297677E-2</v>
      </c>
      <c r="I212" s="17">
        <f t="shared" si="102"/>
        <v>-1</v>
      </c>
      <c r="J212" s="17">
        <f t="shared" si="103"/>
        <v>3.3014196104324878E-2</v>
      </c>
      <c r="K212" s="79">
        <f t="shared" si="104"/>
        <v>2.6812290698672867</v>
      </c>
      <c r="L212" s="59">
        <f t="shared" si="105"/>
        <v>8.8518622313215195E-2</v>
      </c>
      <c r="M212" s="40">
        <f t="shared" si="106"/>
        <v>-0.20057967828792589</v>
      </c>
      <c r="N212" s="17">
        <f t="shared" si="100"/>
        <v>-1</v>
      </c>
      <c r="O212" s="17">
        <f t="shared" si="107"/>
        <v>5.5754235797619844E-2</v>
      </c>
      <c r="P212" s="79">
        <f t="shared" si="108"/>
        <v>1.6056158194444847</v>
      </c>
      <c r="Q212" s="41">
        <f t="shared" si="109"/>
        <v>8.9519882997696407E-2</v>
      </c>
      <c r="R212" s="40">
        <f t="shared" si="110"/>
        <v>-0.14086345544675505</v>
      </c>
      <c r="S212" s="17">
        <f t="shared" si="111"/>
        <v>-1</v>
      </c>
      <c r="T212" s="17">
        <f t="shared" si="112"/>
        <v>0.11649846423870114</v>
      </c>
      <c r="U212" s="79">
        <f t="shared" si="113"/>
        <v>1.3646519414286693</v>
      </c>
      <c r="V212" s="41">
        <f t="shared" si="114"/>
        <v>0.1589798553968019</v>
      </c>
      <c r="W212" s="40">
        <f t="shared" si="115"/>
        <v>0.10644936659997806</v>
      </c>
      <c r="X212" s="17">
        <f t="shared" si="116"/>
        <v>1</v>
      </c>
      <c r="Y212" s="17">
        <f t="shared" si="117"/>
        <v>-2.7670028445823558E-2</v>
      </c>
      <c r="Z212" s="79">
        <f t="shared" si="118"/>
        <v>1.4368109189625733</v>
      </c>
      <c r="AA212" s="41">
        <f t="shared" si="119"/>
        <v>-3.975659899896429E-2</v>
      </c>
      <c r="AB212" s="40">
        <f t="shared" si="120"/>
        <v>-4.8311263799175608E-2</v>
      </c>
      <c r="AC212" s="17">
        <f t="shared" si="121"/>
        <v>-1</v>
      </c>
      <c r="AD212" s="17">
        <f t="shared" si="122"/>
        <v>-5.979073243647326E-3</v>
      </c>
      <c r="AE212" s="79">
        <f t="shared" si="123"/>
        <v>2.2376398027355453</v>
      </c>
      <c r="AF212" s="41">
        <f t="shared" si="124"/>
        <v>-1.337901227345638E-2</v>
      </c>
      <c r="AG212"/>
      <c r="AH212" s="51">
        <f t="shared" si="125"/>
        <v>5.6776549887058568E-2</v>
      </c>
      <c r="AI212">
        <f t="shared" si="126"/>
        <v>-8.3884620466384979E-2</v>
      </c>
      <c r="AJ212">
        <f t="shared" si="127"/>
        <v>-1.7929999940444024</v>
      </c>
      <c r="AM212">
        <f t="shared" si="128"/>
        <v>0.60928709430812733</v>
      </c>
      <c r="AN212">
        <f t="shared" si="129"/>
        <v>-0.13762086044851962</v>
      </c>
    </row>
    <row r="213" spans="1:40" x14ac:dyDescent="0.35">
      <c r="A213" s="1">
        <v>201411</v>
      </c>
      <c r="B213">
        <v>3.3287811539775003E-3</v>
      </c>
      <c r="C213">
        <v>-3.4148764435614098E-2</v>
      </c>
      <c r="D213">
        <v>-0.17866898435559975</v>
      </c>
      <c r="E213">
        <v>-2.9255319148936421E-3</v>
      </c>
      <c r="F213">
        <v>-5.230312035661222E-2</v>
      </c>
      <c r="H213" s="40">
        <f t="shared" si="101"/>
        <v>-8.8306649757561972E-2</v>
      </c>
      <c r="I213" s="17">
        <f t="shared" si="102"/>
        <v>-1</v>
      </c>
      <c r="J213" s="17">
        <f t="shared" si="103"/>
        <v>-3.3287811539775003E-3</v>
      </c>
      <c r="K213" s="79">
        <f t="shared" si="104"/>
        <v>2.6812290698672867</v>
      </c>
      <c r="L213" s="59">
        <f t="shared" si="105"/>
        <v>-8.9252247972708473E-3</v>
      </c>
      <c r="M213" s="40">
        <f t="shared" si="106"/>
        <v>-0.22574880770256711</v>
      </c>
      <c r="N213" s="17">
        <f t="shared" si="100"/>
        <v>-1</v>
      </c>
      <c r="O213" s="17">
        <f t="shared" si="107"/>
        <v>3.4148764435614098E-2</v>
      </c>
      <c r="P213" s="79">
        <f t="shared" si="108"/>
        <v>1.6056158194444847</v>
      </c>
      <c r="Q213" s="41">
        <f t="shared" si="109"/>
        <v>5.4829796392305209E-2</v>
      </c>
      <c r="R213" s="40">
        <f t="shared" si="110"/>
        <v>-0.18903127528951802</v>
      </c>
      <c r="S213" s="17">
        <f t="shared" si="111"/>
        <v>-1</v>
      </c>
      <c r="T213" s="17">
        <f t="shared" si="112"/>
        <v>0.17866898435559975</v>
      </c>
      <c r="U213" s="79">
        <f t="shared" si="113"/>
        <v>1.3646519414286693</v>
      </c>
      <c r="V213" s="41">
        <f t="shared" si="114"/>
        <v>0.24382097637395775</v>
      </c>
      <c r="W213" s="40">
        <f t="shared" si="115"/>
        <v>-3.5155556191933557E-2</v>
      </c>
      <c r="X213" s="17">
        <f t="shared" si="116"/>
        <v>-1</v>
      </c>
      <c r="Y213" s="17">
        <f t="shared" si="117"/>
        <v>2.9255319148936421E-3</v>
      </c>
      <c r="Z213" s="79">
        <f t="shared" si="118"/>
        <v>1.4368109189625733</v>
      </c>
      <c r="AA213" s="41">
        <f t="shared" si="119"/>
        <v>4.2034361990926708E-3</v>
      </c>
      <c r="AB213" s="40">
        <f t="shared" si="120"/>
        <v>-5.5206505940690764E-2</v>
      </c>
      <c r="AC213" s="17">
        <f t="shared" si="121"/>
        <v>-1</v>
      </c>
      <c r="AD213" s="17">
        <f t="shared" si="122"/>
        <v>5.230312035661222E-2</v>
      </c>
      <c r="AE213" s="79">
        <f t="shared" si="123"/>
        <v>2.2376398027355453</v>
      </c>
      <c r="AF213" s="41">
        <f t="shared" si="124"/>
        <v>0.11703554391722325</v>
      </c>
      <c r="AG213"/>
      <c r="AH213" s="51">
        <f t="shared" si="125"/>
        <v>8.2192905617061607E-2</v>
      </c>
      <c r="AI213">
        <f t="shared" si="126"/>
        <v>1.1475508712056028</v>
      </c>
      <c r="AJ213">
        <f t="shared" si="127"/>
        <v>0.76374563446971422</v>
      </c>
      <c r="AM213">
        <f t="shared" si="128"/>
        <v>1.7336355310796769</v>
      </c>
      <c r="AN213">
        <f t="shared" si="129"/>
        <v>3.1759869645995362</v>
      </c>
    </row>
    <row r="214" spans="1:40" x14ac:dyDescent="0.35">
      <c r="A214" s="1">
        <v>201412</v>
      </c>
      <c r="B214">
        <v>7.3160357294768108E-3</v>
      </c>
      <c r="C214">
        <v>2.7642067369504364E-3</v>
      </c>
      <c r="D214">
        <v>-0.19470899470899472</v>
      </c>
      <c r="E214">
        <v>-0.11122966124299816</v>
      </c>
      <c r="F214">
        <v>-7.9962370649105941E-3</v>
      </c>
      <c r="H214" s="40">
        <f t="shared" si="101"/>
        <v>-8.8563774434579301E-2</v>
      </c>
      <c r="I214" s="17">
        <f t="shared" si="102"/>
        <v>-1</v>
      </c>
      <c r="J214" s="17">
        <f t="shared" si="103"/>
        <v>-7.3160357294768108E-3</v>
      </c>
      <c r="K214" s="79">
        <f t="shared" si="104"/>
        <v>2.6812290698672867</v>
      </c>
      <c r="L214" s="59">
        <f t="shared" si="105"/>
        <v>-1.9615967674060947E-2</v>
      </c>
      <c r="M214" s="40">
        <f t="shared" si="106"/>
        <v>-0.21482604558517315</v>
      </c>
      <c r="N214" s="17">
        <f t="shared" si="100"/>
        <v>-1</v>
      </c>
      <c r="O214" s="17">
        <f t="shared" si="107"/>
        <v>-2.7642067369504364E-3</v>
      </c>
      <c r="P214" s="79">
        <f t="shared" si="108"/>
        <v>1.6056158194444847</v>
      </c>
      <c r="Q214" s="41">
        <f t="shared" si="109"/>
        <v>-4.4382540650626402E-3</v>
      </c>
      <c r="R214" s="40">
        <f t="shared" si="110"/>
        <v>-0.34518829061180811</v>
      </c>
      <c r="S214" s="17">
        <f t="shared" si="111"/>
        <v>-1</v>
      </c>
      <c r="T214" s="17">
        <f t="shared" si="112"/>
        <v>0.19470899470899472</v>
      </c>
      <c r="U214" s="79">
        <f t="shared" si="113"/>
        <v>1.3646519414286693</v>
      </c>
      <c r="V214" s="41">
        <f t="shared" si="114"/>
        <v>0.26571000764325414</v>
      </c>
      <c r="W214" s="40">
        <f t="shared" si="115"/>
        <v>-6.9611464933281741E-2</v>
      </c>
      <c r="X214" s="17">
        <f t="shared" si="116"/>
        <v>-1</v>
      </c>
      <c r="Y214" s="17">
        <f t="shared" si="117"/>
        <v>0.11122966124299816</v>
      </c>
      <c r="Z214" s="79">
        <f t="shared" si="118"/>
        <v>1.4368109189625733</v>
      </c>
      <c r="AA214" s="41">
        <f t="shared" si="119"/>
        <v>0.1598159917864479</v>
      </c>
      <c r="AB214" s="40">
        <f t="shared" si="120"/>
        <v>-8.890007573550518E-2</v>
      </c>
      <c r="AC214" s="17">
        <f t="shared" si="121"/>
        <v>-1</v>
      </c>
      <c r="AD214" s="17">
        <f t="shared" si="122"/>
        <v>7.9962370649105941E-3</v>
      </c>
      <c r="AE214" s="79">
        <f t="shared" si="123"/>
        <v>2.2376398027355453</v>
      </c>
      <c r="AF214" s="41">
        <f t="shared" si="124"/>
        <v>1.7892698328553197E-2</v>
      </c>
      <c r="AG214"/>
      <c r="AH214" s="51">
        <f t="shared" si="125"/>
        <v>8.387289520382632E-2</v>
      </c>
      <c r="AI214">
        <f t="shared" si="126"/>
        <v>0.94973276418805452</v>
      </c>
      <c r="AJ214">
        <f t="shared" si="127"/>
        <v>-1.0585796780304433</v>
      </c>
      <c r="AM214">
        <f t="shared" si="128"/>
        <v>1.0580427054498069</v>
      </c>
      <c r="AN214">
        <f t="shared" si="129"/>
        <v>-0.67229381008569433</v>
      </c>
    </row>
    <row r="215" spans="1:40" x14ac:dyDescent="0.35">
      <c r="A215" s="1">
        <v>201501</v>
      </c>
      <c r="B215">
        <v>8.031416265518132E-2</v>
      </c>
      <c r="C215">
        <v>0.10314763766908119</v>
      </c>
      <c r="D215">
        <v>-9.4424629247231051E-2</v>
      </c>
      <c r="E215">
        <v>-2.8211284513805501E-2</v>
      </c>
      <c r="F215">
        <v>-0.12723249565354833</v>
      </c>
      <c r="H215" s="40">
        <f t="shared" si="101"/>
        <v>-2.2369379220870567E-2</v>
      </c>
      <c r="I215" s="17">
        <f t="shared" si="102"/>
        <v>-1</v>
      </c>
      <c r="J215" s="17">
        <f t="shared" si="103"/>
        <v>-8.031416265518132E-2</v>
      </c>
      <c r="K215" s="79">
        <f t="shared" si="104"/>
        <v>2.6812290698672867</v>
      </c>
      <c r="L215" s="59">
        <f t="shared" si="105"/>
        <v>-0.21534066763312179</v>
      </c>
      <c r="M215" s="40">
        <f t="shared" si="106"/>
        <v>-8.7138793496283506E-2</v>
      </c>
      <c r="N215" s="17">
        <f t="shared" si="100"/>
        <v>-1</v>
      </c>
      <c r="O215" s="17">
        <f t="shared" si="107"/>
        <v>-0.10314763766908119</v>
      </c>
      <c r="P215" s="79">
        <f t="shared" si="108"/>
        <v>1.6056158194444847</v>
      </c>
      <c r="Q215" s="41">
        <f t="shared" si="109"/>
        <v>-0.16561547877980459</v>
      </c>
      <c r="R215" s="40">
        <f t="shared" si="110"/>
        <v>-0.48987644330329561</v>
      </c>
      <c r="S215" s="17">
        <f t="shared" si="111"/>
        <v>-1</v>
      </c>
      <c r="T215" s="17">
        <f t="shared" si="112"/>
        <v>9.4424629247231051E-2</v>
      </c>
      <c r="U215" s="79">
        <f t="shared" si="113"/>
        <v>1.3646519414286693</v>
      </c>
      <c r="V215" s="41">
        <f t="shared" si="114"/>
        <v>0.12885675362091617</v>
      </c>
      <c r="W215" s="40">
        <f t="shared" si="115"/>
        <v>-0.14182522160371536</v>
      </c>
      <c r="X215" s="17">
        <f t="shared" si="116"/>
        <v>-1</v>
      </c>
      <c r="Y215" s="17">
        <f t="shared" si="117"/>
        <v>2.8211284513805501E-2</v>
      </c>
      <c r="Z215" s="79">
        <f t="shared" si="118"/>
        <v>1.4368109189625733</v>
      </c>
      <c r="AA215" s="41">
        <f t="shared" si="119"/>
        <v>4.0534281627395495E-2</v>
      </c>
      <c r="AB215" s="40">
        <f t="shared" si="120"/>
        <v>-5.4320284177875489E-2</v>
      </c>
      <c r="AC215" s="17">
        <f t="shared" si="121"/>
        <v>-1</v>
      </c>
      <c r="AD215" s="17">
        <f t="shared" si="122"/>
        <v>0.12723249565354833</v>
      </c>
      <c r="AE215" s="79">
        <f t="shared" si="123"/>
        <v>2.2376398027355453</v>
      </c>
      <c r="AF215" s="41">
        <f t="shared" si="124"/>
        <v>0.28470049647575701</v>
      </c>
      <c r="AG215"/>
      <c r="AH215" s="51">
        <f t="shared" si="125"/>
        <v>1.4627077062228461E-2</v>
      </c>
      <c r="AI215">
        <f t="shared" si="126"/>
        <v>0.14899957959758783</v>
      </c>
      <c r="AJ215">
        <f t="shared" si="127"/>
        <v>-1.6859644549503132</v>
      </c>
      <c r="AM215">
        <f t="shared" si="128"/>
        <v>-0.14696023526255839</v>
      </c>
      <c r="AN215">
        <f t="shared" si="129"/>
        <v>-2.6701978211840842</v>
      </c>
    </row>
    <row r="216" spans="1:40" x14ac:dyDescent="0.35">
      <c r="A216" s="1">
        <v>201502</v>
      </c>
      <c r="B216">
        <v>-5.167292057535966E-2</v>
      </c>
      <c r="C216">
        <v>-3.777312877731287E-2</v>
      </c>
      <c r="D216">
        <v>3.1509121061359835E-2</v>
      </c>
      <c r="E216">
        <v>-0.13218035824583074</v>
      </c>
      <c r="F216">
        <v>7.017385005432808E-2</v>
      </c>
      <c r="H216" s="40">
        <f t="shared" si="101"/>
        <v>9.0958979538635631E-2</v>
      </c>
      <c r="I216" s="17">
        <f t="shared" si="102"/>
        <v>1</v>
      </c>
      <c r="J216" s="17">
        <f t="shared" si="103"/>
        <v>-5.167292057535966E-2</v>
      </c>
      <c r="K216" s="79">
        <f t="shared" si="104"/>
        <v>2.6812290698672867</v>
      </c>
      <c r="L216" s="59">
        <f t="shared" si="105"/>
        <v>-0.13854693677159777</v>
      </c>
      <c r="M216" s="40">
        <f t="shared" si="106"/>
        <v>7.1763079970417532E-2</v>
      </c>
      <c r="N216" s="17">
        <f t="shared" si="100"/>
        <v>1</v>
      </c>
      <c r="O216" s="17">
        <f t="shared" si="107"/>
        <v>-3.777312877731287E-2</v>
      </c>
      <c r="P216" s="79">
        <f t="shared" si="108"/>
        <v>1.6056158194444847</v>
      </c>
      <c r="Q216" s="41">
        <f t="shared" si="109"/>
        <v>-6.0649133114767252E-2</v>
      </c>
      <c r="R216" s="40">
        <f t="shared" si="110"/>
        <v>-0.46780260831182552</v>
      </c>
      <c r="S216" s="17">
        <f t="shared" si="111"/>
        <v>-1</v>
      </c>
      <c r="T216" s="17">
        <f t="shared" si="112"/>
        <v>-3.1509121061359835E-2</v>
      </c>
      <c r="U216" s="79">
        <f t="shared" si="113"/>
        <v>1.3646519414286693</v>
      </c>
      <c r="V216" s="41">
        <f t="shared" si="114"/>
        <v>-4.2998983229095671E-2</v>
      </c>
      <c r="W216" s="40">
        <f t="shared" si="115"/>
        <v>-0.1423664776716973</v>
      </c>
      <c r="X216" s="17">
        <f t="shared" si="116"/>
        <v>-1</v>
      </c>
      <c r="Y216" s="17">
        <f t="shared" si="117"/>
        <v>0.13218035824583074</v>
      </c>
      <c r="Z216" s="79">
        <f t="shared" si="118"/>
        <v>1.4368109189625733</v>
      </c>
      <c r="AA216" s="41">
        <f t="shared" si="119"/>
        <v>0.18991818199999422</v>
      </c>
      <c r="AB216" s="40">
        <f t="shared" si="120"/>
        <v>-0.18753185307507114</v>
      </c>
      <c r="AC216" s="17">
        <f t="shared" si="121"/>
        <v>-1</v>
      </c>
      <c r="AD216" s="17">
        <f t="shared" si="122"/>
        <v>-7.017385005432808E-2</v>
      </c>
      <c r="AE216" s="79">
        <f t="shared" si="123"/>
        <v>2.2376398027355453</v>
      </c>
      <c r="AF216" s="41">
        <f t="shared" si="124"/>
        <v>-0.15702379999276042</v>
      </c>
      <c r="AG216"/>
      <c r="AH216" s="51">
        <f t="shared" si="125"/>
        <v>-4.1860134221645376E-2</v>
      </c>
      <c r="AI216">
        <f t="shared" si="126"/>
        <v>1.5717648029770901</v>
      </c>
      <c r="AJ216">
        <f t="shared" si="127"/>
        <v>2.7106808564129317</v>
      </c>
      <c r="AM216">
        <f t="shared" si="128"/>
        <v>2.0497226187312028</v>
      </c>
      <c r="AN216">
        <f t="shared" si="129"/>
        <v>4.382711450141354</v>
      </c>
    </row>
    <row r="217" spans="1:40" x14ac:dyDescent="0.35">
      <c r="A217" s="1">
        <v>201503</v>
      </c>
      <c r="B217">
        <v>-2.4647597065369564E-2</v>
      </c>
      <c r="C217">
        <v>2.4157506945283735E-3</v>
      </c>
      <c r="D217">
        <v>-4.3408360128617263E-2</v>
      </c>
      <c r="E217">
        <v>-5.409252669039144E-2</v>
      </c>
      <c r="F217">
        <v>2.4621372366528504E-2</v>
      </c>
      <c r="H217" s="40">
        <f t="shared" si="101"/>
        <v>3.5957277809298471E-2</v>
      </c>
      <c r="I217" s="17">
        <f t="shared" si="102"/>
        <v>1</v>
      </c>
      <c r="J217" s="17">
        <f t="shared" si="103"/>
        <v>-2.4647597065369564E-2</v>
      </c>
      <c r="K217" s="79">
        <f t="shared" si="104"/>
        <v>2.6812290698672867</v>
      </c>
      <c r="L217" s="59">
        <f t="shared" si="105"/>
        <v>-6.6085853754044507E-2</v>
      </c>
      <c r="M217" s="40">
        <f t="shared" si="106"/>
        <v>6.813871562871876E-2</v>
      </c>
      <c r="N217" s="17">
        <f t="shared" si="100"/>
        <v>1</v>
      </c>
      <c r="O217" s="17">
        <f t="shared" si="107"/>
        <v>2.4157506945283735E-3</v>
      </c>
      <c r="P217" s="79">
        <f t="shared" si="108"/>
        <v>1.6056158194444847</v>
      </c>
      <c r="Q217" s="41">
        <f t="shared" si="109"/>
        <v>3.8787675309687577E-3</v>
      </c>
      <c r="R217" s="40">
        <f t="shared" si="110"/>
        <v>-0.25762450289486594</v>
      </c>
      <c r="S217" s="17">
        <f t="shared" si="111"/>
        <v>-1</v>
      </c>
      <c r="T217" s="17">
        <f t="shared" si="112"/>
        <v>4.3408360128617263E-2</v>
      </c>
      <c r="U217" s="79">
        <f t="shared" si="113"/>
        <v>1.3646519414286693</v>
      </c>
      <c r="V217" s="41">
        <f t="shared" si="114"/>
        <v>5.9237302923752386E-2</v>
      </c>
      <c r="W217" s="40">
        <f t="shared" si="115"/>
        <v>-0.2716213040026344</v>
      </c>
      <c r="X217" s="17">
        <f t="shared" si="116"/>
        <v>-1</v>
      </c>
      <c r="Y217" s="17">
        <f t="shared" si="117"/>
        <v>5.409252669039144E-2</v>
      </c>
      <c r="Z217" s="79">
        <f t="shared" si="118"/>
        <v>1.4368109189625733</v>
      </c>
      <c r="AA217" s="41">
        <f t="shared" si="119"/>
        <v>7.7720732983028853E-2</v>
      </c>
      <c r="AB217" s="40">
        <f t="shared" si="120"/>
        <v>-6.5054882664130842E-2</v>
      </c>
      <c r="AC217" s="17">
        <f t="shared" si="121"/>
        <v>-1</v>
      </c>
      <c r="AD217" s="17">
        <f t="shared" si="122"/>
        <v>-2.4621372366528504E-2</v>
      </c>
      <c r="AE217" s="79">
        <f t="shared" si="123"/>
        <v>2.2376398027355453</v>
      </c>
      <c r="AF217" s="41">
        <f t="shared" si="124"/>
        <v>-5.5093762805317248E-2</v>
      </c>
      <c r="AG217"/>
      <c r="AH217" s="51">
        <f t="shared" si="125"/>
        <v>3.931437375677649E-3</v>
      </c>
      <c r="AI217">
        <f t="shared" si="126"/>
        <v>3.3472392011989531E-2</v>
      </c>
      <c r="AJ217">
        <f t="shared" si="127"/>
        <v>-2.7296479113937373</v>
      </c>
      <c r="AM217">
        <f t="shared" si="128"/>
        <v>0.30374309893500129</v>
      </c>
      <c r="AN217">
        <f t="shared" si="129"/>
        <v>-2.8173781864944178</v>
      </c>
    </row>
    <row r="218" spans="1:40" x14ac:dyDescent="0.35">
      <c r="A218" s="1">
        <v>201504</v>
      </c>
      <c r="B218">
        <v>-6.7613252197429308E-4</v>
      </c>
      <c r="C218">
        <v>-2.6810459091456851E-2</v>
      </c>
      <c r="D218">
        <v>0.25273109243697478</v>
      </c>
      <c r="E218">
        <v>3.4236267870579207E-2</v>
      </c>
      <c r="F218">
        <v>4.8307184145334414E-2</v>
      </c>
      <c r="H218" s="40">
        <f t="shared" si="101"/>
        <v>3.9936450144520963E-3</v>
      </c>
      <c r="I218" s="17">
        <f t="shared" si="102"/>
        <v>1</v>
      </c>
      <c r="J218" s="17">
        <f t="shared" si="103"/>
        <v>-6.7613252197429308E-4</v>
      </c>
      <c r="K218" s="79">
        <f t="shared" si="104"/>
        <v>2.6812290698672867</v>
      </c>
      <c r="L218" s="59">
        <f t="shared" si="105"/>
        <v>-1.8128661730001565E-3</v>
      </c>
      <c r="M218" s="40">
        <f t="shared" si="106"/>
        <v>6.7790259586296697E-2</v>
      </c>
      <c r="N218" s="17">
        <f t="shared" si="100"/>
        <v>1</v>
      </c>
      <c r="O218" s="17">
        <f t="shared" si="107"/>
        <v>-2.6810459091456851E-2</v>
      </c>
      <c r="P218" s="79">
        <f t="shared" si="108"/>
        <v>1.6056158194444847</v>
      </c>
      <c r="Q218" s="41">
        <f t="shared" si="109"/>
        <v>-4.304729724381233E-2</v>
      </c>
      <c r="R218" s="40">
        <f t="shared" si="110"/>
        <v>-0.10632386831448848</v>
      </c>
      <c r="S218" s="17">
        <f t="shared" si="111"/>
        <v>-1</v>
      </c>
      <c r="T218" s="17">
        <f t="shared" si="112"/>
        <v>-0.25273109243697478</v>
      </c>
      <c r="U218" s="79">
        <f t="shared" si="113"/>
        <v>1.3646519414286693</v>
      </c>
      <c r="V218" s="41">
        <f t="shared" si="114"/>
        <v>-0.34488997595350612</v>
      </c>
      <c r="W218" s="40">
        <f t="shared" si="115"/>
        <v>-0.21448416945002768</v>
      </c>
      <c r="X218" s="17">
        <f t="shared" si="116"/>
        <v>-1</v>
      </c>
      <c r="Y218" s="17">
        <f t="shared" si="117"/>
        <v>-3.4236267870579207E-2</v>
      </c>
      <c r="Z218" s="79">
        <f t="shared" si="118"/>
        <v>1.4368109189625733</v>
      </c>
      <c r="AA218" s="41">
        <f t="shared" si="119"/>
        <v>-4.919104350097573E-2</v>
      </c>
      <c r="AB218" s="40">
        <f t="shared" si="120"/>
        <v>-3.2437273232691743E-2</v>
      </c>
      <c r="AC218" s="17">
        <f t="shared" si="121"/>
        <v>-1</v>
      </c>
      <c r="AD218" s="17">
        <f t="shared" si="122"/>
        <v>-4.8307184145334414E-2</v>
      </c>
      <c r="AE218" s="79">
        <f t="shared" si="123"/>
        <v>2.2376398027355453</v>
      </c>
      <c r="AF218" s="41">
        <f t="shared" si="124"/>
        <v>-0.10809407800167577</v>
      </c>
      <c r="AG218"/>
      <c r="AH218" s="51">
        <f t="shared" si="125"/>
        <v>-0.10940705217459404</v>
      </c>
      <c r="AI218">
        <f t="shared" si="126"/>
        <v>-1.8319675552227108</v>
      </c>
      <c r="AJ218">
        <f t="shared" si="127"/>
        <v>3.5069156041519172</v>
      </c>
      <c r="AM218">
        <f t="shared" si="128"/>
        <v>-2.0734401680740593</v>
      </c>
      <c r="AN218">
        <f t="shared" si="129"/>
        <v>4.460893987711545</v>
      </c>
    </row>
    <row r="219" spans="1:40" x14ac:dyDescent="0.35">
      <c r="A219" s="1">
        <v>201505</v>
      </c>
      <c r="B219">
        <v>6.2584573748307726E-3</v>
      </c>
      <c r="C219">
        <v>3.3925586578344546E-2</v>
      </c>
      <c r="D219">
        <v>1.1235955056179581E-2</v>
      </c>
      <c r="E219">
        <v>-8.2211713350309079E-2</v>
      </c>
      <c r="F219">
        <v>-5.3131153997636904E-2</v>
      </c>
      <c r="H219" s="40">
        <f t="shared" si="101"/>
        <v>-7.6996650162703517E-2</v>
      </c>
      <c r="I219" s="17">
        <f t="shared" si="102"/>
        <v>-1</v>
      </c>
      <c r="J219" s="17">
        <f t="shared" si="103"/>
        <v>-6.2584573748307726E-3</v>
      </c>
      <c r="K219" s="79">
        <f t="shared" si="104"/>
        <v>2.6812290698672867</v>
      </c>
      <c r="L219" s="59">
        <f t="shared" si="105"/>
        <v>-1.6780357845921572E-2</v>
      </c>
      <c r="M219" s="40">
        <f t="shared" si="106"/>
        <v>-6.2167837174241347E-2</v>
      </c>
      <c r="N219" s="17">
        <f t="shared" si="100"/>
        <v>-1</v>
      </c>
      <c r="O219" s="17">
        <f t="shared" si="107"/>
        <v>-3.3925586578344546E-2</v>
      </c>
      <c r="P219" s="79">
        <f t="shared" si="108"/>
        <v>1.6056158194444847</v>
      </c>
      <c r="Q219" s="41">
        <f t="shared" si="109"/>
        <v>-5.4471458494123492E-2</v>
      </c>
      <c r="R219" s="40">
        <f t="shared" si="110"/>
        <v>0.24083185336971735</v>
      </c>
      <c r="S219" s="17">
        <f t="shared" si="111"/>
        <v>1</v>
      </c>
      <c r="T219" s="17">
        <f t="shared" si="112"/>
        <v>1.1235955056179581E-2</v>
      </c>
      <c r="U219" s="79">
        <f t="shared" si="113"/>
        <v>1.3646519414286693</v>
      </c>
      <c r="V219" s="41">
        <f t="shared" si="114"/>
        <v>1.5333167881220737E-2</v>
      </c>
      <c r="W219" s="40">
        <f t="shared" si="115"/>
        <v>-0.15203661706564298</v>
      </c>
      <c r="X219" s="17">
        <f t="shared" si="116"/>
        <v>-1</v>
      </c>
      <c r="Y219" s="17">
        <f t="shared" si="117"/>
        <v>8.2211713350309079E-2</v>
      </c>
      <c r="Z219" s="79">
        <f t="shared" si="118"/>
        <v>1.4368109189625733</v>
      </c>
      <c r="AA219" s="41">
        <f t="shared" si="119"/>
        <v>0.11812268740834524</v>
      </c>
      <c r="AB219" s="40">
        <f t="shared" si="120"/>
        <v>0.143102406566191</v>
      </c>
      <c r="AC219" s="17">
        <f t="shared" si="121"/>
        <v>1</v>
      </c>
      <c r="AD219" s="17">
        <f t="shared" si="122"/>
        <v>-5.3131153997636904E-2</v>
      </c>
      <c r="AE219" s="79">
        <f t="shared" si="123"/>
        <v>2.2376398027355453</v>
      </c>
      <c r="AF219" s="41">
        <f t="shared" si="124"/>
        <v>-0.11888838495038412</v>
      </c>
      <c r="AG219"/>
      <c r="AH219" s="51">
        <f t="shared" si="125"/>
        <v>-1.1336869200172644E-2</v>
      </c>
      <c r="AI219">
        <f t="shared" si="126"/>
        <v>0.52959440550775294</v>
      </c>
      <c r="AJ219">
        <f t="shared" si="127"/>
        <v>0.75330895418169952</v>
      </c>
      <c r="AM219">
        <f t="shared" si="128"/>
        <v>1.0750627382312856</v>
      </c>
      <c r="AN219">
        <f t="shared" si="129"/>
        <v>1.2538931335888428</v>
      </c>
    </row>
    <row r="220" spans="1:40" x14ac:dyDescent="0.35">
      <c r="A220" s="1">
        <v>201506</v>
      </c>
      <c r="B220">
        <v>-1.5128593040847238E-2</v>
      </c>
      <c r="C220">
        <v>-6.7061852583677584E-2</v>
      </c>
      <c r="D220">
        <v>-1.3764510779436079E-2</v>
      </c>
      <c r="E220">
        <v>4.954419342053118E-2</v>
      </c>
      <c r="F220">
        <v>-4.1470820681336007E-2</v>
      </c>
      <c r="H220" s="40">
        <f t="shared" si="101"/>
        <v>-1.9065272212513085E-2</v>
      </c>
      <c r="I220" s="17">
        <f t="shared" si="102"/>
        <v>-1</v>
      </c>
      <c r="J220" s="17">
        <f t="shared" si="103"/>
        <v>1.5128593040847238E-2</v>
      </c>
      <c r="K220" s="79">
        <f t="shared" si="104"/>
        <v>2.6812290698672867</v>
      </c>
      <c r="L220" s="59">
        <f t="shared" si="105"/>
        <v>4.0563223447311544E-2</v>
      </c>
      <c r="M220" s="40">
        <f t="shared" si="106"/>
        <v>9.5308781814160692E-3</v>
      </c>
      <c r="N220" s="17">
        <f t="shared" si="100"/>
        <v>1</v>
      </c>
      <c r="O220" s="17">
        <f t="shared" si="107"/>
        <v>-6.7061852583677584E-2</v>
      </c>
      <c r="P220" s="79">
        <f t="shared" si="108"/>
        <v>1.6056158194444847</v>
      </c>
      <c r="Q220" s="41">
        <f t="shared" si="109"/>
        <v>-0.10767557138960672</v>
      </c>
      <c r="R220" s="40">
        <f t="shared" si="110"/>
        <v>0.2205586873645371</v>
      </c>
      <c r="S220" s="17">
        <f t="shared" si="111"/>
        <v>1</v>
      </c>
      <c r="T220" s="17">
        <f t="shared" si="112"/>
        <v>-1.3764510779436079E-2</v>
      </c>
      <c r="U220" s="79">
        <f t="shared" si="113"/>
        <v>1.3646519414286693</v>
      </c>
      <c r="V220" s="41">
        <f t="shared" si="114"/>
        <v>-1.878376635797329E-2</v>
      </c>
      <c r="W220" s="40">
        <f t="shared" si="115"/>
        <v>-0.10206797217012131</v>
      </c>
      <c r="X220" s="17">
        <f t="shared" si="116"/>
        <v>-1</v>
      </c>
      <c r="Y220" s="17">
        <f t="shared" si="117"/>
        <v>-4.954419342053118E-2</v>
      </c>
      <c r="Z220" s="79">
        <f t="shared" si="118"/>
        <v>1.4368109189625733</v>
      </c>
      <c r="AA220" s="41">
        <f t="shared" si="119"/>
        <v>-7.1185638077812877E-2</v>
      </c>
      <c r="AB220" s="40">
        <f t="shared" si="120"/>
        <v>1.9797402514226015E-2</v>
      </c>
      <c r="AC220" s="17">
        <f t="shared" si="121"/>
        <v>1</v>
      </c>
      <c r="AD220" s="17">
        <f t="shared" si="122"/>
        <v>-4.1470820681336007E-2</v>
      </c>
      <c r="AE220" s="79">
        <f t="shared" si="123"/>
        <v>2.2376398027355453</v>
      </c>
      <c r="AF220" s="41">
        <f t="shared" si="124"/>
        <v>-9.279675900866588E-2</v>
      </c>
      <c r="AG220"/>
      <c r="AH220" s="51">
        <f t="shared" si="125"/>
        <v>-4.9975702277349446E-2</v>
      </c>
      <c r="AI220">
        <f t="shared" si="126"/>
        <v>0.91310375258817322</v>
      </c>
      <c r="AJ220">
        <f t="shared" si="127"/>
        <v>-0.42317797544334645</v>
      </c>
      <c r="AM220">
        <f t="shared" si="128"/>
        <v>0.65592626272322219</v>
      </c>
      <c r="AN220">
        <f t="shared" si="129"/>
        <v>-0.54526078636333164</v>
      </c>
    </row>
    <row r="221" spans="1:40" x14ac:dyDescent="0.35">
      <c r="A221" s="1">
        <v>201507</v>
      </c>
      <c r="B221">
        <v>-6.5454855777436483E-2</v>
      </c>
      <c r="C221">
        <v>-5.3655092741159094E-2</v>
      </c>
      <c r="D221">
        <v>-0.207667731629393</v>
      </c>
      <c r="E221">
        <v>-5.4003021148036345E-2</v>
      </c>
      <c r="F221">
        <v>-9.3039402881444189E-2</v>
      </c>
      <c r="H221" s="40">
        <f t="shared" si="101"/>
        <v>-9.5462681879907585E-3</v>
      </c>
      <c r="I221" s="17">
        <f t="shared" si="102"/>
        <v>-1</v>
      </c>
      <c r="J221" s="17">
        <f t="shared" si="103"/>
        <v>6.5454855777436483E-2</v>
      </c>
      <c r="K221" s="79">
        <f t="shared" si="104"/>
        <v>2.6812290698672867</v>
      </c>
      <c r="L221" s="59">
        <f t="shared" si="105"/>
        <v>0.17549946207443343</v>
      </c>
      <c r="M221" s="40">
        <f t="shared" si="106"/>
        <v>-5.9946725096789888E-2</v>
      </c>
      <c r="N221" s="17">
        <f t="shared" si="100"/>
        <v>-1</v>
      </c>
      <c r="O221" s="17">
        <f t="shared" si="107"/>
        <v>5.3655092741159094E-2</v>
      </c>
      <c r="P221" s="79">
        <f t="shared" si="108"/>
        <v>1.6056158194444847</v>
      </c>
      <c r="Q221" s="41">
        <f t="shared" si="109"/>
        <v>8.6149465698965977E-2</v>
      </c>
      <c r="R221" s="40">
        <f t="shared" si="110"/>
        <v>0.25020253671371828</v>
      </c>
      <c r="S221" s="17">
        <f t="shared" si="111"/>
        <v>1</v>
      </c>
      <c r="T221" s="17">
        <f t="shared" si="112"/>
        <v>-0.207667731629393</v>
      </c>
      <c r="U221" s="79">
        <f t="shared" si="113"/>
        <v>1.3646519414286693</v>
      </c>
      <c r="V221" s="41">
        <f t="shared" si="114"/>
        <v>-0.28339417314013904</v>
      </c>
      <c r="W221" s="40">
        <f t="shared" si="115"/>
        <v>1.5687479408013072E-3</v>
      </c>
      <c r="X221" s="17">
        <f t="shared" si="116"/>
        <v>1</v>
      </c>
      <c r="Y221" s="17">
        <f t="shared" si="117"/>
        <v>-5.4003021148036345E-2</v>
      </c>
      <c r="Z221" s="79">
        <f t="shared" si="118"/>
        <v>1.4368109189625733</v>
      </c>
      <c r="AA221" s="41">
        <f t="shared" si="119"/>
        <v>-7.7592130442465379E-2</v>
      </c>
      <c r="AB221" s="40">
        <f t="shared" si="120"/>
        <v>-4.6294790533638497E-2</v>
      </c>
      <c r="AC221" s="17">
        <f t="shared" si="121"/>
        <v>-1</v>
      </c>
      <c r="AD221" s="17">
        <f t="shared" si="122"/>
        <v>9.3039402881444189E-2</v>
      </c>
      <c r="AE221" s="79">
        <f t="shared" si="123"/>
        <v>2.2376398027355453</v>
      </c>
      <c r="AF221" s="41">
        <f t="shared" si="124"/>
        <v>0.2081886711102677</v>
      </c>
      <c r="AG221"/>
      <c r="AH221" s="51">
        <f t="shared" si="125"/>
        <v>2.1770259060212543E-2</v>
      </c>
      <c r="AI221">
        <f t="shared" si="126"/>
        <v>-0.94148608058415006</v>
      </c>
      <c r="AJ221">
        <f t="shared" si="127"/>
        <v>-0.29676283334045905</v>
      </c>
      <c r="AM221">
        <f t="shared" si="128"/>
        <v>-1.3252734137115372</v>
      </c>
      <c r="AN221">
        <f t="shared" si="129"/>
        <v>0.99673248195573727</v>
      </c>
    </row>
    <row r="222" spans="1:40" x14ac:dyDescent="0.35">
      <c r="A222" s="1">
        <v>201508</v>
      </c>
      <c r="B222">
        <v>3.4152132225367726E-2</v>
      </c>
      <c r="C222">
        <v>-1.0783316378433438E-2</v>
      </c>
      <c r="D222">
        <v>4.414261460101887E-2</v>
      </c>
      <c r="E222">
        <v>-7.5848303393213357E-3</v>
      </c>
      <c r="F222">
        <v>-1.5693779904306204E-2</v>
      </c>
      <c r="H222" s="40">
        <f t="shared" si="101"/>
        <v>-7.4324991443452948E-2</v>
      </c>
      <c r="I222" s="17">
        <f t="shared" si="102"/>
        <v>-1</v>
      </c>
      <c r="J222" s="17">
        <f t="shared" si="103"/>
        <v>-3.4152132225367726E-2</v>
      </c>
      <c r="K222" s="79">
        <f t="shared" si="104"/>
        <v>2.6812290698672867</v>
      </c>
      <c r="L222" s="59">
        <f t="shared" si="105"/>
        <v>-9.1569689720607292E-2</v>
      </c>
      <c r="M222" s="40">
        <f t="shared" si="106"/>
        <v>-8.6791358746492131E-2</v>
      </c>
      <c r="N222" s="17">
        <f t="shared" si="100"/>
        <v>-1</v>
      </c>
      <c r="O222" s="17">
        <f t="shared" si="107"/>
        <v>1.0783316378433438E-2</v>
      </c>
      <c r="P222" s="79">
        <f t="shared" si="108"/>
        <v>1.6056158194444847</v>
      </c>
      <c r="Q222" s="41">
        <f t="shared" si="109"/>
        <v>1.7313863363287538E-2</v>
      </c>
      <c r="R222" s="40">
        <f t="shared" si="110"/>
        <v>-0.2101962873526495</v>
      </c>
      <c r="S222" s="17">
        <f t="shared" si="111"/>
        <v>-1</v>
      </c>
      <c r="T222" s="17">
        <f t="shared" si="112"/>
        <v>-4.414261460101887E-2</v>
      </c>
      <c r="U222" s="79">
        <f t="shared" si="113"/>
        <v>1.3646519414286693</v>
      </c>
      <c r="V222" s="41">
        <f t="shared" si="114"/>
        <v>-6.0239304715017927E-2</v>
      </c>
      <c r="W222" s="40">
        <f t="shared" si="115"/>
        <v>-8.6670541077814245E-2</v>
      </c>
      <c r="X222" s="17">
        <f t="shared" si="116"/>
        <v>-1</v>
      </c>
      <c r="Y222" s="17">
        <f t="shared" si="117"/>
        <v>7.5848303393213357E-3</v>
      </c>
      <c r="Z222" s="79">
        <f t="shared" si="118"/>
        <v>1.4368109189625733</v>
      </c>
      <c r="AA222" s="41">
        <f t="shared" si="119"/>
        <v>1.0897967050015495E-2</v>
      </c>
      <c r="AB222" s="40">
        <f t="shared" si="120"/>
        <v>-0.1876413775604171</v>
      </c>
      <c r="AC222" s="17">
        <f t="shared" si="121"/>
        <v>-1</v>
      </c>
      <c r="AD222" s="17">
        <f t="shared" si="122"/>
        <v>1.5693779904306204E-2</v>
      </c>
      <c r="AE222" s="79">
        <f t="shared" si="123"/>
        <v>2.2376398027355453</v>
      </c>
      <c r="AF222" s="41">
        <f t="shared" si="124"/>
        <v>3.5117026569246798E-2</v>
      </c>
      <c r="AG222"/>
      <c r="AH222" s="51">
        <f t="shared" si="125"/>
        <v>-1.7696027490615076E-2</v>
      </c>
      <c r="AI222">
        <f t="shared" si="126"/>
        <v>-0.66757425024018824</v>
      </c>
      <c r="AJ222">
        <f t="shared" si="127"/>
        <v>-2.1246746545508772</v>
      </c>
      <c r="AM222">
        <f t="shared" si="128"/>
        <v>-0.63158193721593747</v>
      </c>
      <c r="AN222">
        <f t="shared" si="129"/>
        <v>-2.8473952990445497</v>
      </c>
    </row>
    <row r="223" spans="1:40" x14ac:dyDescent="0.35">
      <c r="A223" s="1">
        <v>201509</v>
      </c>
      <c r="B223">
        <v>-1.5275938189845406E-2</v>
      </c>
      <c r="C223">
        <v>-4.6620046620046152E-3</v>
      </c>
      <c r="D223">
        <v>-8.3536585365853622E-2</v>
      </c>
      <c r="E223">
        <v>-2.3732904263877752E-2</v>
      </c>
      <c r="F223">
        <v>5.7359517791173431E-3</v>
      </c>
      <c r="H223" s="40">
        <f t="shared" si="101"/>
        <v>-4.6431316592915994E-2</v>
      </c>
      <c r="I223" s="17">
        <f t="shared" si="102"/>
        <v>-1</v>
      </c>
      <c r="J223" s="17">
        <f t="shared" si="103"/>
        <v>1.5275938189845406E-2</v>
      </c>
      <c r="K223" s="79">
        <f t="shared" si="104"/>
        <v>2.6812290698672867</v>
      </c>
      <c r="L223" s="59">
        <f t="shared" si="105"/>
        <v>4.0958289544109364E-2</v>
      </c>
      <c r="M223" s="40">
        <f t="shared" si="106"/>
        <v>-0.13150026170327012</v>
      </c>
      <c r="N223" s="17">
        <f t="shared" si="100"/>
        <v>-1</v>
      </c>
      <c r="O223" s="17">
        <f t="shared" si="107"/>
        <v>4.6620046620046152E-3</v>
      </c>
      <c r="P223" s="79">
        <f t="shared" si="108"/>
        <v>1.6056158194444847</v>
      </c>
      <c r="Q223" s="41">
        <f t="shared" si="109"/>
        <v>7.4853884356385486E-3</v>
      </c>
      <c r="R223" s="40">
        <f t="shared" si="110"/>
        <v>-0.17728962780781021</v>
      </c>
      <c r="S223" s="17">
        <f t="shared" si="111"/>
        <v>-1</v>
      </c>
      <c r="T223" s="17">
        <f t="shared" si="112"/>
        <v>8.3536585365853622E-2</v>
      </c>
      <c r="U223" s="79">
        <f t="shared" si="113"/>
        <v>1.3646519414286693</v>
      </c>
      <c r="V223" s="41">
        <f t="shared" si="114"/>
        <v>0.11399836339983391</v>
      </c>
      <c r="W223" s="40">
        <f t="shared" si="115"/>
        <v>-1.2043658066826501E-2</v>
      </c>
      <c r="X223" s="17">
        <f t="shared" si="116"/>
        <v>-1</v>
      </c>
      <c r="Y223" s="17">
        <f t="shared" si="117"/>
        <v>2.3732904263877752E-2</v>
      </c>
      <c r="Z223" s="79">
        <f t="shared" si="118"/>
        <v>1.4368109189625733</v>
      </c>
      <c r="AA223" s="41">
        <f t="shared" si="119"/>
        <v>3.4099695985032964E-2</v>
      </c>
      <c r="AB223" s="40">
        <f t="shared" si="120"/>
        <v>-0.1502040034670864</v>
      </c>
      <c r="AC223" s="17">
        <f t="shared" si="121"/>
        <v>-1</v>
      </c>
      <c r="AD223" s="17">
        <f t="shared" si="122"/>
        <v>-5.7359517791173431E-3</v>
      </c>
      <c r="AE223" s="79">
        <f t="shared" si="123"/>
        <v>2.2376398027355453</v>
      </c>
      <c r="AF223" s="41">
        <f t="shared" si="124"/>
        <v>-1.2834994007524731E-2</v>
      </c>
      <c r="AG223"/>
      <c r="AH223" s="51">
        <f t="shared" si="125"/>
        <v>3.6741348671418012E-2</v>
      </c>
      <c r="AI223">
        <f t="shared" si="126"/>
        <v>1.1667573623747811</v>
      </c>
      <c r="AJ223">
        <f t="shared" si="127"/>
        <v>1.7892426488652688</v>
      </c>
      <c r="AM223">
        <f t="shared" si="128"/>
        <v>1.6878256477244384</v>
      </c>
      <c r="AN223">
        <f t="shared" si="129"/>
        <v>3.1647093701304438</v>
      </c>
    </row>
    <row r="224" spans="1:40" x14ac:dyDescent="0.35">
      <c r="A224" s="1">
        <v>201510</v>
      </c>
      <c r="B224">
        <v>2.349354375896695E-2</v>
      </c>
      <c r="C224">
        <v>7.2255131560821084E-2</v>
      </c>
      <c r="D224">
        <v>3.3266799733865593E-2</v>
      </c>
      <c r="E224">
        <v>-3.296250515039123E-3</v>
      </c>
      <c r="F224">
        <v>-9.4731754470759322E-3</v>
      </c>
      <c r="H224" s="40">
        <f t="shared" si="101"/>
        <v>-4.6578661741914162E-2</v>
      </c>
      <c r="I224" s="17">
        <f t="shared" si="102"/>
        <v>-1</v>
      </c>
      <c r="J224" s="17">
        <f t="shared" si="103"/>
        <v>-2.349354375896695E-2</v>
      </c>
      <c r="K224" s="79">
        <f t="shared" si="104"/>
        <v>2.6812290698672867</v>
      </c>
      <c r="L224" s="59">
        <f t="shared" si="105"/>
        <v>-6.2991572480741359E-2</v>
      </c>
      <c r="M224" s="40">
        <f t="shared" si="106"/>
        <v>-6.9100413781597148E-2</v>
      </c>
      <c r="N224" s="17">
        <f t="shared" si="100"/>
        <v>-1</v>
      </c>
      <c r="O224" s="17">
        <f t="shared" si="107"/>
        <v>-7.2255131560821084E-2</v>
      </c>
      <c r="P224" s="79">
        <f t="shared" si="108"/>
        <v>1.6056158194444847</v>
      </c>
      <c r="Q224" s="41">
        <f t="shared" si="109"/>
        <v>-0.11601398227009679</v>
      </c>
      <c r="R224" s="40">
        <f t="shared" si="110"/>
        <v>-0.24706170239422776</v>
      </c>
      <c r="S224" s="17">
        <f t="shared" si="111"/>
        <v>-1</v>
      </c>
      <c r="T224" s="17">
        <f t="shared" si="112"/>
        <v>-3.3266799733865593E-2</v>
      </c>
      <c r="U224" s="79">
        <f t="shared" si="113"/>
        <v>1.3646519414286693</v>
      </c>
      <c r="V224" s="41">
        <f t="shared" si="114"/>
        <v>-4.5397602841938424E-2</v>
      </c>
      <c r="W224" s="40">
        <f t="shared" si="115"/>
        <v>-8.5320755751235433E-2</v>
      </c>
      <c r="X224" s="17">
        <f t="shared" si="116"/>
        <v>-1</v>
      </c>
      <c r="Y224" s="17">
        <f t="shared" si="117"/>
        <v>3.296250515039123E-3</v>
      </c>
      <c r="Z224" s="79">
        <f t="shared" si="118"/>
        <v>1.4368109189625733</v>
      </c>
      <c r="AA224" s="41">
        <f t="shared" si="119"/>
        <v>4.7360887316442177E-3</v>
      </c>
      <c r="AB224" s="40">
        <f t="shared" si="120"/>
        <v>-0.10299723100663305</v>
      </c>
      <c r="AC224" s="17">
        <f t="shared" si="121"/>
        <v>-1</v>
      </c>
      <c r="AD224" s="17">
        <f t="shared" si="122"/>
        <v>9.4731754470759322E-3</v>
      </c>
      <c r="AE224" s="79">
        <f t="shared" si="123"/>
        <v>2.2376398027355453</v>
      </c>
      <c r="AF224" s="41">
        <f t="shared" si="124"/>
        <v>2.1197554438674202E-2</v>
      </c>
      <c r="AG224"/>
      <c r="AH224" s="51">
        <f t="shared" si="125"/>
        <v>-3.9693902884491629E-2</v>
      </c>
      <c r="AI224">
        <f t="shared" si="126"/>
        <v>-0.36119114252065859</v>
      </c>
      <c r="AJ224">
        <f t="shared" si="127"/>
        <v>-0.89343435211134192</v>
      </c>
      <c r="AM224">
        <f t="shared" si="128"/>
        <v>-0.77394835142705909</v>
      </c>
      <c r="AN224">
        <f t="shared" si="129"/>
        <v>0.11175383171604025</v>
      </c>
    </row>
    <row r="225" spans="1:40" x14ac:dyDescent="0.35">
      <c r="A225" s="1">
        <v>201511</v>
      </c>
      <c r="B225">
        <v>-6.6672507446995044E-2</v>
      </c>
      <c r="C225">
        <v>-9.5137149097449858E-2</v>
      </c>
      <c r="D225">
        <v>-0.10603133719682345</v>
      </c>
      <c r="E225">
        <v>-1.0748243075651032E-2</v>
      </c>
      <c r="F225">
        <v>-0.10320093685956866</v>
      </c>
      <c r="H225" s="40">
        <f t="shared" si="101"/>
        <v>4.2369737794489271E-2</v>
      </c>
      <c r="I225" s="17">
        <f t="shared" si="102"/>
        <v>1</v>
      </c>
      <c r="J225" s="17">
        <f t="shared" si="103"/>
        <v>-6.6672507446995044E-2</v>
      </c>
      <c r="K225" s="79">
        <f t="shared" si="104"/>
        <v>2.6812290698672867</v>
      </c>
      <c r="L225" s="59">
        <f t="shared" si="105"/>
        <v>-0.17876426512782626</v>
      </c>
      <c r="M225" s="40">
        <f t="shared" si="106"/>
        <v>5.6809810520383031E-2</v>
      </c>
      <c r="N225" s="17">
        <f t="shared" si="100"/>
        <v>1</v>
      </c>
      <c r="O225" s="17">
        <f t="shared" si="107"/>
        <v>-9.5137149097449858E-2</v>
      </c>
      <c r="P225" s="79">
        <f t="shared" si="108"/>
        <v>1.6056158194444847</v>
      </c>
      <c r="Q225" s="41">
        <f t="shared" si="109"/>
        <v>-0.15275371160771409</v>
      </c>
      <c r="R225" s="40">
        <f t="shared" si="110"/>
        <v>-6.1271710309691585E-3</v>
      </c>
      <c r="S225" s="17">
        <f t="shared" si="111"/>
        <v>-1</v>
      </c>
      <c r="T225" s="17">
        <f t="shared" si="112"/>
        <v>0.10603133719682345</v>
      </c>
      <c r="U225" s="79">
        <f t="shared" si="113"/>
        <v>1.3646519414286693</v>
      </c>
      <c r="V225" s="41">
        <f t="shared" si="114"/>
        <v>0.14469587015792301</v>
      </c>
      <c r="W225" s="40">
        <f t="shared" si="115"/>
        <v>-3.4613985118238211E-2</v>
      </c>
      <c r="X225" s="17">
        <f t="shared" si="116"/>
        <v>-1</v>
      </c>
      <c r="Y225" s="17">
        <f t="shared" si="117"/>
        <v>1.0748243075651032E-2</v>
      </c>
      <c r="Z225" s="79">
        <f t="shared" si="118"/>
        <v>1.4368109189625733</v>
      </c>
      <c r="AA225" s="41">
        <f t="shared" si="119"/>
        <v>1.5443193010759275E-2</v>
      </c>
      <c r="AB225" s="40">
        <f t="shared" si="120"/>
        <v>-1.9431003572264793E-2</v>
      </c>
      <c r="AC225" s="17">
        <f t="shared" si="121"/>
        <v>-1</v>
      </c>
      <c r="AD225" s="17">
        <f t="shared" si="122"/>
        <v>0.10320093685956866</v>
      </c>
      <c r="AE225" s="79">
        <f t="shared" si="123"/>
        <v>2.2376398027355453</v>
      </c>
      <c r="AF225" s="41">
        <f t="shared" si="124"/>
        <v>0.23092652399656868</v>
      </c>
      <c r="AG225"/>
      <c r="AH225" s="51">
        <f t="shared" si="125"/>
        <v>1.1909522085942125E-2</v>
      </c>
      <c r="AI225">
        <f t="shared" si="126"/>
        <v>0.10424329767963833</v>
      </c>
      <c r="AJ225">
        <f t="shared" si="127"/>
        <v>-2.3960308828618766</v>
      </c>
      <c r="AM225">
        <f t="shared" si="128"/>
        <v>-4.537726287186674E-2</v>
      </c>
      <c r="AN225">
        <f t="shared" si="129"/>
        <v>-2.768907872786075</v>
      </c>
    </row>
    <row r="226" spans="1:40" x14ac:dyDescent="0.35">
      <c r="A226" s="1">
        <v>201512</v>
      </c>
      <c r="B226">
        <v>-4.7873838355392273E-3</v>
      </c>
      <c r="C226">
        <v>-2.0090870367741043E-2</v>
      </c>
      <c r="D226">
        <v>-0.11068427370948375</v>
      </c>
      <c r="E226">
        <v>5.8921855411617097E-2</v>
      </c>
      <c r="F226">
        <v>2.5355024756515521E-2</v>
      </c>
      <c r="H226" s="40">
        <f t="shared" si="101"/>
        <v>-5.84549018778735E-2</v>
      </c>
      <c r="I226" s="17">
        <f t="shared" si="102"/>
        <v>-1</v>
      </c>
      <c r="J226" s="17">
        <f t="shared" si="103"/>
        <v>4.7873838355392273E-3</v>
      </c>
      <c r="K226" s="79">
        <f t="shared" si="104"/>
        <v>2.6812290698672867</v>
      </c>
      <c r="L226" s="59">
        <f t="shared" si="105"/>
        <v>1.2836072708460525E-2</v>
      </c>
      <c r="M226" s="40">
        <f t="shared" si="106"/>
        <v>-2.7544022198633389E-2</v>
      </c>
      <c r="N226" s="17">
        <f t="shared" si="100"/>
        <v>-1</v>
      </c>
      <c r="O226" s="17">
        <f t="shared" si="107"/>
        <v>2.0090870367741043E-2</v>
      </c>
      <c r="P226" s="79">
        <f t="shared" si="108"/>
        <v>1.6056158194444847</v>
      </c>
      <c r="Q226" s="41">
        <f t="shared" si="109"/>
        <v>3.2258219288853453E-2</v>
      </c>
      <c r="R226" s="40">
        <f t="shared" si="110"/>
        <v>-0.15630112282881148</v>
      </c>
      <c r="S226" s="17">
        <f t="shared" si="111"/>
        <v>-1</v>
      </c>
      <c r="T226" s="17">
        <f t="shared" si="112"/>
        <v>0.11068427370948375</v>
      </c>
      <c r="U226" s="79">
        <f t="shared" si="113"/>
        <v>1.3646519414286693</v>
      </c>
      <c r="V226" s="41">
        <f t="shared" si="114"/>
        <v>0.15104550900326921</v>
      </c>
      <c r="W226" s="40">
        <f t="shared" si="115"/>
        <v>-3.7777397854567907E-2</v>
      </c>
      <c r="X226" s="17">
        <f t="shared" si="116"/>
        <v>-1</v>
      </c>
      <c r="Y226" s="17">
        <f t="shared" si="117"/>
        <v>-5.8921855411617097E-2</v>
      </c>
      <c r="Z226" s="79">
        <f t="shared" si="118"/>
        <v>1.4368109189625733</v>
      </c>
      <c r="AA226" s="41">
        <f t="shared" si="119"/>
        <v>-8.4659565220945435E-2</v>
      </c>
      <c r="AB226" s="40">
        <f t="shared" si="120"/>
        <v>-0.10693816052752725</v>
      </c>
      <c r="AC226" s="17">
        <f t="shared" si="121"/>
        <v>-1</v>
      </c>
      <c r="AD226" s="17">
        <f t="shared" si="122"/>
        <v>-2.5355024756515521E-2</v>
      </c>
      <c r="AE226" s="79">
        <f t="shared" si="123"/>
        <v>2.2376398027355453</v>
      </c>
      <c r="AF226" s="41">
        <f t="shared" si="124"/>
        <v>-5.6735412594524255E-2</v>
      </c>
      <c r="AG226"/>
      <c r="AH226" s="51">
        <f t="shared" si="125"/>
        <v>1.0948964637022702E-2</v>
      </c>
      <c r="AI226">
        <f t="shared" si="126"/>
        <v>0.84478070293616581</v>
      </c>
      <c r="AJ226">
        <f t="shared" si="127"/>
        <v>0.57416097952328826</v>
      </c>
      <c r="AM226">
        <f t="shared" si="128"/>
        <v>1.0241787867124454</v>
      </c>
      <c r="AN226">
        <f t="shared" si="129"/>
        <v>1.5424577624996036</v>
      </c>
    </row>
    <row r="227" spans="1:40" x14ac:dyDescent="0.35">
      <c r="A227" s="1">
        <v>201601</v>
      </c>
      <c r="B227">
        <v>5.3008866251650577E-2</v>
      </c>
      <c r="C227">
        <v>3.1877128160544776E-2</v>
      </c>
      <c r="D227">
        <v>-9.2332613390928797E-2</v>
      </c>
      <c r="E227">
        <v>-8.1689029202841379E-2</v>
      </c>
      <c r="F227">
        <v>-3.0830459007694322E-2</v>
      </c>
      <c r="H227" s="40">
        <f t="shared" si="101"/>
        <v>-4.7966347523567321E-2</v>
      </c>
      <c r="I227" s="17">
        <f t="shared" si="102"/>
        <v>-1</v>
      </c>
      <c r="J227" s="17">
        <f t="shared" si="103"/>
        <v>-5.3008866251650577E-2</v>
      </c>
      <c r="K227" s="79">
        <f t="shared" si="104"/>
        <v>2.6812290698672867</v>
      </c>
      <c r="L227" s="59">
        <f t="shared" si="105"/>
        <v>-0.14212891315463247</v>
      </c>
      <c r="M227" s="40">
        <f t="shared" si="106"/>
        <v>-4.2972887904369816E-2</v>
      </c>
      <c r="N227" s="17">
        <f t="shared" si="100"/>
        <v>-1</v>
      </c>
      <c r="O227" s="17">
        <f t="shared" si="107"/>
        <v>-3.1877128160544776E-2</v>
      </c>
      <c r="P227" s="79">
        <f t="shared" si="108"/>
        <v>1.6056158194444847</v>
      </c>
      <c r="Q227" s="41">
        <f t="shared" si="109"/>
        <v>-5.1182421253029964E-2</v>
      </c>
      <c r="R227" s="40">
        <f t="shared" si="110"/>
        <v>-0.18344881117244161</v>
      </c>
      <c r="S227" s="17">
        <f t="shared" si="111"/>
        <v>-1</v>
      </c>
      <c r="T227" s="17">
        <f t="shared" si="112"/>
        <v>9.2332613390928797E-2</v>
      </c>
      <c r="U227" s="79">
        <f t="shared" si="113"/>
        <v>1.3646519414286693</v>
      </c>
      <c r="V227" s="41">
        <f t="shared" si="114"/>
        <v>0.12600188012111374</v>
      </c>
      <c r="W227" s="40">
        <f t="shared" si="115"/>
        <v>4.4877361820926942E-2</v>
      </c>
      <c r="X227" s="17">
        <f t="shared" si="116"/>
        <v>1</v>
      </c>
      <c r="Y227" s="17">
        <f t="shared" si="117"/>
        <v>-8.1689029202841379E-2</v>
      </c>
      <c r="Z227" s="79">
        <f t="shared" si="118"/>
        <v>1.4368109189625733</v>
      </c>
      <c r="AA227" s="41">
        <f t="shared" si="119"/>
        <v>-0.11737168911809501</v>
      </c>
      <c r="AB227" s="40">
        <f t="shared" si="120"/>
        <v>-8.7319087550129071E-2</v>
      </c>
      <c r="AC227" s="17">
        <f t="shared" si="121"/>
        <v>-1</v>
      </c>
      <c r="AD227" s="17">
        <f t="shared" si="122"/>
        <v>3.0830459007694322E-2</v>
      </c>
      <c r="AE227" s="79">
        <f t="shared" si="123"/>
        <v>2.2376398027355453</v>
      </c>
      <c r="AF227" s="41">
        <f t="shared" si="124"/>
        <v>6.8987462212223433E-2</v>
      </c>
      <c r="AG227"/>
      <c r="AH227" s="51">
        <f t="shared" si="125"/>
        <v>-2.3138736238484052E-2</v>
      </c>
      <c r="AI227">
        <f t="shared" si="126"/>
        <v>0.40694630745892968</v>
      </c>
      <c r="AJ227">
        <f t="shared" si="127"/>
        <v>-2.3101848848755875</v>
      </c>
      <c r="AM227">
        <f t="shared" si="128"/>
        <v>0.73353020573748451</v>
      </c>
      <c r="AN227">
        <f t="shared" si="129"/>
        <v>-0.75586225284197361</v>
      </c>
    </row>
    <row r="228" spans="1:40" x14ac:dyDescent="0.35">
      <c r="A228" s="1">
        <v>201602</v>
      </c>
      <c r="B228">
        <v>0.10569688283769252</v>
      </c>
      <c r="C228">
        <v>4.7391701186547674E-2</v>
      </c>
      <c r="D228">
        <v>3.866745984533182E-3</v>
      </c>
      <c r="E228">
        <v>-1.1173184357541888E-2</v>
      </c>
      <c r="F228">
        <v>2.9566360052562413E-2</v>
      </c>
      <c r="H228" s="40">
        <f t="shared" si="101"/>
        <v>-1.8451025030883694E-2</v>
      </c>
      <c r="I228" s="17">
        <f t="shared" si="102"/>
        <v>-1</v>
      </c>
      <c r="J228" s="17">
        <f t="shared" si="103"/>
        <v>-0.10569688283769252</v>
      </c>
      <c r="K228" s="79">
        <f t="shared" si="104"/>
        <v>2.6812290698672867</v>
      </c>
      <c r="L228" s="59">
        <f t="shared" si="105"/>
        <v>-0.28339755485877788</v>
      </c>
      <c r="M228" s="40">
        <f t="shared" si="106"/>
        <v>-8.3350891304646124E-2</v>
      </c>
      <c r="N228" s="17">
        <f t="shared" si="100"/>
        <v>-1</v>
      </c>
      <c r="O228" s="17">
        <f t="shared" si="107"/>
        <v>-4.7391701186547674E-2</v>
      </c>
      <c r="P228" s="79">
        <f t="shared" si="108"/>
        <v>1.6056158194444847</v>
      </c>
      <c r="Q228" s="41">
        <f t="shared" si="109"/>
        <v>-7.6092865135506907E-2</v>
      </c>
      <c r="R228" s="40">
        <f t="shared" si="110"/>
        <v>-0.309048224297236</v>
      </c>
      <c r="S228" s="17">
        <f t="shared" si="111"/>
        <v>-1</v>
      </c>
      <c r="T228" s="17">
        <f t="shared" si="112"/>
        <v>-3.866745984533182E-3</v>
      </c>
      <c r="U228" s="79">
        <f t="shared" si="113"/>
        <v>1.3646519414286693</v>
      </c>
      <c r="V228" s="41">
        <f t="shared" si="114"/>
        <v>-5.2767624148047183E-3</v>
      </c>
      <c r="W228" s="40">
        <f t="shared" si="115"/>
        <v>-3.3515416866875314E-2</v>
      </c>
      <c r="X228" s="17">
        <f t="shared" si="116"/>
        <v>-1</v>
      </c>
      <c r="Y228" s="17">
        <f t="shared" si="117"/>
        <v>1.1173184357541888E-2</v>
      </c>
      <c r="Z228" s="79">
        <f t="shared" si="118"/>
        <v>1.4368109189625733</v>
      </c>
      <c r="AA228" s="41">
        <f t="shared" si="119"/>
        <v>1.6053753284498009E-2</v>
      </c>
      <c r="AB228" s="40">
        <f t="shared" si="120"/>
        <v>-0.10867637111074746</v>
      </c>
      <c r="AC228" s="17">
        <f t="shared" si="121"/>
        <v>-1</v>
      </c>
      <c r="AD228" s="17">
        <f t="shared" si="122"/>
        <v>-2.9566360052562413E-2</v>
      </c>
      <c r="AE228" s="79">
        <f t="shared" si="123"/>
        <v>2.2376398027355453</v>
      </c>
      <c r="AF228" s="41">
        <f t="shared" si="124"/>
        <v>-6.6158864075623866E-2</v>
      </c>
      <c r="AG228"/>
      <c r="AH228" s="51">
        <f t="shared" si="125"/>
        <v>-8.2974458640043075E-2</v>
      </c>
      <c r="AI228">
        <f t="shared" si="126"/>
        <v>-1.6463846883817093</v>
      </c>
      <c r="AJ228">
        <f t="shared" si="127"/>
        <v>3.0017701125507408</v>
      </c>
      <c r="AM228">
        <f t="shared" si="128"/>
        <v>-0.9938717349116083</v>
      </c>
      <c r="AN228">
        <f t="shared" si="129"/>
        <v>0.87114638701028291</v>
      </c>
    </row>
    <row r="229" spans="1:40" x14ac:dyDescent="0.35">
      <c r="A229" s="1">
        <v>201603</v>
      </c>
      <c r="B229">
        <v>9.7213220998049188E-4</v>
      </c>
      <c r="C229">
        <v>3.6600080439737281E-2</v>
      </c>
      <c r="D229">
        <v>0.13600000000000012</v>
      </c>
      <c r="E229">
        <v>0.10777922642329418</v>
      </c>
      <c r="F229">
        <v>3.3503509891512406E-2</v>
      </c>
      <c r="H229" s="40">
        <f t="shared" si="101"/>
        <v>0.15391836525380387</v>
      </c>
      <c r="I229" s="17">
        <f t="shared" si="102"/>
        <v>1</v>
      </c>
      <c r="J229" s="17">
        <f t="shared" si="103"/>
        <v>9.7213220998049188E-4</v>
      </c>
      <c r="K229" s="79">
        <f t="shared" si="104"/>
        <v>2.6812290698672867</v>
      </c>
      <c r="L229" s="59">
        <f t="shared" si="105"/>
        <v>2.6065091411540241E-3</v>
      </c>
      <c r="M229" s="40">
        <f t="shared" si="106"/>
        <v>5.9177958979351408E-2</v>
      </c>
      <c r="N229" s="17">
        <f t="shared" si="100"/>
        <v>1</v>
      </c>
      <c r="O229" s="17">
        <f t="shared" si="107"/>
        <v>3.6600080439737281E-2</v>
      </c>
      <c r="P229" s="79">
        <f t="shared" si="108"/>
        <v>1.6056158194444847</v>
      </c>
      <c r="Q229" s="41">
        <f t="shared" si="109"/>
        <v>5.8765668146982829E-2</v>
      </c>
      <c r="R229" s="40">
        <f t="shared" si="110"/>
        <v>-0.19915014111587936</v>
      </c>
      <c r="S229" s="17">
        <f t="shared" si="111"/>
        <v>-1</v>
      </c>
      <c r="T229" s="17">
        <f t="shared" si="112"/>
        <v>-0.13600000000000012</v>
      </c>
      <c r="U229" s="79">
        <f t="shared" si="113"/>
        <v>1.3646519414286693</v>
      </c>
      <c r="V229" s="41">
        <f t="shared" si="114"/>
        <v>-0.18559266403429919</v>
      </c>
      <c r="W229" s="40">
        <f t="shared" si="115"/>
        <v>-3.394035814876617E-2</v>
      </c>
      <c r="X229" s="17">
        <f t="shared" si="116"/>
        <v>-1</v>
      </c>
      <c r="Y229" s="17">
        <f t="shared" si="117"/>
        <v>-0.10777922642329418</v>
      </c>
      <c r="Z229" s="79">
        <f t="shared" si="118"/>
        <v>1.4368109189625733</v>
      </c>
      <c r="AA229" s="41">
        <f t="shared" si="119"/>
        <v>-0.15485836936232858</v>
      </c>
      <c r="AB229" s="40">
        <f t="shared" si="120"/>
        <v>2.4090925801383611E-2</v>
      </c>
      <c r="AC229" s="17">
        <f t="shared" si="121"/>
        <v>1</v>
      </c>
      <c r="AD229" s="17">
        <f t="shared" si="122"/>
        <v>3.3503509891512406E-2</v>
      </c>
      <c r="AE229" s="79">
        <f t="shared" si="123"/>
        <v>2.2376398027355453</v>
      </c>
      <c r="AF229" s="41">
        <f t="shared" si="124"/>
        <v>7.4968787264592218E-2</v>
      </c>
      <c r="AG229"/>
      <c r="AH229" s="51">
        <f t="shared" si="125"/>
        <v>-4.0822013768779739E-2</v>
      </c>
      <c r="AI229">
        <f t="shared" si="126"/>
        <v>-0.43884466697566182</v>
      </c>
      <c r="AJ229">
        <f t="shared" si="127"/>
        <v>-2.9162758637189841</v>
      </c>
      <c r="AM229">
        <f t="shared" si="128"/>
        <v>-0.55088778767285285</v>
      </c>
      <c r="AN229">
        <f t="shared" si="129"/>
        <v>-2.8205031064558455</v>
      </c>
    </row>
    <row r="230" spans="1:40" x14ac:dyDescent="0.35">
      <c r="A230" s="1">
        <v>201604</v>
      </c>
      <c r="B230">
        <v>4.4431854969245732E-2</v>
      </c>
      <c r="C230">
        <v>0.15228918779099843</v>
      </c>
      <c r="D230">
        <v>0.19770474700052154</v>
      </c>
      <c r="E230">
        <v>-4.6684974499803911E-2</v>
      </c>
      <c r="F230">
        <v>4.0907687557888206E-2</v>
      </c>
      <c r="H230" s="40">
        <f t="shared" si="101"/>
        <v>0.15967788129932359</v>
      </c>
      <c r="I230" s="17">
        <f t="shared" si="102"/>
        <v>1</v>
      </c>
      <c r="J230" s="17">
        <f t="shared" si="103"/>
        <v>4.4431854969245732E-2</v>
      </c>
      <c r="K230" s="79">
        <f t="shared" si="104"/>
        <v>2.6812290698672867</v>
      </c>
      <c r="L230" s="59">
        <f t="shared" si="105"/>
        <v>0.11913198117166891</v>
      </c>
      <c r="M230" s="40">
        <f t="shared" si="106"/>
        <v>0.11586890978682973</v>
      </c>
      <c r="N230" s="17">
        <f t="shared" si="100"/>
        <v>1</v>
      </c>
      <c r="O230" s="17">
        <f t="shared" si="107"/>
        <v>0.15228918779099843</v>
      </c>
      <c r="P230" s="79">
        <f t="shared" si="108"/>
        <v>1.6056158194444847</v>
      </c>
      <c r="Q230" s="41">
        <f t="shared" si="109"/>
        <v>0.24451792904757896</v>
      </c>
      <c r="R230" s="40">
        <f t="shared" si="110"/>
        <v>4.7534132593604506E-2</v>
      </c>
      <c r="S230" s="17">
        <f t="shared" si="111"/>
        <v>1</v>
      </c>
      <c r="T230" s="17">
        <f t="shared" si="112"/>
        <v>0.19770474700052154</v>
      </c>
      <c r="U230" s="79">
        <f t="shared" si="113"/>
        <v>1.3646519414286693</v>
      </c>
      <c r="V230" s="41">
        <f t="shared" si="114"/>
        <v>0.2697981668239256</v>
      </c>
      <c r="W230" s="40">
        <f t="shared" si="115"/>
        <v>1.4917012862910917E-2</v>
      </c>
      <c r="X230" s="17">
        <f t="shared" si="116"/>
        <v>1</v>
      </c>
      <c r="Y230" s="17">
        <f t="shared" si="117"/>
        <v>-4.6684974499803911E-2</v>
      </c>
      <c r="Z230" s="79">
        <f t="shared" si="118"/>
        <v>1.4368109189625733</v>
      </c>
      <c r="AA230" s="41">
        <f t="shared" si="119"/>
        <v>-6.7077481112807563E-2</v>
      </c>
      <c r="AB230" s="40">
        <f t="shared" si="120"/>
        <v>3.2239410936380497E-2</v>
      </c>
      <c r="AC230" s="17">
        <f t="shared" si="121"/>
        <v>1</v>
      </c>
      <c r="AD230" s="17">
        <f t="shared" si="122"/>
        <v>4.0907687557888206E-2</v>
      </c>
      <c r="AE230" s="79">
        <f t="shared" si="123"/>
        <v>2.2376398027355453</v>
      </c>
      <c r="AF230" s="41">
        <f t="shared" si="124"/>
        <v>9.1536669917400282E-2</v>
      </c>
      <c r="AG230"/>
      <c r="AH230" s="51">
        <f t="shared" si="125"/>
        <v>0.13158145316955322</v>
      </c>
      <c r="AI230">
        <f t="shared" si="126"/>
        <v>-0.64540288652749811</v>
      </c>
      <c r="AJ230">
        <f t="shared" si="127"/>
        <v>-0.18224302609951337</v>
      </c>
      <c r="AM230">
        <f t="shared" si="128"/>
        <v>5.8171677763078022E-2</v>
      </c>
      <c r="AN230">
        <f t="shared" si="129"/>
        <v>-1.3049567222730492</v>
      </c>
    </row>
    <row r="231" spans="1:40" x14ac:dyDescent="0.35">
      <c r="A231" s="1">
        <v>201605</v>
      </c>
      <c r="B231">
        <v>-5.6567222006974061E-2</v>
      </c>
      <c r="C231">
        <v>-0.10241876648521242</v>
      </c>
      <c r="D231">
        <v>6.9250871080139387E-2</v>
      </c>
      <c r="E231">
        <v>4.115226337448874E-4</v>
      </c>
      <c r="F231">
        <v>-7.5386820900687157E-2</v>
      </c>
      <c r="H231" s="40">
        <f t="shared" si="101"/>
        <v>0.15110087001691874</v>
      </c>
      <c r="I231" s="17">
        <f t="shared" si="102"/>
        <v>1</v>
      </c>
      <c r="J231" s="17">
        <f t="shared" si="103"/>
        <v>-5.6567222006974061E-2</v>
      </c>
      <c r="K231" s="79">
        <f t="shared" si="104"/>
        <v>2.6812290698672867</v>
      </c>
      <c r="L231" s="59">
        <f t="shared" si="105"/>
        <v>-0.15166968004673537</v>
      </c>
      <c r="M231" s="40">
        <f t="shared" si="106"/>
        <v>0.23628096941728338</v>
      </c>
      <c r="N231" s="17">
        <f t="shared" si="100"/>
        <v>1</v>
      </c>
      <c r="O231" s="17">
        <f t="shared" si="107"/>
        <v>-0.10241876648521242</v>
      </c>
      <c r="P231" s="79">
        <f t="shared" si="108"/>
        <v>1.6056158194444847</v>
      </c>
      <c r="Q231" s="41">
        <f t="shared" si="109"/>
        <v>-0.16444519167664767</v>
      </c>
      <c r="R231" s="40">
        <f t="shared" si="110"/>
        <v>0.33757149298505484</v>
      </c>
      <c r="S231" s="17">
        <f t="shared" si="111"/>
        <v>1</v>
      </c>
      <c r="T231" s="17">
        <f t="shared" si="112"/>
        <v>6.9250871080139387E-2</v>
      </c>
      <c r="U231" s="79">
        <f t="shared" si="113"/>
        <v>1.3646519414286693</v>
      </c>
      <c r="V231" s="41">
        <f t="shared" si="114"/>
        <v>9.4503335665138702E-2</v>
      </c>
      <c r="W231" s="40">
        <f t="shared" si="115"/>
        <v>4.9921067565948385E-2</v>
      </c>
      <c r="X231" s="17">
        <f t="shared" si="116"/>
        <v>1</v>
      </c>
      <c r="Y231" s="17">
        <f t="shared" si="117"/>
        <v>4.115226337448874E-4</v>
      </c>
      <c r="Z231" s="79">
        <f t="shared" si="118"/>
        <v>1.4368109189625733</v>
      </c>
      <c r="AA231" s="41">
        <f t="shared" si="119"/>
        <v>5.9128021356489018E-4</v>
      </c>
      <c r="AB231" s="40">
        <f t="shared" si="120"/>
        <v>0.10397755750196302</v>
      </c>
      <c r="AC231" s="17">
        <f t="shared" si="121"/>
        <v>1</v>
      </c>
      <c r="AD231" s="17">
        <f t="shared" si="122"/>
        <v>-7.5386820900687157E-2</v>
      </c>
      <c r="AE231" s="79">
        <f t="shared" si="123"/>
        <v>2.2376398027355453</v>
      </c>
      <c r="AF231" s="41">
        <f t="shared" si="124"/>
        <v>-0.16868855104907349</v>
      </c>
      <c r="AG231"/>
      <c r="AH231" s="51">
        <f t="shared" si="125"/>
        <v>-7.7941761378750599E-2</v>
      </c>
      <c r="AI231">
        <f t="shared" si="126"/>
        <v>0.93352600918731587</v>
      </c>
      <c r="AJ231">
        <f t="shared" si="127"/>
        <v>-1.391808340799308</v>
      </c>
      <c r="AM231">
        <f t="shared" si="128"/>
        <v>0.88250066037023944</v>
      </c>
      <c r="AN231">
        <f t="shared" si="129"/>
        <v>-0.19097504686366307</v>
      </c>
    </row>
    <row r="232" spans="1:40" x14ac:dyDescent="0.35">
      <c r="A232" s="1">
        <v>201606</v>
      </c>
      <c r="B232">
        <v>8.4681724845995898E-2</v>
      </c>
      <c r="C232">
        <v>0.16437414030261333</v>
      </c>
      <c r="D232">
        <v>-1.5682281059063219E-2</v>
      </c>
      <c r="E232">
        <v>0.19827231591937489</v>
      </c>
      <c r="F232">
        <v>3.6569717707442218E-2</v>
      </c>
      <c r="H232" s="40">
        <f t="shared" si="101"/>
        <v>-1.1163234827747837E-2</v>
      </c>
      <c r="I232" s="17">
        <f t="shared" si="102"/>
        <v>-1</v>
      </c>
      <c r="J232" s="17">
        <f t="shared" si="103"/>
        <v>-8.4681724845995898E-2</v>
      </c>
      <c r="K232" s="79">
        <f t="shared" si="104"/>
        <v>2.6812290698672867</v>
      </c>
      <c r="L232" s="59">
        <f t="shared" si="105"/>
        <v>-0.22705110234358708</v>
      </c>
      <c r="M232" s="40">
        <f t="shared" si="106"/>
        <v>8.6470501745523287E-2</v>
      </c>
      <c r="N232" s="17">
        <f t="shared" si="100"/>
        <v>1</v>
      </c>
      <c r="O232" s="17">
        <f t="shared" si="107"/>
        <v>0.16437414030261333</v>
      </c>
      <c r="P232" s="79">
        <f t="shared" si="108"/>
        <v>1.6056158194444847</v>
      </c>
      <c r="Q232" s="41">
        <f t="shared" si="109"/>
        <v>0.26392171997746322</v>
      </c>
      <c r="R232" s="40">
        <f t="shared" si="110"/>
        <v>0.40295561808066105</v>
      </c>
      <c r="S232" s="17">
        <f t="shared" si="111"/>
        <v>1</v>
      </c>
      <c r="T232" s="17">
        <f t="shared" si="112"/>
        <v>-1.5682281059063219E-2</v>
      </c>
      <c r="U232" s="79">
        <f t="shared" si="113"/>
        <v>1.3646519414286693</v>
      </c>
      <c r="V232" s="41">
        <f t="shared" si="114"/>
        <v>-2.140085529328067E-2</v>
      </c>
      <c r="W232" s="40">
        <f t="shared" si="115"/>
        <v>6.150577455723516E-2</v>
      </c>
      <c r="X232" s="17">
        <f t="shared" si="116"/>
        <v>1</v>
      </c>
      <c r="Y232" s="17">
        <f t="shared" si="117"/>
        <v>0.19827231591937489</v>
      </c>
      <c r="Z232" s="79">
        <f t="shared" si="118"/>
        <v>1.4368109189625733</v>
      </c>
      <c r="AA232" s="41">
        <f t="shared" si="119"/>
        <v>0.28487982844095466</v>
      </c>
      <c r="AB232" s="40">
        <f t="shared" si="120"/>
        <v>-9.7562345128654471E-4</v>
      </c>
      <c r="AC232" s="17">
        <f t="shared" si="121"/>
        <v>-1</v>
      </c>
      <c r="AD232" s="17">
        <f t="shared" si="122"/>
        <v>-3.6569717707442218E-2</v>
      </c>
      <c r="AE232" s="79">
        <f t="shared" si="123"/>
        <v>2.2376398027355453</v>
      </c>
      <c r="AF232" s="41">
        <f t="shared" si="124"/>
        <v>-8.1829855916975586E-2</v>
      </c>
      <c r="AG232"/>
      <c r="AH232" s="51">
        <f t="shared" si="125"/>
        <v>4.3703946972914916E-2</v>
      </c>
      <c r="AI232">
        <f t="shared" si="126"/>
        <v>9.7107908930214634E-2</v>
      </c>
      <c r="AJ232">
        <f t="shared" si="127"/>
        <v>-2.310381839713326</v>
      </c>
      <c r="AM232">
        <f t="shared" si="128"/>
        <v>0.46919109369111922</v>
      </c>
      <c r="AN232">
        <f t="shared" si="129"/>
        <v>-2.8033295597467021</v>
      </c>
    </row>
    <row r="233" spans="1:40" x14ac:dyDescent="0.35">
      <c r="A233" s="1">
        <v>201607</v>
      </c>
      <c r="B233">
        <v>2.7941844616083733E-2</v>
      </c>
      <c r="C233">
        <v>9.2573699189174796E-2</v>
      </c>
      <c r="D233">
        <v>-0.1392509828264018</v>
      </c>
      <c r="E233">
        <v>3.7761757638172799E-3</v>
      </c>
      <c r="F233">
        <v>1.5318753868372115E-2</v>
      </c>
      <c r="H233" s="40">
        <f t="shared" si="101"/>
        <v>7.254635780826757E-2</v>
      </c>
      <c r="I233" s="17">
        <f t="shared" si="102"/>
        <v>1</v>
      </c>
      <c r="J233" s="17">
        <f t="shared" si="103"/>
        <v>2.7941844616083733E-2</v>
      </c>
      <c r="K233" s="79">
        <f t="shared" si="104"/>
        <v>2.6812290698672867</v>
      </c>
      <c r="L233" s="59">
        <f t="shared" si="105"/>
        <v>7.4918486050358446E-2</v>
      </c>
      <c r="M233" s="40">
        <f t="shared" si="106"/>
        <v>0.21424456160839933</v>
      </c>
      <c r="N233" s="17">
        <f t="shared" si="100"/>
        <v>1</v>
      </c>
      <c r="O233" s="17">
        <f t="shared" si="107"/>
        <v>9.2573699189174796E-2</v>
      </c>
      <c r="P233" s="79">
        <f t="shared" si="108"/>
        <v>1.6056158194444847</v>
      </c>
      <c r="Q233" s="41">
        <f t="shared" si="109"/>
        <v>0.14863779588263412</v>
      </c>
      <c r="R233" s="40">
        <f t="shared" si="110"/>
        <v>0.25127333702159771</v>
      </c>
      <c r="S233" s="17">
        <f t="shared" si="111"/>
        <v>1</v>
      </c>
      <c r="T233" s="17">
        <f t="shared" si="112"/>
        <v>-0.1392509828264018</v>
      </c>
      <c r="U233" s="79">
        <f t="shared" si="113"/>
        <v>1.3646519414286693</v>
      </c>
      <c r="V233" s="41">
        <f t="shared" si="114"/>
        <v>-0.1900291240598995</v>
      </c>
      <c r="W233" s="40">
        <f t="shared" si="115"/>
        <v>0.15199886405331586</v>
      </c>
      <c r="X233" s="17">
        <f t="shared" si="116"/>
        <v>1</v>
      </c>
      <c r="Y233" s="17">
        <f t="shared" si="117"/>
        <v>3.7761757638172799E-3</v>
      </c>
      <c r="Z233" s="79">
        <f t="shared" si="118"/>
        <v>1.4368109189625733</v>
      </c>
      <c r="AA233" s="41">
        <f t="shared" si="119"/>
        <v>5.425650569374503E-3</v>
      </c>
      <c r="AB233" s="40">
        <f t="shared" si="120"/>
        <v>2.0905843646432665E-3</v>
      </c>
      <c r="AC233" s="17">
        <f t="shared" si="121"/>
        <v>1</v>
      </c>
      <c r="AD233" s="17">
        <f t="shared" si="122"/>
        <v>1.5318753868372115E-2</v>
      </c>
      <c r="AE233" s="79">
        <f t="shared" si="123"/>
        <v>2.2376398027355453</v>
      </c>
      <c r="AF233" s="41">
        <f t="shared" si="124"/>
        <v>3.4277853384178547E-2</v>
      </c>
      <c r="AG233"/>
      <c r="AH233" s="51">
        <f t="shared" si="125"/>
        <v>1.4646132365329223E-2</v>
      </c>
      <c r="AI233">
        <f t="shared" si="126"/>
        <v>-1.2249666599704006</v>
      </c>
      <c r="AJ233">
        <f t="shared" si="127"/>
        <v>2.2244575744408905</v>
      </c>
      <c r="AM233">
        <f t="shared" si="128"/>
        <v>-1.2747242378985415</v>
      </c>
      <c r="AN233">
        <f t="shared" si="129"/>
        <v>2.7242277102917622</v>
      </c>
    </row>
    <row r="234" spans="1:40" x14ac:dyDescent="0.35">
      <c r="A234" s="1">
        <v>201608</v>
      </c>
      <c r="B234">
        <v>-3.3959484346224644E-2</v>
      </c>
      <c r="C234">
        <v>-8.0601562883963251E-2</v>
      </c>
      <c r="D234">
        <v>7.4519230769230838E-2</v>
      </c>
      <c r="E234">
        <v>5.8139534883723254E-3</v>
      </c>
      <c r="F234">
        <v>-6.3042926085852158E-2</v>
      </c>
      <c r="H234" s="40">
        <f t="shared" si="101"/>
        <v>5.6056347455105571E-2</v>
      </c>
      <c r="I234" s="17">
        <f t="shared" si="102"/>
        <v>1</v>
      </c>
      <c r="J234" s="17">
        <f t="shared" si="103"/>
        <v>-3.3959484346224644E-2</v>
      </c>
      <c r="K234" s="79">
        <f t="shared" si="104"/>
        <v>2.6812290698672867</v>
      </c>
      <c r="L234" s="59">
        <f t="shared" si="105"/>
        <v>-9.105315662680058E-2</v>
      </c>
      <c r="M234" s="40">
        <f t="shared" si="106"/>
        <v>0.1545290730065757</v>
      </c>
      <c r="N234" s="17">
        <f t="shared" si="100"/>
        <v>1</v>
      </c>
      <c r="O234" s="17">
        <f t="shared" si="107"/>
        <v>-8.0601562883963251E-2</v>
      </c>
      <c r="P234" s="79">
        <f t="shared" si="108"/>
        <v>1.6056158194444847</v>
      </c>
      <c r="Q234" s="41">
        <f t="shared" si="109"/>
        <v>-0.12941514443844082</v>
      </c>
      <c r="R234" s="40">
        <f t="shared" si="110"/>
        <v>-8.5682392805325636E-2</v>
      </c>
      <c r="S234" s="17">
        <f t="shared" si="111"/>
        <v>-1</v>
      </c>
      <c r="T234" s="17">
        <f t="shared" si="112"/>
        <v>-7.4519230769230838E-2</v>
      </c>
      <c r="U234" s="79">
        <f t="shared" si="113"/>
        <v>1.3646519414286693</v>
      </c>
      <c r="V234" s="41">
        <f t="shared" si="114"/>
        <v>-0.10169281294300189</v>
      </c>
      <c r="W234" s="40">
        <f t="shared" si="115"/>
        <v>0.20246001431693705</v>
      </c>
      <c r="X234" s="17">
        <f t="shared" si="116"/>
        <v>1</v>
      </c>
      <c r="Y234" s="17">
        <f t="shared" si="117"/>
        <v>5.8139534883723254E-3</v>
      </c>
      <c r="Z234" s="79">
        <f t="shared" si="118"/>
        <v>1.4368109189625733</v>
      </c>
      <c r="AA234" s="41">
        <f t="shared" si="119"/>
        <v>8.3535518544338994E-3</v>
      </c>
      <c r="AB234" s="40">
        <f t="shared" si="120"/>
        <v>-2.3498349324872825E-2</v>
      </c>
      <c r="AC234" s="17">
        <f t="shared" si="121"/>
        <v>-1</v>
      </c>
      <c r="AD234" s="17">
        <f t="shared" si="122"/>
        <v>6.3042926085852158E-2</v>
      </c>
      <c r="AE234" s="79">
        <f t="shared" si="123"/>
        <v>2.2376398027355453</v>
      </c>
      <c r="AF234" s="41">
        <f t="shared" si="124"/>
        <v>0.14106736069061779</v>
      </c>
      <c r="AG234"/>
      <c r="AH234" s="51">
        <f t="shared" si="125"/>
        <v>-3.4548040292638332E-2</v>
      </c>
      <c r="AI234">
        <f t="shared" si="126"/>
        <v>1.263057826829002</v>
      </c>
      <c r="AJ234">
        <f t="shared" si="127"/>
        <v>0.74313168550436437</v>
      </c>
      <c r="AM234">
        <f t="shared" si="128"/>
        <v>0.73260380624047872</v>
      </c>
      <c r="AN234">
        <f t="shared" si="129"/>
        <v>-0.68097442462795144</v>
      </c>
    </row>
    <row r="235" spans="1:40" x14ac:dyDescent="0.35">
      <c r="A235" s="1">
        <v>201609</v>
      </c>
      <c r="B235">
        <v>4.3464999237454727E-3</v>
      </c>
      <c r="C235">
        <v>2.7102154273801249E-2</v>
      </c>
      <c r="D235">
        <v>7.9194630872483129E-2</v>
      </c>
      <c r="E235">
        <v>3.0601836110166536E-2</v>
      </c>
      <c r="F235">
        <v>5.4001301236174415E-2</v>
      </c>
      <c r="H235" s="40">
        <f t="shared" si="101"/>
        <v>7.8664085115854987E-2</v>
      </c>
      <c r="I235" s="17">
        <f t="shared" si="102"/>
        <v>1</v>
      </c>
      <c r="J235" s="17">
        <f t="shared" si="103"/>
        <v>4.3464999237454727E-3</v>
      </c>
      <c r="K235" s="79">
        <f t="shared" si="104"/>
        <v>2.6812290698672867</v>
      </c>
      <c r="L235" s="59">
        <f t="shared" si="105"/>
        <v>1.1653961947722306E-2</v>
      </c>
      <c r="M235" s="40">
        <f t="shared" si="106"/>
        <v>0.17634627660782487</v>
      </c>
      <c r="N235" s="17">
        <f t="shared" si="100"/>
        <v>1</v>
      </c>
      <c r="O235" s="17">
        <f t="shared" si="107"/>
        <v>2.7102154273801249E-2</v>
      </c>
      <c r="P235" s="79">
        <f t="shared" si="108"/>
        <v>1.6056158194444847</v>
      </c>
      <c r="Q235" s="41">
        <f t="shared" si="109"/>
        <v>4.3515647643040237E-2</v>
      </c>
      <c r="R235" s="40">
        <f t="shared" si="110"/>
        <v>-8.0414033116234185E-2</v>
      </c>
      <c r="S235" s="17">
        <f t="shared" si="111"/>
        <v>-1</v>
      </c>
      <c r="T235" s="17">
        <f t="shared" si="112"/>
        <v>-7.9194630872483129E-2</v>
      </c>
      <c r="U235" s="79">
        <f t="shared" si="113"/>
        <v>1.3646519414286693</v>
      </c>
      <c r="V235" s="41">
        <f t="shared" si="114"/>
        <v>-0.10807310677086093</v>
      </c>
      <c r="W235" s="40">
        <f t="shared" si="115"/>
        <v>0.20786244517156449</v>
      </c>
      <c r="X235" s="17">
        <f t="shared" si="116"/>
        <v>1</v>
      </c>
      <c r="Y235" s="17">
        <f t="shared" si="117"/>
        <v>3.0601836110166536E-2</v>
      </c>
      <c r="Z235" s="79">
        <f t="shared" si="118"/>
        <v>1.4368109189625733</v>
      </c>
      <c r="AA235" s="41">
        <f t="shared" si="119"/>
        <v>4.3969052263390443E-2</v>
      </c>
      <c r="AB235" s="40">
        <f t="shared" si="120"/>
        <v>-1.1154454510037826E-2</v>
      </c>
      <c r="AC235" s="17">
        <f t="shared" si="121"/>
        <v>-1</v>
      </c>
      <c r="AD235" s="17">
        <f t="shared" si="122"/>
        <v>-5.4001301236174415E-2</v>
      </c>
      <c r="AE235" s="79">
        <f t="shared" si="123"/>
        <v>2.2376398027355453</v>
      </c>
      <c r="AF235" s="41">
        <f t="shared" si="124"/>
        <v>-0.12083546104557608</v>
      </c>
      <c r="AG235"/>
      <c r="AH235" s="51">
        <f t="shared" si="125"/>
        <v>-2.5953981192456805E-2</v>
      </c>
      <c r="AI235">
        <f t="shared" si="126"/>
        <v>-0.51265705075246126</v>
      </c>
      <c r="AJ235">
        <f t="shared" si="127"/>
        <v>-3.134552735156344</v>
      </c>
      <c r="AM235">
        <f t="shared" si="128"/>
        <v>-0.57824479201719403</v>
      </c>
      <c r="AN235">
        <f t="shared" si="129"/>
        <v>-2.3712739829764136</v>
      </c>
    </row>
    <row r="236" spans="1:40" x14ac:dyDescent="0.35">
      <c r="A236" s="1">
        <v>201610</v>
      </c>
      <c r="B236">
        <v>-3.3406726900007566E-2</v>
      </c>
      <c r="C236">
        <v>-7.3800353908608396E-2</v>
      </c>
      <c r="D236">
        <v>-2.8606965174129417E-2</v>
      </c>
      <c r="E236">
        <v>8.3140877598152363E-2</v>
      </c>
      <c r="F236">
        <v>-2.2633744855966587E-3</v>
      </c>
      <c r="H236" s="40">
        <f t="shared" si="101"/>
        <v>-1.6711398063954386E-3</v>
      </c>
      <c r="I236" s="17">
        <f t="shared" si="102"/>
        <v>-1</v>
      </c>
      <c r="J236" s="17">
        <f t="shared" si="103"/>
        <v>3.3406726900007566E-2</v>
      </c>
      <c r="K236" s="79">
        <f t="shared" si="104"/>
        <v>2.6812290698672867</v>
      </c>
      <c r="L236" s="59">
        <f t="shared" si="105"/>
        <v>8.9571087293417756E-2</v>
      </c>
      <c r="M236" s="40">
        <f t="shared" si="106"/>
        <v>3.9074290579012794E-2</v>
      </c>
      <c r="N236" s="17">
        <f t="shared" si="100"/>
        <v>1</v>
      </c>
      <c r="O236" s="17">
        <f t="shared" si="107"/>
        <v>-7.3800353908608396E-2</v>
      </c>
      <c r="P236" s="79">
        <f t="shared" si="108"/>
        <v>1.6056158194444847</v>
      </c>
      <c r="Q236" s="41">
        <f t="shared" si="109"/>
        <v>-0.11849501571626325</v>
      </c>
      <c r="R236" s="40">
        <f t="shared" si="110"/>
        <v>1.4462878815312163E-2</v>
      </c>
      <c r="S236" s="17">
        <f t="shared" si="111"/>
        <v>1</v>
      </c>
      <c r="T236" s="17">
        <f t="shared" si="112"/>
        <v>-2.8606965174129417E-2</v>
      </c>
      <c r="U236" s="79">
        <f t="shared" si="113"/>
        <v>1.3646519414286693</v>
      </c>
      <c r="V236" s="41">
        <f t="shared" si="114"/>
        <v>-3.9038550563258043E-2</v>
      </c>
      <c r="W236" s="40">
        <f t="shared" si="115"/>
        <v>4.0191965362356141E-2</v>
      </c>
      <c r="X236" s="17">
        <f t="shared" si="116"/>
        <v>1</v>
      </c>
      <c r="Y236" s="17">
        <f t="shared" si="117"/>
        <v>8.3140877598152363E-2</v>
      </c>
      <c r="Z236" s="79">
        <f t="shared" si="118"/>
        <v>1.4368109189625733</v>
      </c>
      <c r="AA236" s="41">
        <f t="shared" si="119"/>
        <v>0.11945772074515612</v>
      </c>
      <c r="AB236" s="40">
        <f t="shared" si="120"/>
        <v>6.2771290186943718E-3</v>
      </c>
      <c r="AC236" s="17">
        <f t="shared" si="121"/>
        <v>1</v>
      </c>
      <c r="AD236" s="17">
        <f t="shared" si="122"/>
        <v>-2.2633744855966587E-3</v>
      </c>
      <c r="AE236" s="79">
        <f t="shared" si="123"/>
        <v>2.2376398027355453</v>
      </c>
      <c r="AF236" s="41">
        <f t="shared" si="124"/>
        <v>-5.0646168374671738E-3</v>
      </c>
      <c r="AG236"/>
      <c r="AH236" s="51">
        <f t="shared" si="125"/>
        <v>9.2861249843170825E-3</v>
      </c>
      <c r="AI236">
        <f t="shared" si="126"/>
        <v>-0.15980742668508702</v>
      </c>
      <c r="AJ236">
        <f t="shared" si="127"/>
        <v>-1.4273729718678183</v>
      </c>
      <c r="AM236">
        <f t="shared" si="128"/>
        <v>0.16591907055586588</v>
      </c>
      <c r="AN236">
        <f t="shared" si="129"/>
        <v>-0.33233734715595631</v>
      </c>
    </row>
    <row r="237" spans="1:40" x14ac:dyDescent="0.35">
      <c r="A237" s="1">
        <v>201611</v>
      </c>
      <c r="B237">
        <v>-7.7920037703243961E-2</v>
      </c>
      <c r="C237">
        <v>-7.3836817262306065E-2</v>
      </c>
      <c r="D237">
        <v>5.5057618437900135E-2</v>
      </c>
      <c r="E237">
        <v>-8.2546451416387501E-2</v>
      </c>
      <c r="F237">
        <v>0.20009280263971951</v>
      </c>
      <c r="H237" s="40">
        <f t="shared" si="101"/>
        <v>-6.3019711322486738E-2</v>
      </c>
      <c r="I237" s="17">
        <f t="shared" si="102"/>
        <v>-1</v>
      </c>
      <c r="J237" s="17">
        <f t="shared" si="103"/>
        <v>7.7920037703243961E-2</v>
      </c>
      <c r="K237" s="79">
        <f t="shared" si="104"/>
        <v>2.6812290698672867</v>
      </c>
      <c r="L237" s="59">
        <f t="shared" si="105"/>
        <v>0.20892147021509272</v>
      </c>
      <c r="M237" s="40">
        <f t="shared" si="106"/>
        <v>-0.1272997625187704</v>
      </c>
      <c r="N237" s="17">
        <f t="shared" si="100"/>
        <v>-1</v>
      </c>
      <c r="O237" s="17">
        <f t="shared" si="107"/>
        <v>7.3836817262306065E-2</v>
      </c>
      <c r="P237" s="79">
        <f t="shared" si="108"/>
        <v>1.6056158194444847</v>
      </c>
      <c r="Q237" s="41">
        <f t="shared" si="109"/>
        <v>0.11855356185379022</v>
      </c>
      <c r="R237" s="40">
        <f t="shared" si="110"/>
        <v>0.12510689646758455</v>
      </c>
      <c r="S237" s="17">
        <f t="shared" si="111"/>
        <v>1</v>
      </c>
      <c r="T237" s="17">
        <f t="shared" si="112"/>
        <v>5.5057618437900135E-2</v>
      </c>
      <c r="U237" s="79">
        <f t="shared" si="113"/>
        <v>1.3646519414286693</v>
      </c>
      <c r="V237" s="41">
        <f t="shared" si="114"/>
        <v>7.5134485891719324E-2</v>
      </c>
      <c r="W237" s="40">
        <f t="shared" si="115"/>
        <v>0.11955666719669122</v>
      </c>
      <c r="X237" s="17">
        <f t="shared" si="116"/>
        <v>1</v>
      </c>
      <c r="Y237" s="17">
        <f t="shared" si="117"/>
        <v>-8.2546451416387501E-2</v>
      </c>
      <c r="Z237" s="79">
        <f t="shared" si="118"/>
        <v>1.4368109189625733</v>
      </c>
      <c r="AA237" s="41">
        <f t="shared" si="119"/>
        <v>-0.11860364271667913</v>
      </c>
      <c r="AB237" s="40">
        <f t="shared" si="120"/>
        <v>-1.1304999335274402E-2</v>
      </c>
      <c r="AC237" s="17">
        <f t="shared" si="121"/>
        <v>-1</v>
      </c>
      <c r="AD237" s="17">
        <f t="shared" si="122"/>
        <v>-0.20009280263971951</v>
      </c>
      <c r="AE237" s="79">
        <f t="shared" si="123"/>
        <v>2.2376398027355453</v>
      </c>
      <c r="AF237" s="41">
        <f t="shared" si="124"/>
        <v>-0.44773561942754436</v>
      </c>
      <c r="AG237"/>
      <c r="AH237" s="51">
        <f t="shared" si="125"/>
        <v>-3.2745948836724235E-2</v>
      </c>
      <c r="AI237">
        <f t="shared" si="126"/>
        <v>-1.248084157443341</v>
      </c>
      <c r="AJ237">
        <f t="shared" si="127"/>
        <v>1.0977034718972423</v>
      </c>
      <c r="AM237">
        <f t="shared" si="128"/>
        <v>-1.0754895260519759</v>
      </c>
      <c r="AN237">
        <f t="shared" si="129"/>
        <v>-0.55100484882298417</v>
      </c>
    </row>
    <row r="238" spans="1:40" x14ac:dyDescent="0.35">
      <c r="A238" s="1">
        <v>201612</v>
      </c>
      <c r="B238">
        <v>-1.8911321236902645E-2</v>
      </c>
      <c r="C238">
        <v>-2.9911418517170163E-2</v>
      </c>
      <c r="D238">
        <v>8.6569579288025889E-2</v>
      </c>
      <c r="E238">
        <v>-8.9973439575033121E-2</v>
      </c>
      <c r="F238">
        <v>-4.9662757228165155E-2</v>
      </c>
      <c r="H238" s="40">
        <f t="shared" si="101"/>
        <v>-0.10698026467950605</v>
      </c>
      <c r="I238" s="17">
        <f t="shared" si="102"/>
        <v>-1</v>
      </c>
      <c r="J238" s="17">
        <f t="shared" si="103"/>
        <v>1.8911321236902645E-2</v>
      </c>
      <c r="K238" s="79">
        <f t="shared" si="104"/>
        <v>2.6812290698672867</v>
      </c>
      <c r="L238" s="59">
        <f t="shared" si="105"/>
        <v>5.0705584249981943E-2</v>
      </c>
      <c r="M238" s="40">
        <f t="shared" si="106"/>
        <v>-0.12053501689711321</v>
      </c>
      <c r="N238" s="17">
        <f t="shared" si="100"/>
        <v>-1</v>
      </c>
      <c r="O238" s="17">
        <f t="shared" si="107"/>
        <v>2.9911418517170163E-2</v>
      </c>
      <c r="P238" s="79">
        <f t="shared" si="108"/>
        <v>1.6056158194444847</v>
      </c>
      <c r="Q238" s="41">
        <f t="shared" si="109"/>
        <v>4.8026246753193107E-2</v>
      </c>
      <c r="R238" s="40">
        <f t="shared" si="110"/>
        <v>0.10564528413625385</v>
      </c>
      <c r="S238" s="17">
        <f t="shared" si="111"/>
        <v>1</v>
      </c>
      <c r="T238" s="17">
        <f t="shared" si="112"/>
        <v>8.6569579288025889E-2</v>
      </c>
      <c r="U238" s="79">
        <f t="shared" si="113"/>
        <v>1.3646519414286693</v>
      </c>
      <c r="V238" s="41">
        <f t="shared" si="114"/>
        <v>0.11813734444406765</v>
      </c>
      <c r="W238" s="40">
        <f t="shared" si="115"/>
        <v>3.1196262291931398E-2</v>
      </c>
      <c r="X238" s="17">
        <f t="shared" si="116"/>
        <v>1</v>
      </c>
      <c r="Y238" s="17">
        <f t="shared" si="117"/>
        <v>-8.9973439575033121E-2</v>
      </c>
      <c r="Z238" s="79">
        <f t="shared" si="118"/>
        <v>1.4368109189625733</v>
      </c>
      <c r="AA238" s="41">
        <f t="shared" si="119"/>
        <v>-0.1292748203980269</v>
      </c>
      <c r="AB238" s="40">
        <f t="shared" si="120"/>
        <v>0.25183072939029727</v>
      </c>
      <c r="AC238" s="17">
        <f t="shared" si="121"/>
        <v>1</v>
      </c>
      <c r="AD238" s="17">
        <f t="shared" si="122"/>
        <v>-4.9662757228165155E-2</v>
      </c>
      <c r="AE238" s="79">
        <f t="shared" si="123"/>
        <v>2.2376398027355453</v>
      </c>
      <c r="AF238" s="41">
        <f t="shared" si="124"/>
        <v>-0.11112736228733476</v>
      </c>
      <c r="AG238"/>
      <c r="AH238" s="51">
        <f t="shared" si="125"/>
        <v>-4.70660144762379E-3</v>
      </c>
      <c r="AI238">
        <f t="shared" si="126"/>
        <v>-0.30878785584936685</v>
      </c>
      <c r="AJ238">
        <f t="shared" si="127"/>
        <v>-2.6225141075060261</v>
      </c>
      <c r="AM238">
        <f t="shared" si="128"/>
        <v>-0.14836150806187942</v>
      </c>
      <c r="AN238">
        <f t="shared" si="129"/>
        <v>-1.1188382443062697</v>
      </c>
    </row>
    <row r="239" spans="1:40" x14ac:dyDescent="0.35">
      <c r="A239" s="1">
        <v>201701</v>
      </c>
      <c r="B239">
        <v>5.1836415733263808E-2</v>
      </c>
      <c r="C239">
        <v>9.7191819375820776E-2</v>
      </c>
      <c r="D239">
        <v>-1.6939687267311876E-2</v>
      </c>
      <c r="E239">
        <v>9.120758847136079E-2</v>
      </c>
      <c r="F239">
        <v>8.2998056145743959E-2</v>
      </c>
      <c r="H239" s="40">
        <f t="shared" si="101"/>
        <v>-0.13023808584015417</v>
      </c>
      <c r="I239" s="17">
        <f t="shared" si="102"/>
        <v>-1</v>
      </c>
      <c r="J239" s="17">
        <f t="shared" si="103"/>
        <v>-5.1836415733263808E-2</v>
      </c>
      <c r="K239" s="79">
        <f t="shared" si="104"/>
        <v>2.6812290698672867</v>
      </c>
      <c r="L239" s="59">
        <f t="shared" si="105"/>
        <v>-0.13898530474175291</v>
      </c>
      <c r="M239" s="40">
        <f t="shared" si="106"/>
        <v>-0.17754858968808462</v>
      </c>
      <c r="N239" s="17">
        <f t="shared" si="100"/>
        <v>-1</v>
      </c>
      <c r="O239" s="17">
        <f t="shared" si="107"/>
        <v>-9.7191819375820776E-2</v>
      </c>
      <c r="P239" s="79">
        <f t="shared" si="108"/>
        <v>1.6056158194444847</v>
      </c>
      <c r="Q239" s="41">
        <f t="shared" si="109"/>
        <v>-0.15605272271040882</v>
      </c>
      <c r="R239" s="40">
        <f t="shared" si="110"/>
        <v>0.11302023255179661</v>
      </c>
      <c r="S239" s="17">
        <f t="shared" si="111"/>
        <v>1</v>
      </c>
      <c r="T239" s="17">
        <f t="shared" si="112"/>
        <v>-1.6939687267311876E-2</v>
      </c>
      <c r="U239" s="79">
        <f t="shared" si="113"/>
        <v>1.3646519414286693</v>
      </c>
      <c r="V239" s="41">
        <f t="shared" si="114"/>
        <v>-2.3116777116531661E-2</v>
      </c>
      <c r="W239" s="40">
        <f t="shared" si="115"/>
        <v>-8.9379013393268258E-2</v>
      </c>
      <c r="X239" s="17">
        <f t="shared" si="116"/>
        <v>-1</v>
      </c>
      <c r="Y239" s="17">
        <f t="shared" si="117"/>
        <v>-9.120758847136079E-2</v>
      </c>
      <c r="Z239" s="79">
        <f t="shared" si="118"/>
        <v>1.4368109189625733</v>
      </c>
      <c r="AA239" s="41">
        <f t="shared" si="119"/>
        <v>-0.13104805900789609</v>
      </c>
      <c r="AB239" s="40">
        <f t="shared" si="120"/>
        <v>0.1481666709259577</v>
      </c>
      <c r="AC239" s="17">
        <f t="shared" si="121"/>
        <v>1</v>
      </c>
      <c r="AD239" s="17">
        <f t="shared" si="122"/>
        <v>8.2998056145743959E-2</v>
      </c>
      <c r="AE239" s="79">
        <f t="shared" si="123"/>
        <v>2.2376398027355453</v>
      </c>
      <c r="AF239" s="41">
        <f t="shared" si="124"/>
        <v>0.18571975398139623</v>
      </c>
      <c r="AG239"/>
      <c r="AH239" s="51">
        <f t="shared" si="125"/>
        <v>-5.2696621919038643E-2</v>
      </c>
      <c r="AI239">
        <f t="shared" si="126"/>
        <v>1.6117376531330272</v>
      </c>
      <c r="AJ239">
        <f t="shared" si="127"/>
        <v>2.2330807085251845</v>
      </c>
      <c r="AM239">
        <f t="shared" si="128"/>
        <v>1.2796351644502622</v>
      </c>
      <c r="AN239">
        <f t="shared" si="129"/>
        <v>1.387722776043093</v>
      </c>
    </row>
    <row r="240" spans="1:40" x14ac:dyDescent="0.35">
      <c r="A240" s="1">
        <v>201702</v>
      </c>
      <c r="B240">
        <v>3.5083374607891793E-2</v>
      </c>
      <c r="C240">
        <v>5.2784586444735826E-2</v>
      </c>
      <c r="D240">
        <v>2.2722969134633564E-2</v>
      </c>
      <c r="E240">
        <v>-4.6472751588097716E-2</v>
      </c>
      <c r="F240">
        <v>-3.2975748215552381E-3</v>
      </c>
      <c r="H240" s="40">
        <f t="shared" si="101"/>
        <v>-4.4994943206882798E-2</v>
      </c>
      <c r="I240" s="17">
        <f t="shared" si="102"/>
        <v>-1</v>
      </c>
      <c r="J240" s="17">
        <f t="shared" si="103"/>
        <v>-3.5083374607891793E-2</v>
      </c>
      <c r="K240" s="79">
        <f t="shared" si="104"/>
        <v>2.6812290698672867</v>
      </c>
      <c r="L240" s="59">
        <f t="shared" si="105"/>
        <v>-9.4066563867723302E-2</v>
      </c>
      <c r="M240" s="40">
        <f t="shared" si="106"/>
        <v>-6.5564164036554518E-3</v>
      </c>
      <c r="N240" s="17">
        <f t="shared" si="100"/>
        <v>-1</v>
      </c>
      <c r="O240" s="17">
        <f t="shared" si="107"/>
        <v>-5.2784586444735826E-2</v>
      </c>
      <c r="P240" s="79">
        <f t="shared" si="108"/>
        <v>1.6056158194444847</v>
      </c>
      <c r="Q240" s="41">
        <f t="shared" si="109"/>
        <v>-8.4751767018502761E-2</v>
      </c>
      <c r="R240" s="40">
        <f t="shared" si="110"/>
        <v>0.12468751045861415</v>
      </c>
      <c r="S240" s="17">
        <f t="shared" si="111"/>
        <v>1</v>
      </c>
      <c r="T240" s="17">
        <f t="shared" si="112"/>
        <v>2.2722969134633564E-2</v>
      </c>
      <c r="U240" s="79">
        <f t="shared" si="113"/>
        <v>1.3646519414286693</v>
      </c>
      <c r="V240" s="41">
        <f t="shared" si="114"/>
        <v>3.1008943944601422E-2</v>
      </c>
      <c r="W240" s="40">
        <f t="shared" si="115"/>
        <v>-8.1312302520059832E-2</v>
      </c>
      <c r="X240" s="17">
        <f t="shared" si="116"/>
        <v>-1</v>
      </c>
      <c r="Y240" s="17">
        <f t="shared" si="117"/>
        <v>4.6472751588097716E-2</v>
      </c>
      <c r="Z240" s="79">
        <f t="shared" si="118"/>
        <v>1.4368109189625733</v>
      </c>
      <c r="AA240" s="41">
        <f t="shared" si="119"/>
        <v>6.6772556916014067E-2</v>
      </c>
      <c r="AB240" s="40">
        <f t="shared" si="120"/>
        <v>0.23342810155729832</v>
      </c>
      <c r="AC240" s="17">
        <f t="shared" si="121"/>
        <v>1</v>
      </c>
      <c r="AD240" s="17">
        <f t="shared" si="122"/>
        <v>-3.2975748215552381E-3</v>
      </c>
      <c r="AE240" s="79">
        <f t="shared" si="123"/>
        <v>2.2376398027355453</v>
      </c>
      <c r="AF240" s="41">
        <f t="shared" si="124"/>
        <v>-7.3787846732105639E-3</v>
      </c>
      <c r="AG240"/>
      <c r="AH240" s="51">
        <f t="shared" si="125"/>
        <v>-1.7683122939764231E-2</v>
      </c>
      <c r="AI240">
        <f t="shared" si="126"/>
        <v>-3.3615774991154423E-2</v>
      </c>
      <c r="AJ240">
        <f t="shared" si="127"/>
        <v>-2.4288463295097822</v>
      </c>
      <c r="AM240">
        <f t="shared" si="128"/>
        <v>5.7943367358314762E-2</v>
      </c>
      <c r="AN240">
        <f t="shared" si="129"/>
        <v>-1.7671170823009366</v>
      </c>
    </row>
    <row r="241" spans="1:40" x14ac:dyDescent="0.35">
      <c r="A241" s="1">
        <v>201703</v>
      </c>
      <c r="B241">
        <v>-2.1532817609060118E-3</v>
      </c>
      <c r="C241">
        <v>-1.1532838810980661E-2</v>
      </c>
      <c r="D241">
        <v>-6.3136456211812519E-2</v>
      </c>
      <c r="E241">
        <v>-2.3141654978962034E-2</v>
      </c>
      <c r="F241">
        <v>-2.2866236703241505E-2</v>
      </c>
      <c r="H241" s="40">
        <f t="shared" si="101"/>
        <v>6.8008469104252955E-2</v>
      </c>
      <c r="I241" s="17">
        <f t="shared" si="102"/>
        <v>1</v>
      </c>
      <c r="J241" s="17">
        <f t="shared" si="103"/>
        <v>-2.1532817609060118E-3</v>
      </c>
      <c r="K241" s="79">
        <f t="shared" si="104"/>
        <v>2.6812290698672867</v>
      </c>
      <c r="L241" s="59">
        <f t="shared" si="105"/>
        <v>-5.7734416529562193E-3</v>
      </c>
      <c r="M241" s="40">
        <f t="shared" si="106"/>
        <v>0.12006498730338644</v>
      </c>
      <c r="N241" s="17">
        <f t="shared" si="100"/>
        <v>1</v>
      </c>
      <c r="O241" s="17">
        <f t="shared" si="107"/>
        <v>-1.1532838810980661E-2</v>
      </c>
      <c r="P241" s="79">
        <f t="shared" si="108"/>
        <v>1.6056158194444847</v>
      </c>
      <c r="Q241" s="41">
        <f t="shared" si="109"/>
        <v>-1.8517308438013871E-2</v>
      </c>
      <c r="R241" s="40">
        <f t="shared" si="110"/>
        <v>9.2352861155347576E-2</v>
      </c>
      <c r="S241" s="17">
        <f t="shared" si="111"/>
        <v>1</v>
      </c>
      <c r="T241" s="17">
        <f t="shared" si="112"/>
        <v>-6.3136456211812519E-2</v>
      </c>
      <c r="U241" s="79">
        <f t="shared" si="113"/>
        <v>1.3646519414286693</v>
      </c>
      <c r="V241" s="41">
        <f t="shared" si="114"/>
        <v>-8.6159287544376129E-2</v>
      </c>
      <c r="W241" s="40">
        <f t="shared" si="115"/>
        <v>-4.5238602691770047E-2</v>
      </c>
      <c r="X241" s="17">
        <f t="shared" si="116"/>
        <v>-1</v>
      </c>
      <c r="Y241" s="17">
        <f t="shared" si="117"/>
        <v>2.3141654978962034E-2</v>
      </c>
      <c r="Z241" s="79">
        <f t="shared" si="118"/>
        <v>1.4368109189625733</v>
      </c>
      <c r="AA241" s="41">
        <f t="shared" si="119"/>
        <v>3.3250182556637246E-2</v>
      </c>
      <c r="AB241" s="40">
        <f t="shared" si="120"/>
        <v>3.0037724096023566E-2</v>
      </c>
      <c r="AC241" s="17">
        <f t="shared" si="121"/>
        <v>1</v>
      </c>
      <c r="AD241" s="17">
        <f t="shared" si="122"/>
        <v>-2.2866236703241505E-2</v>
      </c>
      <c r="AE241" s="79">
        <f t="shared" si="123"/>
        <v>2.2376398027355453</v>
      </c>
      <c r="AF241" s="41">
        <f t="shared" si="124"/>
        <v>-5.1166401385945609E-2</v>
      </c>
      <c r="AG241"/>
      <c r="AH241" s="51">
        <f t="shared" si="125"/>
        <v>-2.5673251292930917E-2</v>
      </c>
      <c r="AI241">
        <f t="shared" si="126"/>
        <v>-0.11180756558559514</v>
      </c>
      <c r="AJ241">
        <f t="shared" si="127"/>
        <v>-0.31204475623425765</v>
      </c>
      <c r="AM241">
        <f t="shared" si="128"/>
        <v>-0.66481158300224885</v>
      </c>
      <c r="AN241">
        <f t="shared" si="129"/>
        <v>1.2664922673099692</v>
      </c>
    </row>
    <row r="242" spans="1:40" x14ac:dyDescent="0.35">
      <c r="A242" s="1">
        <v>201704</v>
      </c>
      <c r="B242">
        <v>1.366687979539627E-2</v>
      </c>
      <c r="C242">
        <v>-5.444785276073616E-2</v>
      </c>
      <c r="D242">
        <v>-2.5098814229249089E-2</v>
      </c>
      <c r="E242">
        <v>-4.2354630294328843E-2</v>
      </c>
      <c r="F242">
        <v>-1.7829590262300687E-2</v>
      </c>
      <c r="H242" s="40">
        <f t="shared" si="101"/>
        <v>8.4766508580249589E-2</v>
      </c>
      <c r="I242" s="17">
        <f t="shared" si="102"/>
        <v>1</v>
      </c>
      <c r="J242" s="17">
        <f t="shared" si="103"/>
        <v>1.366687979539627E-2</v>
      </c>
      <c r="K242" s="79">
        <f t="shared" si="104"/>
        <v>2.6812290698672867</v>
      </c>
      <c r="L242" s="59">
        <f t="shared" si="105"/>
        <v>3.664403540179835E-2</v>
      </c>
      <c r="M242" s="40">
        <f t="shared" si="106"/>
        <v>0.13844356700957594</v>
      </c>
      <c r="N242" s="17">
        <f t="shared" si="100"/>
        <v>1</v>
      </c>
      <c r="O242" s="17">
        <f t="shared" si="107"/>
        <v>-5.444785276073616E-2</v>
      </c>
      <c r="P242" s="79">
        <f t="shared" si="108"/>
        <v>1.6056158194444847</v>
      </c>
      <c r="Q242" s="41">
        <f t="shared" si="109"/>
        <v>-8.7422333727422044E-2</v>
      </c>
      <c r="R242" s="40">
        <f t="shared" si="110"/>
        <v>-5.7353174344490832E-2</v>
      </c>
      <c r="S242" s="17">
        <f t="shared" si="111"/>
        <v>-1</v>
      </c>
      <c r="T242" s="17">
        <f t="shared" si="112"/>
        <v>2.5098814229249089E-2</v>
      </c>
      <c r="U242" s="79">
        <f t="shared" si="113"/>
        <v>1.3646519414286693</v>
      </c>
      <c r="V242" s="41">
        <f t="shared" si="114"/>
        <v>3.4251145565502281E-2</v>
      </c>
      <c r="W242" s="40">
        <f t="shared" si="115"/>
        <v>2.159318190430104E-2</v>
      </c>
      <c r="X242" s="17">
        <f t="shared" si="116"/>
        <v>1</v>
      </c>
      <c r="Y242" s="17">
        <f t="shared" si="117"/>
        <v>-4.2354630294328843E-2</v>
      </c>
      <c r="Z242" s="79">
        <f t="shared" si="118"/>
        <v>1.4368109189625733</v>
      </c>
      <c r="AA242" s="41">
        <f t="shared" si="119"/>
        <v>-6.0855595275514672E-2</v>
      </c>
      <c r="AB242" s="40">
        <f t="shared" si="120"/>
        <v>5.6834244620947216E-2</v>
      </c>
      <c r="AC242" s="17">
        <f t="shared" si="121"/>
        <v>1</v>
      </c>
      <c r="AD242" s="17">
        <f t="shared" si="122"/>
        <v>-1.7829590262300687E-2</v>
      </c>
      <c r="AE242" s="79">
        <f t="shared" si="123"/>
        <v>2.2376398027355453</v>
      </c>
      <c r="AF242" s="41">
        <f t="shared" si="124"/>
        <v>-3.9896200837390108E-2</v>
      </c>
      <c r="AG242"/>
      <c r="AH242" s="51">
        <f t="shared" si="125"/>
        <v>-2.3455789774605239E-2</v>
      </c>
      <c r="AI242">
        <f t="shared" si="126"/>
        <v>0.21131041095118208</v>
      </c>
      <c r="AJ242">
        <f t="shared" si="127"/>
        <v>-2.6818089401827381</v>
      </c>
      <c r="AM242">
        <f t="shared" si="128"/>
        <v>8.800412589494748E-2</v>
      </c>
      <c r="AN242">
        <f t="shared" si="129"/>
        <v>-2.443384453958795</v>
      </c>
    </row>
    <row r="243" spans="1:40" x14ac:dyDescent="0.35">
      <c r="A243" s="1">
        <v>201705</v>
      </c>
      <c r="B243">
        <v>5.598044626665688E-3</v>
      </c>
      <c r="C243">
        <v>8.3420229405630764E-3</v>
      </c>
      <c r="D243">
        <v>-2.0474356375430713E-2</v>
      </c>
      <c r="E243">
        <v>-3.0359820089955081E-2</v>
      </c>
      <c r="F243">
        <v>-9.6875545470413993E-3</v>
      </c>
      <c r="H243" s="40">
        <f t="shared" si="101"/>
        <v>4.6596972642382051E-2</v>
      </c>
      <c r="I243" s="17">
        <f t="shared" si="102"/>
        <v>1</v>
      </c>
      <c r="J243" s="17">
        <f t="shared" si="103"/>
        <v>5.598044626665688E-3</v>
      </c>
      <c r="K243" s="79">
        <f t="shared" si="104"/>
        <v>2.6812290698672867</v>
      </c>
      <c r="L243" s="59">
        <f t="shared" si="105"/>
        <v>1.5009639987430405E-2</v>
      </c>
      <c r="M243" s="40">
        <f t="shared" si="106"/>
        <v>-1.3196105126980995E-2</v>
      </c>
      <c r="N243" s="17">
        <f t="shared" si="100"/>
        <v>-1</v>
      </c>
      <c r="O243" s="17">
        <f t="shared" si="107"/>
        <v>-8.3420229405630764E-3</v>
      </c>
      <c r="P243" s="79">
        <f t="shared" si="108"/>
        <v>1.6056158194444847</v>
      </c>
      <c r="Q243" s="41">
        <f t="shared" si="109"/>
        <v>-1.3394083999536874E-2</v>
      </c>
      <c r="R243" s="40">
        <f t="shared" si="110"/>
        <v>-6.5512301306428045E-2</v>
      </c>
      <c r="S243" s="17">
        <f t="shared" si="111"/>
        <v>-1</v>
      </c>
      <c r="T243" s="17">
        <f t="shared" si="112"/>
        <v>2.0474356375430713E-2</v>
      </c>
      <c r="U243" s="79">
        <f t="shared" si="113"/>
        <v>1.3646519414286693</v>
      </c>
      <c r="V243" s="41">
        <f t="shared" si="114"/>
        <v>2.7940370177233977E-2</v>
      </c>
      <c r="W243" s="40">
        <f t="shared" si="115"/>
        <v>-0.11196903686138859</v>
      </c>
      <c r="X243" s="17">
        <f t="shared" si="116"/>
        <v>-1</v>
      </c>
      <c r="Y243" s="17">
        <f t="shared" si="117"/>
        <v>3.0359820089955081E-2</v>
      </c>
      <c r="Z243" s="79">
        <f t="shared" si="118"/>
        <v>1.4368109189625733</v>
      </c>
      <c r="AA243" s="41">
        <f t="shared" si="119"/>
        <v>4.3621321002986754E-2</v>
      </c>
      <c r="AB243" s="40">
        <f t="shared" si="120"/>
        <v>-4.399340178709743E-2</v>
      </c>
      <c r="AC243" s="17">
        <f t="shared" si="121"/>
        <v>-1</v>
      </c>
      <c r="AD243" s="17">
        <f t="shared" si="122"/>
        <v>9.6875545470413993E-3</v>
      </c>
      <c r="AE243" s="79">
        <f t="shared" si="123"/>
        <v>2.2376398027355453</v>
      </c>
      <c r="AF243" s="41">
        <f t="shared" si="124"/>
        <v>2.167725764563155E-2</v>
      </c>
      <c r="AG243"/>
      <c r="AH243" s="51">
        <f t="shared" si="125"/>
        <v>1.8970900962749164E-2</v>
      </c>
      <c r="AI243">
        <f t="shared" si="126"/>
        <v>-0.82461364841870144</v>
      </c>
      <c r="AJ243">
        <f t="shared" si="127"/>
        <v>1.527275891216302</v>
      </c>
      <c r="AM243">
        <f t="shared" si="128"/>
        <v>-9.6062589415756766E-2</v>
      </c>
      <c r="AN243">
        <f t="shared" si="129"/>
        <v>-0.31898230706108244</v>
      </c>
    </row>
    <row r="244" spans="1:40" x14ac:dyDescent="0.35">
      <c r="A244" s="1">
        <v>201706</v>
      </c>
      <c r="B244">
        <v>-2.5952642308295526E-2</v>
      </c>
      <c r="C244">
        <v>-4.4754682293461912E-2</v>
      </c>
      <c r="D244">
        <v>-4.718543046357615E-2</v>
      </c>
      <c r="E244">
        <v>-2.8218013142636167E-2</v>
      </c>
      <c r="F244">
        <v>4.5474574777474297E-2</v>
      </c>
      <c r="H244" s="40">
        <f t="shared" si="101"/>
        <v>1.7111642661155946E-2</v>
      </c>
      <c r="I244" s="17">
        <f t="shared" si="102"/>
        <v>1</v>
      </c>
      <c r="J244" s="17">
        <f t="shared" si="103"/>
        <v>-2.5952642308295526E-2</v>
      </c>
      <c r="K244" s="79">
        <f t="shared" si="104"/>
        <v>2.6812290698672867</v>
      </c>
      <c r="L244" s="59">
        <f t="shared" si="105"/>
        <v>-6.9584978996869606E-2</v>
      </c>
      <c r="M244" s="40">
        <f t="shared" si="106"/>
        <v>-5.7638668631153744E-2</v>
      </c>
      <c r="N244" s="17">
        <f t="shared" si="100"/>
        <v>-1</v>
      </c>
      <c r="O244" s="17">
        <f t="shared" si="107"/>
        <v>4.4754682293461912E-2</v>
      </c>
      <c r="P244" s="79">
        <f t="shared" si="108"/>
        <v>1.6056158194444847</v>
      </c>
      <c r="Q244" s="41">
        <f t="shared" si="109"/>
        <v>7.1858825884594413E-2</v>
      </c>
      <c r="R244" s="40">
        <f t="shared" si="110"/>
        <v>-0.10870962681649232</v>
      </c>
      <c r="S244" s="17">
        <f t="shared" si="111"/>
        <v>-1</v>
      </c>
      <c r="T244" s="17">
        <f t="shared" si="112"/>
        <v>4.718543046357615E-2</v>
      </c>
      <c r="U244" s="79">
        <f t="shared" si="113"/>
        <v>1.3646519414286693</v>
      </c>
      <c r="V244" s="41">
        <f t="shared" si="114"/>
        <v>6.4391689289266668E-2</v>
      </c>
      <c r="W244" s="40">
        <f t="shared" si="115"/>
        <v>-9.5856105363245958E-2</v>
      </c>
      <c r="X244" s="17">
        <f t="shared" si="116"/>
        <v>-1</v>
      </c>
      <c r="Y244" s="17">
        <f t="shared" si="117"/>
        <v>2.8218013142636167E-2</v>
      </c>
      <c r="Z244" s="79">
        <f t="shared" si="118"/>
        <v>1.4368109189625733</v>
      </c>
      <c r="AA244" s="41">
        <f t="shared" si="119"/>
        <v>4.054394939476904E-2</v>
      </c>
      <c r="AB244" s="40">
        <f t="shared" si="120"/>
        <v>-5.0383381512583592E-2</v>
      </c>
      <c r="AC244" s="17">
        <f t="shared" si="121"/>
        <v>-1</v>
      </c>
      <c r="AD244" s="17">
        <f t="shared" si="122"/>
        <v>-4.5474574777474297E-2</v>
      </c>
      <c r="AE244" s="79">
        <f t="shared" si="123"/>
        <v>2.2376398027355453</v>
      </c>
      <c r="AF244" s="41">
        <f t="shared" si="124"/>
        <v>-0.10175571853455039</v>
      </c>
      <c r="AG244"/>
      <c r="AH244" s="51">
        <f t="shared" si="125"/>
        <v>1.0907534074420272E-3</v>
      </c>
      <c r="AI244">
        <f t="shared" si="126"/>
        <v>-0.60827376770238961</v>
      </c>
      <c r="AJ244">
        <f t="shared" si="127"/>
        <v>-2.7216398322370532</v>
      </c>
      <c r="AM244">
        <f t="shared" si="128"/>
        <v>-0.60055940399710728</v>
      </c>
      <c r="AN244">
        <f t="shared" si="129"/>
        <v>-2.5443080649684759</v>
      </c>
    </row>
    <row r="245" spans="1:40" x14ac:dyDescent="0.35">
      <c r="A245" s="1">
        <v>201707</v>
      </c>
      <c r="B245">
        <v>2.5034210738147156E-2</v>
      </c>
      <c r="C245">
        <v>9.5627593672940048E-3</v>
      </c>
      <c r="D245">
        <v>8.9704604691572598E-2</v>
      </c>
      <c r="E245">
        <v>0.10779634049323783</v>
      </c>
      <c r="F245">
        <v>7.1651352946135116E-2</v>
      </c>
      <c r="H245" s="40">
        <f t="shared" si="101"/>
        <v>-6.6877178862335684E-3</v>
      </c>
      <c r="I245" s="17">
        <f t="shared" si="102"/>
        <v>-1</v>
      </c>
      <c r="J245" s="17">
        <f t="shared" si="103"/>
        <v>-2.5034210738147156E-2</v>
      </c>
      <c r="K245" s="79">
        <f t="shared" si="104"/>
        <v>2.6812290698672867</v>
      </c>
      <c r="L245" s="59">
        <f t="shared" si="105"/>
        <v>-6.7122453572303939E-2</v>
      </c>
      <c r="M245" s="40">
        <f t="shared" si="106"/>
        <v>-9.0860512113634995E-2</v>
      </c>
      <c r="N245" s="17">
        <f t="shared" si="100"/>
        <v>-1</v>
      </c>
      <c r="O245" s="17">
        <f t="shared" si="107"/>
        <v>-9.5627593672940048E-3</v>
      </c>
      <c r="P245" s="79">
        <f t="shared" si="108"/>
        <v>1.6056158194444847</v>
      </c>
      <c r="Q245" s="41">
        <f t="shared" si="109"/>
        <v>-1.5354117717668186E-2</v>
      </c>
      <c r="R245" s="40">
        <f t="shared" si="110"/>
        <v>-9.2758601068255953E-2</v>
      </c>
      <c r="S245" s="17">
        <f t="shared" si="111"/>
        <v>-1</v>
      </c>
      <c r="T245" s="17">
        <f t="shared" si="112"/>
        <v>-8.9704604691572598E-2</v>
      </c>
      <c r="U245" s="79">
        <f t="shared" si="113"/>
        <v>1.3646519414286693</v>
      </c>
      <c r="V245" s="41">
        <f t="shared" si="114"/>
        <v>-0.12241556294744586</v>
      </c>
      <c r="W245" s="40">
        <f t="shared" si="115"/>
        <v>-0.10093246352692009</v>
      </c>
      <c r="X245" s="17">
        <f t="shared" si="116"/>
        <v>-1</v>
      </c>
      <c r="Y245" s="17">
        <f t="shared" si="117"/>
        <v>-0.10779634049323783</v>
      </c>
      <c r="Z245" s="79">
        <f t="shared" si="118"/>
        <v>1.4368109189625733</v>
      </c>
      <c r="AA245" s="41">
        <f t="shared" si="119"/>
        <v>-0.15488295904489149</v>
      </c>
      <c r="AB245" s="40">
        <f t="shared" si="120"/>
        <v>1.795742996813221E-2</v>
      </c>
      <c r="AC245" s="17">
        <f t="shared" si="121"/>
        <v>1</v>
      </c>
      <c r="AD245" s="17">
        <f t="shared" si="122"/>
        <v>7.1651352946135116E-2</v>
      </c>
      <c r="AE245" s="79">
        <f t="shared" si="123"/>
        <v>2.2376398027355453</v>
      </c>
      <c r="AF245" s="41">
        <f t="shared" si="124"/>
        <v>0.16032991927212473</v>
      </c>
      <c r="AG245"/>
      <c r="AH245" s="51">
        <f t="shared" si="125"/>
        <v>-3.9889034802036955E-2</v>
      </c>
      <c r="AI245">
        <f t="shared" si="126"/>
        <v>1.298928942716002</v>
      </c>
      <c r="AJ245">
        <f t="shared" si="127"/>
        <v>1.6833042324405287</v>
      </c>
      <c r="AM245">
        <f t="shared" si="128"/>
        <v>0.57678521543476369</v>
      </c>
      <c r="AN245">
        <f t="shared" si="129"/>
        <v>-0.29055585985456922</v>
      </c>
    </row>
    <row r="246" spans="1:40" x14ac:dyDescent="0.35">
      <c r="A246" s="1">
        <v>201708</v>
      </c>
      <c r="B246">
        <v>3.8322600910946969E-2</v>
      </c>
      <c r="C246">
        <v>4.7003455260336002E-2</v>
      </c>
      <c r="D246">
        <v>-5.86007574247559E-2</v>
      </c>
      <c r="E246">
        <v>-7.1095152603231626E-2</v>
      </c>
      <c r="F246">
        <v>6.5759458821678551E-2</v>
      </c>
      <c r="H246" s="40">
        <f t="shared" si="101"/>
        <v>4.6796130565173177E-3</v>
      </c>
      <c r="I246" s="17">
        <f t="shared" si="102"/>
        <v>1</v>
      </c>
      <c r="J246" s="17">
        <f t="shared" si="103"/>
        <v>3.8322600910946969E-2</v>
      </c>
      <c r="K246" s="79">
        <f t="shared" si="104"/>
        <v>2.6812290698672867</v>
      </c>
      <c r="L246" s="59">
        <f t="shared" si="105"/>
        <v>0.10275167159535357</v>
      </c>
      <c r="M246" s="40">
        <f t="shared" si="106"/>
        <v>-2.684989998560483E-2</v>
      </c>
      <c r="N246" s="17">
        <f t="shared" ref="N246:N262" si="130">IF(M246&gt;0,1,-1)</f>
        <v>-1</v>
      </c>
      <c r="O246" s="17">
        <f t="shared" si="107"/>
        <v>-4.7003455260336002E-2</v>
      </c>
      <c r="P246" s="79">
        <f t="shared" si="108"/>
        <v>1.6056158194444847</v>
      </c>
      <c r="Q246" s="41">
        <f t="shared" si="109"/>
        <v>-7.5469491334546571E-2</v>
      </c>
      <c r="R246" s="40">
        <f t="shared" si="110"/>
        <v>2.2044817852565735E-2</v>
      </c>
      <c r="S246" s="17">
        <f t="shared" si="111"/>
        <v>1</v>
      </c>
      <c r="T246" s="17">
        <f t="shared" si="112"/>
        <v>-5.86007574247559E-2</v>
      </c>
      <c r="U246" s="79">
        <f t="shared" si="113"/>
        <v>1.3646519414286693</v>
      </c>
      <c r="V246" s="41">
        <f t="shared" si="114"/>
        <v>-7.9969637388883644E-2</v>
      </c>
      <c r="W246" s="40">
        <f t="shared" si="115"/>
        <v>4.9218507260646582E-2</v>
      </c>
      <c r="X246" s="17">
        <f t="shared" si="116"/>
        <v>1</v>
      </c>
      <c r="Y246" s="17">
        <f t="shared" si="117"/>
        <v>-7.1095152603231626E-2</v>
      </c>
      <c r="Z246" s="79">
        <f t="shared" si="118"/>
        <v>1.4368109189625733</v>
      </c>
      <c r="AA246" s="41">
        <f t="shared" si="119"/>
        <v>-0.10215029154563361</v>
      </c>
      <c r="AB246" s="40">
        <f t="shared" si="120"/>
        <v>0.10743837317656801</v>
      </c>
      <c r="AC246" s="17">
        <f t="shared" si="121"/>
        <v>1</v>
      </c>
      <c r="AD246" s="17">
        <f t="shared" si="122"/>
        <v>6.5759458821678551E-2</v>
      </c>
      <c r="AE246" s="79">
        <f t="shared" si="123"/>
        <v>2.2376398027355453</v>
      </c>
      <c r="AF246" s="41">
        <f t="shared" si="124"/>
        <v>0.14714598246573701</v>
      </c>
      <c r="AG246"/>
      <c r="AH246" s="51">
        <f t="shared" si="125"/>
        <v>-1.5383532415946476E-3</v>
      </c>
      <c r="AI246">
        <f t="shared" si="126"/>
        <v>0.65519404174753826</v>
      </c>
      <c r="AJ246">
        <f t="shared" si="127"/>
        <v>-2.8094060042246021</v>
      </c>
      <c r="AM246">
        <f t="shared" si="128"/>
        <v>0.63281154348531177</v>
      </c>
      <c r="AN246">
        <f t="shared" si="129"/>
        <v>-2.5884933770038963</v>
      </c>
    </row>
    <row r="247" spans="1:40" x14ac:dyDescent="0.35">
      <c r="A247" s="1">
        <v>201709</v>
      </c>
      <c r="B247">
        <v>-2.8286189683860319E-2</v>
      </c>
      <c r="C247">
        <v>-5.115220483641536E-2</v>
      </c>
      <c r="D247">
        <v>9.4008045733644074E-2</v>
      </c>
      <c r="E247">
        <v>-1.0050251256281229E-2</v>
      </c>
      <c r="F247">
        <v>-4.5944350136541412E-2</v>
      </c>
      <c r="H247" s="40">
        <f t="shared" ref="H247:H262" si="131">SUM(B244:B246)</f>
        <v>3.7404169340798599E-2</v>
      </c>
      <c r="I247" s="17">
        <f t="shared" ref="I247:I262" si="132">IF(H247&gt;0,1,-1)</f>
        <v>1</v>
      </c>
      <c r="J247" s="17">
        <f t="shared" ref="J247:J262" si="133">I247*B247</f>
        <v>-2.8286189683860319E-2</v>
      </c>
      <c r="K247" s="79">
        <f t="shared" ref="K247:K262" si="134">0.4/$B$269</f>
        <v>2.6812290698672867</v>
      </c>
      <c r="L247" s="59">
        <f t="shared" ref="L247:L262" si="135">J247*K247</f>
        <v>-7.5841754056146446E-2</v>
      </c>
      <c r="M247" s="40">
        <f t="shared" ref="M247:M262" si="136">SUM(C244:C246)</f>
        <v>1.1811532334168096E-2</v>
      </c>
      <c r="N247" s="17">
        <f t="shared" si="130"/>
        <v>1</v>
      </c>
      <c r="O247" s="17">
        <f t="shared" ref="O247:O262" si="137">N247*C247</f>
        <v>-5.115220483641536E-2</v>
      </c>
      <c r="P247" s="79">
        <f t="shared" ref="P247:P262" si="138">0.4/$C$269</f>
        <v>1.6056158194444847</v>
      </c>
      <c r="Q247" s="41">
        <f t="shared" ref="Q247:Q262" si="139">O247*P247</f>
        <v>-8.2130789284813183E-2</v>
      </c>
      <c r="R247" s="40">
        <f t="shared" ref="R247:R262" si="140">SUM(D244:D246)</f>
        <v>-1.6081583196759452E-2</v>
      </c>
      <c r="S247" s="17">
        <f t="shared" ref="S247:S262" si="141">IF(R247&gt;0,1,-1)</f>
        <v>-1</v>
      </c>
      <c r="T247" s="17">
        <f t="shared" ref="T247:T262" si="142">S247*D247</f>
        <v>-9.4008045733644074E-2</v>
      </c>
      <c r="U247" s="79">
        <f t="shared" ref="U247:U262" si="143">0.4/$D$269</f>
        <v>1.3646519414286693</v>
      </c>
      <c r="V247" s="41">
        <f t="shared" ref="V247:V262" si="144">T247*U247</f>
        <v>-0.12828826212033251</v>
      </c>
      <c r="W247" s="40">
        <f t="shared" ref="W247:W262" si="145">SUM(E244:E246)</f>
        <v>8.483174747370037E-3</v>
      </c>
      <c r="X247" s="17">
        <f t="shared" ref="X247:X262" si="146">IF(W247&gt;0,1,-1)</f>
        <v>1</v>
      </c>
      <c r="Y247" s="17">
        <f t="shared" ref="Y247:Y262" si="147">X247*E247</f>
        <v>-1.0050251256281229E-2</v>
      </c>
      <c r="Z247" s="79">
        <f t="shared" ref="Z247:Z262" si="148">0.4/$E$269</f>
        <v>1.4368109189625733</v>
      </c>
      <c r="AA247" s="41">
        <f t="shared" ref="AA247:AA262" si="149">Y247*Z247</f>
        <v>-1.4440310743342189E-2</v>
      </c>
      <c r="AB247" s="40">
        <f t="shared" ref="AB247:AB262" si="150">SUM(F244:F246)</f>
        <v>0.18288538654528796</v>
      </c>
      <c r="AC247" s="17">
        <f t="shared" ref="AC247:AC262" si="151">IF(AB247&gt;0,1,-1)</f>
        <v>1</v>
      </c>
      <c r="AD247" s="17">
        <f t="shared" ref="AD247:AD262" si="152">AC247*F247</f>
        <v>-4.5944350136541412E-2</v>
      </c>
      <c r="AE247" s="79">
        <f t="shared" ref="AE247:AE262" si="153">0.4/$F$269</f>
        <v>2.2376398027355453</v>
      </c>
      <c r="AF247" s="41">
        <f t="shared" ref="AF247:AF262" si="154">AD247*AE247</f>
        <v>-0.10280690657634335</v>
      </c>
      <c r="AG247"/>
      <c r="AH247" s="51">
        <f t="shared" ref="AH247:AH261" si="155">AVERAGE(L247,Q247,V247,AA247,AF247)</f>
        <v>-8.070160455619553E-2</v>
      </c>
      <c r="AI247">
        <f t="shared" ref="AI247:AI261" si="156">SKEW(L247,Q247,V247,AA247,AF247)</f>
        <v>0.9470751862978285</v>
      </c>
      <c r="AJ247">
        <f t="shared" ref="AJ247:AJ261" si="157">KURT(L247,Q247,V247,AA247,AF247)</f>
        <v>1.5892732612206739</v>
      </c>
      <c r="AM247">
        <f t="shared" ref="AM247:AM262" si="158">SKEW(J247,O247,T247,Y247,AD247)</f>
        <v>-0.81064853337833165</v>
      </c>
      <c r="AN247">
        <f t="shared" ref="AN247:AN262" si="159">KURT(J247,O247,T247,Y247,AD247)</f>
        <v>1.1696259414818435</v>
      </c>
    </row>
    <row r="248" spans="1:40" x14ac:dyDescent="0.35">
      <c r="A248" s="1">
        <v>201710</v>
      </c>
      <c r="B248">
        <v>-1.1130136986301387E-2</v>
      </c>
      <c r="C248">
        <v>1.0194291196929939E-3</v>
      </c>
      <c r="D248">
        <v>5.2448229146506709E-2</v>
      </c>
      <c r="E248">
        <v>-2.303787582975414E-2</v>
      </c>
      <c r="F248">
        <v>5.6937299346304204E-2</v>
      </c>
      <c r="H248" s="40">
        <f t="shared" si="131"/>
        <v>3.5070621965233806E-2</v>
      </c>
      <c r="I248" s="17">
        <f t="shared" si="132"/>
        <v>1</v>
      </c>
      <c r="J248" s="17">
        <f t="shared" si="133"/>
        <v>-1.1130136986301387E-2</v>
      </c>
      <c r="K248" s="79">
        <f t="shared" si="134"/>
        <v>2.6812290698672867</v>
      </c>
      <c r="L248" s="59">
        <f t="shared" si="135"/>
        <v>-2.9842446839276351E-2</v>
      </c>
      <c r="M248" s="40">
        <f t="shared" si="136"/>
        <v>5.4140097912146468E-3</v>
      </c>
      <c r="N248" s="17">
        <f t="shared" si="130"/>
        <v>1</v>
      </c>
      <c r="O248" s="17">
        <f t="shared" si="137"/>
        <v>1.0194291196929939E-3</v>
      </c>
      <c r="P248" s="79">
        <f t="shared" si="138"/>
        <v>1.6056158194444847</v>
      </c>
      <c r="Q248" s="41">
        <f t="shared" si="139"/>
        <v>1.636811521381436E-3</v>
      </c>
      <c r="R248" s="40">
        <f t="shared" si="140"/>
        <v>0.12511189300046077</v>
      </c>
      <c r="S248" s="17">
        <f t="shared" si="141"/>
        <v>1</v>
      </c>
      <c r="T248" s="17">
        <f t="shared" si="142"/>
        <v>5.2448229146506709E-2</v>
      </c>
      <c r="U248" s="79">
        <f t="shared" si="143"/>
        <v>1.3646519414286693</v>
      </c>
      <c r="V248" s="41">
        <f t="shared" si="144"/>
        <v>7.1573577729276097E-2</v>
      </c>
      <c r="W248" s="40">
        <f t="shared" si="145"/>
        <v>2.6650936633724975E-2</v>
      </c>
      <c r="X248" s="17">
        <f t="shared" si="146"/>
        <v>1</v>
      </c>
      <c r="Y248" s="17">
        <f t="shared" si="147"/>
        <v>-2.303787582975414E-2</v>
      </c>
      <c r="Z248" s="79">
        <f t="shared" si="148"/>
        <v>1.4368109189625733</v>
      </c>
      <c r="AA248" s="41">
        <f t="shared" si="149"/>
        <v>-3.3101071541894699E-2</v>
      </c>
      <c r="AB248" s="40">
        <f t="shared" si="150"/>
        <v>9.1466461631272256E-2</v>
      </c>
      <c r="AC248" s="17">
        <f t="shared" si="151"/>
        <v>1</v>
      </c>
      <c r="AD248" s="17">
        <f t="shared" si="152"/>
        <v>5.6937299346304204E-2</v>
      </c>
      <c r="AE248" s="79">
        <f t="shared" si="153"/>
        <v>2.2376398027355453</v>
      </c>
      <c r="AF248" s="41">
        <f t="shared" si="154"/>
        <v>0.12740516727755882</v>
      </c>
      <c r="AG248"/>
      <c r="AH248" s="51">
        <f t="shared" si="155"/>
        <v>2.7534407629409063E-2</v>
      </c>
      <c r="AI248">
        <f t="shared" si="156"/>
        <v>0.79530345843978911</v>
      </c>
      <c r="AJ248">
        <f t="shared" si="157"/>
        <v>-1.3014080150238945</v>
      </c>
      <c r="AM248">
        <f t="shared" si="158"/>
        <v>0.38221656823651023</v>
      </c>
      <c r="AN248">
        <f t="shared" si="159"/>
        <v>-2.9430450966955766</v>
      </c>
    </row>
    <row r="249" spans="1:40" x14ac:dyDescent="0.35">
      <c r="A249" s="1">
        <v>201711</v>
      </c>
      <c r="B249">
        <v>4.8799685163321005E-3</v>
      </c>
      <c r="C249">
        <v>-1.3119271550949385E-2</v>
      </c>
      <c r="D249">
        <v>5.5535123207061332E-2</v>
      </c>
      <c r="E249">
        <v>2.7178257394084859E-2</v>
      </c>
      <c r="F249">
        <v>-1.1967063129002753E-2</v>
      </c>
      <c r="H249" s="40">
        <f t="shared" si="131"/>
        <v>-1.0937257592147365E-3</v>
      </c>
      <c r="I249" s="17">
        <f t="shared" si="132"/>
        <v>-1</v>
      </c>
      <c r="J249" s="17">
        <f t="shared" si="133"/>
        <v>-4.8799685163321005E-3</v>
      </c>
      <c r="K249" s="79">
        <f t="shared" si="134"/>
        <v>2.6812290698672867</v>
      </c>
      <c r="L249" s="59">
        <f t="shared" si="135"/>
        <v>-1.3084313446026761E-2</v>
      </c>
      <c r="M249" s="40">
        <f t="shared" si="136"/>
        <v>-3.1293204563863641E-3</v>
      </c>
      <c r="N249" s="17">
        <f t="shared" si="130"/>
        <v>-1</v>
      </c>
      <c r="O249" s="17">
        <f t="shared" si="137"/>
        <v>1.3119271550949385E-2</v>
      </c>
      <c r="P249" s="79">
        <f t="shared" si="138"/>
        <v>1.6056158194444847</v>
      </c>
      <c r="Q249" s="41">
        <f t="shared" si="139"/>
        <v>2.1064509941792313E-2</v>
      </c>
      <c r="R249" s="40">
        <f t="shared" si="140"/>
        <v>8.7855517455394883E-2</v>
      </c>
      <c r="S249" s="17">
        <f t="shared" si="141"/>
        <v>1</v>
      </c>
      <c r="T249" s="17">
        <f t="shared" si="142"/>
        <v>5.5535123207061332E-2</v>
      </c>
      <c r="U249" s="79">
        <f t="shared" si="143"/>
        <v>1.3646519414286693</v>
      </c>
      <c r="V249" s="41">
        <f t="shared" si="144"/>
        <v>7.5786113701996588E-2</v>
      </c>
      <c r="W249" s="40">
        <f t="shared" si="145"/>
        <v>-0.10418327968926699</v>
      </c>
      <c r="X249" s="17">
        <f t="shared" si="146"/>
        <v>-1</v>
      </c>
      <c r="Y249" s="17">
        <f t="shared" si="147"/>
        <v>-2.7178257394084859E-2</v>
      </c>
      <c r="Z249" s="79">
        <f t="shared" si="148"/>
        <v>1.4368109189625733</v>
      </c>
      <c r="AA249" s="41">
        <f t="shared" si="149"/>
        <v>-3.9050016982196421E-2</v>
      </c>
      <c r="AB249" s="40">
        <f t="shared" si="150"/>
        <v>7.6752408031441344E-2</v>
      </c>
      <c r="AC249" s="17">
        <f t="shared" si="151"/>
        <v>1</v>
      </c>
      <c r="AD249" s="17">
        <f t="shared" si="152"/>
        <v>-1.1967063129002753E-2</v>
      </c>
      <c r="AE249" s="79">
        <f t="shared" si="153"/>
        <v>2.2376398027355453</v>
      </c>
      <c r="AF249" s="41">
        <f t="shared" si="154"/>
        <v>-2.6777976779305539E-2</v>
      </c>
      <c r="AG249"/>
      <c r="AH249" s="51">
        <f t="shared" si="155"/>
        <v>3.5876632872520351E-3</v>
      </c>
      <c r="AI249">
        <f t="shared" si="156"/>
        <v>1.1476681221853682</v>
      </c>
      <c r="AJ249">
        <f t="shared" si="157"/>
        <v>0.64543717975611514</v>
      </c>
      <c r="AM249">
        <f t="shared" si="158"/>
        <v>1.1851880468829581</v>
      </c>
      <c r="AN249">
        <f t="shared" si="159"/>
        <v>1.4541406186561456</v>
      </c>
    </row>
    <row r="250" spans="1:40" x14ac:dyDescent="0.35">
      <c r="A250" s="1">
        <v>201712</v>
      </c>
      <c r="B250">
        <v>2.5534581342523621E-2</v>
      </c>
      <c r="C250">
        <v>4.0730848609930703E-2</v>
      </c>
      <c r="D250">
        <v>5.2613240418118545E-2</v>
      </c>
      <c r="E250">
        <v>-1.7898832684824839E-2</v>
      </c>
      <c r="F250">
        <v>7.1857174605526319E-2</v>
      </c>
      <c r="H250" s="40">
        <f t="shared" si="131"/>
        <v>-3.4536358153829605E-2</v>
      </c>
      <c r="I250" s="17">
        <f t="shared" si="132"/>
        <v>-1</v>
      </c>
      <c r="J250" s="17">
        <f t="shared" si="133"/>
        <v>-2.5534581342523621E-2</v>
      </c>
      <c r="K250" s="79">
        <f t="shared" si="134"/>
        <v>2.6812290698672867</v>
      </c>
      <c r="L250" s="59">
        <f t="shared" si="135"/>
        <v>-6.8464061782465183E-2</v>
      </c>
      <c r="M250" s="40">
        <f t="shared" si="136"/>
        <v>-6.3252047267671752E-2</v>
      </c>
      <c r="N250" s="17">
        <f t="shared" si="130"/>
        <v>-1</v>
      </c>
      <c r="O250" s="17">
        <f t="shared" si="137"/>
        <v>-4.0730848609930703E-2</v>
      </c>
      <c r="P250" s="79">
        <f t="shared" si="138"/>
        <v>1.6056158194444847</v>
      </c>
      <c r="Q250" s="41">
        <f t="shared" si="139"/>
        <v>-6.5398094867503143E-2</v>
      </c>
      <c r="R250" s="40">
        <f t="shared" si="140"/>
        <v>0.20199139808721212</v>
      </c>
      <c r="S250" s="17">
        <f t="shared" si="141"/>
        <v>1</v>
      </c>
      <c r="T250" s="17">
        <f t="shared" si="142"/>
        <v>5.2613240418118545E-2</v>
      </c>
      <c r="U250" s="79">
        <f t="shared" si="143"/>
        <v>1.3646519414286693</v>
      </c>
      <c r="V250" s="41">
        <f t="shared" si="144"/>
        <v>7.1798760681438811E-2</v>
      </c>
      <c r="W250" s="40">
        <f t="shared" si="145"/>
        <v>-5.9098696919505089E-3</v>
      </c>
      <c r="X250" s="17">
        <f t="shared" si="146"/>
        <v>-1</v>
      </c>
      <c r="Y250" s="17">
        <f t="shared" si="147"/>
        <v>1.7898832684824839E-2</v>
      </c>
      <c r="Z250" s="79">
        <f t="shared" si="148"/>
        <v>1.4368109189625733</v>
      </c>
      <c r="AA250" s="41">
        <f t="shared" si="149"/>
        <v>2.5717238238240521E-2</v>
      </c>
      <c r="AB250" s="40">
        <f t="shared" si="150"/>
        <v>-9.741139192399606E-4</v>
      </c>
      <c r="AC250" s="17">
        <f t="shared" si="151"/>
        <v>-1</v>
      </c>
      <c r="AD250" s="17">
        <f t="shared" si="152"/>
        <v>-7.1857174605526319E-2</v>
      </c>
      <c r="AE250" s="79">
        <f t="shared" si="153"/>
        <v>2.2376398027355453</v>
      </c>
      <c r="AF250" s="41">
        <f t="shared" si="154"/>
        <v>-0.16079047400944355</v>
      </c>
      <c r="AG250"/>
      <c r="AH250" s="51">
        <f t="shared" si="155"/>
        <v>-3.9427326347946504E-2</v>
      </c>
      <c r="AI250">
        <f t="shared" si="156"/>
        <v>-9.9092843139306594E-2</v>
      </c>
      <c r="AJ250">
        <f t="shared" si="157"/>
        <v>-0.7924666835119174</v>
      </c>
      <c r="AM250">
        <f t="shared" si="158"/>
        <v>0.35134760596231812</v>
      </c>
      <c r="AN250">
        <f t="shared" si="159"/>
        <v>-1.0708338900437715</v>
      </c>
    </row>
    <row r="251" spans="1:40" x14ac:dyDescent="0.35">
      <c r="A251" s="1">
        <v>201801</v>
      </c>
      <c r="B251">
        <v>2.5815321163980665E-2</v>
      </c>
      <c r="C251">
        <v>5.5993000874889898E-3</v>
      </c>
      <c r="D251">
        <v>7.1333995365773006E-2</v>
      </c>
      <c r="E251">
        <v>-3.4469096671949306E-2</v>
      </c>
      <c r="F251">
        <v>-1.8142235123367212E-2</v>
      </c>
      <c r="H251" s="40">
        <f t="shared" si="131"/>
        <v>1.9284412872554335E-2</v>
      </c>
      <c r="I251" s="17">
        <f t="shared" si="132"/>
        <v>1</v>
      </c>
      <c r="J251" s="17">
        <f t="shared" si="133"/>
        <v>2.5815321163980665E-2</v>
      </c>
      <c r="K251" s="79">
        <f t="shared" si="134"/>
        <v>2.6812290698672867</v>
      </c>
      <c r="L251" s="59">
        <f t="shared" si="135"/>
        <v>6.9216789552825161E-2</v>
      </c>
      <c r="M251" s="40">
        <f t="shared" si="136"/>
        <v>2.8631006178674312E-2</v>
      </c>
      <c r="N251" s="17">
        <f t="shared" si="130"/>
        <v>1</v>
      </c>
      <c r="O251" s="17">
        <f t="shared" si="137"/>
        <v>5.5993000874889898E-3</v>
      </c>
      <c r="P251" s="79">
        <f t="shared" si="138"/>
        <v>1.6056158194444847</v>
      </c>
      <c r="Q251" s="41">
        <f t="shared" si="139"/>
        <v>8.99032479828921E-3</v>
      </c>
      <c r="R251" s="40">
        <f t="shared" si="140"/>
        <v>0.16059659277168659</v>
      </c>
      <c r="S251" s="17">
        <f t="shared" si="141"/>
        <v>1</v>
      </c>
      <c r="T251" s="17">
        <f t="shared" si="142"/>
        <v>7.1333995365773006E-2</v>
      </c>
      <c r="U251" s="79">
        <f t="shared" si="143"/>
        <v>1.3646519414286693</v>
      </c>
      <c r="V251" s="41">
        <f t="shared" si="144"/>
        <v>9.734607526576583E-2</v>
      </c>
      <c r="W251" s="40">
        <f t="shared" si="145"/>
        <v>-1.375845112049412E-2</v>
      </c>
      <c r="X251" s="17">
        <f t="shared" si="146"/>
        <v>-1</v>
      </c>
      <c r="Y251" s="17">
        <f t="shared" si="147"/>
        <v>3.4469096671949306E-2</v>
      </c>
      <c r="Z251" s="79">
        <f t="shared" si="148"/>
        <v>1.4368109189625733</v>
      </c>
      <c r="AA251" s="41">
        <f t="shared" si="149"/>
        <v>4.9525574465033258E-2</v>
      </c>
      <c r="AB251" s="40">
        <f t="shared" si="150"/>
        <v>0.11682741082282777</v>
      </c>
      <c r="AC251" s="17">
        <f t="shared" si="151"/>
        <v>1</v>
      </c>
      <c r="AD251" s="17">
        <f t="shared" si="152"/>
        <v>-1.8142235123367212E-2</v>
      </c>
      <c r="AE251" s="79">
        <f t="shared" si="153"/>
        <v>2.2376398027355453</v>
      </c>
      <c r="AF251" s="41">
        <f t="shared" si="154"/>
        <v>-4.0595787422633291E-2</v>
      </c>
      <c r="AG251"/>
      <c r="AH251" s="51">
        <f t="shared" si="155"/>
        <v>3.6896595331856033E-2</v>
      </c>
      <c r="AI251">
        <f t="shared" si="156"/>
        <v>-0.61142189587203899</v>
      </c>
      <c r="AJ251">
        <f t="shared" si="157"/>
        <v>-0.45423612449856954</v>
      </c>
      <c r="AM251">
        <f t="shared" si="158"/>
        <v>0.31934854839191185</v>
      </c>
      <c r="AN251">
        <f t="shared" si="159"/>
        <v>0.33704834835959119</v>
      </c>
    </row>
    <row r="252" spans="1:40" x14ac:dyDescent="0.35">
      <c r="A252" s="1">
        <v>201802</v>
      </c>
      <c r="B252">
        <v>-1.8762564217109534E-2</v>
      </c>
      <c r="C252">
        <v>-4.8373064207412497E-2</v>
      </c>
      <c r="D252">
        <v>-4.7736752664915838E-2</v>
      </c>
      <c r="E252">
        <v>1.2310217480508978E-3</v>
      </c>
      <c r="F252">
        <v>-2.6396367859782499E-2</v>
      </c>
      <c r="H252" s="40">
        <f t="shared" si="131"/>
        <v>5.6229871022836386E-2</v>
      </c>
      <c r="I252" s="17">
        <f t="shared" si="132"/>
        <v>1</v>
      </c>
      <c r="J252" s="17">
        <f t="shared" si="133"/>
        <v>-1.8762564217109534E-2</v>
      </c>
      <c r="K252" s="79">
        <f t="shared" si="134"/>
        <v>2.6812290698672867</v>
      </c>
      <c r="L252" s="59">
        <f t="shared" si="135"/>
        <v>-5.0306732604165835E-2</v>
      </c>
      <c r="M252" s="40">
        <f t="shared" si="136"/>
        <v>3.3210877146470308E-2</v>
      </c>
      <c r="N252" s="17">
        <f t="shared" si="130"/>
        <v>1</v>
      </c>
      <c r="O252" s="17">
        <f t="shared" si="137"/>
        <v>-4.8373064207412497E-2</v>
      </c>
      <c r="P252" s="79">
        <f t="shared" si="138"/>
        <v>1.6056158194444847</v>
      </c>
      <c r="Q252" s="41">
        <f t="shared" si="139"/>
        <v>-7.7668557126425286E-2</v>
      </c>
      <c r="R252" s="40">
        <f t="shared" si="140"/>
        <v>0.17948235899095288</v>
      </c>
      <c r="S252" s="17">
        <f t="shared" si="141"/>
        <v>1</v>
      </c>
      <c r="T252" s="17">
        <f t="shared" si="142"/>
        <v>-4.7736752664915838E-2</v>
      </c>
      <c r="U252" s="79">
        <f t="shared" si="143"/>
        <v>1.3646519414286693</v>
      </c>
      <c r="V252" s="41">
        <f t="shared" si="144"/>
        <v>-6.5144052201677599E-2</v>
      </c>
      <c r="W252" s="40">
        <f t="shared" si="145"/>
        <v>-2.5189671962689286E-2</v>
      </c>
      <c r="X252" s="17">
        <f t="shared" si="146"/>
        <v>-1</v>
      </c>
      <c r="Y252" s="17">
        <f t="shared" si="147"/>
        <v>-1.2310217480508978E-3</v>
      </c>
      <c r="Z252" s="79">
        <f t="shared" si="148"/>
        <v>1.4368109189625733</v>
      </c>
      <c r="AA252" s="41">
        <f t="shared" si="149"/>
        <v>-1.7687454890799239E-3</v>
      </c>
      <c r="AB252" s="40">
        <f t="shared" si="150"/>
        <v>4.1747876353156355E-2</v>
      </c>
      <c r="AC252" s="17">
        <f t="shared" si="151"/>
        <v>1</v>
      </c>
      <c r="AD252" s="17">
        <f t="shared" si="152"/>
        <v>-2.6396367859782499E-2</v>
      </c>
      <c r="AE252" s="79">
        <f t="shared" si="153"/>
        <v>2.2376398027355453</v>
      </c>
      <c r="AF252" s="41">
        <f t="shared" si="154"/>
        <v>-5.9065563370698598E-2</v>
      </c>
      <c r="AG252"/>
      <c r="AH252" s="51">
        <f t="shared" si="155"/>
        <v>-5.0790730158409444E-2</v>
      </c>
      <c r="AI252">
        <f t="shared" si="156"/>
        <v>1.5948432186288819</v>
      </c>
      <c r="AJ252">
        <f t="shared" si="157"/>
        <v>2.9741570123862768</v>
      </c>
      <c r="AM252">
        <f t="shared" si="158"/>
        <v>0.3227447515957142</v>
      </c>
      <c r="AN252">
        <f t="shared" si="159"/>
        <v>-1.38629944947062</v>
      </c>
    </row>
    <row r="253" spans="1:40" x14ac:dyDescent="0.35">
      <c r="A253" s="1">
        <v>201803</v>
      </c>
      <c r="B253">
        <v>7.1325593747628702E-3</v>
      </c>
      <c r="C253">
        <v>-8.4719936612421831E-3</v>
      </c>
      <c r="D253">
        <v>5.3536664503569087E-2</v>
      </c>
      <c r="E253">
        <v>-3.1557377049180269E-2</v>
      </c>
      <c r="F253">
        <v>-3.0943860029642445E-2</v>
      </c>
      <c r="H253" s="40">
        <f t="shared" si="131"/>
        <v>3.2587338289394752E-2</v>
      </c>
      <c r="I253" s="17">
        <f t="shared" si="132"/>
        <v>1</v>
      </c>
      <c r="J253" s="17">
        <f t="shared" si="133"/>
        <v>7.1325593747628702E-3</v>
      </c>
      <c r="K253" s="79">
        <f t="shared" si="134"/>
        <v>2.6812290698672867</v>
      </c>
      <c r="L253" s="59">
        <f t="shared" si="135"/>
        <v>1.9124025538168648E-2</v>
      </c>
      <c r="M253" s="40">
        <f t="shared" si="136"/>
        <v>-2.0429155099928042E-3</v>
      </c>
      <c r="N253" s="17">
        <f t="shared" si="130"/>
        <v>-1</v>
      </c>
      <c r="O253" s="17">
        <f t="shared" si="137"/>
        <v>8.4719936612421831E-3</v>
      </c>
      <c r="P253" s="79">
        <f t="shared" si="138"/>
        <v>1.6056158194444847</v>
      </c>
      <c r="Q253" s="41">
        <f t="shared" si="139"/>
        <v>1.3602767044723848E-2</v>
      </c>
      <c r="R253" s="40">
        <f t="shared" si="140"/>
        <v>7.6210483118975714E-2</v>
      </c>
      <c r="S253" s="17">
        <f t="shared" si="141"/>
        <v>1</v>
      </c>
      <c r="T253" s="17">
        <f t="shared" si="142"/>
        <v>5.3536664503569087E-2</v>
      </c>
      <c r="U253" s="79">
        <f t="shared" si="143"/>
        <v>1.3646519414286693</v>
      </c>
      <c r="V253" s="41">
        <f t="shared" si="144"/>
        <v>7.3058913152410879E-2</v>
      </c>
      <c r="W253" s="40">
        <f t="shared" si="145"/>
        <v>-5.1136907608723248E-2</v>
      </c>
      <c r="X253" s="17">
        <f t="shared" si="146"/>
        <v>-1</v>
      </c>
      <c r="Y253" s="17">
        <f t="shared" si="147"/>
        <v>3.1557377049180269E-2</v>
      </c>
      <c r="Z253" s="79">
        <f t="shared" si="148"/>
        <v>1.4368109189625733</v>
      </c>
      <c r="AA253" s="41">
        <f t="shared" si="149"/>
        <v>4.534198391808112E-2</v>
      </c>
      <c r="AB253" s="40">
        <f t="shared" si="150"/>
        <v>2.7318571622376608E-2</v>
      </c>
      <c r="AC253" s="17">
        <f t="shared" si="151"/>
        <v>1</v>
      </c>
      <c r="AD253" s="17">
        <f t="shared" si="152"/>
        <v>-3.0943860029642445E-2</v>
      </c>
      <c r="AE253" s="79">
        <f t="shared" si="153"/>
        <v>2.2376398027355453</v>
      </c>
      <c r="AF253" s="41">
        <f t="shared" si="154"/>
        <v>-6.9241212852605441E-2</v>
      </c>
      <c r="AG253"/>
      <c r="AH253" s="51">
        <f t="shared" si="155"/>
        <v>1.6377295360155811E-2</v>
      </c>
      <c r="AI253">
        <f t="shared" si="156"/>
        <v>-1.1539160293381481</v>
      </c>
      <c r="AJ253">
        <f t="shared" si="157"/>
        <v>1.9708836715301956</v>
      </c>
      <c r="AM253">
        <f t="shared" si="158"/>
        <v>-0.31298885050451364</v>
      </c>
      <c r="AN253">
        <f t="shared" si="159"/>
        <v>0.40086152347084436</v>
      </c>
    </row>
    <row r="254" spans="1:40" x14ac:dyDescent="0.35">
      <c r="A254" s="1">
        <v>201804</v>
      </c>
      <c r="B254">
        <v>-6.1026143298424929E-3</v>
      </c>
      <c r="C254">
        <v>8.1755593803787274E-3</v>
      </c>
      <c r="D254">
        <v>5.5897751770865423E-2</v>
      </c>
      <c r="E254">
        <v>3.9356749894202236E-2</v>
      </c>
      <c r="F254">
        <v>1.3615846607229365E-2</v>
      </c>
      <c r="H254" s="40">
        <f t="shared" si="131"/>
        <v>1.4185316321634001E-2</v>
      </c>
      <c r="I254" s="17">
        <f t="shared" si="132"/>
        <v>1</v>
      </c>
      <c r="J254" s="17">
        <f t="shared" si="133"/>
        <v>-6.1026143298424929E-3</v>
      </c>
      <c r="K254" s="79">
        <f t="shared" si="134"/>
        <v>2.6812290698672867</v>
      </c>
      <c r="L254" s="59">
        <f t="shared" si="135"/>
        <v>-1.6362506943362363E-2</v>
      </c>
      <c r="M254" s="40">
        <f t="shared" si="136"/>
        <v>-5.1245757781165691E-2</v>
      </c>
      <c r="N254" s="17">
        <f t="shared" si="130"/>
        <v>-1</v>
      </c>
      <c r="O254" s="17">
        <f t="shared" si="137"/>
        <v>-8.1755593803787274E-3</v>
      </c>
      <c r="P254" s="79">
        <f t="shared" si="138"/>
        <v>1.6056158194444847</v>
      </c>
      <c r="Q254" s="41">
        <f t="shared" si="139"/>
        <v>-1.3126807473943835E-2</v>
      </c>
      <c r="R254" s="40">
        <f t="shared" si="140"/>
        <v>7.7133907204426255E-2</v>
      </c>
      <c r="S254" s="17">
        <f t="shared" si="141"/>
        <v>1</v>
      </c>
      <c r="T254" s="17">
        <f t="shared" si="142"/>
        <v>5.5897751770865423E-2</v>
      </c>
      <c r="U254" s="79">
        <f t="shared" si="143"/>
        <v>1.3646519414286693</v>
      </c>
      <c r="V254" s="41">
        <f t="shared" si="144"/>
        <v>7.6280975475609331E-2</v>
      </c>
      <c r="W254" s="40">
        <f t="shared" si="145"/>
        <v>-6.4795451973078677E-2</v>
      </c>
      <c r="X254" s="17">
        <f t="shared" si="146"/>
        <v>-1</v>
      </c>
      <c r="Y254" s="17">
        <f t="shared" si="147"/>
        <v>-3.9356749894202236E-2</v>
      </c>
      <c r="Z254" s="79">
        <f t="shared" si="148"/>
        <v>1.4368109189625733</v>
      </c>
      <c r="AA254" s="41">
        <f t="shared" si="149"/>
        <v>-5.6548207982868873E-2</v>
      </c>
      <c r="AB254" s="40">
        <f t="shared" si="150"/>
        <v>-7.5482463012792156E-2</v>
      </c>
      <c r="AC254" s="17">
        <f t="shared" si="151"/>
        <v>-1</v>
      </c>
      <c r="AD254" s="17">
        <f t="shared" si="152"/>
        <v>-1.3615846607229365E-2</v>
      </c>
      <c r="AE254" s="79">
        <f t="shared" si="153"/>
        <v>2.2376398027355453</v>
      </c>
      <c r="AF254" s="41">
        <f t="shared" si="154"/>
        <v>-3.0467360316278159E-2</v>
      </c>
      <c r="AG254"/>
      <c r="AH254" s="51">
        <f t="shared" si="155"/>
        <v>-8.0447814481687807E-3</v>
      </c>
      <c r="AI254">
        <f t="shared" si="156"/>
        <v>1.5640797588620456</v>
      </c>
      <c r="AJ254">
        <f t="shared" si="157"/>
        <v>3.1346617842968989</v>
      </c>
      <c r="AM254">
        <f t="shared" si="158"/>
        <v>1.3844528417265396</v>
      </c>
      <c r="AN254">
        <f t="shared" si="159"/>
        <v>2.9600665245382665</v>
      </c>
    </row>
    <row r="255" spans="1:40" x14ac:dyDescent="0.35">
      <c r="A255" s="1">
        <v>201805</v>
      </c>
      <c r="B255">
        <v>-1.0991510006064242E-2</v>
      </c>
      <c r="C255">
        <v>3.4753978415951181E-3</v>
      </c>
      <c r="D255">
        <v>-2.2312964853434258E-2</v>
      </c>
      <c r="E255">
        <v>7.3289902280131436E-3</v>
      </c>
      <c r="F255">
        <v>7.9493596349182738E-3</v>
      </c>
      <c r="H255" s="40">
        <f t="shared" si="131"/>
        <v>-1.7732619172189157E-2</v>
      </c>
      <c r="I255" s="17">
        <f t="shared" si="132"/>
        <v>-1</v>
      </c>
      <c r="J255" s="17">
        <f t="shared" si="133"/>
        <v>1.0991510006064242E-2</v>
      </c>
      <c r="K255" s="79">
        <f t="shared" si="134"/>
        <v>2.6812290698672867</v>
      </c>
      <c r="L255" s="59">
        <f t="shared" si="135"/>
        <v>2.9470756149996603E-2</v>
      </c>
      <c r="M255" s="40">
        <f t="shared" si="136"/>
        <v>-4.8669498488275953E-2</v>
      </c>
      <c r="N255" s="17">
        <f t="shared" si="130"/>
        <v>-1</v>
      </c>
      <c r="O255" s="17">
        <f t="shared" si="137"/>
        <v>-3.4753978415951181E-3</v>
      </c>
      <c r="P255" s="79">
        <f t="shared" si="138"/>
        <v>1.6056158194444847</v>
      </c>
      <c r="Q255" s="41">
        <f t="shared" si="139"/>
        <v>-5.580153753328339E-3</v>
      </c>
      <c r="R255" s="40">
        <f t="shared" si="140"/>
        <v>6.1697663609518671E-2</v>
      </c>
      <c r="S255" s="17">
        <f t="shared" si="141"/>
        <v>1</v>
      </c>
      <c r="T255" s="17">
        <f t="shared" si="142"/>
        <v>-2.2312964853434258E-2</v>
      </c>
      <c r="U255" s="79">
        <f t="shared" si="143"/>
        <v>1.3646519414286693</v>
      </c>
      <c r="V255" s="41">
        <f t="shared" si="144"/>
        <v>-3.0449430806268725E-2</v>
      </c>
      <c r="W255" s="40">
        <f t="shared" si="145"/>
        <v>9.0303945930728657E-3</v>
      </c>
      <c r="X255" s="17">
        <f t="shared" si="146"/>
        <v>1</v>
      </c>
      <c r="Y255" s="17">
        <f t="shared" si="147"/>
        <v>7.3289902280131436E-3</v>
      </c>
      <c r="Z255" s="79">
        <f t="shared" si="148"/>
        <v>1.4368109189625733</v>
      </c>
      <c r="AA255" s="41">
        <f t="shared" si="149"/>
        <v>1.0530373184579285E-2</v>
      </c>
      <c r="AB255" s="40">
        <f t="shared" si="150"/>
        <v>-4.3724381282195579E-2</v>
      </c>
      <c r="AC255" s="17">
        <f t="shared" si="151"/>
        <v>-1</v>
      </c>
      <c r="AD255" s="17">
        <f t="shared" si="152"/>
        <v>-7.9493596349182738E-3</v>
      </c>
      <c r="AE255" s="79">
        <f t="shared" si="153"/>
        <v>2.2376398027355453</v>
      </c>
      <c r="AF255" s="41">
        <f t="shared" si="154"/>
        <v>-1.7787803525352433E-2</v>
      </c>
      <c r="AG255"/>
      <c r="AH255" s="51">
        <f t="shared" si="155"/>
        <v>-2.7632517500747215E-3</v>
      </c>
      <c r="AI255">
        <f t="shared" si="156"/>
        <v>0.35806611351448936</v>
      </c>
      <c r="AJ255">
        <f t="shared" si="157"/>
        <v>-0.8747697907043932</v>
      </c>
      <c r="AM255">
        <f t="shared" si="158"/>
        <v>-0.59533608548516836</v>
      </c>
      <c r="AN255">
        <f t="shared" si="159"/>
        <v>-0.31735869241576786</v>
      </c>
    </row>
    <row r="256" spans="1:40" x14ac:dyDescent="0.35">
      <c r="A256" s="1">
        <v>201806</v>
      </c>
      <c r="B256">
        <v>-3.8476278071587378E-2</v>
      </c>
      <c r="C256">
        <v>-1.5797788309636629E-2</v>
      </c>
      <c r="D256">
        <v>0.1060560859188544</v>
      </c>
      <c r="E256">
        <v>-6.9523039611964488E-2</v>
      </c>
      <c r="F256">
        <v>-3.1692712136702217E-2</v>
      </c>
      <c r="H256" s="40">
        <f t="shared" si="131"/>
        <v>-9.961564961143865E-3</v>
      </c>
      <c r="I256" s="17">
        <f t="shared" si="132"/>
        <v>-1</v>
      </c>
      <c r="J256" s="17">
        <f t="shared" si="133"/>
        <v>3.8476278071587378E-2</v>
      </c>
      <c r="K256" s="79">
        <f t="shared" si="134"/>
        <v>2.6812290698672867</v>
      </c>
      <c r="L256" s="59">
        <f t="shared" si="135"/>
        <v>0.1031637152658373</v>
      </c>
      <c r="M256" s="40">
        <f t="shared" si="136"/>
        <v>3.1789635607316624E-3</v>
      </c>
      <c r="N256" s="17">
        <f t="shared" si="130"/>
        <v>1</v>
      </c>
      <c r="O256" s="17">
        <f t="shared" si="137"/>
        <v>-1.5797788309636629E-2</v>
      </c>
      <c r="P256" s="79">
        <f t="shared" si="138"/>
        <v>1.6056158194444847</v>
      </c>
      <c r="Q256" s="41">
        <f t="shared" si="139"/>
        <v>-2.5365178822187716E-2</v>
      </c>
      <c r="R256" s="40">
        <f t="shared" si="140"/>
        <v>8.7121451421000251E-2</v>
      </c>
      <c r="S256" s="17">
        <f t="shared" si="141"/>
        <v>1</v>
      </c>
      <c r="T256" s="17">
        <f t="shared" si="142"/>
        <v>0.1060560859188544</v>
      </c>
      <c r="U256" s="79">
        <f t="shared" si="143"/>
        <v>1.3646519414286693</v>
      </c>
      <c r="V256" s="41">
        <f t="shared" si="144"/>
        <v>0.14472964354949042</v>
      </c>
      <c r="W256" s="40">
        <f t="shared" si="145"/>
        <v>1.5128363073035112E-2</v>
      </c>
      <c r="X256" s="17">
        <f t="shared" si="146"/>
        <v>1</v>
      </c>
      <c r="Y256" s="17">
        <f t="shared" si="147"/>
        <v>-6.9523039611964488E-2</v>
      </c>
      <c r="Z256" s="79">
        <f t="shared" si="148"/>
        <v>1.4368109189625733</v>
      </c>
      <c r="AA256" s="41">
        <f t="shared" si="149"/>
        <v>-9.989146243393808E-2</v>
      </c>
      <c r="AB256" s="40">
        <f t="shared" si="150"/>
        <v>-9.3786537874948062E-3</v>
      </c>
      <c r="AC256" s="17">
        <f t="shared" si="151"/>
        <v>-1</v>
      </c>
      <c r="AD256" s="17">
        <f t="shared" si="152"/>
        <v>3.1692712136702217E-2</v>
      </c>
      <c r="AE256" s="79">
        <f t="shared" si="153"/>
        <v>2.2376398027355453</v>
      </c>
      <c r="AF256" s="41">
        <f t="shared" si="154"/>
        <v>7.0916874133724772E-2</v>
      </c>
      <c r="AG256"/>
      <c r="AH256" s="51">
        <f t="shared" si="155"/>
        <v>3.8710718338585338E-2</v>
      </c>
      <c r="AI256">
        <f t="shared" si="156"/>
        <v>-0.60273246116807577</v>
      </c>
      <c r="AJ256">
        <f t="shared" si="157"/>
        <v>-1.2833726575187816</v>
      </c>
      <c r="AM256">
        <f t="shared" si="158"/>
        <v>-3.6234027044630114E-2</v>
      </c>
      <c r="AN256">
        <f t="shared" si="159"/>
        <v>0.17004011555732212</v>
      </c>
    </row>
    <row r="257" spans="1:40" x14ac:dyDescent="0.35">
      <c r="A257" s="1">
        <v>201807</v>
      </c>
      <c r="B257">
        <v>-1.6660023913909972E-2</v>
      </c>
      <c r="C257">
        <v>-3.9449314730213514E-2</v>
      </c>
      <c r="D257">
        <v>-7.2690492245448435E-2</v>
      </c>
      <c r="E257">
        <v>-4.5178105994786999E-2</v>
      </c>
      <c r="F257">
        <v>-5.067873303167425E-2</v>
      </c>
      <c r="H257" s="40">
        <f t="shared" si="131"/>
        <v>-5.5570402407494113E-2</v>
      </c>
      <c r="I257" s="17">
        <f t="shared" si="132"/>
        <v>-1</v>
      </c>
      <c r="J257" s="17">
        <f t="shared" si="133"/>
        <v>1.6660023913909972E-2</v>
      </c>
      <c r="K257" s="79">
        <f t="shared" si="134"/>
        <v>2.6812290698672867</v>
      </c>
      <c r="L257" s="59">
        <f t="shared" si="135"/>
        <v>4.466934042265959E-2</v>
      </c>
      <c r="M257" s="40">
        <f t="shared" si="136"/>
        <v>-4.1468310876627834E-3</v>
      </c>
      <c r="N257" s="17">
        <f t="shared" si="130"/>
        <v>-1</v>
      </c>
      <c r="O257" s="17">
        <f t="shared" si="137"/>
        <v>3.9449314730213514E-2</v>
      </c>
      <c r="P257" s="79">
        <f t="shared" si="138"/>
        <v>1.6056158194444847</v>
      </c>
      <c r="Q257" s="41">
        <f t="shared" si="139"/>
        <v>6.3340443797075152E-2</v>
      </c>
      <c r="R257" s="40">
        <f t="shared" si="140"/>
        <v>0.13964087283628557</v>
      </c>
      <c r="S257" s="17">
        <f t="shared" si="141"/>
        <v>1</v>
      </c>
      <c r="T257" s="17">
        <f t="shared" si="142"/>
        <v>-7.2690492245448435E-2</v>
      </c>
      <c r="U257" s="79">
        <f t="shared" si="143"/>
        <v>1.3646519414286693</v>
      </c>
      <c r="V257" s="41">
        <f t="shared" si="144"/>
        <v>-9.9197221366156843E-2</v>
      </c>
      <c r="W257" s="40">
        <f t="shared" si="145"/>
        <v>-2.2837299489749108E-2</v>
      </c>
      <c r="X257" s="17">
        <f t="shared" si="146"/>
        <v>-1</v>
      </c>
      <c r="Y257" s="17">
        <f t="shared" si="147"/>
        <v>4.5178105994786999E-2</v>
      </c>
      <c r="Z257" s="79">
        <f t="shared" si="148"/>
        <v>1.4368109189625733</v>
      </c>
      <c r="AA257" s="41">
        <f t="shared" si="149"/>
        <v>6.4912395991358451E-2</v>
      </c>
      <c r="AB257" s="40">
        <f t="shared" si="150"/>
        <v>-1.0127505894554578E-2</v>
      </c>
      <c r="AC257" s="17">
        <f t="shared" si="151"/>
        <v>-1</v>
      </c>
      <c r="AD257" s="17">
        <f t="shared" si="152"/>
        <v>5.067873303167425E-2</v>
      </c>
      <c r="AE257" s="79">
        <f t="shared" si="153"/>
        <v>2.2376398027355453</v>
      </c>
      <c r="AF257" s="41">
        <f t="shared" si="154"/>
        <v>0.11340075018388293</v>
      </c>
      <c r="AG257"/>
      <c r="AH257" s="51">
        <f t="shared" si="155"/>
        <v>3.7425141805763854E-2</v>
      </c>
      <c r="AI257">
        <f t="shared" si="156"/>
        <v>-1.6561312024663439</v>
      </c>
      <c r="AJ257">
        <f t="shared" si="157"/>
        <v>3.3961270114029034</v>
      </c>
      <c r="AM257">
        <f t="shared" si="158"/>
        <v>-1.9092701390446802</v>
      </c>
      <c r="AN257">
        <f t="shared" si="159"/>
        <v>3.6744812361418902</v>
      </c>
    </row>
    <row r="258" spans="1:40" x14ac:dyDescent="0.35">
      <c r="A258" s="1">
        <v>201808</v>
      </c>
      <c r="B258">
        <v>-2.1806095979247653E-2</v>
      </c>
      <c r="C258">
        <v>-6.4400025708593156E-2</v>
      </c>
      <c r="D258">
        <v>1.5125072716695609E-2</v>
      </c>
      <c r="E258">
        <v>-7.3703366696997397E-2</v>
      </c>
      <c r="F258">
        <v>-5.0643469971401345E-2</v>
      </c>
      <c r="H258" s="40">
        <f t="shared" si="131"/>
        <v>-6.6127811991561591E-2</v>
      </c>
      <c r="I258" s="17">
        <f t="shared" si="132"/>
        <v>-1</v>
      </c>
      <c r="J258" s="17">
        <f t="shared" si="133"/>
        <v>2.1806095979247653E-2</v>
      </c>
      <c r="K258" s="79">
        <f t="shared" si="134"/>
        <v>2.6812290698672867</v>
      </c>
      <c r="L258" s="59">
        <f t="shared" si="135"/>
        <v>5.8467138439874965E-2</v>
      </c>
      <c r="M258" s="40">
        <f t="shared" si="136"/>
        <v>-5.1771705198255025E-2</v>
      </c>
      <c r="N258" s="17">
        <f t="shared" si="130"/>
        <v>-1</v>
      </c>
      <c r="O258" s="17">
        <f t="shared" si="137"/>
        <v>6.4400025708593156E-2</v>
      </c>
      <c r="P258" s="79">
        <f t="shared" si="138"/>
        <v>1.6056158194444847</v>
      </c>
      <c r="Q258" s="41">
        <f t="shared" si="139"/>
        <v>0.10340170005034868</v>
      </c>
      <c r="R258" s="40">
        <f t="shared" si="140"/>
        <v>1.105262881997171E-2</v>
      </c>
      <c r="S258" s="17">
        <f t="shared" si="141"/>
        <v>1</v>
      </c>
      <c r="T258" s="17">
        <f t="shared" si="142"/>
        <v>1.5125072716695609E-2</v>
      </c>
      <c r="U258" s="79">
        <f t="shared" si="143"/>
        <v>1.3646519414286693</v>
      </c>
      <c r="V258" s="41">
        <f t="shared" si="144"/>
        <v>2.0640459847088462E-2</v>
      </c>
      <c r="W258" s="40">
        <f t="shared" si="145"/>
        <v>-0.10737215537873834</v>
      </c>
      <c r="X258" s="17">
        <f t="shared" si="146"/>
        <v>-1</v>
      </c>
      <c r="Y258" s="17">
        <f t="shared" si="147"/>
        <v>7.3703366696997397E-2</v>
      </c>
      <c r="Z258" s="79">
        <f t="shared" si="148"/>
        <v>1.4368109189625733</v>
      </c>
      <c r="AA258" s="41">
        <f t="shared" si="149"/>
        <v>0.10589780203454835</v>
      </c>
      <c r="AB258" s="40">
        <f t="shared" si="150"/>
        <v>-7.4422085533458193E-2</v>
      </c>
      <c r="AC258" s="17">
        <f t="shared" si="151"/>
        <v>-1</v>
      </c>
      <c r="AD258" s="17">
        <f t="shared" si="152"/>
        <v>5.0643469971401345E-2</v>
      </c>
      <c r="AE258" s="79">
        <f t="shared" si="153"/>
        <v>2.2376398027355453</v>
      </c>
      <c r="AF258" s="41">
        <f t="shared" si="154"/>
        <v>0.11332184415665002</v>
      </c>
      <c r="AG258"/>
      <c r="AH258" s="51">
        <f t="shared" si="155"/>
        <v>8.0345788905702098E-2</v>
      </c>
      <c r="AI258">
        <f t="shared" si="156"/>
        <v>-1.052783342618326</v>
      </c>
      <c r="AJ258">
        <f t="shared" si="157"/>
        <v>-0.56438684847785403</v>
      </c>
      <c r="AM258">
        <f t="shared" si="158"/>
        <v>-0.22067126130840739</v>
      </c>
      <c r="AN258">
        <f t="shared" si="159"/>
        <v>-2.6053648446648801</v>
      </c>
    </row>
    <row r="259" spans="1:40" x14ac:dyDescent="0.35">
      <c r="A259" s="1">
        <v>201809</v>
      </c>
      <c r="B259">
        <v>-8.7014170879257113E-3</v>
      </c>
      <c r="C259">
        <v>1.0647798310091439E-2</v>
      </c>
      <c r="D259">
        <v>4.942693409742116E-2</v>
      </c>
      <c r="E259">
        <v>6.3850687622790669E-3</v>
      </c>
      <c r="F259">
        <v>4.7905945357934909E-2</v>
      </c>
      <c r="H259" s="40">
        <f t="shared" si="131"/>
        <v>-7.6942397964745002E-2</v>
      </c>
      <c r="I259" s="17">
        <f t="shared" si="132"/>
        <v>-1</v>
      </c>
      <c r="J259" s="17">
        <f t="shared" si="133"/>
        <v>8.7014170879257113E-3</v>
      </c>
      <c r="K259" s="79">
        <f t="shared" si="134"/>
        <v>2.6812290698672867</v>
      </c>
      <c r="L259" s="59">
        <f t="shared" si="135"/>
        <v>2.3330492445186368E-2</v>
      </c>
      <c r="M259" s="40">
        <f t="shared" si="136"/>
        <v>-0.1196471287484433</v>
      </c>
      <c r="N259" s="17">
        <f t="shared" si="130"/>
        <v>-1</v>
      </c>
      <c r="O259" s="17">
        <f t="shared" si="137"/>
        <v>-1.0647798310091439E-2</v>
      </c>
      <c r="P259" s="79">
        <f t="shared" si="138"/>
        <v>1.6056158194444847</v>
      </c>
      <c r="Q259" s="41">
        <f t="shared" si="139"/>
        <v>-1.7096273408937063E-2</v>
      </c>
      <c r="R259" s="40">
        <f t="shared" si="140"/>
        <v>4.8490666390101578E-2</v>
      </c>
      <c r="S259" s="17">
        <f t="shared" si="141"/>
        <v>1</v>
      </c>
      <c r="T259" s="17">
        <f t="shared" si="142"/>
        <v>4.942693409742116E-2</v>
      </c>
      <c r="U259" s="79">
        <f t="shared" si="143"/>
        <v>1.3646519414286693</v>
      </c>
      <c r="V259" s="41">
        <f t="shared" si="144"/>
        <v>6.7450561574912679E-2</v>
      </c>
      <c r="W259" s="40">
        <f t="shared" si="145"/>
        <v>-0.18840451230374888</v>
      </c>
      <c r="X259" s="17">
        <f t="shared" si="146"/>
        <v>-1</v>
      </c>
      <c r="Y259" s="17">
        <f t="shared" si="147"/>
        <v>-6.3850687622790669E-3</v>
      </c>
      <c r="Z259" s="79">
        <f t="shared" si="148"/>
        <v>1.4368109189625733</v>
      </c>
      <c r="AA259" s="41">
        <f t="shared" si="149"/>
        <v>-9.1741365159694072E-3</v>
      </c>
      <c r="AB259" s="40">
        <f t="shared" si="150"/>
        <v>-0.13301491513977781</v>
      </c>
      <c r="AC259" s="17">
        <f t="shared" si="151"/>
        <v>-1</v>
      </c>
      <c r="AD259" s="17">
        <f t="shared" si="152"/>
        <v>-4.7905945357934909E-2</v>
      </c>
      <c r="AE259" s="79">
        <f t="shared" si="153"/>
        <v>2.2376398027355453</v>
      </c>
      <c r="AF259" s="41">
        <f t="shared" si="154"/>
        <v>-0.10719625012058928</v>
      </c>
      <c r="AG259"/>
      <c r="AH259" s="51">
        <f t="shared" si="155"/>
        <v>-8.5371212050793406E-3</v>
      </c>
      <c r="AI259">
        <f t="shared" si="156"/>
        <v>-0.76359974035346889</v>
      </c>
      <c r="AJ259">
        <f t="shared" si="157"/>
        <v>1.3749431789108897</v>
      </c>
      <c r="AM259">
        <f t="shared" si="158"/>
        <v>0.28900946564373442</v>
      </c>
      <c r="AN259">
        <f t="shared" si="159"/>
        <v>1.24472821166143</v>
      </c>
    </row>
    <row r="260" spans="1:40" x14ac:dyDescent="0.35">
      <c r="A260" s="1">
        <v>201810</v>
      </c>
      <c r="B260">
        <v>1.5716435378699156E-2</v>
      </c>
      <c r="C260">
        <v>-2.922784121805333E-2</v>
      </c>
      <c r="D260">
        <v>-0.10839590443686009</v>
      </c>
      <c r="E260">
        <v>0.10004880429477803</v>
      </c>
      <c r="F260">
        <v>-4.1603449652639179E-2</v>
      </c>
      <c r="H260" s="40">
        <f t="shared" si="131"/>
        <v>-4.7167536981083336E-2</v>
      </c>
      <c r="I260" s="17">
        <f t="shared" si="132"/>
        <v>-1</v>
      </c>
      <c r="J260" s="17">
        <f t="shared" si="133"/>
        <v>-1.5716435378699156E-2</v>
      </c>
      <c r="K260" s="79">
        <f t="shared" si="134"/>
        <v>2.6812290698672867</v>
      </c>
      <c r="L260" s="59">
        <f t="shared" si="135"/>
        <v>-4.2139363412058858E-2</v>
      </c>
      <c r="M260" s="40">
        <f t="shared" si="136"/>
        <v>-9.3201542128715231E-2</v>
      </c>
      <c r="N260" s="17">
        <f t="shared" si="130"/>
        <v>-1</v>
      </c>
      <c r="O260" s="17">
        <f t="shared" si="137"/>
        <v>2.922784121805333E-2</v>
      </c>
      <c r="P260" s="79">
        <f t="shared" si="138"/>
        <v>1.6056158194444847</v>
      </c>
      <c r="Q260" s="41">
        <f t="shared" si="139"/>
        <v>4.6928684227917981E-2</v>
      </c>
      <c r="R260" s="40">
        <f t="shared" si="140"/>
        <v>-8.1384854313316657E-3</v>
      </c>
      <c r="S260" s="17">
        <f t="shared" si="141"/>
        <v>-1</v>
      </c>
      <c r="T260" s="17">
        <f t="shared" si="142"/>
        <v>0.10839590443686009</v>
      </c>
      <c r="U260" s="79">
        <f t="shared" si="143"/>
        <v>1.3646519414286693</v>
      </c>
      <c r="V260" s="41">
        <f t="shared" si="144"/>
        <v>0.14792268143267764</v>
      </c>
      <c r="W260" s="40">
        <f t="shared" si="145"/>
        <v>-0.11249640392950533</v>
      </c>
      <c r="X260" s="17">
        <f t="shared" si="146"/>
        <v>-1</v>
      </c>
      <c r="Y260" s="17">
        <f t="shared" si="147"/>
        <v>-0.10004880429477803</v>
      </c>
      <c r="Z260" s="79">
        <f t="shared" si="148"/>
        <v>1.4368109189625733</v>
      </c>
      <c r="AA260" s="41">
        <f t="shared" si="149"/>
        <v>-0.14375121443988667</v>
      </c>
      <c r="AB260" s="40">
        <f t="shared" si="150"/>
        <v>-5.3416257645140686E-2</v>
      </c>
      <c r="AC260" s="17">
        <f t="shared" si="151"/>
        <v>-1</v>
      </c>
      <c r="AD260" s="17">
        <f t="shared" si="152"/>
        <v>4.1603449652639179E-2</v>
      </c>
      <c r="AE260" s="79">
        <f t="shared" si="153"/>
        <v>2.2376398027355453</v>
      </c>
      <c r="AF260" s="41">
        <f t="shared" si="154"/>
        <v>9.309353487384972E-2</v>
      </c>
      <c r="AG260"/>
      <c r="AH260" s="51">
        <f t="shared" si="155"/>
        <v>2.0410864536499963E-2</v>
      </c>
      <c r="AI260">
        <f t="shared" si="156"/>
        <v>-0.59727066782503901</v>
      </c>
      <c r="AJ260">
        <f t="shared" si="157"/>
        <v>-0.66521389366786643</v>
      </c>
      <c r="AM260">
        <f t="shared" si="158"/>
        <v>-0.50037573058229057</v>
      </c>
      <c r="AN260">
        <f t="shared" si="159"/>
        <v>0.72689044186571827</v>
      </c>
    </row>
    <row r="261" spans="1:40" x14ac:dyDescent="0.35">
      <c r="A261" s="1">
        <v>201811</v>
      </c>
      <c r="B261">
        <v>9.0534979423868567E-3</v>
      </c>
      <c r="C261">
        <v>-4.5511833076600228E-3</v>
      </c>
      <c r="D261">
        <v>-0.22018067677231667</v>
      </c>
      <c r="E261">
        <v>-4.5696539485359455E-2</v>
      </c>
      <c r="F261">
        <v>3.5327445425762383E-2</v>
      </c>
      <c r="H261" s="40">
        <f t="shared" si="131"/>
        <v>-1.4791077688474208E-2</v>
      </c>
      <c r="I261" s="17">
        <f t="shared" si="132"/>
        <v>-1</v>
      </c>
      <c r="J261" s="17">
        <f t="shared" si="133"/>
        <v>-9.0534979423868567E-3</v>
      </c>
      <c r="K261" s="79">
        <f t="shared" si="134"/>
        <v>2.6812290698672867</v>
      </c>
      <c r="L261" s="59">
        <f t="shared" si="135"/>
        <v>-2.4274501867111307E-2</v>
      </c>
      <c r="M261" s="40">
        <f t="shared" si="136"/>
        <v>-8.2980068616555047E-2</v>
      </c>
      <c r="N261" s="17">
        <f t="shared" si="130"/>
        <v>-1</v>
      </c>
      <c r="O261" s="17">
        <f t="shared" si="137"/>
        <v>4.5511833076600228E-3</v>
      </c>
      <c r="P261" s="79">
        <f t="shared" si="138"/>
        <v>1.6056158194444847</v>
      </c>
      <c r="Q261" s="41">
        <f t="shared" si="139"/>
        <v>7.3074519159706079E-3</v>
      </c>
      <c r="R261" s="40">
        <f t="shared" si="140"/>
        <v>-4.3843897622743322E-2</v>
      </c>
      <c r="S261" s="17">
        <f t="shared" si="141"/>
        <v>-1</v>
      </c>
      <c r="T261" s="17">
        <f t="shared" si="142"/>
        <v>0.22018067677231667</v>
      </c>
      <c r="U261" s="79">
        <f t="shared" si="143"/>
        <v>1.3646519414286693</v>
      </c>
      <c r="V261" s="41">
        <f t="shared" si="144"/>
        <v>0.30046998802242025</v>
      </c>
      <c r="W261" s="40">
        <f t="shared" si="145"/>
        <v>3.2730506360059697E-2</v>
      </c>
      <c r="X261" s="17">
        <f t="shared" si="146"/>
        <v>1</v>
      </c>
      <c r="Y261" s="17">
        <f t="shared" si="147"/>
        <v>-4.5696539485359455E-2</v>
      </c>
      <c r="Z261" s="79">
        <f t="shared" si="148"/>
        <v>1.4368109189625733</v>
      </c>
      <c r="AA261" s="41">
        <f t="shared" si="149"/>
        <v>-6.5657286891368835E-2</v>
      </c>
      <c r="AB261" s="40">
        <f t="shared" si="150"/>
        <v>-4.4340974266105615E-2</v>
      </c>
      <c r="AC261" s="17">
        <f t="shared" si="151"/>
        <v>-1</v>
      </c>
      <c r="AD261" s="17">
        <f t="shared" si="152"/>
        <v>-3.5327445425762383E-2</v>
      </c>
      <c r="AE261" s="79">
        <f t="shared" si="153"/>
        <v>2.2376398027355453</v>
      </c>
      <c r="AF261" s="41">
        <f t="shared" si="154"/>
        <v>-7.9050098013653675E-2</v>
      </c>
      <c r="AG261"/>
      <c r="AH261" s="51">
        <f t="shared" si="155"/>
        <v>2.775911063325141E-2</v>
      </c>
      <c r="AI261">
        <f t="shared" si="156"/>
        <v>1.9776021513705142</v>
      </c>
      <c r="AJ261">
        <f t="shared" si="157"/>
        <v>4.0539279801825021</v>
      </c>
      <c r="AM261">
        <f t="shared" si="158"/>
        <v>2.052565954024804</v>
      </c>
      <c r="AN261">
        <f t="shared" si="159"/>
        <v>4.3446350827757261</v>
      </c>
    </row>
    <row r="262" spans="1:40" x14ac:dyDescent="0.35">
      <c r="A262" s="1">
        <v>201812</v>
      </c>
      <c r="B262">
        <v>4.5106035889070029E-2</v>
      </c>
      <c r="C262">
        <v>9.3057607090103467E-2</v>
      </c>
      <c r="D262">
        <v>-0.10838405654820349</v>
      </c>
      <c r="E262">
        <v>-5.2998605299860557E-2</v>
      </c>
      <c r="F262">
        <v>-3.9473684210526327E-2</v>
      </c>
      <c r="H262" s="40">
        <f t="shared" si="131"/>
        <v>1.6068516233160302E-2</v>
      </c>
      <c r="I262" s="17">
        <f t="shared" si="132"/>
        <v>1</v>
      </c>
      <c r="J262" s="17">
        <f t="shared" si="133"/>
        <v>4.5106035889070029E-2</v>
      </c>
      <c r="K262" s="79">
        <f t="shared" si="134"/>
        <v>2.6812290698672867</v>
      </c>
      <c r="L262" s="59">
        <f t="shared" si="135"/>
        <v>0.12093961465225168</v>
      </c>
      <c r="M262" s="40">
        <f t="shared" si="136"/>
        <v>-2.3131226215621914E-2</v>
      </c>
      <c r="N262" s="17">
        <f t="shared" si="130"/>
        <v>-1</v>
      </c>
      <c r="O262" s="17">
        <f t="shared" si="137"/>
        <v>-9.3057607090103467E-2</v>
      </c>
      <c r="P262" s="79">
        <f t="shared" si="138"/>
        <v>1.6056158194444847</v>
      </c>
      <c r="Q262" s="41">
        <f t="shared" si="139"/>
        <v>-0.14941476606351936</v>
      </c>
      <c r="R262" s="40">
        <f t="shared" si="140"/>
        <v>-0.27914964711175561</v>
      </c>
      <c r="S262" s="17">
        <f t="shared" si="141"/>
        <v>-1</v>
      </c>
      <c r="T262" s="17">
        <f t="shared" si="142"/>
        <v>0.10838405654820349</v>
      </c>
      <c r="U262" s="79">
        <f t="shared" si="143"/>
        <v>1.3646519414286693</v>
      </c>
      <c r="V262" s="41">
        <f t="shared" si="144"/>
        <v>0.14790651318842057</v>
      </c>
      <c r="W262" s="40">
        <f t="shared" si="145"/>
        <v>6.0737333571697638E-2</v>
      </c>
      <c r="X262" s="17">
        <f t="shared" si="146"/>
        <v>1</v>
      </c>
      <c r="Y262" s="17">
        <f t="shared" si="147"/>
        <v>-5.2998605299860557E-2</v>
      </c>
      <c r="Z262" s="79">
        <f t="shared" si="148"/>
        <v>1.4368109189625733</v>
      </c>
      <c r="AA262" s="41">
        <f t="shared" si="149"/>
        <v>-7.6148974784627357E-2</v>
      </c>
      <c r="AB262" s="40">
        <f t="shared" si="150"/>
        <v>4.1629941131058112E-2</v>
      </c>
      <c r="AC262" s="17">
        <f t="shared" si="151"/>
        <v>1</v>
      </c>
      <c r="AD262" s="17">
        <f t="shared" si="152"/>
        <v>-3.9473684210526327E-2</v>
      </c>
      <c r="AE262" s="79">
        <f t="shared" si="153"/>
        <v>2.2376398027355453</v>
      </c>
      <c r="AF262" s="41">
        <f t="shared" si="154"/>
        <v>-8.8327886950087336E-2</v>
      </c>
      <c r="AG262"/>
      <c r="AH262" s="51">
        <f>AVERAGE(L262,Q262,V262,AA262,AF262)</f>
        <v>-9.0090999915123596E-3</v>
      </c>
      <c r="AI262">
        <f>SKEW(L262,Q262,V262,AA262,AF262)</f>
        <v>0.4291497243750228</v>
      </c>
      <c r="AJ262">
        <f>KURT(L262,Q262,V262,AA262,AF262)</f>
        <v>-2.8335742980437129</v>
      </c>
      <c r="AM262">
        <f t="shared" si="158"/>
        <v>0.66179474743263877</v>
      </c>
      <c r="AN262">
        <f t="shared" si="159"/>
        <v>-1.1340326473468103</v>
      </c>
    </row>
    <row r="265" spans="1:40" x14ac:dyDescent="0.35">
      <c r="A265" t="s">
        <v>26</v>
      </c>
      <c r="B265" t="s">
        <v>18</v>
      </c>
      <c r="C265" t="s">
        <v>19</v>
      </c>
      <c r="D265" t="s">
        <v>6</v>
      </c>
      <c r="E265" t="s">
        <v>13</v>
      </c>
      <c r="F265" t="s">
        <v>23</v>
      </c>
      <c r="J265" s="60" t="s">
        <v>71</v>
      </c>
      <c r="L265" s="61" t="s">
        <v>567</v>
      </c>
      <c r="M265" s="40"/>
      <c r="O265" s="60" t="s">
        <v>71</v>
      </c>
      <c r="Q265" s="61" t="s">
        <v>567</v>
      </c>
      <c r="R265" s="40"/>
      <c r="T265" s="60" t="s">
        <v>71</v>
      </c>
      <c r="V265" s="61" t="s">
        <v>567</v>
      </c>
      <c r="W265" s="40"/>
      <c r="Y265" s="60" t="s">
        <v>71</v>
      </c>
      <c r="AA265" s="61" t="s">
        <v>567</v>
      </c>
      <c r="AB265" s="40"/>
      <c r="AD265" s="60" t="s">
        <v>71</v>
      </c>
      <c r="AF265" s="61" t="s">
        <v>567</v>
      </c>
      <c r="AH265" s="60" t="s">
        <v>567</v>
      </c>
      <c r="AL265" s="60" t="s">
        <v>71</v>
      </c>
    </row>
    <row r="266" spans="1:40" x14ac:dyDescent="0.35">
      <c r="A266" t="s">
        <v>560</v>
      </c>
      <c r="B266" s="51">
        <f>AVERAGE(B179:B262)</f>
        <v>-1.4774039239914059E-3</v>
      </c>
      <c r="C266" s="51">
        <f>AVERAGE(C179:C262)</f>
        <v>-4.4538243269393336E-3</v>
      </c>
      <c r="D266" s="51">
        <f>AVERAGE(D179:D262)</f>
        <v>-5.5910838783003111E-3</v>
      </c>
      <c r="E266" s="51">
        <f>AVERAGE(E179:E262)</f>
        <v>-6.5836638150740942E-3</v>
      </c>
      <c r="F266" s="51">
        <f>AVERAGE(F179:F262)</f>
        <v>-1.5683777778994041E-3</v>
      </c>
      <c r="I266" s="17" t="s">
        <v>560</v>
      </c>
      <c r="J266" s="62">
        <f>AVERAGE(J182:J262)</f>
        <v>-6.8856500449014238E-3</v>
      </c>
      <c r="K266" s="62"/>
      <c r="L266" s="63">
        <f>AVERAGE(L182:L262)</f>
        <v>-1.8462005065322688E-2</v>
      </c>
      <c r="M266" s="40"/>
      <c r="N266" s="17" t="s">
        <v>560</v>
      </c>
      <c r="O266" s="62">
        <f>AVERAGE(O182:O262)</f>
        <v>-1.1412387970473989E-2</v>
      </c>
      <c r="P266" s="62"/>
      <c r="Q266" s="63">
        <f>AVERAGE(Q182:Q262)</f>
        <v>-1.8323910663030976E-2</v>
      </c>
      <c r="R266" s="40"/>
      <c r="S266" s="17" t="s">
        <v>560</v>
      </c>
      <c r="T266" s="62">
        <f>AVERAGE(T182:T262)</f>
        <v>4.9564041135252016E-3</v>
      </c>
      <c r="U266" s="62"/>
      <c r="V266" s="63">
        <f>AVERAGE(V182:V262)</f>
        <v>6.7637664960272055E-3</v>
      </c>
      <c r="W266" s="40"/>
      <c r="X266" s="17" t="s">
        <v>560</v>
      </c>
      <c r="Y266" s="62">
        <f>AVERAGE(Y182:Y262)</f>
        <v>6.3200257444032499E-3</v>
      </c>
      <c r="Z266" s="62"/>
      <c r="AA266" s="63">
        <f>AVERAGE(AA182:AA262)</f>
        <v>9.0806819976831515E-3</v>
      </c>
      <c r="AB266" s="40"/>
      <c r="AC266" s="17" t="s">
        <v>560</v>
      </c>
      <c r="AD266" s="62">
        <f>AVERAGE(AD182:AD262)</f>
        <v>-4.6587108937911547E-3</v>
      </c>
      <c r="AE266" s="62"/>
      <c r="AF266" s="63">
        <f>AVERAGE(AF182:AF262)</f>
        <v>-1.0424516925384776E-2</v>
      </c>
      <c r="AH266" s="62">
        <f>AVERAGE(AH182:AH262)</f>
        <v>-6.2731968320056198E-3</v>
      </c>
      <c r="AL266" s="62">
        <f>AVERAGE(AD266,Y266,T266,O266,J266)</f>
        <v>-2.3360638102476231E-3</v>
      </c>
    </row>
    <row r="267" spans="1:40" x14ac:dyDescent="0.35">
      <c r="A267" t="s">
        <v>561</v>
      </c>
      <c r="B267" s="3">
        <f>B266*12</f>
        <v>-1.7728847087896869E-2</v>
      </c>
      <c r="C267" s="3">
        <f>C266*12</f>
        <v>-5.3445891923272003E-2</v>
      </c>
      <c r="D267" s="3">
        <f>D266*12</f>
        <v>-6.7093006539603733E-2</v>
      </c>
      <c r="E267" s="3">
        <f>E266*12</f>
        <v>-7.9003965780889127E-2</v>
      </c>
      <c r="F267" s="3">
        <f>F266*12</f>
        <v>-1.882053333479285E-2</v>
      </c>
      <c r="I267" s="17" t="s">
        <v>561</v>
      </c>
      <c r="J267" s="53">
        <f>J266*12</f>
        <v>-8.2627800538817089E-2</v>
      </c>
      <c r="K267" s="53"/>
      <c r="L267" s="64">
        <f>L266*12</f>
        <v>-0.22154406078387226</v>
      </c>
      <c r="M267" s="40"/>
      <c r="N267" s="17" t="s">
        <v>561</v>
      </c>
      <c r="O267" s="53">
        <f>O266*12</f>
        <v>-0.13694865564568787</v>
      </c>
      <c r="P267" s="53"/>
      <c r="Q267" s="64">
        <f>Q266*12</f>
        <v>-0.21988692795637171</v>
      </c>
      <c r="R267" s="40"/>
      <c r="S267" s="17" t="s">
        <v>561</v>
      </c>
      <c r="T267" s="53">
        <f>T266*12</f>
        <v>5.9476849362302422E-2</v>
      </c>
      <c r="U267" s="53"/>
      <c r="V267" s="64">
        <f>V266*12</f>
        <v>8.1165197952326462E-2</v>
      </c>
      <c r="W267" s="40"/>
      <c r="X267" s="17" t="s">
        <v>561</v>
      </c>
      <c r="Y267" s="53">
        <f>Y266*12</f>
        <v>7.5840308932838996E-2</v>
      </c>
      <c r="Z267" s="53"/>
      <c r="AA267" s="64">
        <f>AA266*12</f>
        <v>0.10896818397219782</v>
      </c>
      <c r="AB267" s="40"/>
      <c r="AC267" s="17" t="s">
        <v>561</v>
      </c>
      <c r="AD267" s="53">
        <f>AD266*12</f>
        <v>-5.5904530725493853E-2</v>
      </c>
      <c r="AE267" s="53"/>
      <c r="AF267" s="64">
        <f>AF266*12</f>
        <v>-0.1250942031046173</v>
      </c>
      <c r="AH267" s="53">
        <f>AH266*12</f>
        <v>-7.5278361984067441E-2</v>
      </c>
      <c r="AL267" s="64">
        <f>AL266*12</f>
        <v>-2.8032765722971476E-2</v>
      </c>
    </row>
    <row r="268" spans="1:40" x14ac:dyDescent="0.35">
      <c r="A268" t="s">
        <v>562</v>
      </c>
      <c r="B268" s="3">
        <f>STDEV(B179:B262)</f>
        <v>4.3066090523791241E-2</v>
      </c>
      <c r="C268" s="3">
        <f>STDEV(C179:C262)</f>
        <v>7.1916365321983311E-2</v>
      </c>
      <c r="D268" s="3">
        <f>STDEV(D179:D262)</f>
        <v>8.4615021847283839E-2</v>
      </c>
      <c r="E268" s="3">
        <f>STDEV(E179:E262)</f>
        <v>8.0365518046938644E-2</v>
      </c>
      <c r="F268" s="3">
        <f>STDEV(F179:F262)</f>
        <v>5.1603503699192983E-2</v>
      </c>
      <c r="I268" s="17" t="s">
        <v>562</v>
      </c>
      <c r="J268" s="53">
        <f>STDEV(J182:J262)</f>
        <v>4.141195420131813E-2</v>
      </c>
      <c r="K268" s="53"/>
      <c r="L268" s="64">
        <f>STDEV(L182:L262)</f>
        <v>0.11103493544458692</v>
      </c>
      <c r="M268" s="40"/>
      <c r="N268" s="17" t="s">
        <v>562</v>
      </c>
      <c r="O268" s="53">
        <f>STDEV(O182:O262)</f>
        <v>6.8747537838562592E-2</v>
      </c>
      <c r="P268" s="53"/>
      <c r="Q268" s="64">
        <f>STDEV(Q182:Q262)</f>
        <v>0.11038213430145441</v>
      </c>
      <c r="R268" s="40"/>
      <c r="S268" s="17" t="s">
        <v>562</v>
      </c>
      <c r="T268" s="53">
        <f>STDEV(T182:T262)</f>
        <v>8.5574499984262989E-2</v>
      </c>
      <c r="U268" s="53"/>
      <c r="V268" s="64">
        <f>STDEV(V182:V262)</f>
        <v>0.11677940754031214</v>
      </c>
      <c r="W268" s="40"/>
      <c r="X268" s="17" t="s">
        <v>562</v>
      </c>
      <c r="Y268" s="53">
        <f>STDEV(Y182:Y262)</f>
        <v>8.0644383392080618E-2</v>
      </c>
      <c r="Z268" s="53"/>
      <c r="AA268" s="64">
        <f>STDEV(AA182:AA262)</f>
        <v>0.11587073061074539</v>
      </c>
      <c r="AB268" s="40"/>
      <c r="AC268" s="17" t="s">
        <v>562</v>
      </c>
      <c r="AD268" s="53">
        <f>STDEV(AD182:AD262)</f>
        <v>5.123870239223146E-2</v>
      </c>
      <c r="AE268" s="53"/>
      <c r="AF268" s="64">
        <f>STDEV(AF182:AF262)</f>
        <v>0.1146537599133781</v>
      </c>
      <c r="AH268" s="53">
        <f>STDEV(AH182:AH262)</f>
        <v>5.4692890953391575E-2</v>
      </c>
      <c r="AL268" s="17">
        <f>_xlfn.STDEV.P(AD268,Y268,T268,O268,J268)</f>
        <v>1.6890827205151889E-2</v>
      </c>
    </row>
    <row r="269" spans="1:40" x14ac:dyDescent="0.35">
      <c r="A269" t="s">
        <v>563</v>
      </c>
      <c r="B269" s="52">
        <f>B268*SQRT(12)</f>
        <v>0.14918531374113397</v>
      </c>
      <c r="C269" s="52">
        <f>C268*SQRT(12)</f>
        <v>0.24912559726671918</v>
      </c>
      <c r="D269" s="52">
        <f>D268*SQRT(12)</f>
        <v>0.29311503384609233</v>
      </c>
      <c r="E269" s="52">
        <f>E268*SQRT(12)</f>
        <v>0.27839432086778249</v>
      </c>
      <c r="F269" s="52">
        <f>F268*SQRT(12)</f>
        <v>0.1787597805111415</v>
      </c>
      <c r="I269" s="17" t="s">
        <v>563</v>
      </c>
      <c r="J269" s="53">
        <f>J268*SQRT(12)</f>
        <v>0.14345521743479683</v>
      </c>
      <c r="K269" s="53"/>
      <c r="L269" s="65">
        <f>L268*SQRT(1)</f>
        <v>0.11103493544458692</v>
      </c>
      <c r="M269" s="40"/>
      <c r="N269" s="17" t="s">
        <v>563</v>
      </c>
      <c r="O269" s="53">
        <f>O268*SQRT(12)</f>
        <v>0.23814845686330857</v>
      </c>
      <c r="P269" s="53"/>
      <c r="Q269" s="65">
        <f>Q268*SQRT(1)</f>
        <v>0.11038213430145441</v>
      </c>
      <c r="R269" s="40"/>
      <c r="S269" s="17" t="s">
        <v>563</v>
      </c>
      <c r="T269" s="53">
        <f>T268*SQRT(12)</f>
        <v>0.29643876361009114</v>
      </c>
      <c r="U269" s="53"/>
      <c r="V269" s="65">
        <f>V268*SQRT(1)</f>
        <v>0.11677940754031214</v>
      </c>
      <c r="W269" s="40"/>
      <c r="X269" s="17" t="s">
        <v>563</v>
      </c>
      <c r="Y269" s="53">
        <f>Y268*SQRT(12)</f>
        <v>0.27936033876029476</v>
      </c>
      <c r="Z269" s="53"/>
      <c r="AA269" s="65">
        <f>AA268*SQRT(1)</f>
        <v>0.11587073061074539</v>
      </c>
      <c r="AB269" s="40"/>
      <c r="AC269" s="17" t="s">
        <v>563</v>
      </c>
      <c r="AD269" s="53">
        <f>AD268*SQRT(12)</f>
        <v>0.17749607171449172</v>
      </c>
      <c r="AE269" s="53"/>
      <c r="AF269" s="65">
        <f>AF268*SQRT(1)</f>
        <v>0.1146537599133781</v>
      </c>
      <c r="AH269" s="80">
        <f>AH268*SQRT(12)</f>
        <v>0.18946173188819684</v>
      </c>
      <c r="AL269" s="65">
        <f>AL268*SQRT(12)</f>
        <v>5.8511541802379378E-2</v>
      </c>
    </row>
    <row r="270" spans="1:40" x14ac:dyDescent="0.35">
      <c r="A270" t="s">
        <v>564</v>
      </c>
      <c r="B270" s="32">
        <f>(B267-1%)/B269</f>
        <v>-0.18586847721493488</v>
      </c>
      <c r="C270" s="32">
        <f>(C267-1%)/C269</f>
        <v>-0.25467431937692647</v>
      </c>
      <c r="D270" s="32">
        <f>(D267-1%)/D269</f>
        <v>-0.2630128026121083</v>
      </c>
      <c r="E270" s="32">
        <f>(E267-1%)/E269</f>
        <v>-0.31970467466238178</v>
      </c>
      <c r="F270" s="32">
        <f>(F267-1%)/F269</f>
        <v>-0.16122493131499768</v>
      </c>
      <c r="I270" s="17" t="s">
        <v>565</v>
      </c>
      <c r="J270" s="66">
        <f>CORREL(J107:J262,B107:B262)</f>
        <v>0.34404949678074531</v>
      </c>
      <c r="K270" s="66"/>
      <c r="L270" s="67"/>
      <c r="M270" s="40"/>
      <c r="N270" s="17" t="s">
        <v>565</v>
      </c>
      <c r="O270" s="66">
        <f>CORREL(O182:O262,C182:C262)</f>
        <v>-0.13927644326396965</v>
      </c>
      <c r="P270" s="66"/>
      <c r="Q270" s="67"/>
      <c r="R270" s="40"/>
      <c r="S270" s="17" t="s">
        <v>565</v>
      </c>
      <c r="T270" s="66">
        <f>CORREL(T182:T262,D182:D262)</f>
        <v>-0.20949338075838606</v>
      </c>
      <c r="U270" s="66"/>
      <c r="V270" s="67"/>
      <c r="W270" s="40"/>
      <c r="X270" s="17" t="s">
        <v>565</v>
      </c>
      <c r="Y270" s="66">
        <f>CORREL(Y182:Y262,E182:E262)</f>
        <v>0.37634099969414109</v>
      </c>
      <c r="Z270" s="66"/>
      <c r="AA270" s="67"/>
      <c r="AB270" s="40"/>
      <c r="AC270" s="17" t="s">
        <v>565</v>
      </c>
      <c r="AD270" s="66">
        <f>CORREL(AD182:AD262,F182:F262)</f>
        <v>-0.32658812932766984</v>
      </c>
      <c r="AE270" s="66"/>
      <c r="AF270" s="67"/>
      <c r="AH270" s="66"/>
    </row>
    <row r="271" spans="1:40" x14ac:dyDescent="0.35">
      <c r="I271" s="17" t="s">
        <v>566</v>
      </c>
      <c r="J271" s="53">
        <f>COUNTIF(I107:I262,1)/COUNT(I107:I262)</f>
        <v>0.55882352941176472</v>
      </c>
      <c r="K271" s="53"/>
      <c r="L271" s="64"/>
      <c r="M271" s="40"/>
      <c r="N271" s="17" t="s">
        <v>566</v>
      </c>
      <c r="O271" s="53">
        <f>COUNTIF(N107:N262,1)/COUNT(N107:N262)</f>
        <v>0.55147058823529416</v>
      </c>
      <c r="P271" s="53"/>
      <c r="Q271" s="64"/>
      <c r="R271" s="40"/>
      <c r="S271" s="17" t="s">
        <v>566</v>
      </c>
      <c r="T271" s="53">
        <f>COUNTIF(S107:S262,1)/COUNT(S107:S262)</f>
        <v>0.58823529411764708</v>
      </c>
      <c r="U271" s="53"/>
      <c r="V271" s="64"/>
      <c r="W271" s="40"/>
      <c r="X271" s="17" t="s">
        <v>566</v>
      </c>
      <c r="Y271" s="53">
        <f>COUNTIF(X107:X262,1)/COUNT(X107:X262)</f>
        <v>0.50735294117647056</v>
      </c>
      <c r="Z271" s="53"/>
      <c r="AA271" s="64"/>
      <c r="AB271" s="40"/>
      <c r="AC271" s="17" t="s">
        <v>566</v>
      </c>
      <c r="AD271" s="53">
        <f>COUNTIF(AC107:AC262,1)/COUNT(AC107:AC262)</f>
        <v>0.49264705882352944</v>
      </c>
      <c r="AE271" s="53"/>
      <c r="AF271" s="64"/>
      <c r="AH271" s="53">
        <f>AVERAGE(AD271,Y271,T271,O271,J271)</f>
        <v>0.53970588235294115</v>
      </c>
      <c r="AL271" s="53">
        <f>AH271</f>
        <v>0.53970588235294115</v>
      </c>
    </row>
    <row r="272" spans="1:40" x14ac:dyDescent="0.35">
      <c r="I272" s="43" t="s">
        <v>564</v>
      </c>
      <c r="J272" s="68">
        <f>(J267-1%)/J269</f>
        <v>-0.64569140248188051</v>
      </c>
      <c r="K272" s="68"/>
      <c r="L272" s="69">
        <f>(L267-1%)/L269</f>
        <v>-2.0853262070785514</v>
      </c>
      <c r="M272" s="42"/>
      <c r="N272" s="43" t="s">
        <v>564</v>
      </c>
      <c r="O272" s="68">
        <f>(O267-1%)/O269</f>
        <v>-0.61704643221783639</v>
      </c>
      <c r="P272" s="68"/>
      <c r="Q272" s="69">
        <f>(Q267-1%)/Q269</f>
        <v>-2.0826461583769422</v>
      </c>
      <c r="R272" s="42"/>
      <c r="S272" s="43" t="s">
        <v>564</v>
      </c>
      <c r="T272" s="68">
        <f>(T267-1%)/T269</f>
        <v>0.16690411456235801</v>
      </c>
      <c r="U272" s="68"/>
      <c r="V272" s="69">
        <f>(V267-1%)/V269</f>
        <v>0.60939851855097227</v>
      </c>
      <c r="W272" s="42"/>
      <c r="X272" s="43" t="s">
        <v>564</v>
      </c>
      <c r="Y272" s="68">
        <f>(Y267-1%)/Y269</f>
        <v>0.2356823779102491</v>
      </c>
      <c r="Z272" s="68"/>
      <c r="AA272" s="69">
        <f>(AA267-1%)/AA269</f>
        <v>0.8541258301431639</v>
      </c>
      <c r="AB272" s="42"/>
      <c r="AC272" s="43" t="s">
        <v>564</v>
      </c>
      <c r="AD272" s="68">
        <f>(AD267-1%)/AD269</f>
        <v>-0.37130134818703736</v>
      </c>
      <c r="AE272" s="68"/>
      <c r="AF272" s="69">
        <f>(AF267-1%)/AF269</f>
        <v>-1.1782797459645644</v>
      </c>
      <c r="AH272" s="66">
        <f>(AH267-1%)/AH269</f>
        <v>-0.45010863742336632</v>
      </c>
      <c r="AL272" s="66">
        <f>(AL267-1%)/AL269</f>
        <v>-0.65000450426388989</v>
      </c>
    </row>
    <row r="273" spans="9:40" x14ac:dyDescent="0.35">
      <c r="I273" s="50" t="s">
        <v>576</v>
      </c>
      <c r="J273" s="17">
        <f>27/81</f>
        <v>0.33333333333333331</v>
      </c>
      <c r="O273" s="17">
        <f>26/81</f>
        <v>0.32098765432098764</v>
      </c>
      <c r="T273" s="17">
        <f>21/81</f>
        <v>0.25925925925925924</v>
      </c>
      <c r="X273" s="17">
        <f>20/81</f>
        <v>0.24691358024691357</v>
      </c>
      <c r="AC273" s="17">
        <f>27/81</f>
        <v>0.33333333333333331</v>
      </c>
      <c r="AG273" s="17" t="s">
        <v>572</v>
      </c>
      <c r="AJ273" s="17">
        <f>KURT(AJ182:AJ262)</f>
        <v>-0.9953092740001952</v>
      </c>
      <c r="AN273" s="17">
        <f>KURT(AN182:AN262)</f>
        <v>-0.84276919044519261</v>
      </c>
    </row>
    <row r="274" spans="9:40" x14ac:dyDescent="0.35">
      <c r="AG274" s="17" t="s">
        <v>571</v>
      </c>
      <c r="AI274" s="17">
        <f>SKEW(AI182:AI262)</f>
        <v>8.8838006853813635E-3</v>
      </c>
      <c r="AM274" s="17">
        <f>SKEW(AM182:AM262)</f>
        <v>4.7400428107429803E-2</v>
      </c>
    </row>
    <row r="275" spans="9:40" x14ac:dyDescent="0.35">
      <c r="AG275" s="17" t="s">
        <v>575</v>
      </c>
      <c r="AH275" s="17">
        <f>AVERAGE(AC273,X273,T273,O273,J273)</f>
        <v>0.29876543209876538</v>
      </c>
      <c r="AL275" s="17">
        <f>AH275</f>
        <v>0.29876543209876538</v>
      </c>
    </row>
  </sheetData>
  <mergeCells count="6">
    <mergeCell ref="AB4:AD4"/>
    <mergeCell ref="B4:F4"/>
    <mergeCell ref="H4:L4"/>
    <mergeCell ref="M4:O4"/>
    <mergeCell ref="R4:T4"/>
    <mergeCell ref="W4:Y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E40B-ED6F-438E-8372-5DF017DBAAA1}">
  <sheetPr>
    <tabColor rgb="FFFFC000"/>
  </sheetPr>
  <dimension ref="A1:AB245"/>
  <sheetViews>
    <sheetView topLeftCell="B1" zoomScale="98" zoomScaleNormal="98" workbookViewId="0">
      <pane ySplit="1" topLeftCell="A2" activePane="bottomLeft" state="frozen"/>
      <selection activeCell="A1285" sqref="A1285"/>
      <selection pane="bottomLeft" activeCell="AB3" sqref="AB3"/>
    </sheetView>
  </sheetViews>
  <sheetFormatPr defaultRowHeight="14.5" x14ac:dyDescent="0.35"/>
  <cols>
    <col min="1" max="1" width="11" bestFit="1" customWidth="1"/>
    <col min="2" max="2" width="11" customWidth="1"/>
    <col min="18" max="18" width="10.1796875" bestFit="1" customWidth="1"/>
    <col min="21" max="21" width="10.453125" customWidth="1"/>
    <col min="28" max="28" width="12" bestFit="1" customWidth="1"/>
  </cols>
  <sheetData>
    <row r="1" spans="1:28" s="12" customFormat="1" ht="43.5" x14ac:dyDescent="0.3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9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1" t="s">
        <v>25</v>
      </c>
      <c r="AB1" s="12" t="s">
        <v>554</v>
      </c>
    </row>
    <row r="2" spans="1:28" x14ac:dyDescent="0.35">
      <c r="A2" s="1">
        <v>199901</v>
      </c>
      <c r="B2">
        <v>5.5617097500696468E-3</v>
      </c>
      <c r="C2">
        <v>-1.1446047005879563E-2</v>
      </c>
      <c r="D2">
        <v>-5.9773656663942319E-2</v>
      </c>
      <c r="E2">
        <v>-1.6589975170173835E-3</v>
      </c>
      <c r="F2">
        <v>7.6974553287298325E-2</v>
      </c>
      <c r="G2">
        <v>4.9607736379209851E-2</v>
      </c>
      <c r="H2">
        <v>-3.6320679434564532E-2</v>
      </c>
      <c r="I2">
        <v>1.6725752583491918E-2</v>
      </c>
      <c r="J2">
        <v>-9.4128115765542586E-2</v>
      </c>
      <c r="K2">
        <v>2.0264786347389548E-2</v>
      </c>
      <c r="L2">
        <v>-3.7812985800572053E-2</v>
      </c>
      <c r="M2">
        <v>-1.0764910442382924E-3</v>
      </c>
      <c r="N2">
        <v>-0.11373821522390046</v>
      </c>
      <c r="O2">
        <v>-9.4408829282334142E-2</v>
      </c>
      <c r="P2">
        <v>5.5417856760970684E-2</v>
      </c>
      <c r="Q2">
        <v>7.4590613967973771E-2</v>
      </c>
      <c r="R2" s="2">
        <v>0.30094911169091926</v>
      </c>
      <c r="S2">
        <v>-4.5562215389022536E-3</v>
      </c>
      <c r="T2">
        <v>4.0734127625290509E-2</v>
      </c>
      <c r="U2">
        <v>-3.0896607431340928E-2</v>
      </c>
      <c r="V2">
        <v>2.9069767441860517E-2</v>
      </c>
      <c r="W2">
        <v>3.8691931540342228E-2</v>
      </c>
      <c r="X2">
        <v>-4.1638234479403957E-2</v>
      </c>
      <c r="Y2">
        <v>4.420485175202149E-2</v>
      </c>
      <c r="Z2">
        <v>4.7535958579652045E-2</v>
      </c>
      <c r="AB2">
        <f>AVERAGE(B2:Y2)</f>
        <v>9.3890715807999695E-3</v>
      </c>
    </row>
    <row r="3" spans="1:28" x14ac:dyDescent="0.35">
      <c r="A3" s="1">
        <v>199902</v>
      </c>
      <c r="B3">
        <v>-2.0345156819600859E-2</v>
      </c>
      <c r="C3">
        <v>-9.7776997955852013E-2</v>
      </c>
      <c r="D3">
        <v>-0.10481595410571429</v>
      </c>
      <c r="E3">
        <v>-0.10009801209421339</v>
      </c>
      <c r="F3">
        <v>-3.9879139139503264E-2</v>
      </c>
      <c r="G3">
        <v>-4.0924766402838993E-2</v>
      </c>
      <c r="H3">
        <v>-3.6097052950849098E-2</v>
      </c>
      <c r="I3">
        <v>-7.1888475754380565E-3</v>
      </c>
      <c r="J3">
        <v>-9.2298282197531029E-2</v>
      </c>
      <c r="K3">
        <v>-3.9590882269230224E-3</v>
      </c>
      <c r="L3">
        <v>-4.3952996213953079E-2</v>
      </c>
      <c r="M3">
        <v>-5.306090016592907E-2</v>
      </c>
      <c r="N3">
        <v>-1.1069533592250339E-2</v>
      </c>
      <c r="O3">
        <v>-0.12194731051517642</v>
      </c>
      <c r="P3">
        <v>2.548820789638849E-2</v>
      </c>
      <c r="Q3">
        <v>4.5482070343641753E-2</v>
      </c>
      <c r="R3" s="2">
        <v>1.3601830388024053E-2</v>
      </c>
      <c r="S3">
        <v>-3.1244124910755446E-4</v>
      </c>
      <c r="T3">
        <v>7.6688316828203498E-2</v>
      </c>
      <c r="U3">
        <v>-1.9343046865242897E-2</v>
      </c>
      <c r="V3">
        <v>8.046218989261944E-2</v>
      </c>
      <c r="W3">
        <v>0.15704991462758211</v>
      </c>
      <c r="X3">
        <v>-2.1435589397887568E-2</v>
      </c>
      <c r="Y3">
        <v>9.3733856367767918E-2</v>
      </c>
      <c r="Z3">
        <v>-2.6847987969693673E-2</v>
      </c>
      <c r="AB3">
        <f>AVERAGE(B3:Y3)</f>
        <v>-1.3416613713490984E-2</v>
      </c>
    </row>
    <row r="4" spans="1:28" x14ac:dyDescent="0.35">
      <c r="A4" s="1">
        <v>199903</v>
      </c>
      <c r="B4">
        <v>6.9648613250847119E-2</v>
      </c>
      <c r="C4">
        <v>9.4969337168749571E-2</v>
      </c>
      <c r="D4">
        <v>3.5170484172837885E-2</v>
      </c>
      <c r="E4">
        <v>0.12233561686429686</v>
      </c>
      <c r="F4">
        <v>0.37629404160767549</v>
      </c>
      <c r="G4">
        <v>0.36868843748547009</v>
      </c>
      <c r="H4">
        <v>0.37466940892048622</v>
      </c>
      <c r="I4">
        <v>0.30438809359212843</v>
      </c>
      <c r="J4">
        <v>0.22640957058534192</v>
      </c>
      <c r="K4">
        <v>0.42453733132021781</v>
      </c>
      <c r="L4">
        <v>-7.145236671169973E-2</v>
      </c>
      <c r="M4">
        <v>2.8416734309874372E-2</v>
      </c>
      <c r="N4">
        <v>6.4239394288064175E-2</v>
      </c>
      <c r="O4">
        <v>-6.4620996879607207E-2</v>
      </c>
      <c r="P4">
        <v>-3.0590135160508253E-2</v>
      </c>
      <c r="Q4">
        <v>-6.2310555315139481E-2</v>
      </c>
      <c r="R4" s="2">
        <v>0.23470145920132857</v>
      </c>
      <c r="S4">
        <v>-2.3027827675784155E-2</v>
      </c>
      <c r="T4">
        <v>-0.11239386087265309</v>
      </c>
      <c r="U4">
        <v>3.6886449820650508E-2</v>
      </c>
      <c r="V4">
        <v>-1.4542467910206358E-2</v>
      </c>
      <c r="W4">
        <v>-1.1645853190685262E-2</v>
      </c>
      <c r="X4">
        <v>-1.1044652456418417E-2</v>
      </c>
      <c r="Y4">
        <v>-4.7131500612967878E-2</v>
      </c>
      <c r="Z4">
        <v>4.1362990599681952E-2</v>
      </c>
      <c r="AB4">
        <f>AVERAGE(B4:Y4)</f>
        <v>9.6358114825095834E-2</v>
      </c>
    </row>
    <row r="5" spans="1:28" x14ac:dyDescent="0.35">
      <c r="A5" s="1">
        <v>199904</v>
      </c>
      <c r="B5">
        <v>-2.8104642280282793E-2</v>
      </c>
      <c r="C5">
        <v>-6.7790614266254295E-2</v>
      </c>
      <c r="D5">
        <v>-5.1001726944377417E-3</v>
      </c>
      <c r="E5">
        <v>-4.3025018771017332E-2</v>
      </c>
      <c r="F5">
        <v>8.6339015279799952E-2</v>
      </c>
      <c r="G5">
        <v>0.12594420204665957</v>
      </c>
      <c r="H5">
        <v>3.2802328611775129E-2</v>
      </c>
      <c r="I5">
        <v>3.7232809067424801E-2</v>
      </c>
      <c r="J5">
        <v>0.12073575749536926</v>
      </c>
      <c r="K5">
        <v>3.3213286166541414E-2</v>
      </c>
      <c r="L5">
        <v>-0.15024150647879358</v>
      </c>
      <c r="M5">
        <v>3.5588731434417625E-2</v>
      </c>
      <c r="N5">
        <v>-5.3978835761692899E-2</v>
      </c>
      <c r="O5">
        <v>-0.27670939017350116</v>
      </c>
      <c r="P5">
        <v>2.9424145485633199E-2</v>
      </c>
      <c r="Q5">
        <v>-1.0181513939111257E-2</v>
      </c>
      <c r="R5" s="2">
        <v>0.17432881758519925</v>
      </c>
      <c r="S5">
        <v>1.9999524575884851E-2</v>
      </c>
      <c r="T5">
        <v>9.2722951444646345E-2</v>
      </c>
      <c r="U5">
        <v>0.10756385996628355</v>
      </c>
      <c r="V5">
        <v>6.6882269621535442E-2</v>
      </c>
      <c r="W5">
        <v>0.15142230698326295</v>
      </c>
      <c r="X5">
        <v>0.13671955042734349</v>
      </c>
      <c r="Y5">
        <v>8.2185223550160613E-2</v>
      </c>
      <c r="Z5">
        <v>4.0012393289200088E-2</v>
      </c>
      <c r="AB5">
        <f>AVERAGE(B5:Y5)</f>
        <v>2.9082211890701936E-2</v>
      </c>
    </row>
    <row r="6" spans="1:28" x14ac:dyDescent="0.35">
      <c r="A6" s="1">
        <v>199905</v>
      </c>
      <c r="B6">
        <v>4.1351985669367854E-3</v>
      </c>
      <c r="C6">
        <v>-2.4961971487285829E-2</v>
      </c>
      <c r="D6">
        <v>-5.7102390397086096E-2</v>
      </c>
      <c r="E6">
        <v>-5.9461570516449083E-2</v>
      </c>
      <c r="F6">
        <v>-4.0643750097207963E-2</v>
      </c>
      <c r="G6">
        <v>-8.2411238098262646E-2</v>
      </c>
      <c r="H6">
        <v>-9.8731954958397303E-2</v>
      </c>
      <c r="I6">
        <v>-8.1962134476711995E-2</v>
      </c>
      <c r="J6">
        <v>5.7383790418328098E-2</v>
      </c>
      <c r="K6">
        <v>-9.3964524782247927E-2</v>
      </c>
      <c r="L6">
        <v>-0.15115126463601994</v>
      </c>
      <c r="M6">
        <v>-6.3968352432430806E-2</v>
      </c>
      <c r="N6">
        <v>0.16920380339523977</v>
      </c>
      <c r="O6">
        <v>0.13929182116650746</v>
      </c>
      <c r="P6">
        <v>2.0384174732653797E-2</v>
      </c>
      <c r="Q6">
        <v>-1.3778122083683833E-3</v>
      </c>
      <c r="R6" s="2">
        <v>-2.5376460037417385E-2</v>
      </c>
      <c r="S6">
        <v>-5.5010593725231004E-2</v>
      </c>
      <c r="T6">
        <v>-9.6626123252405993E-2</v>
      </c>
      <c r="U6">
        <v>-6.5169467301175663E-2</v>
      </c>
      <c r="V6">
        <v>-9.2052462191162379E-2</v>
      </c>
      <c r="W6">
        <v>-0.14500971268062479</v>
      </c>
      <c r="X6">
        <v>-0.11616991366430081</v>
      </c>
      <c r="Y6">
        <v>-8.6932707430781672E-2</v>
      </c>
      <c r="Z6">
        <v>-2.3152901008713884E-2</v>
      </c>
      <c r="AB6">
        <f t="shared" ref="AB6:AB69" si="0">AVERAGE(B6:Y6)</f>
        <v>-4.3653567337245902E-2</v>
      </c>
    </row>
    <row r="7" spans="1:28" x14ac:dyDescent="0.35">
      <c r="A7" s="1">
        <v>199906</v>
      </c>
      <c r="B7">
        <v>-1.3283739147535122E-2</v>
      </c>
      <c r="C7">
        <v>2.2315884596402661E-2</v>
      </c>
      <c r="D7">
        <v>-4.4183473092768884E-3</v>
      </c>
      <c r="E7">
        <v>4.8233487572680055E-2</v>
      </c>
      <c r="F7">
        <v>0.15264796279628373</v>
      </c>
      <c r="G7">
        <v>0.15922764924811214</v>
      </c>
      <c r="H7">
        <v>0.23529132608579534</v>
      </c>
      <c r="I7">
        <v>0.1790865037717346</v>
      </c>
      <c r="J7">
        <v>2.6196168356747825E-2</v>
      </c>
      <c r="K7">
        <v>0.17539150921259933</v>
      </c>
      <c r="L7">
        <v>0.17635901409380719</v>
      </c>
      <c r="M7">
        <v>-5.8017467427186914E-2</v>
      </c>
      <c r="N7">
        <v>-0.16013627565524449</v>
      </c>
      <c r="O7">
        <v>0.23726538113711329</v>
      </c>
      <c r="P7">
        <v>-1.2334370661805986E-2</v>
      </c>
      <c r="Q7">
        <v>-5.1693357515139714E-3</v>
      </c>
      <c r="R7" s="2">
        <v>-0.16478560536099754</v>
      </c>
      <c r="S7">
        <v>-3.2816982835347369E-2</v>
      </c>
      <c r="T7">
        <v>7.6205148280758625E-2</v>
      </c>
      <c r="U7">
        <v>0.10442135087600746</v>
      </c>
      <c r="V7">
        <v>3.2309005211174579E-3</v>
      </c>
      <c r="W7">
        <v>0.19896348907154784</v>
      </c>
      <c r="X7">
        <v>0.17443363165665196</v>
      </c>
      <c r="Y7">
        <v>5.5997392726331183E-2</v>
      </c>
      <c r="Z7">
        <v>5.6379080446133122E-2</v>
      </c>
      <c r="AB7">
        <f t="shared" si="0"/>
        <v>6.5596028160615938E-2</v>
      </c>
    </row>
    <row r="8" spans="1:28" x14ac:dyDescent="0.35">
      <c r="A8" s="1">
        <v>199907</v>
      </c>
      <c r="B8">
        <v>-6.1357379698445527E-2</v>
      </c>
      <c r="C8">
        <v>-6.6995001343066185E-3</v>
      </c>
      <c r="D8">
        <v>-6.5237038246910614E-2</v>
      </c>
      <c r="E8">
        <v>-3.7005843113379839E-3</v>
      </c>
      <c r="F8">
        <v>0.10604001236120061</v>
      </c>
      <c r="G8">
        <v>7.1040698511423306E-2</v>
      </c>
      <c r="H8">
        <v>6.686987978722421E-2</v>
      </c>
      <c r="I8">
        <v>0.14307506384015173</v>
      </c>
      <c r="J8">
        <v>6.9572030151832137E-2</v>
      </c>
      <c r="K8">
        <v>9.1540640598843842E-2</v>
      </c>
      <c r="L8">
        <v>-4.0741420389631855E-2</v>
      </c>
      <c r="M8">
        <v>-2.6413640766958787E-2</v>
      </c>
      <c r="N8">
        <v>-0.10307495287094029</v>
      </c>
      <c r="O8">
        <v>-3.5256948598878061E-2</v>
      </c>
      <c r="P8">
        <v>3.5856777527134259E-2</v>
      </c>
      <c r="Q8">
        <v>2.7384258824453615E-2</v>
      </c>
      <c r="R8" s="2">
        <v>-2.8910285231630656E-2</v>
      </c>
      <c r="S8">
        <v>-2.0470343260390229E-2</v>
      </c>
      <c r="T8">
        <v>3.6077552169552649E-2</v>
      </c>
      <c r="U8">
        <v>7.2256966830595709E-3</v>
      </c>
      <c r="V8">
        <v>4.306473640364481E-3</v>
      </c>
      <c r="W8">
        <v>9.9584906110076615E-2</v>
      </c>
      <c r="X8">
        <v>3.5826476844022202E-3</v>
      </c>
      <c r="Y8">
        <v>4.6866504648877809E-2</v>
      </c>
      <c r="Z8">
        <v>-2.9604806461339783E-2</v>
      </c>
      <c r="AB8">
        <f t="shared" si="0"/>
        <v>1.7381710376215265E-2</v>
      </c>
    </row>
    <row r="9" spans="1:28" x14ac:dyDescent="0.35">
      <c r="A9" s="1">
        <v>199908</v>
      </c>
      <c r="B9">
        <v>7.6370589865237329E-2</v>
      </c>
      <c r="C9">
        <v>5.8254913998927217E-2</v>
      </c>
      <c r="D9">
        <v>0.10426662696061628</v>
      </c>
      <c r="E9">
        <v>6.9644557852949887E-2</v>
      </c>
      <c r="F9">
        <v>9.8224481791683527E-2</v>
      </c>
      <c r="G9">
        <v>8.1889115865149922E-2</v>
      </c>
      <c r="H9">
        <v>0.12216559041510261</v>
      </c>
      <c r="I9">
        <v>0.11740572327194281</v>
      </c>
      <c r="J9">
        <v>0.11927829464402032</v>
      </c>
      <c r="K9">
        <v>5.4152684275166681E-2</v>
      </c>
      <c r="L9">
        <v>-5.0467838981111408E-2</v>
      </c>
      <c r="M9">
        <v>-4.9571013214007011E-2</v>
      </c>
      <c r="N9">
        <v>-1.6854766348126281E-2</v>
      </c>
      <c r="O9">
        <v>0.15184490254824048</v>
      </c>
      <c r="P9">
        <v>2.3763565685056585E-2</v>
      </c>
      <c r="Q9">
        <v>3.4400690275168795E-2</v>
      </c>
      <c r="R9" s="2">
        <v>3.8260695117622978E-2</v>
      </c>
      <c r="S9">
        <v>-9.4059121135582641E-3</v>
      </c>
      <c r="T9">
        <v>-4.4308855173000546E-2</v>
      </c>
      <c r="U9">
        <v>5.6130498201390468E-2</v>
      </c>
      <c r="V9">
        <v>6.0841978268684843E-2</v>
      </c>
      <c r="W9">
        <v>0.13143374555705081</v>
      </c>
      <c r="X9">
        <v>4.8096957377831713E-2</v>
      </c>
      <c r="Y9">
        <v>0.10866412654096944</v>
      </c>
      <c r="Z9">
        <v>-6.1333796119644656E-3</v>
      </c>
      <c r="AB9">
        <f t="shared" si="0"/>
        <v>5.768672302845871E-2</v>
      </c>
    </row>
    <row r="10" spans="1:28" x14ac:dyDescent="0.35">
      <c r="A10" s="1">
        <v>199909</v>
      </c>
      <c r="B10">
        <v>-5.0113388594303011E-2</v>
      </c>
      <c r="C10">
        <v>-2.5613593657134639E-2</v>
      </c>
      <c r="D10">
        <v>1.9965015458650589E-2</v>
      </c>
      <c r="E10">
        <v>-1.9223314036078097E-2</v>
      </c>
      <c r="F10">
        <v>0.12194948780588075</v>
      </c>
      <c r="G10">
        <v>0.11895341703715047</v>
      </c>
      <c r="H10">
        <v>8.3109743784316847E-2</v>
      </c>
      <c r="I10">
        <v>8.2707798585016506E-2</v>
      </c>
      <c r="J10">
        <v>-2.463390370292275E-2</v>
      </c>
      <c r="K10">
        <v>8.7625904725963863E-2</v>
      </c>
      <c r="L10">
        <v>8.4857252602230357E-2</v>
      </c>
      <c r="M10">
        <v>3.1402399395447589E-2</v>
      </c>
      <c r="N10">
        <v>-9.1695021198091808E-2</v>
      </c>
      <c r="O10">
        <v>2.7924143427613693E-2</v>
      </c>
      <c r="P10">
        <v>4.5330162306319255E-2</v>
      </c>
      <c r="Q10">
        <v>4.3209501161190475E-2</v>
      </c>
      <c r="R10" s="2">
        <v>5.1693377861078468E-3</v>
      </c>
      <c r="S10">
        <v>0.16192110763165538</v>
      </c>
      <c r="T10">
        <v>7.7936292926868295E-2</v>
      </c>
      <c r="U10">
        <v>2.324064187548153E-2</v>
      </c>
      <c r="V10">
        <v>-3.4949717470046861E-2</v>
      </c>
      <c r="W10">
        <v>6.967736419284673E-2</v>
      </c>
      <c r="X10">
        <v>5.1988094054892103E-2</v>
      </c>
      <c r="Y10">
        <v>6.2169057735751701E-3</v>
      </c>
      <c r="Z10">
        <v>-2.7863762456063954E-2</v>
      </c>
      <c r="AB10">
        <f t="shared" si="0"/>
        <v>3.7373151328026266E-2</v>
      </c>
    </row>
    <row r="11" spans="1:28" x14ac:dyDescent="0.35">
      <c r="A11" s="1">
        <v>199910</v>
      </c>
      <c r="B11">
        <v>-4.3186812670272745E-2</v>
      </c>
      <c r="C11">
        <v>-5.7758892031033376E-2</v>
      </c>
      <c r="D11">
        <v>-1.2386581967825317E-2</v>
      </c>
      <c r="E11">
        <v>-7.0972109778343853E-2</v>
      </c>
      <c r="F11">
        <v>-6.8954526781631983E-2</v>
      </c>
      <c r="G11">
        <v>-0.10354432476274943</v>
      </c>
      <c r="H11">
        <v>-5.5444621899369995E-2</v>
      </c>
      <c r="I11">
        <v>-5.3579886328518497E-2</v>
      </c>
      <c r="J11">
        <v>8.5765851506017371E-2</v>
      </c>
      <c r="K11">
        <v>-0.10650840663238173</v>
      </c>
      <c r="L11">
        <v>-0.15084341480287655</v>
      </c>
      <c r="M11">
        <v>-7.003578958025624E-3</v>
      </c>
      <c r="N11">
        <v>0.20822783107038814</v>
      </c>
      <c r="O11">
        <v>-2.3979373024413586E-3</v>
      </c>
      <c r="P11">
        <v>4.4704036468908286E-3</v>
      </c>
      <c r="Q11">
        <v>-5.8796943708155028E-3</v>
      </c>
      <c r="R11" s="2">
        <v>-9.3456316757804434E-4</v>
      </c>
      <c r="S11">
        <v>7.0726136061416483E-3</v>
      </c>
      <c r="T11">
        <v>-7.5147559997506705E-2</v>
      </c>
      <c r="U11">
        <v>-2.2826900669817738E-3</v>
      </c>
      <c r="V11">
        <v>-2.1998759757564365E-2</v>
      </c>
      <c r="W11">
        <v>0.10300784145851229</v>
      </c>
      <c r="X11">
        <v>-4.0134066472419933E-3</v>
      </c>
      <c r="Y11">
        <v>-3.008420842286641E-2</v>
      </c>
      <c r="Z11">
        <v>6.0419476674986372E-2</v>
      </c>
      <c r="AB11">
        <f t="shared" si="0"/>
        <v>-1.9349059794086458E-2</v>
      </c>
    </row>
    <row r="12" spans="1:28" x14ac:dyDescent="0.35">
      <c r="A12" s="1">
        <v>199911</v>
      </c>
      <c r="B12">
        <v>4.4482109483429651E-3</v>
      </c>
      <c r="C12">
        <v>-8.3725238964135979E-4</v>
      </c>
      <c r="D12">
        <v>-4.144104447965891E-3</v>
      </c>
      <c r="E12">
        <v>-2.5122956529116496E-2</v>
      </c>
      <c r="F12">
        <v>6.5674976452073333E-2</v>
      </c>
      <c r="G12">
        <v>0.13381798624832997</v>
      </c>
      <c r="H12">
        <v>0.10844263293873749</v>
      </c>
      <c r="I12">
        <v>0.13701241001135603</v>
      </c>
      <c r="J12">
        <v>-0.21695929822473586</v>
      </c>
      <c r="K12">
        <v>9.79498662940122E-2</v>
      </c>
      <c r="L12">
        <v>2.4722318953743053E-2</v>
      </c>
      <c r="M12">
        <v>-3.3745137756796342E-2</v>
      </c>
      <c r="N12">
        <v>0.34663597470429863</v>
      </c>
      <c r="O12">
        <v>-0.15397135064111875</v>
      </c>
      <c r="P12">
        <v>3.5469860469515328E-2</v>
      </c>
      <c r="Q12">
        <v>2.2784315913352528E-2</v>
      </c>
      <c r="R12" s="2">
        <v>0.2109343688781847</v>
      </c>
      <c r="S12">
        <v>-1.8989430671549748E-2</v>
      </c>
      <c r="T12">
        <v>1.0199007508223595E-2</v>
      </c>
      <c r="U12">
        <v>3.9277627068717264E-2</v>
      </c>
      <c r="V12">
        <v>2.1337913840677424E-3</v>
      </c>
      <c r="W12">
        <v>2.5329094803541403E-2</v>
      </c>
      <c r="X12">
        <v>3.486358058706833E-3</v>
      </c>
      <c r="Y12">
        <v>2.4462216356752671E-2</v>
      </c>
      <c r="Z12">
        <v>1.9942603108148247E-2</v>
      </c>
      <c r="AB12">
        <f t="shared" si="0"/>
        <v>3.4958811930459632E-2</v>
      </c>
    </row>
    <row r="13" spans="1:28" x14ac:dyDescent="0.35">
      <c r="A13" s="1">
        <v>199912</v>
      </c>
      <c r="B13">
        <v>1.6988391677738298E-2</v>
      </c>
      <c r="C13">
        <v>-5.5145724966971744E-3</v>
      </c>
      <c r="D13">
        <v>-1.3362099876349672E-2</v>
      </c>
      <c r="E13">
        <v>-7.851962043515414E-3</v>
      </c>
      <c r="F13">
        <v>6.2003157986237928E-2</v>
      </c>
      <c r="G13">
        <v>4.6047843108138878E-2</v>
      </c>
      <c r="H13">
        <v>6.7036925160789476E-2</v>
      </c>
      <c r="I13">
        <v>5.3449558653809751E-2</v>
      </c>
      <c r="J13">
        <v>7.8492332468150031E-3</v>
      </c>
      <c r="K13">
        <v>2.6355788129198113E-3</v>
      </c>
      <c r="L13">
        <v>-7.034097868294277E-2</v>
      </c>
      <c r="M13">
        <v>3.4471108865847745E-3</v>
      </c>
      <c r="N13">
        <v>-4.9196998909358552E-2</v>
      </c>
      <c r="O13">
        <v>5.4542024594566502E-2</v>
      </c>
      <c r="P13">
        <v>6.720138381736792E-3</v>
      </c>
      <c r="Q13">
        <v>-4.4201787792548138E-3</v>
      </c>
      <c r="R13" s="2">
        <v>-1.1973118426418902E-2</v>
      </c>
      <c r="S13">
        <v>-6.6039525442649957E-3</v>
      </c>
      <c r="T13">
        <v>4.1081779643084855E-2</v>
      </c>
      <c r="U13">
        <v>6.8135581004341514E-2</v>
      </c>
      <c r="V13">
        <v>-2.3627156194784713E-2</v>
      </c>
      <c r="W13">
        <v>6.1071108930239884E-2</v>
      </c>
      <c r="X13">
        <v>6.5164622972843464E-2</v>
      </c>
      <c r="Y13">
        <v>4.7457356928749458E-2</v>
      </c>
      <c r="Z13">
        <v>5.9593838787681791E-2</v>
      </c>
      <c r="AB13">
        <f t="shared" si="0"/>
        <v>1.7114141418125391E-2</v>
      </c>
    </row>
    <row r="14" spans="1:28" x14ac:dyDescent="0.35">
      <c r="A14" s="1">
        <v>200001</v>
      </c>
      <c r="B14">
        <v>7.5069614025421894E-2</v>
      </c>
      <c r="C14">
        <v>2.4107319994156891E-2</v>
      </c>
      <c r="D14">
        <v>7.8935225055750693E-2</v>
      </c>
      <c r="E14">
        <v>2.7722221791385913E-2</v>
      </c>
      <c r="F14">
        <v>4.352021335580452E-2</v>
      </c>
      <c r="G14">
        <v>8.2231550153123889E-2</v>
      </c>
      <c r="H14">
        <v>9.2236458657652204E-2</v>
      </c>
      <c r="I14">
        <v>1.3941399618333829E-2</v>
      </c>
      <c r="J14">
        <v>0.13751942750515683</v>
      </c>
      <c r="K14">
        <v>0.11744962677268111</v>
      </c>
      <c r="L14">
        <v>-5.6727947287269959E-2</v>
      </c>
      <c r="M14">
        <v>0.13907982953637835</v>
      </c>
      <c r="N14">
        <v>-0.10069805375050456</v>
      </c>
      <c r="O14">
        <v>-0.11777332707895342</v>
      </c>
      <c r="P14">
        <v>6.1890755995788901E-4</v>
      </c>
      <c r="Q14">
        <v>3.5617297517396701E-2</v>
      </c>
      <c r="R14" s="2">
        <v>0.1220068110963122</v>
      </c>
      <c r="S14">
        <v>-1.2357690478701933E-2</v>
      </c>
      <c r="T14">
        <v>-2.5735958874810724E-2</v>
      </c>
      <c r="U14">
        <v>4.5967195610818266E-2</v>
      </c>
      <c r="V14">
        <v>-3.8456484572094815E-2</v>
      </c>
      <c r="W14">
        <v>4.5245458929716861E-2</v>
      </c>
      <c r="X14">
        <v>-9.9917035625234074E-3</v>
      </c>
      <c r="Y14">
        <v>-8.2713858238235627E-2</v>
      </c>
      <c r="Z14">
        <v>-4.623835146366799E-2</v>
      </c>
      <c r="AB14">
        <f t="shared" si="0"/>
        <v>2.6533897222373065E-2</v>
      </c>
    </row>
    <row r="15" spans="1:28" x14ac:dyDescent="0.35">
      <c r="A15" s="1">
        <v>200002</v>
      </c>
      <c r="B15">
        <v>2.1398692070201515E-2</v>
      </c>
      <c r="C15">
        <v>1.6464865709943096E-2</v>
      </c>
      <c r="D15">
        <v>1.1024596871976539E-2</v>
      </c>
      <c r="E15">
        <v>1.055661742436498E-2</v>
      </c>
      <c r="F15">
        <v>6.835625245506867E-2</v>
      </c>
      <c r="G15">
        <v>0.10967724501886764</v>
      </c>
      <c r="H15">
        <v>3.5950894252266281E-2</v>
      </c>
      <c r="I15">
        <v>4.281809137019324E-2</v>
      </c>
      <c r="J15">
        <v>3.5207630379980377E-2</v>
      </c>
      <c r="K15">
        <v>0.24410994099247818</v>
      </c>
      <c r="L15">
        <v>-2.4795201365957791E-2</v>
      </c>
      <c r="M15">
        <v>1.5205735166646136E-2</v>
      </c>
      <c r="N15">
        <v>-8.9751600228281672E-2</v>
      </c>
      <c r="O15">
        <v>-8.6575881795450366E-2</v>
      </c>
      <c r="P15">
        <v>-1.6733551977271305E-2</v>
      </c>
      <c r="Q15">
        <v>-1.0275566797760574E-2</v>
      </c>
      <c r="R15" s="2">
        <v>-9.2692590480336172E-3</v>
      </c>
      <c r="S15">
        <v>2.6687444992852208E-2</v>
      </c>
      <c r="T15">
        <v>-3.8456386107791798E-2</v>
      </c>
      <c r="U15">
        <v>-7.2571346644733928E-2</v>
      </c>
      <c r="V15">
        <v>-4.1807245510212671E-2</v>
      </c>
      <c r="W15">
        <v>0.11708027754315625</v>
      </c>
      <c r="X15">
        <v>-7.0061985711172975E-2</v>
      </c>
      <c r="Y15">
        <v>-4.3847668218071227E-2</v>
      </c>
      <c r="Z15">
        <v>-1.8998146913319549E-2</v>
      </c>
      <c r="AB15">
        <f t="shared" si="0"/>
        <v>1.0433024618469051E-2</v>
      </c>
    </row>
    <row r="16" spans="1:28" x14ac:dyDescent="0.35">
      <c r="A16" s="1">
        <v>200003</v>
      </c>
      <c r="B16">
        <v>5.7353318497207324E-2</v>
      </c>
      <c r="C16">
        <v>-4.039746226419943E-3</v>
      </c>
      <c r="D16">
        <v>7.3897820607999737E-2</v>
      </c>
      <c r="E16">
        <v>1.3562491787336983E-2</v>
      </c>
      <c r="F16">
        <v>-6.3299018172841365E-2</v>
      </c>
      <c r="G16">
        <v>-0.10807205553416106</v>
      </c>
      <c r="H16">
        <v>-8.5597787222204541E-2</v>
      </c>
      <c r="I16">
        <v>-0.10507075963075622</v>
      </c>
      <c r="J16">
        <v>7.4859789414543423E-2</v>
      </c>
      <c r="K16">
        <v>-7.2966544759454105E-2</v>
      </c>
      <c r="L16">
        <v>2.3215497383567183E-2</v>
      </c>
      <c r="M16">
        <v>-1.4054937625947589E-3</v>
      </c>
      <c r="N16">
        <v>2.4880304133476153E-2</v>
      </c>
      <c r="O16">
        <v>0.17737115664958999</v>
      </c>
      <c r="P16">
        <v>1.2381624479789724E-3</v>
      </c>
      <c r="Q16">
        <v>-3.0210173238214778E-2</v>
      </c>
      <c r="R16" s="2">
        <v>0.26786673310485198</v>
      </c>
      <c r="S16">
        <v>-4.3250291078683473E-2</v>
      </c>
      <c r="T16">
        <v>-1.3103946539769417E-2</v>
      </c>
      <c r="U16">
        <v>-2.4798584300670362E-2</v>
      </c>
      <c r="V16">
        <v>-1.5071653091491744E-2</v>
      </c>
      <c r="W16">
        <v>4.2740679160496023E-2</v>
      </c>
      <c r="X16">
        <v>1.9014472396844131E-2</v>
      </c>
      <c r="Y16">
        <v>2.9442585071444743E-2</v>
      </c>
      <c r="Z16">
        <v>9.6531739616755499E-2</v>
      </c>
      <c r="AB16">
        <f t="shared" si="0"/>
        <v>9.9398732124197833E-3</v>
      </c>
    </row>
    <row r="17" spans="1:28" x14ac:dyDescent="0.35">
      <c r="A17" s="1">
        <v>200004</v>
      </c>
      <c r="B17">
        <v>-1.1821765055945146E-2</v>
      </c>
      <c r="C17">
        <v>-1.5361658649173271E-2</v>
      </c>
      <c r="D17">
        <v>2.1974249928566145E-3</v>
      </c>
      <c r="E17">
        <v>-2.6870621028845246E-2</v>
      </c>
      <c r="F17">
        <v>-4.2350094222204114E-2</v>
      </c>
      <c r="G17">
        <v>-4.0328118591997954E-2</v>
      </c>
      <c r="H17">
        <v>-2.7565855056786253E-2</v>
      </c>
      <c r="I17">
        <v>1.9773272177334496E-2</v>
      </c>
      <c r="J17">
        <v>7.265967457100618E-2</v>
      </c>
      <c r="K17">
        <v>-4.8519767450197301E-2</v>
      </c>
      <c r="L17">
        <v>-3.4443588375655323E-2</v>
      </c>
      <c r="M17">
        <v>-3.4979677029883811E-2</v>
      </c>
      <c r="N17">
        <v>-6.0485227122776881E-2</v>
      </c>
      <c r="O17">
        <v>0.12452446040606532</v>
      </c>
      <c r="P17">
        <v>2.8099375220744804E-2</v>
      </c>
      <c r="Q17">
        <v>4.186805274508835E-3</v>
      </c>
      <c r="R17" s="2">
        <v>7.9563913714914017E-2</v>
      </c>
      <c r="S17">
        <v>-2.4773541695008165E-2</v>
      </c>
      <c r="T17">
        <v>-8.5230247157606111E-3</v>
      </c>
      <c r="U17">
        <v>-4.3339598790388408E-2</v>
      </c>
      <c r="V17">
        <v>-5.664540762704607E-2</v>
      </c>
      <c r="W17">
        <v>-7.9865871995728321E-3</v>
      </c>
      <c r="X17">
        <v>-8.0329267665034572E-3</v>
      </c>
      <c r="Y17">
        <v>4.2379875477988105E-2</v>
      </c>
      <c r="Z17">
        <v>-2.9752580843939103E-2</v>
      </c>
      <c r="AB17">
        <f t="shared" si="0"/>
        <v>-4.9434440642636005E-3</v>
      </c>
    </row>
    <row r="18" spans="1:28" x14ac:dyDescent="0.35">
      <c r="A18" s="1">
        <v>200005</v>
      </c>
      <c r="B18">
        <v>-2.794140560938797E-2</v>
      </c>
      <c r="C18">
        <v>7.9760145529734164E-2</v>
      </c>
      <c r="D18">
        <v>-3.3073810067458603E-2</v>
      </c>
      <c r="E18">
        <v>7.8416624450714054E-2</v>
      </c>
      <c r="F18">
        <v>0.1422168202804818</v>
      </c>
      <c r="G18">
        <v>0.12574886273605085</v>
      </c>
      <c r="H18">
        <v>7.2053107404084299E-2</v>
      </c>
      <c r="I18">
        <v>0.10818993146060821</v>
      </c>
      <c r="J18">
        <v>0.39462593499265158</v>
      </c>
      <c r="K18">
        <v>0.21396399750263725</v>
      </c>
      <c r="L18">
        <v>8.6654520745687885E-2</v>
      </c>
      <c r="M18">
        <v>0.12167352069385538</v>
      </c>
      <c r="N18">
        <v>-5.5198958937184663E-2</v>
      </c>
      <c r="O18">
        <v>0.14422551727975777</v>
      </c>
      <c r="P18">
        <v>-1.7534228315864275E-2</v>
      </c>
      <c r="Q18">
        <v>-3.0511350173342253E-2</v>
      </c>
      <c r="R18" s="2">
        <v>-7.6842715402584111E-2</v>
      </c>
      <c r="S18">
        <v>-1.0138461016133752E-3</v>
      </c>
      <c r="T18">
        <v>-1.1972868309584991E-2</v>
      </c>
      <c r="U18">
        <v>-1.533760513462167E-2</v>
      </c>
      <c r="V18">
        <v>-1.6569868404147075E-3</v>
      </c>
      <c r="W18">
        <v>-9.2732234490285295E-2</v>
      </c>
      <c r="X18">
        <v>9.6685830317883303E-3</v>
      </c>
      <c r="Y18">
        <v>-3.0718490669080039E-2</v>
      </c>
      <c r="Z18">
        <v>-2.0322350117677024E-2</v>
      </c>
      <c r="AB18">
        <f t="shared" si="0"/>
        <v>4.9277627752359575E-2</v>
      </c>
    </row>
    <row r="19" spans="1:28" x14ac:dyDescent="0.35">
      <c r="A19" s="1">
        <v>200006</v>
      </c>
      <c r="B19">
        <v>-0.12941366173893754</v>
      </c>
      <c r="C19">
        <v>2.0910889821311666E-2</v>
      </c>
      <c r="D19">
        <v>-7.5158841724873901E-2</v>
      </c>
      <c r="E19">
        <v>-1.0568570329544518E-2</v>
      </c>
      <c r="F19">
        <v>8.5720768614631251E-2</v>
      </c>
      <c r="G19">
        <v>0.11954829996159122</v>
      </c>
      <c r="H19">
        <v>0.15140742661528078</v>
      </c>
      <c r="I19">
        <v>0.12617928568444217</v>
      </c>
      <c r="J19">
        <v>4.5594449079089952E-2</v>
      </c>
      <c r="K19">
        <v>3.3694834407725305E-2</v>
      </c>
      <c r="L19">
        <v>-5.799324867279086E-3</v>
      </c>
      <c r="M19">
        <v>-9.1026786804053739E-2</v>
      </c>
      <c r="N19">
        <v>-6.2704215419054909E-2</v>
      </c>
      <c r="O19">
        <v>0.13804951242486707</v>
      </c>
      <c r="P19">
        <v>2.0091485636130849E-2</v>
      </c>
      <c r="Q19">
        <v>-9.6168326120031622E-3</v>
      </c>
      <c r="R19" s="2">
        <v>2.8817215859109301E-2</v>
      </c>
      <c r="S19">
        <v>5.8470214197606139E-2</v>
      </c>
      <c r="T19">
        <v>2.2646369899692594E-2</v>
      </c>
      <c r="U19">
        <v>7.0842345608284119E-2</v>
      </c>
      <c r="V19">
        <v>4.5313632376965812E-2</v>
      </c>
      <c r="W19">
        <v>-9.6985411866042662E-2</v>
      </c>
      <c r="X19">
        <v>1.3470612867064502E-2</v>
      </c>
      <c r="Y19">
        <v>1.6387800173868167E-2</v>
      </c>
      <c r="Z19">
        <v>2.5482109897405906E-2</v>
      </c>
      <c r="AB19">
        <f t="shared" si="0"/>
        <v>2.1494645744411307E-2</v>
      </c>
    </row>
    <row r="20" spans="1:28" x14ac:dyDescent="0.35">
      <c r="A20" s="1">
        <v>200007</v>
      </c>
      <c r="B20">
        <v>-8.4821858653577831E-2</v>
      </c>
      <c r="C20">
        <v>-8.5866031529292453E-2</v>
      </c>
      <c r="D20">
        <v>-5.6555199156904393E-2</v>
      </c>
      <c r="E20">
        <v>-9.079998418110076E-2</v>
      </c>
      <c r="F20">
        <v>-8.6021984270798685E-2</v>
      </c>
      <c r="G20">
        <v>-0.14916769852981188</v>
      </c>
      <c r="H20">
        <v>-7.7807526765504342E-2</v>
      </c>
      <c r="I20">
        <v>-5.9575920967360363E-2</v>
      </c>
      <c r="J20">
        <v>-0.14138614090238466</v>
      </c>
      <c r="K20">
        <v>-0.1517778727688196</v>
      </c>
      <c r="L20">
        <v>-1.0428994320766483E-2</v>
      </c>
      <c r="M20">
        <v>9.0940839879826652E-2</v>
      </c>
      <c r="N20">
        <v>-1.7381385824028942E-2</v>
      </c>
      <c r="O20">
        <v>0.23997507734331225</v>
      </c>
      <c r="P20">
        <v>-2.1013048455097213E-3</v>
      </c>
      <c r="Q20">
        <v>2.9822484579000823E-2</v>
      </c>
      <c r="R20" s="2">
        <v>-0.16512494962304494</v>
      </c>
      <c r="S20">
        <v>-2.7383985832374343E-2</v>
      </c>
      <c r="T20">
        <v>-8.7813569810984028E-3</v>
      </c>
      <c r="U20">
        <v>-4.6859829462775173E-3</v>
      </c>
      <c r="V20">
        <v>7.9477001871416181E-2</v>
      </c>
      <c r="W20">
        <v>-4.8973433501822441E-2</v>
      </c>
      <c r="X20">
        <v>5.2389673281834206E-2</v>
      </c>
      <c r="Y20">
        <v>1.7253510691767039E-2</v>
      </c>
      <c r="Z20">
        <v>-1.7161036923913069E-2</v>
      </c>
      <c r="AB20">
        <f t="shared" si="0"/>
        <v>-3.1615959331388353E-2</v>
      </c>
    </row>
    <row r="21" spans="1:28" x14ac:dyDescent="0.35">
      <c r="A21" s="1">
        <v>200008</v>
      </c>
      <c r="B21">
        <v>8.2080001680657738E-2</v>
      </c>
      <c r="C21">
        <v>9.3413854109692704E-2</v>
      </c>
      <c r="D21">
        <v>9.8602480849678223E-2</v>
      </c>
      <c r="E21">
        <v>8.8575037187511516E-2</v>
      </c>
      <c r="F21">
        <v>0.17527025028907633</v>
      </c>
      <c r="G21">
        <v>0.21064142812264366</v>
      </c>
      <c r="H21">
        <v>0.30748667918916373</v>
      </c>
      <c r="I21">
        <v>0.29894813632761613</v>
      </c>
      <c r="J21">
        <v>0.27786565072279829</v>
      </c>
      <c r="K21">
        <v>0.1208430907949142</v>
      </c>
      <c r="L21">
        <v>-3.4016096311714962E-2</v>
      </c>
      <c r="M21">
        <v>5.9276558718743232E-2</v>
      </c>
      <c r="N21">
        <v>-8.258930026126246E-2</v>
      </c>
      <c r="O21">
        <v>3.2792952286213234E-2</v>
      </c>
      <c r="P21">
        <v>-1.4489326996103254E-2</v>
      </c>
      <c r="Q21">
        <v>-2.6797011645637758E-2</v>
      </c>
      <c r="R21" s="2">
        <v>-9.6439647961439751E-2</v>
      </c>
      <c r="S21">
        <v>-2.8817680488396977E-3</v>
      </c>
      <c r="T21">
        <v>1.4525117410360364E-3</v>
      </c>
      <c r="U21">
        <v>1.4487817531951181E-2</v>
      </c>
      <c r="V21">
        <v>-1.4134211058261393E-2</v>
      </c>
      <c r="W21">
        <v>9.7239268901029394E-2</v>
      </c>
      <c r="X21">
        <v>2.1848384871903083E-2</v>
      </c>
      <c r="Y21">
        <v>8.4468171921651264E-3</v>
      </c>
      <c r="Z21">
        <v>6.0299062612763243E-2</v>
      </c>
      <c r="AB21">
        <f t="shared" si="0"/>
        <v>7.1580148259730594E-2</v>
      </c>
    </row>
    <row r="22" spans="1:28" x14ac:dyDescent="0.35">
      <c r="A22" s="1">
        <v>200009</v>
      </c>
      <c r="B22">
        <v>1.956139198154282E-3</v>
      </c>
      <c r="C22">
        <v>3.7385870710286498E-2</v>
      </c>
      <c r="D22">
        <v>-3.1472167956470412E-2</v>
      </c>
      <c r="E22">
        <v>-1.2542014417139596E-2</v>
      </c>
      <c r="F22">
        <v>-3.3552905377750283E-2</v>
      </c>
      <c r="G22">
        <v>-6.2806512058330793E-2</v>
      </c>
      <c r="H22">
        <v>-4.7903174638095881E-2</v>
      </c>
      <c r="I22">
        <v>-6.064637386043039E-2</v>
      </c>
      <c r="J22">
        <v>9.1843190540722625E-2</v>
      </c>
      <c r="K22">
        <v>-0.10517115614694283</v>
      </c>
      <c r="L22">
        <v>8.4090942044823323E-4</v>
      </c>
      <c r="M22">
        <v>-4.1179236684125563E-2</v>
      </c>
      <c r="N22">
        <v>3.5982773044794532E-2</v>
      </c>
      <c r="O22">
        <v>-9.1419718295156716E-2</v>
      </c>
      <c r="P22">
        <v>2.8375261004265566E-2</v>
      </c>
      <c r="Q22">
        <v>5.5020658270491012E-2</v>
      </c>
      <c r="R22" s="2">
        <v>4.5983391354556119E-3</v>
      </c>
      <c r="S22">
        <v>-1.7493031046289378E-2</v>
      </c>
      <c r="T22">
        <v>-1.8716373228227064E-2</v>
      </c>
      <c r="U22">
        <v>8.2147460033072748E-3</v>
      </c>
      <c r="V22">
        <v>8.3837167397207882E-2</v>
      </c>
      <c r="W22">
        <v>-2.2517775783562694E-2</v>
      </c>
      <c r="X22">
        <v>4.4383209079366284E-2</v>
      </c>
      <c r="Y22">
        <v>-2.1102370253699643E-2</v>
      </c>
      <c r="Z22">
        <v>-5.1195636892736054E-2</v>
      </c>
      <c r="AB22">
        <f t="shared" si="0"/>
        <v>-7.2535227475717277E-3</v>
      </c>
    </row>
    <row r="23" spans="1:28" x14ac:dyDescent="0.35">
      <c r="A23" s="1">
        <v>200010</v>
      </c>
      <c r="B23">
        <v>4.169315201180613E-2</v>
      </c>
      <c r="C23">
        <v>-4.3814710223643749E-2</v>
      </c>
      <c r="D23">
        <v>-4.0403144191699464E-2</v>
      </c>
      <c r="E23">
        <v>-3.9171477330043211E-2</v>
      </c>
      <c r="F23">
        <v>6.8565120213508052E-3</v>
      </c>
      <c r="G23">
        <v>6.0266857964509313E-2</v>
      </c>
      <c r="H23">
        <v>1.6811887431561784E-2</v>
      </c>
      <c r="I23">
        <v>-2.0520847942944939E-2</v>
      </c>
      <c r="J23">
        <v>-0.12726400247351127</v>
      </c>
      <c r="K23">
        <v>3.0757253043030647E-2</v>
      </c>
      <c r="L23">
        <v>-5.4151088767293604E-2</v>
      </c>
      <c r="M23">
        <v>1.0671227818385847E-2</v>
      </c>
      <c r="N23">
        <v>-0.1057473882660085</v>
      </c>
      <c r="O23">
        <v>5.3663991330193297E-2</v>
      </c>
      <c r="P23">
        <v>2.3866999375844182E-2</v>
      </c>
      <c r="Q23">
        <v>3.023141886129433E-2</v>
      </c>
      <c r="R23" s="2">
        <v>-7.7133412066324403E-2</v>
      </c>
      <c r="S23">
        <v>-3.9511786149804495E-2</v>
      </c>
      <c r="T23">
        <v>-3.5225490036250945E-2</v>
      </c>
      <c r="U23">
        <v>-6.5040150831288626E-2</v>
      </c>
      <c r="V23">
        <v>1.5328618338753212E-3</v>
      </c>
      <c r="W23">
        <v>-0.14911209293476407</v>
      </c>
      <c r="X23">
        <v>-6.5115403947518982E-2</v>
      </c>
      <c r="Y23">
        <v>-5.8491391565815322E-2</v>
      </c>
      <c r="Z23">
        <v>-5.2180729124904112E-3</v>
      </c>
      <c r="AB23">
        <f t="shared" si="0"/>
        <v>-2.6847926043127499E-2</v>
      </c>
    </row>
    <row r="24" spans="1:28" x14ac:dyDescent="0.35">
      <c r="A24" s="1">
        <v>200011</v>
      </c>
      <c r="B24">
        <v>7.4579325944250457E-2</v>
      </c>
      <c r="C24">
        <v>6.1819304087199142E-2</v>
      </c>
      <c r="D24">
        <v>7.8250655871324459E-2</v>
      </c>
      <c r="E24">
        <v>7.5811642617065522E-2</v>
      </c>
      <c r="F24">
        <v>4.4090107005550168E-2</v>
      </c>
      <c r="G24">
        <v>4.1187490326954478E-2</v>
      </c>
      <c r="H24">
        <v>9.4319562711477845E-2</v>
      </c>
      <c r="I24">
        <v>7.6162355657909825E-2</v>
      </c>
      <c r="J24">
        <v>0.47578750798936253</v>
      </c>
      <c r="K24">
        <v>-9.815996773936287E-3</v>
      </c>
      <c r="L24">
        <v>-3.7347961948000573E-2</v>
      </c>
      <c r="M24">
        <v>8.6396461587128034E-2</v>
      </c>
      <c r="N24">
        <v>-4.1368786430061123E-2</v>
      </c>
      <c r="O24">
        <v>-1.5316940974140145E-2</v>
      </c>
      <c r="P24">
        <v>-4.3356615253739034E-3</v>
      </c>
      <c r="Q24">
        <v>2.0798254521891896E-2</v>
      </c>
      <c r="R24" s="2">
        <v>9.3382626326578927E-2</v>
      </c>
      <c r="S24">
        <v>2.3904681392736573E-2</v>
      </c>
      <c r="T24">
        <v>-5.9354968716269201E-3</v>
      </c>
      <c r="U24">
        <v>1.7076142048115455E-2</v>
      </c>
      <c r="V24">
        <v>-5.6797070360708669E-2</v>
      </c>
      <c r="W24">
        <v>1.6348765222268632E-2</v>
      </c>
      <c r="X24">
        <v>-9.6754606030046535E-3</v>
      </c>
      <c r="Y24">
        <v>-2.2445399615558633E-2</v>
      </c>
      <c r="Z24">
        <v>-7.9939098200818681E-2</v>
      </c>
      <c r="AB24">
        <f t="shared" si="0"/>
        <v>4.4869837841975117E-2</v>
      </c>
    </row>
    <row r="25" spans="1:28" x14ac:dyDescent="0.35">
      <c r="A25" s="1">
        <v>200012</v>
      </c>
      <c r="B25">
        <v>5.4961362068405614E-2</v>
      </c>
      <c r="C25">
        <v>2.1939084522373718E-2</v>
      </c>
      <c r="D25">
        <v>7.9423458372720069E-3</v>
      </c>
      <c r="E25">
        <v>2.1807837905708519E-2</v>
      </c>
      <c r="F25">
        <v>-0.23721146393379311</v>
      </c>
      <c r="G25">
        <v>-0.20628122430376056</v>
      </c>
      <c r="H25">
        <v>-0.12534337120865874</v>
      </c>
      <c r="I25">
        <v>-0.19270287636939507</v>
      </c>
      <c r="J25">
        <v>0.49874565769859791</v>
      </c>
      <c r="K25">
        <v>-9.4761686317767366E-2</v>
      </c>
      <c r="L25">
        <v>3.675858321884129E-2</v>
      </c>
      <c r="M25">
        <v>-8.6944659476465735E-2</v>
      </c>
      <c r="N25">
        <v>-8.9478505299115108E-2</v>
      </c>
      <c r="O25">
        <v>4.4384757222542537E-2</v>
      </c>
      <c r="P25">
        <v>2.1286355575385912E-2</v>
      </c>
      <c r="Q25">
        <v>5.5932040089558793E-2</v>
      </c>
      <c r="R25" s="2">
        <v>4.3837322489837455E-3</v>
      </c>
      <c r="S25">
        <v>-5.6430192775811048E-6</v>
      </c>
      <c r="T25">
        <v>-2.7847109986882418E-2</v>
      </c>
      <c r="U25">
        <v>3.382353942548965E-2</v>
      </c>
      <c r="V25">
        <v>7.2417401384464453E-3</v>
      </c>
      <c r="W25">
        <v>-6.1301977919409993E-2</v>
      </c>
      <c r="X25">
        <v>-9.4593043582335348E-3</v>
      </c>
      <c r="Y25">
        <v>-2.7653718849499746E-2</v>
      </c>
      <c r="Z25">
        <v>-4.9164807100366466E-4</v>
      </c>
      <c r="AB25">
        <f t="shared" si="0"/>
        <v>-1.4574354378777202E-2</v>
      </c>
    </row>
    <row r="26" spans="1:28" x14ac:dyDescent="0.35">
      <c r="A26" s="1">
        <v>200101</v>
      </c>
      <c r="B26">
        <v>-9.2458332624858794E-2</v>
      </c>
      <c r="C26">
        <v>-3.4274604659863005E-2</v>
      </c>
      <c r="D26">
        <v>-9.4761912723681771E-2</v>
      </c>
      <c r="E26">
        <v>-2.1307547180397388E-2</v>
      </c>
      <c r="F26">
        <v>7.0424337665582634E-2</v>
      </c>
      <c r="G26">
        <v>6.5908755874217045E-2</v>
      </c>
      <c r="H26">
        <v>-0.14654114643252442</v>
      </c>
      <c r="I26">
        <v>-0.10750988875906921</v>
      </c>
      <c r="J26">
        <v>-0.38791311378242227</v>
      </c>
      <c r="K26">
        <v>4.8172230390782458E-2</v>
      </c>
      <c r="L26">
        <v>0.34382175574484131</v>
      </c>
      <c r="M26">
        <v>-1.4434563099988758E-2</v>
      </c>
      <c r="N26">
        <v>-3.5346443566582349E-2</v>
      </c>
      <c r="O26">
        <v>-2.1752077002282127E-2</v>
      </c>
      <c r="P26">
        <v>-6.0980798280486387E-2</v>
      </c>
      <c r="Q26">
        <v>-1.0549841169027394E-2</v>
      </c>
      <c r="R26" s="2">
        <v>7.3502409967153076E-3</v>
      </c>
      <c r="S26">
        <v>-2.0988261183188153E-2</v>
      </c>
      <c r="T26">
        <v>3.6534681559818656E-2</v>
      </c>
      <c r="U26">
        <v>4.3686151419944051E-2</v>
      </c>
      <c r="V26">
        <v>6.9232584387053736E-2</v>
      </c>
      <c r="W26">
        <v>-1.0094659329620436E-2</v>
      </c>
      <c r="X26">
        <v>-4.8690615903596406E-3</v>
      </c>
      <c r="Y26">
        <v>1.0376455328443151E-2</v>
      </c>
      <c r="Z26">
        <v>3.1781616446852408E-2</v>
      </c>
      <c r="AB26">
        <f t="shared" si="0"/>
        <v>-1.5344794084039744E-2</v>
      </c>
    </row>
    <row r="27" spans="1:28" x14ac:dyDescent="0.35">
      <c r="A27" s="1">
        <v>200102</v>
      </c>
      <c r="B27">
        <v>6.5829379948333336E-2</v>
      </c>
      <c r="C27">
        <v>1.1861556872688568E-2</v>
      </c>
      <c r="D27">
        <v>-8.8751205316343635E-3</v>
      </c>
      <c r="E27">
        <v>1.6279994847676241E-2</v>
      </c>
      <c r="F27">
        <v>-4.089900642088677E-3</v>
      </c>
      <c r="G27">
        <v>-4.7618796781135384E-2</v>
      </c>
      <c r="H27">
        <v>-7.1708305515200799E-2</v>
      </c>
      <c r="I27">
        <v>1.1267016015306285E-2</v>
      </c>
      <c r="J27">
        <v>-6.2757732070165564E-2</v>
      </c>
      <c r="K27">
        <v>4.6312589327640132E-2</v>
      </c>
      <c r="L27">
        <v>0.12614696158679728</v>
      </c>
      <c r="M27">
        <v>-0.1326702206726994</v>
      </c>
      <c r="N27">
        <v>2.8185699019553336E-2</v>
      </c>
      <c r="O27">
        <v>-9.6238554085430722E-2</v>
      </c>
      <c r="P27">
        <v>3.5246850922763778E-2</v>
      </c>
      <c r="Q27">
        <v>6.1427673321177219E-2</v>
      </c>
      <c r="R27" s="2">
        <v>0.1076223588007519</v>
      </c>
      <c r="S27">
        <v>-6.4924275037398112E-4</v>
      </c>
      <c r="T27">
        <v>-6.221356012677879E-2</v>
      </c>
      <c r="U27">
        <v>-4.0663932796678119E-2</v>
      </c>
      <c r="V27">
        <v>7.4652469935604709E-3</v>
      </c>
      <c r="W27">
        <v>-6.9520518587209368E-2</v>
      </c>
      <c r="X27">
        <v>-2.9021493190486466E-2</v>
      </c>
      <c r="Y27">
        <v>-2.0362641841187221E-2</v>
      </c>
      <c r="Z27">
        <v>-9.3912373509832378E-2</v>
      </c>
      <c r="AB27">
        <f t="shared" si="0"/>
        <v>-5.3643621639508461E-3</v>
      </c>
    </row>
    <row r="28" spans="1:28" x14ac:dyDescent="0.35">
      <c r="A28" s="1">
        <v>200103</v>
      </c>
      <c r="B28">
        <v>-8.5572440286188226E-2</v>
      </c>
      <c r="C28">
        <v>-6.2224196909241365E-2</v>
      </c>
      <c r="D28">
        <v>-6.7766109671013625E-2</v>
      </c>
      <c r="E28">
        <v>-7.8031443055426156E-2</v>
      </c>
      <c r="F28">
        <v>-3.6423244343139899E-2</v>
      </c>
      <c r="G28">
        <v>-4.642701807730381E-2</v>
      </c>
      <c r="H28">
        <v>-2.5537601147466303E-2</v>
      </c>
      <c r="I28">
        <v>-5.2160260602622556E-2</v>
      </c>
      <c r="J28">
        <v>-3.8473842149662298E-2</v>
      </c>
      <c r="K28">
        <v>5.7462035481171306E-2</v>
      </c>
      <c r="L28">
        <v>-3.9397568433717528E-2</v>
      </c>
      <c r="M28">
        <v>-0.16104108472802342</v>
      </c>
      <c r="N28">
        <v>-8.8198546567962138E-2</v>
      </c>
      <c r="O28">
        <v>-0.14038456361159768</v>
      </c>
      <c r="P28">
        <v>-1.4336675306857321E-2</v>
      </c>
      <c r="Q28">
        <v>-0.10334554460431286</v>
      </c>
      <c r="R28" s="2">
        <v>0.10867247565355254</v>
      </c>
      <c r="S28">
        <v>-3.2834955782172132E-2</v>
      </c>
      <c r="T28">
        <v>-5.0510666949579938E-2</v>
      </c>
      <c r="U28">
        <v>-4.8109186318274738E-2</v>
      </c>
      <c r="V28">
        <v>-5.6622304137770398E-2</v>
      </c>
      <c r="W28">
        <v>-9.5251493016555375E-2</v>
      </c>
      <c r="X28">
        <v>-5.244372033651018E-2</v>
      </c>
      <c r="Y28">
        <v>-4.0555973555742898E-2</v>
      </c>
      <c r="Z28">
        <v>-6.6292124045361611E-2</v>
      </c>
      <c r="AB28">
        <f t="shared" si="0"/>
        <v>-5.2063080352350709E-2</v>
      </c>
    </row>
    <row r="29" spans="1:28" x14ac:dyDescent="0.35">
      <c r="A29" s="1">
        <v>200104</v>
      </c>
      <c r="B29">
        <v>1.7170162670000502E-2</v>
      </c>
      <c r="C29">
        <v>0.12155686796285578</v>
      </c>
      <c r="D29">
        <v>7.8867664830936015E-3</v>
      </c>
      <c r="E29">
        <v>0.10801568054588534</v>
      </c>
      <c r="F29">
        <v>0.11094888566291379</v>
      </c>
      <c r="G29">
        <v>8.1602988106130092E-2</v>
      </c>
      <c r="H29">
        <v>6.3302336325398348E-2</v>
      </c>
      <c r="I29">
        <v>0.10789836694367583</v>
      </c>
      <c r="J29">
        <v>-8.1911184762434253E-2</v>
      </c>
      <c r="K29">
        <v>0.15723880821679806</v>
      </c>
      <c r="L29">
        <v>-6.5796743001942534E-2</v>
      </c>
      <c r="M29">
        <v>1.3015230863682151E-2</v>
      </c>
      <c r="N29">
        <v>6.5643910860014573E-2</v>
      </c>
      <c r="O29">
        <v>8.8161687058409988E-2</v>
      </c>
      <c r="P29">
        <v>1.6280892888728093E-2</v>
      </c>
      <c r="Q29">
        <v>-1.5920635360953589E-2</v>
      </c>
      <c r="R29" s="2">
        <v>-1.9426205240092309E-3</v>
      </c>
      <c r="S29">
        <v>1.8245979737870566E-2</v>
      </c>
      <c r="T29">
        <v>1.212856734192049E-2</v>
      </c>
      <c r="U29">
        <v>4.4012720828260743E-2</v>
      </c>
      <c r="V29">
        <v>-1.9361632399558033E-2</v>
      </c>
      <c r="W29">
        <v>0.11348441568991713</v>
      </c>
      <c r="X29">
        <v>4.1381633626354115E-3</v>
      </c>
      <c r="Y29">
        <v>-2.7694839679050606E-2</v>
      </c>
      <c r="Z29">
        <v>7.2533599055398412E-2</v>
      </c>
      <c r="AB29">
        <f t="shared" si="0"/>
        <v>3.9087698992510099E-2</v>
      </c>
    </row>
    <row r="30" spans="1:28" x14ac:dyDescent="0.35">
      <c r="A30" s="1">
        <v>200105</v>
      </c>
      <c r="B30">
        <v>-7.1170100604992709E-2</v>
      </c>
      <c r="C30">
        <v>-4.3349572933430051E-2</v>
      </c>
      <c r="D30">
        <v>2.3950826653507423E-2</v>
      </c>
      <c r="E30">
        <v>-5.5827673573430187E-2</v>
      </c>
      <c r="F30">
        <v>1.463997660538062E-2</v>
      </c>
      <c r="G30">
        <v>-3.5770939908300594E-3</v>
      </c>
      <c r="H30">
        <v>2.553521432209099E-2</v>
      </c>
      <c r="I30">
        <v>-1.0027418761471996E-3</v>
      </c>
      <c r="J30">
        <v>-0.17418986501572076</v>
      </c>
      <c r="K30">
        <v>-9.507313713814014E-2</v>
      </c>
      <c r="L30">
        <v>-5.097331085109176E-2</v>
      </c>
      <c r="M30">
        <v>-0.12335740274464596</v>
      </c>
      <c r="N30">
        <v>-0.11307839563980716</v>
      </c>
      <c r="O30">
        <v>9.3363858655583568E-4</v>
      </c>
      <c r="P30">
        <v>4.140716098455146E-2</v>
      </c>
      <c r="Q30">
        <v>3.7569607350058536E-2</v>
      </c>
      <c r="R30" s="2">
        <v>3.361352739234106E-3</v>
      </c>
      <c r="S30">
        <v>8.9474300240404078E-3</v>
      </c>
      <c r="T30">
        <v>8.5788902774768597E-3</v>
      </c>
      <c r="U30">
        <v>-3.4616511268190889E-2</v>
      </c>
      <c r="V30">
        <v>-1.9055444787727235E-2</v>
      </c>
      <c r="W30">
        <v>8.0345628193464816E-2</v>
      </c>
      <c r="X30">
        <v>-9.2481879652573703E-3</v>
      </c>
      <c r="Y30">
        <v>-4.2621917692749582E-2</v>
      </c>
      <c r="Z30">
        <v>2.1678238363230721E-3</v>
      </c>
      <c r="AB30">
        <f t="shared" si="0"/>
        <v>-2.4661317931075E-2</v>
      </c>
    </row>
    <row r="31" spans="1:28" x14ac:dyDescent="0.35">
      <c r="A31" s="1">
        <v>200106</v>
      </c>
      <c r="B31">
        <v>1.8693890894572761E-2</v>
      </c>
      <c r="C31">
        <v>-6.3609424807637371E-2</v>
      </c>
      <c r="D31">
        <v>2.5830790658348084E-2</v>
      </c>
      <c r="E31">
        <v>-3.4569313037971665E-2</v>
      </c>
      <c r="F31">
        <v>-7.0242098450113977E-2</v>
      </c>
      <c r="G31">
        <v>-7.3673528242042124E-2</v>
      </c>
      <c r="H31">
        <v>-6.2825066618397526E-2</v>
      </c>
      <c r="I31">
        <v>-1.2244751920433918E-2</v>
      </c>
      <c r="J31">
        <v>-0.2169802883839537</v>
      </c>
      <c r="K31">
        <v>-0.21706504136028643</v>
      </c>
      <c r="L31">
        <v>2.4708942504971413E-2</v>
      </c>
      <c r="M31">
        <v>3.8165241739909157E-2</v>
      </c>
      <c r="N31">
        <v>1.9100946199169289E-2</v>
      </c>
      <c r="O31">
        <v>9.3027200839708613E-2</v>
      </c>
      <c r="P31">
        <v>-6.1694433331117458E-3</v>
      </c>
      <c r="Q31">
        <v>-9.1679022235861517E-3</v>
      </c>
      <c r="R31" s="2">
        <v>4.5961054109184933E-2</v>
      </c>
      <c r="S31">
        <v>1.6297523587759807E-2</v>
      </c>
      <c r="T31">
        <v>-1.9814301989010651E-2</v>
      </c>
      <c r="U31">
        <v>-9.7306532005952892E-3</v>
      </c>
      <c r="V31">
        <v>-4.794409878048695E-2</v>
      </c>
      <c r="W31">
        <v>-0.13704005822648024</v>
      </c>
      <c r="X31">
        <v>-7.4146483832448457E-2</v>
      </c>
      <c r="Y31">
        <v>-4.7162280375770506E-2</v>
      </c>
      <c r="Z31">
        <v>-2.4755079148288166E-2</v>
      </c>
      <c r="AB31">
        <f t="shared" si="0"/>
        <v>-3.4191631010362614E-2</v>
      </c>
    </row>
    <row r="32" spans="1:28" x14ac:dyDescent="0.35">
      <c r="A32" s="1">
        <v>200107</v>
      </c>
      <c r="B32">
        <v>0.10782186433819631</v>
      </c>
      <c r="C32">
        <v>1.3698816978766395E-2</v>
      </c>
      <c r="D32">
        <v>0.10933156071854462</v>
      </c>
      <c r="E32">
        <v>8.00446541389013E-2</v>
      </c>
      <c r="F32">
        <v>-4.362716952976009E-2</v>
      </c>
      <c r="G32">
        <v>3.9546026719658595E-3</v>
      </c>
      <c r="H32">
        <v>-2.6910694976808064E-2</v>
      </c>
      <c r="I32">
        <v>-3.3068900642627033E-2</v>
      </c>
      <c r="J32">
        <v>4.8746751093521043E-2</v>
      </c>
      <c r="K32">
        <v>-1.8676825856234439E-2</v>
      </c>
      <c r="L32">
        <v>-1.0330114499983813E-2</v>
      </c>
      <c r="M32">
        <v>5.7697622211799375E-3</v>
      </c>
      <c r="N32">
        <v>-0.11291026325183268</v>
      </c>
      <c r="O32">
        <v>-0.14670702689495529</v>
      </c>
      <c r="P32">
        <v>-2.2178361343279177E-2</v>
      </c>
      <c r="Q32">
        <v>-9.3531569250059998E-4</v>
      </c>
      <c r="R32" s="2">
        <v>-0.12450932386471089</v>
      </c>
      <c r="S32">
        <v>-6.2908108836754652E-3</v>
      </c>
      <c r="T32">
        <v>-2.2849821397329211E-2</v>
      </c>
      <c r="U32">
        <v>-4.6425357236632339E-2</v>
      </c>
      <c r="V32">
        <v>0.11654093699155038</v>
      </c>
      <c r="W32">
        <v>-6.1750858680906219E-2</v>
      </c>
      <c r="X32">
        <v>-4.3175903238115043E-2</v>
      </c>
      <c r="Y32">
        <v>-3.9196803375102479E-2</v>
      </c>
      <c r="Z32">
        <v>-9.0752719481530519E-3</v>
      </c>
      <c r="AB32">
        <f t="shared" si="0"/>
        <v>-1.1401441758826123E-2</v>
      </c>
    </row>
    <row r="33" spans="1:28" x14ac:dyDescent="0.35">
      <c r="A33" s="1">
        <v>200108</v>
      </c>
      <c r="B33">
        <v>6.3559140868544819E-2</v>
      </c>
      <c r="C33">
        <v>1.5636233583391841E-2</v>
      </c>
      <c r="D33">
        <v>-3.8447885570637434E-2</v>
      </c>
      <c r="E33">
        <v>3.7356897116266635E-2</v>
      </c>
      <c r="F33">
        <v>6.4516337575903346E-2</v>
      </c>
      <c r="G33">
        <v>2.9814863864098793E-2</v>
      </c>
      <c r="H33">
        <v>9.7859981757562942E-2</v>
      </c>
      <c r="I33">
        <v>5.8820584877842752E-2</v>
      </c>
      <c r="J33">
        <v>-0.2902019921980839</v>
      </c>
      <c r="K33">
        <v>7.1164614010095884E-2</v>
      </c>
      <c r="L33">
        <v>-9.579272730188812E-3</v>
      </c>
      <c r="M33">
        <v>-9.9728043505945496E-2</v>
      </c>
      <c r="N33">
        <v>3.930201047521735E-2</v>
      </c>
      <c r="O33">
        <v>-4.2802743447949093E-3</v>
      </c>
      <c r="P33">
        <v>1.2787922769695649E-2</v>
      </c>
      <c r="Q33">
        <v>-9.2333034825572927E-3</v>
      </c>
      <c r="R33" s="2">
        <v>-3.8336031718788674E-2</v>
      </c>
      <c r="S33">
        <v>2.7749189601586455E-2</v>
      </c>
      <c r="T33">
        <v>-5.3935065088636987E-3</v>
      </c>
      <c r="U33">
        <v>-8.4729480526300888E-3</v>
      </c>
      <c r="V33">
        <v>-3.6733465682831333E-2</v>
      </c>
      <c r="W33">
        <v>-4.2335216262290074E-2</v>
      </c>
      <c r="X33">
        <v>-4.3866637613225535E-3</v>
      </c>
      <c r="Y33">
        <v>-2.419404196347091E-2</v>
      </c>
      <c r="Z33">
        <v>-6.5163824139052015E-2</v>
      </c>
      <c r="AB33">
        <f t="shared" si="0"/>
        <v>-3.8647862200916119E-3</v>
      </c>
    </row>
    <row r="34" spans="1:28" x14ac:dyDescent="0.35">
      <c r="A34" s="1">
        <v>200109</v>
      </c>
      <c r="B34">
        <v>-7.0090434930817319E-2</v>
      </c>
      <c r="C34">
        <v>-6.5142479141515913E-2</v>
      </c>
      <c r="D34">
        <v>-6.3442518795980812E-2</v>
      </c>
      <c r="E34">
        <v>-6.0387714320095785E-2</v>
      </c>
      <c r="F34">
        <v>-0.11960350977843107</v>
      </c>
      <c r="G34">
        <v>-0.13993307656666978</v>
      </c>
      <c r="H34">
        <v>-0.12959932253138456</v>
      </c>
      <c r="I34">
        <v>-0.10159058524937122</v>
      </c>
      <c r="J34">
        <v>-7.4104713728048499E-2</v>
      </c>
      <c r="K34">
        <v>-0.19535932616173315</v>
      </c>
      <c r="L34">
        <v>0.1350388049861532</v>
      </c>
      <c r="M34">
        <v>-0.10681229557015047</v>
      </c>
      <c r="N34">
        <v>-0.11313245759735321</v>
      </c>
      <c r="O34">
        <v>-0.16375248375121926</v>
      </c>
      <c r="P34">
        <v>-5.6203632225508962E-2</v>
      </c>
      <c r="Q34">
        <v>-8.0207093433725632E-2</v>
      </c>
      <c r="R34" s="2">
        <v>-6.8452804808124282E-2</v>
      </c>
      <c r="S34">
        <v>6.4549669317361918E-2</v>
      </c>
      <c r="T34">
        <v>0.10884938541679491</v>
      </c>
      <c r="U34">
        <v>-6.3991754446717272E-2</v>
      </c>
      <c r="V34">
        <v>-3.9891749687109783E-2</v>
      </c>
      <c r="W34">
        <v>-0.12120362456961245</v>
      </c>
      <c r="X34">
        <v>-4.7484198408011241E-2</v>
      </c>
      <c r="Y34">
        <v>-6.1595551951672156E-2</v>
      </c>
      <c r="Z34">
        <v>-8.5023211860899284E-2</v>
      </c>
      <c r="AB34">
        <f t="shared" si="0"/>
        <v>-6.8064311163872612E-2</v>
      </c>
    </row>
    <row r="35" spans="1:28" x14ac:dyDescent="0.35">
      <c r="A35" s="1">
        <v>200110</v>
      </c>
      <c r="B35">
        <v>-3.8581689615511186E-2</v>
      </c>
      <c r="C35">
        <v>2.9575649816585402E-2</v>
      </c>
      <c r="D35">
        <v>-3.1512867626259093E-2</v>
      </c>
      <c r="E35">
        <v>8.4079593271797065E-2</v>
      </c>
      <c r="F35">
        <v>-0.12502215401145064</v>
      </c>
      <c r="G35">
        <v>-9.956951683456694E-2</v>
      </c>
      <c r="H35">
        <v>-9.1507239997657835E-2</v>
      </c>
      <c r="I35">
        <v>-0.12334136049632512</v>
      </c>
      <c r="J35">
        <v>0.45823133483891271</v>
      </c>
      <c r="K35">
        <v>-0.12976238460026229</v>
      </c>
      <c r="L35">
        <v>-5.1872659148152596E-2</v>
      </c>
      <c r="M35">
        <v>-0.14946758191962883</v>
      </c>
      <c r="N35">
        <v>-9.732199883441181E-2</v>
      </c>
      <c r="O35">
        <v>6.0999257190038243E-3</v>
      </c>
      <c r="P35">
        <v>-9.586915402766993E-3</v>
      </c>
      <c r="Q35">
        <v>8.1266415515869658E-3</v>
      </c>
      <c r="R35" s="2">
        <v>-7.7272293352593974E-2</v>
      </c>
      <c r="S35">
        <v>-4.3051432412429674E-2</v>
      </c>
      <c r="T35">
        <v>-9.3569815908291928E-2</v>
      </c>
      <c r="U35">
        <v>-4.4829292010031677E-2</v>
      </c>
      <c r="V35">
        <v>4.1330524054053679E-2</v>
      </c>
      <c r="W35">
        <v>-8.7418803873222706E-2</v>
      </c>
      <c r="X35">
        <v>-4.5937725951793774E-2</v>
      </c>
      <c r="Y35">
        <v>-3.7753032000929651E-2</v>
      </c>
      <c r="Z35">
        <v>1.2790367847007614E-2</v>
      </c>
      <c r="AB35">
        <f t="shared" si="0"/>
        <v>-3.12472956143478E-2</v>
      </c>
    </row>
    <row r="36" spans="1:28" x14ac:dyDescent="0.35">
      <c r="A36" s="1">
        <v>200111</v>
      </c>
      <c r="B36">
        <v>7.1488934607334131E-2</v>
      </c>
      <c r="C36">
        <v>-2.6369162478283512E-2</v>
      </c>
      <c r="D36">
        <v>6.6277658761898992E-3</v>
      </c>
      <c r="E36">
        <v>-9.9104332892019347E-3</v>
      </c>
      <c r="F36">
        <v>-6.5544883836219925E-2</v>
      </c>
      <c r="G36">
        <v>-8.9142565488820449E-2</v>
      </c>
      <c r="H36">
        <v>-0.10246887509675412</v>
      </c>
      <c r="I36">
        <v>-0.11438058277722778</v>
      </c>
      <c r="J36">
        <v>-0.17620048602712204</v>
      </c>
      <c r="K36">
        <v>-4.4179522272682355E-2</v>
      </c>
      <c r="L36">
        <v>0.31907039822847094</v>
      </c>
      <c r="M36">
        <v>0.30151099572154744</v>
      </c>
      <c r="N36">
        <v>4.6686718012534267E-2</v>
      </c>
      <c r="O36">
        <v>0.13406811429168602</v>
      </c>
      <c r="P36">
        <v>-1.4117245761538718E-3</v>
      </c>
      <c r="Q36">
        <v>2.8135604942602623E-2</v>
      </c>
      <c r="R36" s="2">
        <v>5.4361475704619952E-2</v>
      </c>
      <c r="S36">
        <v>-1.8322768492563507E-2</v>
      </c>
      <c r="T36">
        <v>-1.5765139122891743E-2</v>
      </c>
      <c r="U36">
        <v>0.14708175722209388</v>
      </c>
      <c r="V36">
        <v>4.4561556027516047E-2</v>
      </c>
      <c r="W36">
        <v>0.1713923753380758</v>
      </c>
      <c r="X36">
        <v>0.14250056339052988</v>
      </c>
      <c r="Y36">
        <v>3.9816338698972512E-2</v>
      </c>
      <c r="Z36">
        <v>7.0596015324622077E-2</v>
      </c>
      <c r="AB36">
        <f t="shared" si="0"/>
        <v>3.5150268941843837E-2</v>
      </c>
    </row>
    <row r="37" spans="1:28" x14ac:dyDescent="0.35">
      <c r="A37" s="1">
        <v>200112</v>
      </c>
      <c r="B37">
        <v>-5.3393634675971038E-2</v>
      </c>
      <c r="C37">
        <v>-3.5256022421809266E-2</v>
      </c>
      <c r="D37">
        <v>-5.7416878015133017E-2</v>
      </c>
      <c r="E37">
        <v>-1.2677341946696801E-3</v>
      </c>
      <c r="F37">
        <v>1.5966330172030013E-3</v>
      </c>
      <c r="G37">
        <v>9.6212930575742418E-3</v>
      </c>
      <c r="H37">
        <v>-1.0785847920859886E-2</v>
      </c>
      <c r="I37">
        <v>2.2277368642111148E-2</v>
      </c>
      <c r="J37">
        <v>-4.1217276978690202E-2</v>
      </c>
      <c r="K37">
        <v>6.1764032972918034E-2</v>
      </c>
      <c r="L37">
        <v>-8.2500688945729705E-3</v>
      </c>
      <c r="M37">
        <v>-9.2202507416211263E-2</v>
      </c>
      <c r="N37">
        <v>-5.4589246139743587E-3</v>
      </c>
      <c r="O37">
        <v>-3.8546564791350942E-2</v>
      </c>
      <c r="P37">
        <v>2.7285744432191243E-3</v>
      </c>
      <c r="Q37">
        <v>5.9446901499873453E-3</v>
      </c>
      <c r="R37" s="2">
        <v>2.4965550315687014E-2</v>
      </c>
      <c r="S37">
        <v>1.5020363315940555E-2</v>
      </c>
      <c r="T37">
        <v>0.10366435319631932</v>
      </c>
      <c r="U37">
        <v>-7.7878515372987303E-2</v>
      </c>
      <c r="V37">
        <v>-1.0395085076977287E-2</v>
      </c>
      <c r="W37">
        <v>6.6478229730697252E-2</v>
      </c>
      <c r="X37">
        <v>-5.5899605538249138E-2</v>
      </c>
      <c r="Y37">
        <v>-1.8316066466578306E-2</v>
      </c>
      <c r="Z37">
        <v>7.5192732366066986E-3</v>
      </c>
      <c r="AB37">
        <f t="shared" si="0"/>
        <v>-8.009318480682398E-3</v>
      </c>
    </row>
    <row r="38" spans="1:28" x14ac:dyDescent="0.35">
      <c r="A38" s="1">
        <v>200201</v>
      </c>
      <c r="B38">
        <v>-1.5036946641784166E-2</v>
      </c>
      <c r="C38">
        <v>4.2133723047280951E-3</v>
      </c>
      <c r="D38">
        <v>1.2087623651893295E-2</v>
      </c>
      <c r="E38">
        <v>-7.9505753111061075E-3</v>
      </c>
      <c r="F38">
        <v>-1.0914398109733495E-2</v>
      </c>
      <c r="G38">
        <v>-2.4114854265849615E-2</v>
      </c>
      <c r="H38">
        <v>-4.3189035130812105E-2</v>
      </c>
      <c r="I38">
        <v>-5.740305155221493E-2</v>
      </c>
      <c r="J38">
        <v>-0.15928805603617277</v>
      </c>
      <c r="K38">
        <v>-2.0980641773679084E-2</v>
      </c>
      <c r="L38">
        <v>3.4585787479474023E-2</v>
      </c>
      <c r="M38">
        <v>-1.0960589507660375E-3</v>
      </c>
      <c r="N38">
        <v>-2.5679330657385566E-2</v>
      </c>
      <c r="O38">
        <v>-0.13328379475926511</v>
      </c>
      <c r="P38">
        <v>-7.5740796810900733E-3</v>
      </c>
      <c r="Q38">
        <v>6.9723729571307611E-2</v>
      </c>
      <c r="R38" s="2">
        <v>6.7655890298996588E-2</v>
      </c>
      <c r="S38">
        <v>1.243336670402077E-2</v>
      </c>
      <c r="T38">
        <v>-7.9744381874588516E-2</v>
      </c>
      <c r="U38">
        <v>2.7303758066143824E-2</v>
      </c>
      <c r="V38">
        <v>-4.5256870209736694E-3</v>
      </c>
      <c r="W38">
        <v>5.632452022157268E-2</v>
      </c>
      <c r="X38">
        <v>6.0877231804404359E-2</v>
      </c>
      <c r="Y38">
        <v>2.9703741635264611E-3</v>
      </c>
      <c r="Z38">
        <v>-1.2543644012853062E-2</v>
      </c>
      <c r="AB38">
        <f t="shared" si="0"/>
        <v>-1.0108551562473063E-2</v>
      </c>
    </row>
    <row r="39" spans="1:28" x14ac:dyDescent="0.35">
      <c r="A39" s="1">
        <v>200202</v>
      </c>
      <c r="B39">
        <v>7.3834985077109909E-3</v>
      </c>
      <c r="C39">
        <v>-7.1676675418537103E-3</v>
      </c>
      <c r="D39">
        <v>2.0017176947210297E-2</v>
      </c>
      <c r="E39">
        <v>-3.5602659724867591E-2</v>
      </c>
      <c r="F39">
        <v>9.4877066777078786E-2</v>
      </c>
      <c r="G39">
        <v>0.11256188954815273</v>
      </c>
      <c r="H39">
        <v>7.0256906174926442E-2</v>
      </c>
      <c r="I39">
        <v>6.1890485804201451E-2</v>
      </c>
      <c r="J39">
        <v>9.0246877683024071E-2</v>
      </c>
      <c r="K39">
        <v>0.19286925177123626</v>
      </c>
      <c r="L39">
        <v>9.0382584846160074E-2</v>
      </c>
      <c r="M39">
        <v>1.821437147078207E-2</v>
      </c>
      <c r="N39">
        <v>2.7125820894033235E-2</v>
      </c>
      <c r="O39">
        <v>-0.1094092117280667</v>
      </c>
      <c r="P39">
        <v>-3.3174304197880027E-2</v>
      </c>
      <c r="Q39">
        <v>-1.4148762971506195E-2</v>
      </c>
      <c r="R39" s="2">
        <v>3.2173776735709286E-3</v>
      </c>
      <c r="S39">
        <v>5.0498780371874927E-2</v>
      </c>
      <c r="T39">
        <v>6.9890582179932867E-2</v>
      </c>
      <c r="U39">
        <v>1.115770490603619E-2</v>
      </c>
      <c r="V39">
        <v>-6.6107580635433594E-3</v>
      </c>
      <c r="W39">
        <v>2.827794969405371E-2</v>
      </c>
      <c r="X39">
        <v>2.3551201929949781E-3</v>
      </c>
      <c r="Y39">
        <v>2.4041905203334071E-2</v>
      </c>
      <c r="Z39">
        <v>-1.8580489820614478E-2</v>
      </c>
      <c r="AB39">
        <f t="shared" si="0"/>
        <v>3.2047999434108181E-2</v>
      </c>
    </row>
    <row r="40" spans="1:28" x14ac:dyDescent="0.35">
      <c r="A40" s="1">
        <v>200203</v>
      </c>
      <c r="B40">
        <v>-2.6131288302503448E-2</v>
      </c>
      <c r="C40">
        <v>1.9853083308082425E-2</v>
      </c>
      <c r="D40">
        <v>7.9662380828618845E-2</v>
      </c>
      <c r="E40">
        <v>3.1114663344485722E-2</v>
      </c>
      <c r="F40">
        <v>0.20332146029089343</v>
      </c>
      <c r="G40">
        <v>0.2134805358143344</v>
      </c>
      <c r="H40">
        <v>0.17598133059533666</v>
      </c>
      <c r="I40">
        <v>0.18602335543174692</v>
      </c>
      <c r="J40">
        <v>0.3861552266301817</v>
      </c>
      <c r="K40">
        <v>0.2283766567264667</v>
      </c>
      <c r="L40">
        <v>3.4235437700575529E-2</v>
      </c>
      <c r="M40">
        <v>6.1042344005132136E-2</v>
      </c>
      <c r="N40">
        <v>0.23528741849411808</v>
      </c>
      <c r="O40">
        <v>3.2804609486961227E-2</v>
      </c>
      <c r="P40">
        <v>-3.6215211714484052E-2</v>
      </c>
      <c r="Q40">
        <v>-0.11115689194481845</v>
      </c>
      <c r="R40" s="2">
        <v>1.0472069433438366E-2</v>
      </c>
      <c r="S40">
        <v>2.4813159524000122E-2</v>
      </c>
      <c r="T40">
        <v>3.2571339902346931E-2</v>
      </c>
      <c r="U40">
        <v>-1.8510548353238032E-3</v>
      </c>
      <c r="V40">
        <v>4.3869275551070017E-3</v>
      </c>
      <c r="W40">
        <v>0.11818078205698496</v>
      </c>
      <c r="X40">
        <v>5.3999238745899784E-2</v>
      </c>
      <c r="Y40">
        <v>3.7292361325531785E-2</v>
      </c>
      <c r="Z40">
        <v>3.595206493227706E-2</v>
      </c>
      <c r="AB40">
        <f t="shared" si="0"/>
        <v>8.3070830600129708E-2</v>
      </c>
    </row>
    <row r="41" spans="1:28" x14ac:dyDescent="0.35">
      <c r="A41" s="1">
        <v>200204</v>
      </c>
      <c r="B41">
        <v>-1.1002701091095742E-2</v>
      </c>
      <c r="C41">
        <v>-2.3574638098784247E-2</v>
      </c>
      <c r="D41">
        <v>-1.0633574776036226E-2</v>
      </c>
      <c r="E41">
        <v>-5.7432162916032009E-2</v>
      </c>
      <c r="F41">
        <v>3.6951968683955311E-2</v>
      </c>
      <c r="G41">
        <v>4.7312446972700622E-2</v>
      </c>
      <c r="H41">
        <v>3.6619052989971618E-2</v>
      </c>
      <c r="I41">
        <v>4.4480740959937412E-2</v>
      </c>
      <c r="J41">
        <v>0.16910705364175468</v>
      </c>
      <c r="K41">
        <v>-1.0754209984701068E-2</v>
      </c>
      <c r="L41">
        <v>1.6016298352948533E-2</v>
      </c>
      <c r="M41">
        <v>-8.0990032623165842E-2</v>
      </c>
      <c r="N41">
        <v>-6.8157820757925522E-2</v>
      </c>
      <c r="O41">
        <v>-0.1031176964261505</v>
      </c>
      <c r="P41">
        <v>-1.2984767036512143E-2</v>
      </c>
      <c r="Q41">
        <v>-3.4831454249089129E-2</v>
      </c>
      <c r="R41" s="2">
        <v>-0.13289064337043616</v>
      </c>
      <c r="S41">
        <v>2.1034820504268383E-2</v>
      </c>
      <c r="T41">
        <v>-1.9672856186625304E-2</v>
      </c>
      <c r="U41">
        <v>-4.3332180925598025E-3</v>
      </c>
      <c r="V41">
        <v>-4.6949209412822185E-2</v>
      </c>
      <c r="W41">
        <v>5.6983656979057162E-2</v>
      </c>
      <c r="X41">
        <v>-1.908603697065505E-2</v>
      </c>
      <c r="Y41">
        <v>-2.2144368048884297E-2</v>
      </c>
      <c r="Z41">
        <v>-6.1256695122512944E-2</v>
      </c>
      <c r="AB41">
        <f t="shared" si="0"/>
        <v>-9.5853896232033931E-3</v>
      </c>
    </row>
    <row r="42" spans="1:28" x14ac:dyDescent="0.35">
      <c r="A42" s="1">
        <v>200205</v>
      </c>
      <c r="B42">
        <v>6.6339987793412949E-2</v>
      </c>
      <c r="C42">
        <v>3.4972714968184576E-2</v>
      </c>
      <c r="D42">
        <v>9.7404430024130254E-2</v>
      </c>
      <c r="E42">
        <v>4.8168552829654404E-2</v>
      </c>
      <c r="F42">
        <v>-6.9528735536856873E-2</v>
      </c>
      <c r="G42">
        <v>-6.010888669106236E-2</v>
      </c>
      <c r="H42">
        <v>-6.3035191790600742E-2</v>
      </c>
      <c r="I42">
        <v>-6.0158727196946017E-2</v>
      </c>
      <c r="J42">
        <v>-0.13111460701553632</v>
      </c>
      <c r="K42">
        <v>-6.0391017456974116E-2</v>
      </c>
      <c r="L42">
        <v>6.2965956392020406E-2</v>
      </c>
      <c r="M42">
        <v>0.12862394995649654</v>
      </c>
      <c r="N42">
        <v>-1.1500221460354863E-2</v>
      </c>
      <c r="O42">
        <v>9.4755525367807902E-2</v>
      </c>
      <c r="P42">
        <v>-4.6402717495316811E-2</v>
      </c>
      <c r="Q42">
        <v>-4.7456401202889194E-2</v>
      </c>
      <c r="R42" s="2">
        <v>-9.1969936384103973E-2</v>
      </c>
      <c r="S42">
        <v>6.2396552211699596E-2</v>
      </c>
      <c r="T42">
        <v>0.10967511302711098</v>
      </c>
      <c r="U42">
        <v>-1.4366655192865705E-5</v>
      </c>
      <c r="V42">
        <v>-3.2006709215631382E-2</v>
      </c>
      <c r="W42">
        <v>-1.1721291283719251E-2</v>
      </c>
      <c r="X42">
        <v>3.101160408223301E-2</v>
      </c>
      <c r="Y42">
        <v>-4.694197982325482E-2</v>
      </c>
      <c r="Z42">
        <v>-1.0544318409740462E-2</v>
      </c>
      <c r="AB42">
        <f t="shared" si="0"/>
        <v>1.6514989351295908E-4</v>
      </c>
    </row>
    <row r="43" spans="1:28" x14ac:dyDescent="0.35">
      <c r="A43" s="1">
        <v>200206</v>
      </c>
      <c r="B43">
        <v>8.9758580008965708E-2</v>
      </c>
      <c r="C43">
        <v>9.9164572233447448E-2</v>
      </c>
      <c r="D43">
        <v>9.938232408522131E-3</v>
      </c>
      <c r="E43">
        <v>0.10967433832679077</v>
      </c>
      <c r="F43">
        <v>5.5795009450003555E-2</v>
      </c>
      <c r="G43">
        <v>6.7930086227036793E-2</v>
      </c>
      <c r="H43">
        <v>6.7485506393156924E-2</v>
      </c>
      <c r="I43">
        <v>6.4276905087807618E-2</v>
      </c>
      <c r="J43">
        <v>2.3455025961548588E-2</v>
      </c>
      <c r="K43">
        <v>5.8574380976159843E-2</v>
      </c>
      <c r="L43">
        <v>3.443725224296991E-2</v>
      </c>
      <c r="M43">
        <v>0.25849966390932289</v>
      </c>
      <c r="N43">
        <v>-5.3579213469032751E-2</v>
      </c>
      <c r="O43">
        <v>-0.1585072859506845</v>
      </c>
      <c r="P43">
        <v>1.0508195123332564E-2</v>
      </c>
      <c r="Q43">
        <v>3.6209758078296489E-2</v>
      </c>
      <c r="R43" s="2">
        <v>-3.9841431252864351E-2</v>
      </c>
      <c r="S43">
        <v>-3.7918566482586409E-2</v>
      </c>
      <c r="T43">
        <v>-3.3002670403428767E-2</v>
      </c>
      <c r="U43">
        <v>-5.0714861843006971E-3</v>
      </c>
      <c r="V43">
        <v>5.7561252059799934E-3</v>
      </c>
      <c r="W43">
        <v>4.3006109565448605E-2</v>
      </c>
      <c r="X43">
        <v>2.005733914686628E-2</v>
      </c>
      <c r="Y43">
        <v>5.3186245007697391E-2</v>
      </c>
      <c r="Z43">
        <v>-7.3650319370906214E-2</v>
      </c>
      <c r="AB43">
        <f t="shared" si="0"/>
        <v>3.2491361317102334E-2</v>
      </c>
    </row>
    <row r="44" spans="1:28" x14ac:dyDescent="0.35">
      <c r="A44" s="1">
        <v>200207</v>
      </c>
      <c r="B44">
        <v>6.599532717363786E-2</v>
      </c>
      <c r="C44">
        <v>0.14898456693590681</v>
      </c>
      <c r="D44">
        <v>6.6766540070710506E-2</v>
      </c>
      <c r="E44">
        <v>7.0439676031869028E-2</v>
      </c>
      <c r="F44">
        <v>-2.7749544791502061E-3</v>
      </c>
      <c r="G44">
        <v>7.7946013219445803E-3</v>
      </c>
      <c r="H44">
        <v>1.6074861272692052E-2</v>
      </c>
      <c r="I44">
        <v>3.0500830387686046E-2</v>
      </c>
      <c r="J44">
        <v>-9.0259443221433297E-2</v>
      </c>
      <c r="K44">
        <v>-4.1902821551717821E-4</v>
      </c>
      <c r="L44">
        <v>8.8783686055639147E-2</v>
      </c>
      <c r="M44">
        <v>-1.0792922619995537E-2</v>
      </c>
      <c r="N44">
        <v>-4.6406441446827304E-2</v>
      </c>
      <c r="O44">
        <v>0.16379252347604326</v>
      </c>
      <c r="P44">
        <v>1.2013074459010424E-2</v>
      </c>
      <c r="Q44">
        <v>6.4553756575873408E-2</v>
      </c>
      <c r="R44" s="2">
        <v>-0.12969813284538115</v>
      </c>
      <c r="S44">
        <v>-2.6198739526743248E-2</v>
      </c>
      <c r="T44">
        <v>-5.1035132220034959E-2</v>
      </c>
      <c r="U44">
        <v>-5.2640603106751942E-2</v>
      </c>
      <c r="V44">
        <v>-5.5845987664491184E-2</v>
      </c>
      <c r="W44">
        <v>-7.9936823011922065E-2</v>
      </c>
      <c r="X44">
        <v>-0.10272572468605679</v>
      </c>
      <c r="Y44">
        <v>-6.056063130017765E-2</v>
      </c>
      <c r="Z44">
        <v>-8.3852652729563937E-2</v>
      </c>
      <c r="AB44">
        <f t="shared" si="0"/>
        <v>1.1002033090221023E-3</v>
      </c>
    </row>
    <row r="45" spans="1:28" x14ac:dyDescent="0.35">
      <c r="A45" s="1">
        <v>200208</v>
      </c>
      <c r="B45">
        <v>9.1326284534252844E-2</v>
      </c>
      <c r="C45">
        <v>0.13765991888282969</v>
      </c>
      <c r="D45">
        <v>2.9886546620542749E-2</v>
      </c>
      <c r="E45">
        <v>0.11539385004400166</v>
      </c>
      <c r="F45">
        <v>8.6113739140083384E-2</v>
      </c>
      <c r="G45">
        <v>7.3059386798890943E-2</v>
      </c>
      <c r="H45">
        <v>0.10213344789149378</v>
      </c>
      <c r="I45">
        <v>9.2382037118056912E-2</v>
      </c>
      <c r="J45">
        <v>0.11204676698742938</v>
      </c>
      <c r="K45">
        <v>-7.4522156544381722E-5</v>
      </c>
      <c r="L45">
        <v>0.12651960419347419</v>
      </c>
      <c r="M45">
        <v>-2.91137174547949E-2</v>
      </c>
      <c r="N45">
        <v>0.13303594087292978</v>
      </c>
      <c r="O45">
        <v>3.4369174855059748E-2</v>
      </c>
      <c r="P45">
        <v>4.0364281018868561E-2</v>
      </c>
      <c r="Q45">
        <v>-6.3411773991024524E-3</v>
      </c>
      <c r="R45" s="2">
        <v>-0.28126488043587933</v>
      </c>
      <c r="S45">
        <v>2.8448539312031781E-2</v>
      </c>
      <c r="T45">
        <v>-2.7418585230999177E-2</v>
      </c>
      <c r="U45">
        <v>-6.7006767954569434E-3</v>
      </c>
      <c r="V45">
        <v>2.4321593839992522E-2</v>
      </c>
      <c r="W45">
        <v>1.1941204637612883E-2</v>
      </c>
      <c r="X45">
        <v>-3.5470130072511167E-3</v>
      </c>
      <c r="Y45">
        <v>7.6387864927859395E-3</v>
      </c>
      <c r="Z45">
        <v>-7.2014327032103934E-4</v>
      </c>
      <c r="AB45">
        <f t="shared" si="0"/>
        <v>3.7174188781679517E-2</v>
      </c>
    </row>
    <row r="46" spans="1:28" x14ac:dyDescent="0.35">
      <c r="A46" s="1">
        <v>200209</v>
      </c>
      <c r="B46">
        <v>-5.3331157788542582E-2</v>
      </c>
      <c r="C46">
        <v>0.15597515461095976</v>
      </c>
      <c r="D46">
        <v>1.07183143765646E-2</v>
      </c>
      <c r="E46">
        <v>8.1471883768377051E-2</v>
      </c>
      <c r="F46">
        <v>4.8337720303819165E-2</v>
      </c>
      <c r="G46">
        <v>5.56841068260885E-2</v>
      </c>
      <c r="H46">
        <v>7.1979267536122049E-2</v>
      </c>
      <c r="I46">
        <v>5.982922714647318E-2</v>
      </c>
      <c r="J46">
        <v>0.25605353286970589</v>
      </c>
      <c r="K46">
        <v>2.7252483383005722E-2</v>
      </c>
      <c r="L46">
        <v>0.10273027915533048</v>
      </c>
      <c r="M46">
        <v>-3.6828048333985522E-2</v>
      </c>
      <c r="N46">
        <v>2.5537766424132802E-2</v>
      </c>
      <c r="O46">
        <v>7.8244890669090822E-2</v>
      </c>
      <c r="P46">
        <v>1.3391365742931758E-2</v>
      </c>
      <c r="Q46">
        <v>5.4189077908502234E-2</v>
      </c>
      <c r="R46" s="2">
        <v>0.27558063134927197</v>
      </c>
      <c r="S46">
        <v>3.4809766818914636E-2</v>
      </c>
      <c r="T46">
        <v>1.4189890025859905E-2</v>
      </c>
      <c r="U46">
        <v>-1.1169937278713942E-2</v>
      </c>
      <c r="V46">
        <v>-7.5971049910602398E-2</v>
      </c>
      <c r="W46">
        <v>-4.0526262833096433E-2</v>
      </c>
      <c r="X46">
        <v>-3.8611878533108386E-2</v>
      </c>
      <c r="Y46">
        <v>-2.9042187305567561E-2</v>
      </c>
      <c r="Z46">
        <v>-0.11529842210721208</v>
      </c>
      <c r="AB46">
        <f t="shared" si="0"/>
        <v>4.5020618205480568E-2</v>
      </c>
    </row>
    <row r="47" spans="1:28" x14ac:dyDescent="0.35">
      <c r="A47" s="1">
        <v>200210</v>
      </c>
      <c r="B47">
        <v>-1.2438224100634035E-2</v>
      </c>
      <c r="C47">
        <v>-9.9698415490644919E-3</v>
      </c>
      <c r="D47">
        <v>4.6968688675028472E-2</v>
      </c>
      <c r="E47">
        <v>2.3412071879213549E-2</v>
      </c>
      <c r="F47">
        <v>-0.10098412580566431</v>
      </c>
      <c r="G47">
        <v>-0.10152426383017647</v>
      </c>
      <c r="H47">
        <v>-6.7734488184063912E-2</v>
      </c>
      <c r="I47">
        <v>-9.1569820649605671E-2</v>
      </c>
      <c r="J47">
        <v>1.409227976225289E-2</v>
      </c>
      <c r="K47">
        <v>-7.3182109640376039E-2</v>
      </c>
      <c r="L47">
        <v>-0.10989180662459855</v>
      </c>
      <c r="M47">
        <v>3.8639835765332552E-2</v>
      </c>
      <c r="N47">
        <v>0.21383065198094067</v>
      </c>
      <c r="O47">
        <v>0.15207069582381591</v>
      </c>
      <c r="P47">
        <v>1.7704824834935386E-2</v>
      </c>
      <c r="Q47">
        <v>4.0133526376862093E-2</v>
      </c>
      <c r="R47" s="2">
        <v>5.2343288969703868E-2</v>
      </c>
      <c r="S47">
        <v>-1.9674890215284298E-2</v>
      </c>
      <c r="T47">
        <v>-1.1596832945834738E-2</v>
      </c>
      <c r="U47">
        <v>4.6274190216402451E-2</v>
      </c>
      <c r="V47">
        <v>6.8538030663375327E-2</v>
      </c>
      <c r="W47">
        <v>0.16751145944746265</v>
      </c>
      <c r="X47">
        <v>7.2915729134462828E-2</v>
      </c>
      <c r="Y47">
        <v>4.7799780489851659E-2</v>
      </c>
      <c r="Z47">
        <v>7.9786427079906616E-2</v>
      </c>
      <c r="AB47">
        <f t="shared" si="0"/>
        <v>1.6819527103097406E-2</v>
      </c>
    </row>
    <row r="48" spans="1:28" x14ac:dyDescent="0.35">
      <c r="A48" s="1">
        <v>200211</v>
      </c>
      <c r="B48">
        <v>-2.3390527487588412E-2</v>
      </c>
      <c r="C48">
        <v>-8.5474373606157519E-2</v>
      </c>
      <c r="D48">
        <v>2.8921802866911494E-2</v>
      </c>
      <c r="E48">
        <v>-4.859277005681021E-2</v>
      </c>
      <c r="F48">
        <v>-2.4625451853244357E-2</v>
      </c>
      <c r="G48">
        <v>-1.121613098822611E-2</v>
      </c>
      <c r="H48">
        <v>1.6879274241451817E-2</v>
      </c>
      <c r="I48">
        <v>6.5309643174158629E-3</v>
      </c>
      <c r="J48">
        <v>2.2355137269364188E-2</v>
      </c>
      <c r="K48">
        <v>-4.1533471613797196E-2</v>
      </c>
      <c r="L48">
        <v>-0.11226426199883163</v>
      </c>
      <c r="M48">
        <v>8.4062908638857972E-2</v>
      </c>
      <c r="N48">
        <v>8.2921439218794121E-2</v>
      </c>
      <c r="O48">
        <v>1.5616303639135172E-2</v>
      </c>
      <c r="P48">
        <v>3.6599295446152841E-2</v>
      </c>
      <c r="Q48">
        <v>7.5063861770525667E-2</v>
      </c>
      <c r="R48" s="2">
        <v>0.26055414713300468</v>
      </c>
      <c r="S48">
        <v>-4.3164158003054852E-4</v>
      </c>
      <c r="T48">
        <v>-1.6365808393045744E-2</v>
      </c>
      <c r="U48">
        <v>3.253740105707191E-2</v>
      </c>
      <c r="V48">
        <v>6.444084960344082E-2</v>
      </c>
      <c r="W48">
        <v>5.7003987583100933E-3</v>
      </c>
      <c r="X48">
        <v>5.9886392347186762E-2</v>
      </c>
      <c r="Y48">
        <v>4.5183676790923444E-2</v>
      </c>
      <c r="Z48">
        <v>5.5861882980363674E-2</v>
      </c>
      <c r="AB48">
        <f t="shared" si="0"/>
        <v>1.9723308980033962E-2</v>
      </c>
    </row>
    <row r="49" spans="1:28" x14ac:dyDescent="0.35">
      <c r="A49" s="1">
        <v>200212</v>
      </c>
      <c r="B49">
        <v>-2.6781520788749336E-2</v>
      </c>
      <c r="C49">
        <v>-0.1404137680491313</v>
      </c>
      <c r="D49">
        <v>-1.6540698858843152E-2</v>
      </c>
      <c r="E49">
        <v>-0.14229742569865275</v>
      </c>
      <c r="F49">
        <v>0.1099142634150919</v>
      </c>
      <c r="G49">
        <v>0.15838075668264118</v>
      </c>
      <c r="H49">
        <v>0.14544097722504673</v>
      </c>
      <c r="I49">
        <v>0.11476012796092508</v>
      </c>
      <c r="J49">
        <v>0.15022622213956785</v>
      </c>
      <c r="K49">
        <v>0.20541789673762789</v>
      </c>
      <c r="L49">
        <v>0.18274844158418127</v>
      </c>
      <c r="M49">
        <v>2.2392182973829389E-2</v>
      </c>
      <c r="N49">
        <v>-0.1365657866155594</v>
      </c>
      <c r="O49">
        <v>3.5188282977410876E-2</v>
      </c>
      <c r="P49">
        <v>-2.9410741272908353E-2</v>
      </c>
      <c r="Q49">
        <v>2.0299630417968943E-2</v>
      </c>
      <c r="R49" s="2">
        <v>1.0693592495346418E-3</v>
      </c>
      <c r="S49">
        <v>9.6147754152559092E-2</v>
      </c>
      <c r="T49">
        <v>8.4546545268145409E-2</v>
      </c>
      <c r="U49">
        <v>-2.9442985936564345E-2</v>
      </c>
      <c r="V49">
        <v>-7.8864882452525764E-2</v>
      </c>
      <c r="W49">
        <v>-4.43218049405689E-2</v>
      </c>
      <c r="X49">
        <v>-5.8793859978251026E-2</v>
      </c>
      <c r="Y49">
        <v>-7.2414078879614333E-2</v>
      </c>
      <c r="Z49">
        <v>-5.9654243075855325E-2</v>
      </c>
      <c r="AB49">
        <f t="shared" si="0"/>
        <v>2.2945203638048393E-2</v>
      </c>
    </row>
    <row r="50" spans="1:28" x14ac:dyDescent="0.35">
      <c r="A50" s="1">
        <v>200301</v>
      </c>
      <c r="B50">
        <v>8.517444791393193E-3</v>
      </c>
      <c r="C50">
        <v>-1.7590911230740393E-2</v>
      </c>
      <c r="D50">
        <v>3.1759045524999974E-3</v>
      </c>
      <c r="E50">
        <v>-1.9428757975362157E-2</v>
      </c>
      <c r="F50">
        <v>0.10491043207048621</v>
      </c>
      <c r="G50">
        <v>7.5559806933936116E-2</v>
      </c>
      <c r="H50">
        <v>7.21183760174606E-2</v>
      </c>
      <c r="I50">
        <v>7.9461534003989323E-2</v>
      </c>
      <c r="J50">
        <v>0.17741243376221275</v>
      </c>
      <c r="K50">
        <v>0.11796593925174742</v>
      </c>
      <c r="L50">
        <v>0.19067057868635462</v>
      </c>
      <c r="M50">
        <v>2.8292322442441765E-2</v>
      </c>
      <c r="N50">
        <v>9.0057151459560947E-2</v>
      </c>
      <c r="O50">
        <v>0.14211073543307565</v>
      </c>
      <c r="P50">
        <v>-2.6015858283620026E-2</v>
      </c>
      <c r="Q50">
        <v>8.9118956793335091E-3</v>
      </c>
      <c r="R50" s="2">
        <v>0.12790808565919853</v>
      </c>
      <c r="S50">
        <v>6.2557682713459017E-2</v>
      </c>
      <c r="T50">
        <v>1.1861192475115193E-2</v>
      </c>
      <c r="U50">
        <v>4.751208956942661E-2</v>
      </c>
      <c r="V50">
        <v>9.0821140967605449E-2</v>
      </c>
      <c r="W50">
        <v>0.15563706233051636</v>
      </c>
      <c r="X50">
        <v>0.11679866507748855</v>
      </c>
      <c r="Y50">
        <v>6.8138167230267971E-2</v>
      </c>
      <c r="Z50">
        <v>-2.4881556993805048E-2</v>
      </c>
      <c r="AB50">
        <f t="shared" si="0"/>
        <v>7.1556796400743625E-2</v>
      </c>
    </row>
    <row r="51" spans="1:28" x14ac:dyDescent="0.35">
      <c r="A51" s="1">
        <v>200302</v>
      </c>
      <c r="B51">
        <v>-2.2374845649568095E-2</v>
      </c>
      <c r="C51">
        <v>-7.3379126324271113E-2</v>
      </c>
      <c r="D51">
        <v>2.0799963479338088E-2</v>
      </c>
      <c r="E51">
        <v>-3.8991911042197507E-2</v>
      </c>
      <c r="F51">
        <v>4.2147266454411199E-2</v>
      </c>
      <c r="G51">
        <v>9.9635427969139725E-2</v>
      </c>
      <c r="H51">
        <v>0.15835225532473421</v>
      </c>
      <c r="I51">
        <v>0.13169175420941101</v>
      </c>
      <c r="J51">
        <v>0.45551672715205044</v>
      </c>
      <c r="K51">
        <v>0.14341563070255384</v>
      </c>
      <c r="L51">
        <v>-0.14696109294760568</v>
      </c>
      <c r="M51">
        <v>0.11774597313466163</v>
      </c>
      <c r="N51">
        <v>-9.2966944305614793E-2</v>
      </c>
      <c r="O51">
        <v>-1.5560230005753531E-2</v>
      </c>
      <c r="P51">
        <v>-4.7900304076406428E-2</v>
      </c>
      <c r="Q51">
        <v>-4.8412125730737388E-2</v>
      </c>
      <c r="R51" s="2">
        <v>-7.9963778839450134E-3</v>
      </c>
      <c r="S51">
        <v>-4.5658912865523538E-2</v>
      </c>
      <c r="T51">
        <v>-5.0829878075157424E-2</v>
      </c>
      <c r="U51">
        <v>7.3455925966495438E-3</v>
      </c>
      <c r="V51">
        <v>-8.5999265446693278E-3</v>
      </c>
      <c r="W51">
        <v>7.1453259342648651E-2</v>
      </c>
      <c r="X51">
        <v>-1.0087634458915007E-2</v>
      </c>
      <c r="Y51">
        <v>-4.1578802212521018E-3</v>
      </c>
      <c r="Z51">
        <v>-1.7959405739239258E-2</v>
      </c>
      <c r="AB51">
        <f t="shared" si="0"/>
        <v>2.6426110843082561E-2</v>
      </c>
    </row>
    <row r="52" spans="1:28" x14ac:dyDescent="0.35">
      <c r="A52" s="1">
        <v>200303</v>
      </c>
      <c r="B52">
        <v>1.2578916974041367E-2</v>
      </c>
      <c r="C52">
        <v>-4.4499580306924913E-2</v>
      </c>
      <c r="D52">
        <v>-2.4996778630843267E-4</v>
      </c>
      <c r="E52">
        <v>-8.2435969797013661E-2</v>
      </c>
      <c r="F52">
        <v>-0.15673910765877813</v>
      </c>
      <c r="G52">
        <v>-0.14079336858648706</v>
      </c>
      <c r="H52">
        <v>-0.26784344482345956</v>
      </c>
      <c r="I52">
        <v>-0.22711300221375794</v>
      </c>
      <c r="J52">
        <v>-0.34920346254018098</v>
      </c>
      <c r="K52">
        <v>-0.11171274504966312</v>
      </c>
      <c r="L52">
        <v>-2.8832916680189478E-2</v>
      </c>
      <c r="M52">
        <v>-4.3358994711877666E-3</v>
      </c>
      <c r="N52">
        <v>-1.310227135821607E-2</v>
      </c>
      <c r="O52">
        <v>-8.5732967408205088E-2</v>
      </c>
      <c r="P52">
        <v>2.3141713548288888E-2</v>
      </c>
      <c r="Q52">
        <v>-7.2511311033541456E-2</v>
      </c>
      <c r="R52" s="2">
        <v>7.9742617180266304E-2</v>
      </c>
      <c r="S52">
        <v>-3.4484708596691227E-2</v>
      </c>
      <c r="T52">
        <v>-2.7828564098019745E-2</v>
      </c>
      <c r="U52">
        <v>-5.278393190635227E-2</v>
      </c>
      <c r="V52">
        <v>-4.1219308526375439E-2</v>
      </c>
      <c r="W52">
        <v>-0.10492998909577808</v>
      </c>
      <c r="X52">
        <v>-7.0658367017055454E-2</v>
      </c>
      <c r="Y52">
        <v>-5.1175635957685428E-2</v>
      </c>
      <c r="Z52">
        <v>4.941061705854787E-3</v>
      </c>
      <c r="AB52">
        <f t="shared" si="0"/>
        <v>-7.7196803008719783E-2</v>
      </c>
    </row>
    <row r="53" spans="1:28" x14ac:dyDescent="0.35">
      <c r="A53" s="1">
        <v>200304</v>
      </c>
      <c r="B53">
        <v>-2.2241347630528228E-2</v>
      </c>
      <c r="C53">
        <v>-7.8560860475886285E-2</v>
      </c>
      <c r="D53">
        <v>9.3796131373811542E-2</v>
      </c>
      <c r="E53">
        <v>-1.8644654598091118E-2</v>
      </c>
      <c r="F53">
        <v>-0.1042383762883984</v>
      </c>
      <c r="G53">
        <v>-0.16766770411247106</v>
      </c>
      <c r="H53">
        <v>-0.10514186434547942</v>
      </c>
      <c r="I53">
        <v>-0.10608150080400176</v>
      </c>
      <c r="J53">
        <v>7.4674914583483964E-2</v>
      </c>
      <c r="K53">
        <v>-0.16167770583651203</v>
      </c>
      <c r="L53">
        <v>1.6312212165897472E-2</v>
      </c>
      <c r="M53">
        <v>-3.0625746387528255E-2</v>
      </c>
      <c r="N53">
        <v>0.1801994273568738</v>
      </c>
      <c r="O53">
        <v>-6.1139415399362657E-2</v>
      </c>
      <c r="P53">
        <v>7.1769056834480552E-2</v>
      </c>
      <c r="Q53">
        <v>1.8289584038288287E-2</v>
      </c>
      <c r="R53" s="2">
        <v>9.2559025794279645E-2</v>
      </c>
      <c r="S53">
        <v>6.8344016261546606E-3</v>
      </c>
      <c r="T53">
        <v>3.9654724002225909E-2</v>
      </c>
      <c r="U53">
        <v>1.9021187438980677E-2</v>
      </c>
      <c r="V53">
        <v>4.0000548785577836E-2</v>
      </c>
      <c r="W53">
        <v>3.5422390117134848E-2</v>
      </c>
      <c r="X53">
        <v>1.383998610109324E-2</v>
      </c>
      <c r="Y53">
        <v>1.4401472335445168E-2</v>
      </c>
      <c r="Z53">
        <v>7.9780776838486472E-2</v>
      </c>
      <c r="AB53">
        <f t="shared" si="0"/>
        <v>-5.8018380551888189E-3</v>
      </c>
    </row>
    <row r="54" spans="1:28" x14ac:dyDescent="0.35">
      <c r="A54" s="1">
        <v>200305</v>
      </c>
      <c r="B54">
        <v>5.5148307006014474E-2</v>
      </c>
      <c r="C54">
        <v>9.5303866281615787E-2</v>
      </c>
      <c r="D54">
        <v>5.1446271027867623E-3</v>
      </c>
      <c r="E54">
        <v>0.14210368294784589</v>
      </c>
      <c r="F54">
        <v>7.5898936727832114E-2</v>
      </c>
      <c r="G54">
        <v>0.1387755792841997</v>
      </c>
      <c r="H54">
        <v>7.9802086610990447E-2</v>
      </c>
      <c r="I54">
        <v>6.9925577472811806E-2</v>
      </c>
      <c r="J54">
        <v>0.1655876702898143</v>
      </c>
      <c r="K54">
        <v>5.8167505993879293E-2</v>
      </c>
      <c r="L54">
        <v>-0.2554416249580887</v>
      </c>
      <c r="M54">
        <v>-8.8672173223488485E-2</v>
      </c>
      <c r="N54">
        <v>-0.1549297149652259</v>
      </c>
      <c r="O54">
        <v>-2.208108709377743E-2</v>
      </c>
      <c r="P54">
        <v>2.031776199045798E-2</v>
      </c>
      <c r="Q54">
        <v>-3.3728371577265229E-2</v>
      </c>
      <c r="R54" s="2">
        <v>8.9353143971524732E-2</v>
      </c>
      <c r="S54">
        <v>7.475140942718933E-2</v>
      </c>
      <c r="T54">
        <v>-2.6880519467836463E-2</v>
      </c>
      <c r="U54">
        <v>5.2912280203871558E-2</v>
      </c>
      <c r="V54">
        <v>1.207163229003526E-2</v>
      </c>
      <c r="W54">
        <v>0.1096948540996715</v>
      </c>
      <c r="X54">
        <v>6.1732357989844097E-2</v>
      </c>
      <c r="Y54">
        <v>-2.646452743501023E-3</v>
      </c>
      <c r="Z54">
        <v>5.3124124091014711E-2</v>
      </c>
      <c r="AB54">
        <f t="shared" si="0"/>
        <v>3.0096305652550073E-2</v>
      </c>
    </row>
    <row r="55" spans="1:28" x14ac:dyDescent="0.35">
      <c r="A55" s="1">
        <v>200306</v>
      </c>
      <c r="B55">
        <v>-8.2414203302849265E-2</v>
      </c>
      <c r="C55">
        <v>-5.5165096919329359E-2</v>
      </c>
      <c r="D55">
        <v>-0.10706800122950542</v>
      </c>
      <c r="E55">
        <v>-4.103811598707513E-2</v>
      </c>
      <c r="F55">
        <v>8.4986649925892568E-2</v>
      </c>
      <c r="G55">
        <v>1.5656401459923013E-2</v>
      </c>
      <c r="H55">
        <v>4.3560559248068502E-2</v>
      </c>
      <c r="I55">
        <v>5.7891035815168385E-2</v>
      </c>
      <c r="J55">
        <v>-0.13803136258889606</v>
      </c>
      <c r="K55">
        <v>1.6355313601629271E-2</v>
      </c>
      <c r="L55">
        <v>9.6895115920913905E-2</v>
      </c>
      <c r="M55">
        <v>0.1787574808427719</v>
      </c>
      <c r="N55">
        <v>4.7534972970180438E-2</v>
      </c>
      <c r="O55">
        <v>-0.12710070888371722</v>
      </c>
      <c r="P55">
        <v>2.0253612274887357E-2</v>
      </c>
      <c r="Q55">
        <v>-1.067870669263225E-3</v>
      </c>
      <c r="R55" s="2">
        <v>-3.076466291220184E-2</v>
      </c>
      <c r="S55">
        <v>-5.1219897605930667E-2</v>
      </c>
      <c r="T55">
        <v>7.2193439818961135E-3</v>
      </c>
      <c r="U55">
        <v>-5.3177221162708441E-2</v>
      </c>
      <c r="V55">
        <v>2.8050793302226974E-2</v>
      </c>
      <c r="W55">
        <v>-7.354534680078216E-2</v>
      </c>
      <c r="X55">
        <v>-3.1067872318456154E-2</v>
      </c>
      <c r="Y55">
        <v>1.7941435166927089E-2</v>
      </c>
      <c r="Z55">
        <v>1.591707994634E-2</v>
      </c>
      <c r="AB55">
        <f t="shared" si="0"/>
        <v>-7.3565685779262285E-3</v>
      </c>
    </row>
    <row r="56" spans="1:28" x14ac:dyDescent="0.35">
      <c r="A56" s="1">
        <v>200307</v>
      </c>
      <c r="B56">
        <v>-8.0979850402792888E-2</v>
      </c>
      <c r="C56">
        <v>0.10453509561662257</v>
      </c>
      <c r="D56">
        <v>-7.9410301903617128E-2</v>
      </c>
      <c r="E56">
        <v>0.12513061656345817</v>
      </c>
      <c r="F56">
        <v>3.3102097731682531E-3</v>
      </c>
      <c r="G56">
        <v>1.1152052016682623E-2</v>
      </c>
      <c r="H56">
        <v>1.3265587231887317E-2</v>
      </c>
      <c r="I56">
        <v>3.3563486800313486E-2</v>
      </c>
      <c r="J56">
        <v>-0.12413388223931851</v>
      </c>
      <c r="K56">
        <v>2.0083342872426295E-2</v>
      </c>
      <c r="L56">
        <v>-0.11740013777780085</v>
      </c>
      <c r="M56">
        <v>-2.1417646917100717E-2</v>
      </c>
      <c r="N56">
        <v>4.0888361306932824E-2</v>
      </c>
      <c r="O56">
        <v>0.1521532800923685</v>
      </c>
      <c r="P56">
        <v>4.52671723861418E-2</v>
      </c>
      <c r="Q56">
        <v>0.11135590284507167</v>
      </c>
      <c r="R56" s="2">
        <v>-0.18559130784555913</v>
      </c>
      <c r="S56">
        <v>2.8445058795537419E-2</v>
      </c>
      <c r="T56">
        <v>0.12150708209006417</v>
      </c>
      <c r="U56">
        <v>7.4509626650532998E-2</v>
      </c>
      <c r="V56">
        <v>9.6971283947309625E-2</v>
      </c>
      <c r="W56">
        <v>0.1307837881662946</v>
      </c>
      <c r="X56">
        <v>8.3366333913530113E-2</v>
      </c>
      <c r="Y56">
        <v>9.5763181573406478E-2</v>
      </c>
      <c r="Z56">
        <v>2.1184435107354443E-2</v>
      </c>
      <c r="AB56">
        <f t="shared" si="0"/>
        <v>2.8463263981481652E-2</v>
      </c>
    </row>
    <row r="57" spans="1:28" x14ac:dyDescent="0.35">
      <c r="A57" s="1">
        <v>200308</v>
      </c>
      <c r="B57">
        <v>0.16993549776373407</v>
      </c>
      <c r="C57">
        <v>0.10489550818495566</v>
      </c>
      <c r="D57">
        <v>0.14205978370998029</v>
      </c>
      <c r="E57">
        <v>0.10079668770523136</v>
      </c>
      <c r="F57">
        <v>4.3101876210324776E-2</v>
      </c>
      <c r="G57">
        <v>3.9245728400474925E-2</v>
      </c>
      <c r="H57">
        <v>4.2054274436364739E-2</v>
      </c>
      <c r="I57">
        <v>4.9481900772173869E-2</v>
      </c>
      <c r="J57">
        <v>-1.1006084168166267E-3</v>
      </c>
      <c r="K57">
        <v>4.8097358973650375E-2</v>
      </c>
      <c r="L57">
        <v>0.19284956000946676</v>
      </c>
      <c r="M57">
        <v>1.5124794006976259E-2</v>
      </c>
      <c r="N57">
        <v>-3.0049014208883423E-3</v>
      </c>
      <c r="O57">
        <v>-0.12750150531452495</v>
      </c>
      <c r="P57">
        <v>4.3060620436555806E-2</v>
      </c>
      <c r="Q57">
        <v>6.8832554967184212E-2</v>
      </c>
      <c r="R57" s="2">
        <v>5.7252688411088562E-2</v>
      </c>
      <c r="S57">
        <v>6.0754474782223802E-2</v>
      </c>
      <c r="T57">
        <v>5.7386135534708838E-3</v>
      </c>
      <c r="U57">
        <v>-2.1878038179032465E-2</v>
      </c>
      <c r="V57">
        <v>-3.8043846045650628E-2</v>
      </c>
      <c r="W57">
        <v>1.9223294548057872E-2</v>
      </c>
      <c r="X57">
        <v>-9.3495042977382922E-3</v>
      </c>
      <c r="Y57">
        <v>-5.4394121021790892E-2</v>
      </c>
      <c r="Z57">
        <v>2.0880724681288002E-2</v>
      </c>
      <c r="AB57">
        <f t="shared" si="0"/>
        <v>3.9468028840644674E-2</v>
      </c>
    </row>
    <row r="58" spans="1:28" x14ac:dyDescent="0.35">
      <c r="A58" s="1">
        <v>200309</v>
      </c>
      <c r="B58">
        <v>-8.8716801916436591E-2</v>
      </c>
      <c r="C58">
        <v>-4.7314655746687279E-2</v>
      </c>
      <c r="D58">
        <v>0.14612867742781122</v>
      </c>
      <c r="E58">
        <v>-4.8298969314497418E-2</v>
      </c>
      <c r="F58">
        <v>-6.3358666837003877E-2</v>
      </c>
      <c r="G58">
        <v>-7.2869464130652109E-2</v>
      </c>
      <c r="H58">
        <v>-4.4896757053793264E-2</v>
      </c>
      <c r="I58">
        <v>-6.7011353012160019E-2</v>
      </c>
      <c r="J58">
        <v>1.236612060712477E-2</v>
      </c>
      <c r="K58">
        <v>-0.13696707905496894</v>
      </c>
      <c r="L58">
        <v>-7.0916170136538031E-2</v>
      </c>
      <c r="M58">
        <v>0.15495463370567436</v>
      </c>
      <c r="N58">
        <v>-5.0391542360227366E-3</v>
      </c>
      <c r="O58">
        <v>2.0432412318357632E-2</v>
      </c>
      <c r="P58">
        <v>3.2044803357399371E-2</v>
      </c>
      <c r="Q58">
        <v>3.1317698911606233E-2</v>
      </c>
      <c r="R58" s="2">
        <v>-3.4799315149918977E-2</v>
      </c>
      <c r="S58">
        <v>2.5947516528148147E-2</v>
      </c>
      <c r="T58">
        <v>6.4307260545447978E-3</v>
      </c>
      <c r="U58">
        <v>-1.0840320763879271E-2</v>
      </c>
      <c r="V58">
        <v>8.0050609685035565E-2</v>
      </c>
      <c r="W58">
        <v>7.8410793495969522E-2</v>
      </c>
      <c r="X58">
        <v>1.7592675289554049E-2</v>
      </c>
      <c r="Y58">
        <v>2.4267092859829184E-2</v>
      </c>
      <c r="Z58">
        <v>-1.0011623196245795E-2</v>
      </c>
      <c r="AB58">
        <f t="shared" si="0"/>
        <v>-2.5452061296459857E-3</v>
      </c>
    </row>
    <row r="59" spans="1:28" x14ac:dyDescent="0.35">
      <c r="A59" s="1">
        <v>200310</v>
      </c>
      <c r="B59">
        <v>0.12259592973275109</v>
      </c>
      <c r="C59">
        <v>3.3434698852472015E-2</v>
      </c>
      <c r="D59">
        <v>0.19532361367556839</v>
      </c>
      <c r="E59">
        <v>3.1597557961346043E-2</v>
      </c>
      <c r="F59">
        <v>2.7378662651276536E-3</v>
      </c>
      <c r="G59">
        <v>-3.8312479046050713E-3</v>
      </c>
      <c r="H59">
        <v>1.3005664668583293E-2</v>
      </c>
      <c r="I59">
        <v>2.6989494273704086E-2</v>
      </c>
      <c r="J59">
        <v>8.6600812468135488E-3</v>
      </c>
      <c r="K59">
        <v>-2.2928792402964093E-3</v>
      </c>
      <c r="L59">
        <v>-0.1142400355082682</v>
      </c>
      <c r="M59">
        <v>0.13317183145219089</v>
      </c>
      <c r="N59">
        <v>-6.6472757379233485E-2</v>
      </c>
      <c r="O59">
        <v>-7.7689740347310965E-2</v>
      </c>
      <c r="P59">
        <v>-1.4621120500000832E-2</v>
      </c>
      <c r="Q59">
        <v>7.7091405930426557E-2</v>
      </c>
      <c r="R59" s="2">
        <v>-1.8632141314868324E-2</v>
      </c>
      <c r="S59">
        <v>-4.6768881473588982E-5</v>
      </c>
      <c r="T59">
        <v>-1.0518837285287769E-2</v>
      </c>
      <c r="U59">
        <v>7.3918187836592528E-2</v>
      </c>
      <c r="V59">
        <v>0.21399899277079604</v>
      </c>
      <c r="W59">
        <v>0.18266323887170507</v>
      </c>
      <c r="X59">
        <v>0.15525789123494013</v>
      </c>
      <c r="Y59">
        <v>0.15003733414597298</v>
      </c>
      <c r="Z59">
        <v>5.6029937603757213E-2</v>
      </c>
      <c r="AB59">
        <f t="shared" si="0"/>
        <v>4.6339094189901904E-2</v>
      </c>
    </row>
    <row r="60" spans="1:28" x14ac:dyDescent="0.35">
      <c r="A60" s="1">
        <v>200311</v>
      </c>
      <c r="B60">
        <v>1.286055492749134E-2</v>
      </c>
      <c r="C60">
        <v>9.8466707878743856E-2</v>
      </c>
      <c r="D60">
        <v>-1.1728637033076639E-2</v>
      </c>
      <c r="E60">
        <v>0.1036150838621646</v>
      </c>
      <c r="F60">
        <v>3.0871778356443651E-2</v>
      </c>
      <c r="G60">
        <v>4.3409693606311132E-2</v>
      </c>
      <c r="H60">
        <v>5.0338772735038312E-2</v>
      </c>
      <c r="I60">
        <v>3.0212241950952005E-2</v>
      </c>
      <c r="J60">
        <v>8.8441455481085823E-3</v>
      </c>
      <c r="K60">
        <v>3.4461246689279371E-2</v>
      </c>
      <c r="L60">
        <v>-1.1324437434001994E-3</v>
      </c>
      <c r="M60">
        <v>-7.642883308757184E-2</v>
      </c>
      <c r="N60">
        <v>3.161670299257182E-2</v>
      </c>
      <c r="O60">
        <v>4.7804272727786187E-2</v>
      </c>
      <c r="P60">
        <v>5.0328379730051533E-2</v>
      </c>
      <c r="Q60">
        <v>3.0990563577798932E-2</v>
      </c>
      <c r="R60" s="2">
        <v>3.5383127538746666E-2</v>
      </c>
      <c r="S60">
        <v>3.7729901070042732E-2</v>
      </c>
      <c r="T60">
        <v>6.264139384182045E-2</v>
      </c>
      <c r="U60">
        <v>1.7990635954896243E-2</v>
      </c>
      <c r="V60">
        <v>-8.5507572464640132E-3</v>
      </c>
      <c r="W60">
        <v>3.9557260176810674E-2</v>
      </c>
      <c r="X60">
        <v>9.2035164585332584E-3</v>
      </c>
      <c r="Y60">
        <v>-7.4523782991017598E-3</v>
      </c>
      <c r="Z60">
        <v>9.3584718175120842E-3</v>
      </c>
      <c r="AB60">
        <f t="shared" si="0"/>
        <v>2.7959705425582366E-2</v>
      </c>
    </row>
    <row r="61" spans="1:28" x14ac:dyDescent="0.35">
      <c r="A61" s="1">
        <v>200312</v>
      </c>
      <c r="B61">
        <v>-9.4972869571159791E-3</v>
      </c>
      <c r="C61">
        <v>-3.949531406695421E-2</v>
      </c>
      <c r="D61">
        <v>7.7394326544426031E-2</v>
      </c>
      <c r="E61">
        <v>-7.0243627429375899E-2</v>
      </c>
      <c r="F61">
        <v>5.929205386941469E-2</v>
      </c>
      <c r="G61">
        <v>6.8275370086129342E-2</v>
      </c>
      <c r="H61">
        <v>8.3948256011661088E-2</v>
      </c>
      <c r="I61">
        <v>7.1745084845821872E-2</v>
      </c>
      <c r="J61">
        <v>0.25657377155302302</v>
      </c>
      <c r="K61">
        <v>0.11698863732397734</v>
      </c>
      <c r="L61">
        <v>4.7336970843295287E-2</v>
      </c>
      <c r="M61">
        <v>7.8108092943266622E-2</v>
      </c>
      <c r="N61">
        <v>6.9568758228653133E-2</v>
      </c>
      <c r="O61">
        <v>-9.3115101843372239E-2</v>
      </c>
      <c r="P61">
        <v>-0.2053286375595556</v>
      </c>
      <c r="Q61">
        <v>-0.20623550794041653</v>
      </c>
      <c r="R61" s="2">
        <v>-3.3569244801807799E-2</v>
      </c>
      <c r="S61">
        <v>4.7598408558563982E-2</v>
      </c>
      <c r="T61">
        <v>0.11027581919368759</v>
      </c>
      <c r="U61">
        <v>3.6041011383759973E-2</v>
      </c>
      <c r="V61">
        <v>0.13813771739728417</v>
      </c>
      <c r="W61">
        <v>0.36114120601760641</v>
      </c>
      <c r="X61">
        <v>0.11825182287064447</v>
      </c>
      <c r="Y61">
        <v>7.136852621774821E-2</v>
      </c>
      <c r="Z61">
        <v>5.261143387540676E-2</v>
      </c>
      <c r="AB61">
        <f t="shared" si="0"/>
        <v>4.8106713053765189E-2</v>
      </c>
    </row>
    <row r="62" spans="1:28" x14ac:dyDescent="0.35">
      <c r="A62" s="1">
        <v>200401</v>
      </c>
      <c r="B62">
        <v>0.12716611959823437</v>
      </c>
      <c r="C62">
        <v>3.3619514329874402E-2</v>
      </c>
      <c r="D62">
        <v>5.3864977616542006E-2</v>
      </c>
      <c r="E62">
        <v>3.3995872539928189E-2</v>
      </c>
      <c r="F62">
        <v>-2.6669163004592464E-2</v>
      </c>
      <c r="G62">
        <v>1.9892790169557448E-2</v>
      </c>
      <c r="H62">
        <v>1.5898767436187039E-2</v>
      </c>
      <c r="I62">
        <v>-4.6121940698211003E-2</v>
      </c>
      <c r="J62">
        <v>-0.11848926866034587</v>
      </c>
      <c r="K62">
        <v>4.7982652847270685E-2</v>
      </c>
      <c r="L62">
        <v>1.0324797527241259E-3</v>
      </c>
      <c r="M62">
        <v>-5.3317671762140501E-2</v>
      </c>
      <c r="N62">
        <v>0.16358973062075297</v>
      </c>
      <c r="O62">
        <v>2.9409681194270329E-2</v>
      </c>
      <c r="P62">
        <v>5.6949128658857942E-2</v>
      </c>
      <c r="Q62">
        <v>-4.6317737344933139E-3</v>
      </c>
      <c r="R62" s="2">
        <v>0.10659024337791076</v>
      </c>
      <c r="S62">
        <v>-2.8880425450221844E-2</v>
      </c>
      <c r="T62">
        <v>5.3191988328304414E-2</v>
      </c>
      <c r="U62">
        <v>3.793766482690665E-2</v>
      </c>
      <c r="V62">
        <v>8.0583597472472804E-2</v>
      </c>
      <c r="W62">
        <v>-4.8989942963477764E-2</v>
      </c>
      <c r="X62">
        <v>9.8143947887928906E-2</v>
      </c>
      <c r="Y62">
        <v>3.0347391527781653E-2</v>
      </c>
      <c r="Z62">
        <v>2.1209715116003759E-2</v>
      </c>
      <c r="AB62">
        <f t="shared" si="0"/>
        <v>2.7629015079667574E-2</v>
      </c>
    </row>
    <row r="63" spans="1:28" x14ac:dyDescent="0.35">
      <c r="A63" s="1">
        <v>200402</v>
      </c>
      <c r="B63">
        <v>0.10118355877114078</v>
      </c>
      <c r="C63">
        <v>-1.015449389843049E-2</v>
      </c>
      <c r="D63">
        <v>0.15395112687729384</v>
      </c>
      <c r="E63">
        <v>6.744292285380156E-3</v>
      </c>
      <c r="F63">
        <v>0.10104789193853718</v>
      </c>
      <c r="G63">
        <v>9.8485777176136213E-2</v>
      </c>
      <c r="H63">
        <v>2.6745323640878699E-2</v>
      </c>
      <c r="I63">
        <v>6.3808082191486121E-2</v>
      </c>
      <c r="J63">
        <v>8.6013253183963995E-3</v>
      </c>
      <c r="K63">
        <v>0.17159620483693153</v>
      </c>
      <c r="L63">
        <v>3.4469303737192619E-2</v>
      </c>
      <c r="M63">
        <v>4.1259067404616982E-2</v>
      </c>
      <c r="N63">
        <v>2.5382131118794383E-2</v>
      </c>
      <c r="O63">
        <v>4.3838562418549991E-2</v>
      </c>
      <c r="P63">
        <v>1.8481151016172662E-2</v>
      </c>
      <c r="Q63">
        <v>4.0579078755335604E-2</v>
      </c>
      <c r="R63" s="2">
        <v>5.6837731230291545E-2</v>
      </c>
      <c r="S63">
        <v>-1.3258637169233723E-2</v>
      </c>
      <c r="T63">
        <v>8.193697337879377E-2</v>
      </c>
      <c r="U63">
        <v>4.3823219496427868E-2</v>
      </c>
      <c r="V63">
        <v>0.1773001794922659</v>
      </c>
      <c r="W63">
        <v>-4.3292563788742161E-2</v>
      </c>
      <c r="X63">
        <v>0.18584235121566484</v>
      </c>
      <c r="Y63">
        <v>9.8000915954031362E-2</v>
      </c>
      <c r="Z63">
        <v>1.4981627300553583E-2</v>
      </c>
      <c r="AB63">
        <f t="shared" si="0"/>
        <v>6.3050356391579673E-2</v>
      </c>
    </row>
    <row r="64" spans="1:28" x14ac:dyDescent="0.35">
      <c r="A64" s="1">
        <v>200403</v>
      </c>
      <c r="B64">
        <v>6.3400690274797986E-2</v>
      </c>
      <c r="C64">
        <v>5.3778755920349801E-2</v>
      </c>
      <c r="D64">
        <v>8.5100869253188396E-2</v>
      </c>
      <c r="E64">
        <v>4.3162424567068404E-2</v>
      </c>
      <c r="F64">
        <v>-1.1228121543526651E-2</v>
      </c>
      <c r="G64">
        <v>-4.8401489882607283E-3</v>
      </c>
      <c r="H64">
        <v>-3.8333446586404092E-2</v>
      </c>
      <c r="I64">
        <v>6.6847445816736644E-3</v>
      </c>
      <c r="J64">
        <v>9.8985468566445328E-2</v>
      </c>
      <c r="K64">
        <v>2.006847402239656E-2</v>
      </c>
      <c r="L64">
        <v>-1.0614504367236878E-2</v>
      </c>
      <c r="M64">
        <v>-0.15599273834306157</v>
      </c>
      <c r="N64">
        <v>-3.0469927217129489E-2</v>
      </c>
      <c r="O64">
        <v>4.5089405379243101E-2</v>
      </c>
      <c r="P64">
        <v>1.4968300351217646E-2</v>
      </c>
      <c r="Q64">
        <v>-1.3743937711719341E-2</v>
      </c>
      <c r="R64" s="2">
        <v>0.21427150439288889</v>
      </c>
      <c r="S64">
        <v>7.9567058843131533E-2</v>
      </c>
      <c r="T64">
        <v>0.19135216234176605</v>
      </c>
      <c r="U64">
        <v>6.1104538341924253E-3</v>
      </c>
      <c r="V64">
        <v>-7.9797095337458504E-2</v>
      </c>
      <c r="W64">
        <v>-2.9394207741382045E-2</v>
      </c>
      <c r="X64">
        <v>3.5727856235800007E-2</v>
      </c>
      <c r="Y64">
        <v>-1.9797798665041135E-2</v>
      </c>
      <c r="Z64">
        <v>-1.3398826671195777E-2</v>
      </c>
      <c r="AB64">
        <f t="shared" si="0"/>
        <v>2.3502343419289137E-2</v>
      </c>
    </row>
    <row r="65" spans="1:28" x14ac:dyDescent="0.35">
      <c r="A65" s="1">
        <v>200404</v>
      </c>
      <c r="B65">
        <v>1.0506262288139062E-2</v>
      </c>
      <c r="C65">
        <v>-2.7122177151909874E-2</v>
      </c>
      <c r="D65">
        <v>4.2500200073558592E-2</v>
      </c>
      <c r="E65">
        <v>-4.1320894079077589E-2</v>
      </c>
      <c r="F65">
        <v>9.292719997866071E-2</v>
      </c>
      <c r="G65">
        <v>4.9086627368066793E-2</v>
      </c>
      <c r="H65">
        <v>4.4588132594133009E-2</v>
      </c>
      <c r="I65">
        <v>0.10228837762931263</v>
      </c>
      <c r="J65">
        <v>-1.2167800311516147E-2</v>
      </c>
      <c r="K65">
        <v>9.5707542635834045E-2</v>
      </c>
      <c r="L65">
        <v>-8.6969003758101293E-2</v>
      </c>
      <c r="M65">
        <v>-4.9724094676170866E-2</v>
      </c>
      <c r="N65">
        <v>-5.7767449640213304E-2</v>
      </c>
      <c r="O65">
        <v>8.9882088299735444E-2</v>
      </c>
      <c r="P65">
        <v>0.13244529977023814</v>
      </c>
      <c r="Q65">
        <v>5.5442985128328431E-2</v>
      </c>
      <c r="R65" s="2">
        <v>2.3839323629639822E-2</v>
      </c>
      <c r="S65">
        <v>-9.401273166918829E-2</v>
      </c>
      <c r="T65">
        <v>-0.22259747207649164</v>
      </c>
      <c r="U65">
        <v>-3.04817630647084E-2</v>
      </c>
      <c r="V65">
        <v>-0.1038345854817445</v>
      </c>
      <c r="W65">
        <v>-0.2088991953264249</v>
      </c>
      <c r="X65">
        <v>-9.0897608428812546E-2</v>
      </c>
      <c r="Y65">
        <v>-5.7070055503209045E-2</v>
      </c>
      <c r="Z65">
        <v>-1.6031001337453339E-2</v>
      </c>
      <c r="AB65">
        <f t="shared" si="0"/>
        <v>-1.4318782990496735E-2</v>
      </c>
    </row>
    <row r="66" spans="1:28" x14ac:dyDescent="0.35">
      <c r="A66" s="1">
        <v>200405</v>
      </c>
      <c r="B66">
        <v>-4.4905257740854652E-2</v>
      </c>
      <c r="C66">
        <v>-4.254799421451412E-2</v>
      </c>
      <c r="D66">
        <v>-0.17298351639069651</v>
      </c>
      <c r="E66">
        <v>-7.1508677702426068E-2</v>
      </c>
      <c r="F66">
        <v>6.4519844966297465E-2</v>
      </c>
      <c r="G66">
        <v>7.1638426710077599E-2</v>
      </c>
      <c r="H66">
        <v>6.4929787555662782E-2</v>
      </c>
      <c r="I66">
        <v>4.0935252877067382E-2</v>
      </c>
      <c r="J66">
        <v>0.10215674233412783</v>
      </c>
      <c r="K66">
        <v>4.9901654694999992E-2</v>
      </c>
      <c r="L66">
        <v>3.46973255295955E-2</v>
      </c>
      <c r="M66">
        <v>2.5346915449863141E-2</v>
      </c>
      <c r="N66">
        <v>0.23596560661816993</v>
      </c>
      <c r="O66">
        <v>2.1787673332747167E-2</v>
      </c>
      <c r="P66">
        <v>9.4628677013944576E-2</v>
      </c>
      <c r="Q66">
        <v>0.10510578828533326</v>
      </c>
      <c r="R66" s="2">
        <v>4.0777750708073435E-2</v>
      </c>
      <c r="S66">
        <v>1.8173297193705366E-2</v>
      </c>
      <c r="T66">
        <v>4.9737943710584254E-3</v>
      </c>
      <c r="U66">
        <v>1.7179806687252573E-2</v>
      </c>
      <c r="V66">
        <v>0.1691656437227064</v>
      </c>
      <c r="W66">
        <v>8.5651422029181634E-2</v>
      </c>
      <c r="X66">
        <v>4.4120112652743376E-2</v>
      </c>
      <c r="Y66">
        <v>6.4831725653225827E-2</v>
      </c>
      <c r="Z66">
        <v>1.1601843511040447E-2</v>
      </c>
      <c r="AB66">
        <f t="shared" si="0"/>
        <v>4.2689241764055925E-2</v>
      </c>
    </row>
    <row r="67" spans="1:28" x14ac:dyDescent="0.35">
      <c r="A67" s="1">
        <v>200406</v>
      </c>
      <c r="B67">
        <v>-0.13554643473400077</v>
      </c>
      <c r="C67">
        <v>-4.6221619853424357E-2</v>
      </c>
      <c r="D67">
        <v>-0.18191454872134055</v>
      </c>
      <c r="E67">
        <v>-4.790234873771871E-2</v>
      </c>
      <c r="F67">
        <v>-3.8460289267794753E-2</v>
      </c>
      <c r="G67">
        <v>-6.7100058496335296E-2</v>
      </c>
      <c r="H67">
        <v>2.2372815785446407E-2</v>
      </c>
      <c r="I67">
        <v>3.3314097939828348E-2</v>
      </c>
      <c r="J67">
        <v>-3.7179113849930064E-2</v>
      </c>
      <c r="K67">
        <v>-8.7500666768845853E-2</v>
      </c>
      <c r="L67">
        <v>-8.6737844311780693E-2</v>
      </c>
      <c r="M67">
        <v>-0.16665949515501977</v>
      </c>
      <c r="N67">
        <v>-0.11488870054313705</v>
      </c>
      <c r="O67">
        <v>9.4460433045811254E-2</v>
      </c>
      <c r="P67">
        <v>2.859046396421476E-2</v>
      </c>
      <c r="Q67">
        <v>-2.760114611746841E-2</v>
      </c>
      <c r="R67" s="2">
        <v>4.2103626690178628E-2</v>
      </c>
      <c r="S67">
        <v>-4.6870904986253351E-3</v>
      </c>
      <c r="T67">
        <v>-5.243054532936179E-2</v>
      </c>
      <c r="U67">
        <v>1.9718887624666743E-2</v>
      </c>
      <c r="V67">
        <v>4.1527929697074608E-3</v>
      </c>
      <c r="W67">
        <v>0.24480968447662657</v>
      </c>
      <c r="X67">
        <v>-4.6048208003561422E-2</v>
      </c>
      <c r="Y67">
        <v>-0.10869300310576432</v>
      </c>
      <c r="Z67">
        <v>1.739473251927539E-2</v>
      </c>
      <c r="AB67">
        <f t="shared" si="0"/>
        <v>-3.1668679624901205E-2</v>
      </c>
    </row>
    <row r="68" spans="1:28" x14ac:dyDescent="0.35">
      <c r="A68" s="1">
        <v>200407</v>
      </c>
      <c r="B68">
        <v>-0.17804580005384296</v>
      </c>
      <c r="C68">
        <v>-9.0730364768887767E-2</v>
      </c>
      <c r="D68">
        <v>-0.17550998651105401</v>
      </c>
      <c r="E68">
        <v>-0.1015950678764487</v>
      </c>
      <c r="F68">
        <v>0.14130032790129904</v>
      </c>
      <c r="G68">
        <v>0.18397373467054079</v>
      </c>
      <c r="H68">
        <v>0.15145518139391975</v>
      </c>
      <c r="I68">
        <v>0.15930709291516201</v>
      </c>
      <c r="J68">
        <v>-6.3565555111270242E-3</v>
      </c>
      <c r="K68">
        <v>0.1130480621298441</v>
      </c>
      <c r="L68">
        <v>0.22206284440152804</v>
      </c>
      <c r="M68">
        <v>-0.1418819078376331</v>
      </c>
      <c r="N68">
        <v>-0.11541956526359357</v>
      </c>
      <c r="O68">
        <v>8.3594023394347905E-2</v>
      </c>
      <c r="P68">
        <v>4.1246096836646741E-2</v>
      </c>
      <c r="Q68">
        <v>3.9417010317064627E-2</v>
      </c>
      <c r="R68" s="2">
        <v>-8.849904631807988E-2</v>
      </c>
      <c r="S68">
        <v>-9.0304701567645029E-4</v>
      </c>
      <c r="T68">
        <v>0.12300854631874239</v>
      </c>
      <c r="U68">
        <v>-1.4860750791542209E-2</v>
      </c>
      <c r="V68">
        <v>4.7298827335626716E-2</v>
      </c>
      <c r="W68">
        <v>-9.0515999121245735E-2</v>
      </c>
      <c r="X68">
        <v>6.1469817295162515E-2</v>
      </c>
      <c r="Y68">
        <v>5.3546191340499448E-2</v>
      </c>
      <c r="Z68">
        <v>-3.3858333588809554E-2</v>
      </c>
      <c r="AB68">
        <f t="shared" si="0"/>
        <v>1.7350402715885532E-2</v>
      </c>
    </row>
    <row r="69" spans="1:28" x14ac:dyDescent="0.35">
      <c r="A69" s="1">
        <v>200408</v>
      </c>
      <c r="B69">
        <v>8.2411418450040685E-2</v>
      </c>
      <c r="C69">
        <v>2.023389583652533E-2</v>
      </c>
      <c r="D69">
        <v>5.8171912511198139E-2</v>
      </c>
      <c r="E69">
        <v>2.626003171066383E-2</v>
      </c>
      <c r="F69">
        <v>1.2681656191023436E-2</v>
      </c>
      <c r="G69">
        <v>-3.2072427620752159E-2</v>
      </c>
      <c r="H69">
        <v>-3.4776449910541615E-2</v>
      </c>
      <c r="I69">
        <v>-3.3142479615479829E-2</v>
      </c>
      <c r="J69">
        <v>-0.16825873019167781</v>
      </c>
      <c r="K69">
        <v>-0.12056195474172325</v>
      </c>
      <c r="L69">
        <v>3.0591423012032826E-2</v>
      </c>
      <c r="M69">
        <v>0.21488450807289794</v>
      </c>
      <c r="N69">
        <v>9.2739368094768029E-2</v>
      </c>
      <c r="O69">
        <v>-2.836275026360837E-2</v>
      </c>
      <c r="P69">
        <v>-2.5939315935470345E-2</v>
      </c>
      <c r="Q69">
        <v>-4.229979468242713E-2</v>
      </c>
      <c r="R69" s="2">
        <v>-4.741310513183071E-2</v>
      </c>
      <c r="S69">
        <v>4.7917533652170184E-2</v>
      </c>
      <c r="T69">
        <v>4.0933027325022908E-2</v>
      </c>
      <c r="U69">
        <v>-3.3860788510131456E-3</v>
      </c>
      <c r="V69">
        <v>-1.4721146386703285E-2</v>
      </c>
      <c r="W69">
        <v>-8.7050619056341635E-2</v>
      </c>
      <c r="X69">
        <v>-1.5791504586286476E-2</v>
      </c>
      <c r="Y69">
        <v>-7.0350246460144858E-2</v>
      </c>
      <c r="Z69">
        <v>2.1252912552691089E-3</v>
      </c>
      <c r="AB69">
        <f t="shared" si="0"/>
        <v>-4.0542428574023908E-3</v>
      </c>
    </row>
    <row r="70" spans="1:28" x14ac:dyDescent="0.35">
      <c r="A70" s="1">
        <v>200409</v>
      </c>
      <c r="B70">
        <v>-0.14335271490842103</v>
      </c>
      <c r="C70">
        <v>-2.0678924127409428E-2</v>
      </c>
      <c r="D70">
        <v>-0.18476234988732174</v>
      </c>
      <c r="E70">
        <v>-5.3681886493943329E-2</v>
      </c>
      <c r="F70">
        <v>0.14994644104494848</v>
      </c>
      <c r="G70">
        <v>0.18136422015596032</v>
      </c>
      <c r="H70">
        <v>0.24570648014705587</v>
      </c>
      <c r="I70">
        <v>0.2265108361309329</v>
      </c>
      <c r="J70">
        <v>0.33416306636599363</v>
      </c>
      <c r="K70">
        <v>0.16349951468730925</v>
      </c>
      <c r="L70">
        <v>-0.13266636834026099</v>
      </c>
      <c r="M70">
        <v>-0.15047288987480853</v>
      </c>
      <c r="N70">
        <v>0.12971189073742487</v>
      </c>
      <c r="O70">
        <v>0.13890712028515076</v>
      </c>
      <c r="P70">
        <v>2.1029198286940543E-3</v>
      </c>
      <c r="Q70">
        <v>3.0052977076049772E-2</v>
      </c>
      <c r="R70" s="2">
        <v>3.9924362857877135E-2</v>
      </c>
      <c r="S70">
        <v>2.080955529964899E-2</v>
      </c>
      <c r="T70">
        <v>2.221380468231407E-2</v>
      </c>
      <c r="U70">
        <v>9.6251226128589523E-2</v>
      </c>
      <c r="V70">
        <v>6.7815771252517199E-2</v>
      </c>
      <c r="W70">
        <v>0.32772066877013833</v>
      </c>
      <c r="X70">
        <v>8.3202716288852299E-2</v>
      </c>
      <c r="Y70">
        <v>0.13704801149250354</v>
      </c>
      <c r="Z70">
        <v>8.885932031076002E-3</v>
      </c>
      <c r="AB70">
        <f t="shared" ref="AB70:AB133" si="1">AVERAGE(B70:Y70)</f>
        <v>7.1305685399991492E-2</v>
      </c>
    </row>
    <row r="71" spans="1:28" x14ac:dyDescent="0.35">
      <c r="A71" s="1">
        <v>200410</v>
      </c>
      <c r="B71">
        <v>-2.2564776696392827E-2</v>
      </c>
      <c r="C71">
        <v>2.7398830624807878E-2</v>
      </c>
      <c r="D71">
        <v>-1.2841069479529083E-2</v>
      </c>
      <c r="E71">
        <v>2.7484276987136992E-2</v>
      </c>
      <c r="F71">
        <v>8.002105739468561E-2</v>
      </c>
      <c r="G71">
        <v>5.3816344863344953E-2</v>
      </c>
      <c r="H71">
        <v>6.2439219284563759E-2</v>
      </c>
      <c r="I71">
        <v>3.0975417330078914E-2</v>
      </c>
      <c r="J71">
        <v>0.28914178876720442</v>
      </c>
      <c r="K71">
        <v>5.1995207358476701E-3</v>
      </c>
      <c r="L71">
        <v>1.5011296566953564E-2</v>
      </c>
      <c r="M71">
        <v>-3.2140056040843606E-2</v>
      </c>
      <c r="N71">
        <v>-9.2971438993979139E-2</v>
      </c>
      <c r="O71">
        <v>-4.4301347151037687E-2</v>
      </c>
      <c r="P71">
        <v>-3.5675384404894692E-2</v>
      </c>
      <c r="Q71">
        <v>-3.1174986854648288E-2</v>
      </c>
      <c r="R71" s="2">
        <v>-3.2301022018138739E-2</v>
      </c>
      <c r="S71">
        <v>2.3668984081030339E-2</v>
      </c>
      <c r="T71">
        <v>5.9102267775662333E-2</v>
      </c>
      <c r="U71">
        <v>-1.168941937119891E-2</v>
      </c>
      <c r="V71">
        <v>-4.9563604503338216E-2</v>
      </c>
      <c r="W71">
        <v>-0.15558540429932027</v>
      </c>
      <c r="X71">
        <v>-3.3541803537913507E-2</v>
      </c>
      <c r="Y71">
        <v>-3.5883073923261899E-2</v>
      </c>
      <c r="Z71">
        <v>1.325267324307147E-2</v>
      </c>
      <c r="AB71">
        <f t="shared" si="1"/>
        <v>3.5010673807008182E-3</v>
      </c>
    </row>
    <row r="72" spans="1:28" x14ac:dyDescent="0.35">
      <c r="A72" s="1">
        <v>200411</v>
      </c>
      <c r="B72">
        <v>3.3893037343470946E-3</v>
      </c>
      <c r="C72">
        <v>-4.7372433293960479E-2</v>
      </c>
      <c r="D72">
        <v>-9.276274431035814E-3</v>
      </c>
      <c r="E72">
        <v>-4.8181173604263161E-2</v>
      </c>
      <c r="F72">
        <v>-4.7375951213763104E-2</v>
      </c>
      <c r="G72">
        <v>-4.4041166156781782E-2</v>
      </c>
      <c r="H72">
        <v>-1.8284951956603332E-2</v>
      </c>
      <c r="I72">
        <v>-1.5379017062291844E-2</v>
      </c>
      <c r="J72">
        <v>-0.11197956215830671</v>
      </c>
      <c r="K72">
        <v>-3.598941560635828E-2</v>
      </c>
      <c r="L72">
        <v>0.12099168368435867</v>
      </c>
      <c r="M72">
        <v>-3.3707018928168077E-3</v>
      </c>
      <c r="N72">
        <v>0.31412782195159639</v>
      </c>
      <c r="O72">
        <v>3.0115077506536119E-2</v>
      </c>
      <c r="P72">
        <v>-1.695577188079116E-2</v>
      </c>
      <c r="Q72">
        <v>5.8566811063420175E-2</v>
      </c>
      <c r="R72" s="2">
        <v>0.14049441610884411</v>
      </c>
      <c r="S72">
        <v>5.8506045160713178E-2</v>
      </c>
      <c r="T72">
        <v>6.8688248569084245E-2</v>
      </c>
      <c r="U72">
        <v>9.5439319951287106E-3</v>
      </c>
      <c r="V72">
        <v>7.8329991181542519E-2</v>
      </c>
      <c r="W72">
        <v>2.8320720532719883E-2</v>
      </c>
      <c r="X72">
        <v>7.2970995934395433E-2</v>
      </c>
      <c r="Y72">
        <v>0.10182980037408047</v>
      </c>
      <c r="Z72">
        <v>3.9403732749132905E-2</v>
      </c>
      <c r="AB72">
        <f t="shared" si="1"/>
        <v>2.8652851189158102E-2</v>
      </c>
    </row>
    <row r="73" spans="1:28" x14ac:dyDescent="0.35">
      <c r="A73" s="1">
        <v>200412</v>
      </c>
      <c r="B73">
        <v>-5.0963080222622085E-4</v>
      </c>
      <c r="C73">
        <v>2.2111986174659141E-2</v>
      </c>
      <c r="D73">
        <v>6.1354345865015161E-3</v>
      </c>
      <c r="E73">
        <v>1.8267595196435921E-2</v>
      </c>
      <c r="F73">
        <v>-0.11070352374840826</v>
      </c>
      <c r="G73">
        <v>-0.10924032928549038</v>
      </c>
      <c r="H73">
        <v>-0.11005628494332101</v>
      </c>
      <c r="I73">
        <v>-0.13754379387442864</v>
      </c>
      <c r="J73">
        <v>-0.17586920939427525</v>
      </c>
      <c r="K73">
        <v>-0.11276384600610682</v>
      </c>
      <c r="L73">
        <v>-6.2880905587216929E-2</v>
      </c>
      <c r="M73">
        <v>-6.4227689064040401E-3</v>
      </c>
      <c r="N73">
        <v>7.6344146834815094E-2</v>
      </c>
      <c r="O73">
        <v>2.6781796077161833E-2</v>
      </c>
      <c r="P73">
        <v>-7.816335102764288E-2</v>
      </c>
      <c r="Q73">
        <v>-1.7292320135843697E-2</v>
      </c>
      <c r="R73" s="2">
        <v>2.6218243125762913E-3</v>
      </c>
      <c r="S73">
        <v>-2.922384423991186E-2</v>
      </c>
      <c r="T73">
        <v>-0.11586908574588548</v>
      </c>
      <c r="U73">
        <v>7.078151973510835E-2</v>
      </c>
      <c r="V73">
        <v>5.9177954487155245E-2</v>
      </c>
      <c r="W73">
        <v>4.9804022274590055E-2</v>
      </c>
      <c r="X73">
        <v>2.1559140708825024E-2</v>
      </c>
      <c r="Y73">
        <v>7.5606293966900495E-2</v>
      </c>
      <c r="Z73">
        <v>3.4509624411488082E-2</v>
      </c>
      <c r="AB73">
        <f t="shared" si="1"/>
        <v>-2.6556132472601357E-2</v>
      </c>
    </row>
    <row r="74" spans="1:28" x14ac:dyDescent="0.35">
      <c r="A74" s="1">
        <v>200501</v>
      </c>
      <c r="B74">
        <v>-3.8507207976513559E-2</v>
      </c>
      <c r="C74">
        <v>-3.6171324100112298E-2</v>
      </c>
      <c r="D74">
        <v>-6.0719674109577217E-2</v>
      </c>
      <c r="E74">
        <v>-5.3739513299388912E-2</v>
      </c>
      <c r="F74">
        <v>0.13037022708904575</v>
      </c>
      <c r="G74">
        <v>0.10600555366884966</v>
      </c>
      <c r="H74">
        <v>7.7803266079488051E-2</v>
      </c>
      <c r="I74">
        <v>7.2594908919477397E-2</v>
      </c>
      <c r="J74">
        <v>2.7685376996584927E-2</v>
      </c>
      <c r="K74">
        <v>0.18990514079083851</v>
      </c>
      <c r="L74">
        <v>-1.1783670555799229E-2</v>
      </c>
      <c r="M74">
        <v>-2.3957534060479364E-2</v>
      </c>
      <c r="N74">
        <v>2.5338371073402262E-2</v>
      </c>
      <c r="O74">
        <v>2.0331355305867525E-2</v>
      </c>
      <c r="P74">
        <v>4.2827683089555646E-2</v>
      </c>
      <c r="Q74">
        <v>6.0294658023929875E-3</v>
      </c>
      <c r="R74" s="2">
        <v>-1.8910529166551188E-3</v>
      </c>
      <c r="S74">
        <v>-3.0853573638625027E-2</v>
      </c>
      <c r="T74">
        <v>-1.2766287255597444E-2</v>
      </c>
      <c r="U74">
        <v>-4.7839358717803031E-2</v>
      </c>
      <c r="V74">
        <v>-6.0365872304628629E-2</v>
      </c>
      <c r="W74">
        <v>-2.3788652477221728E-2</v>
      </c>
      <c r="X74">
        <v>-1.513845737395878E-2</v>
      </c>
      <c r="Y74">
        <v>4.6853265474598171E-2</v>
      </c>
      <c r="Z74">
        <v>-2.2384932752704815E-2</v>
      </c>
      <c r="AB74">
        <f t="shared" si="1"/>
        <v>1.3675934812655858E-2</v>
      </c>
    </row>
    <row r="75" spans="1:28" x14ac:dyDescent="0.35">
      <c r="A75" s="1">
        <v>200502</v>
      </c>
      <c r="B75">
        <v>0.12952307539699731</v>
      </c>
      <c r="C75">
        <v>9.5419657255080642E-2</v>
      </c>
      <c r="D75">
        <v>0.20303186019785022</v>
      </c>
      <c r="E75">
        <v>0.18363768044824744</v>
      </c>
      <c r="F75">
        <v>7.8841626824137978E-2</v>
      </c>
      <c r="G75">
        <v>7.2075587556376886E-2</v>
      </c>
      <c r="H75">
        <v>7.2389475046726076E-2</v>
      </c>
      <c r="I75">
        <v>0.13845399894314214</v>
      </c>
      <c r="J75">
        <v>5.6201304569652541E-2</v>
      </c>
      <c r="K75">
        <v>4.5816173750390064E-2</v>
      </c>
      <c r="L75">
        <v>0.13597046642624158</v>
      </c>
      <c r="M75">
        <v>0.17049288240961291</v>
      </c>
      <c r="N75">
        <v>0.16763348182383539</v>
      </c>
      <c r="O75">
        <v>-2.8487191960890855E-3</v>
      </c>
      <c r="P75">
        <v>-2.7605974483567698E-2</v>
      </c>
      <c r="Q75">
        <v>-2.4235496245911849E-2</v>
      </c>
      <c r="R75" s="2">
        <v>-5.7031073064360577E-3</v>
      </c>
      <c r="S75">
        <v>3.1779735976607063E-2</v>
      </c>
      <c r="T75">
        <v>9.4044448156981222E-2</v>
      </c>
      <c r="U75">
        <v>3.2692834942543131E-2</v>
      </c>
      <c r="V75">
        <v>1.6191098621477416E-2</v>
      </c>
      <c r="W75">
        <v>0.1248828519654082</v>
      </c>
      <c r="X75">
        <v>4.9342704429686988E-2</v>
      </c>
      <c r="Y75">
        <v>7.2936458316532685E-2</v>
      </c>
      <c r="Z75">
        <v>2.0620960225247103E-2</v>
      </c>
      <c r="AB75">
        <f t="shared" si="1"/>
        <v>7.9623504409396806E-2</v>
      </c>
    </row>
    <row r="76" spans="1:28" x14ac:dyDescent="0.35">
      <c r="A76" s="1">
        <v>200503</v>
      </c>
      <c r="B76">
        <v>-4.0754169217101878E-2</v>
      </c>
      <c r="C76">
        <v>-5.1833443901133647E-2</v>
      </c>
      <c r="D76">
        <v>2.1213078786134716E-2</v>
      </c>
      <c r="E76">
        <v>-3.6335580067611589E-2</v>
      </c>
      <c r="F76">
        <v>0.11117411020033957</v>
      </c>
      <c r="G76">
        <v>7.2826094697508031E-2</v>
      </c>
      <c r="H76">
        <v>0.11857926118310794</v>
      </c>
      <c r="I76">
        <v>0.13615490584231757</v>
      </c>
      <c r="J76">
        <v>0.13363525303475629</v>
      </c>
      <c r="K76">
        <v>0.18140354682351106</v>
      </c>
      <c r="L76">
        <v>-6.5586528127360683E-2</v>
      </c>
      <c r="M76">
        <v>3.8998486410525175E-2</v>
      </c>
      <c r="N76">
        <v>4.8878475186461309E-2</v>
      </c>
      <c r="O76">
        <v>-4.9778608349130463E-2</v>
      </c>
      <c r="P76">
        <v>6.9585801067989783E-2</v>
      </c>
      <c r="Q76">
        <v>-1.048019874776451E-2</v>
      </c>
      <c r="R76" s="2">
        <v>6.7617431749699586E-2</v>
      </c>
      <c r="S76">
        <v>-1.5797003778205736E-2</v>
      </c>
      <c r="T76">
        <v>-3.0226729273045216E-2</v>
      </c>
      <c r="U76">
        <v>3.1457200462575739E-2</v>
      </c>
      <c r="V76">
        <v>4.0293387680546869E-2</v>
      </c>
      <c r="W76">
        <v>-8.4010727055874972E-3</v>
      </c>
      <c r="X76">
        <v>2.4317049698373252E-2</v>
      </c>
      <c r="Y76">
        <v>-5.95517671200486E-3</v>
      </c>
      <c r="Z76">
        <v>-1.8026134018973364E-2</v>
      </c>
      <c r="AB76">
        <f t="shared" si="1"/>
        <v>3.2541065497704198E-2</v>
      </c>
    </row>
    <row r="77" spans="1:28" x14ac:dyDescent="0.35">
      <c r="A77" s="1">
        <v>200504</v>
      </c>
      <c r="B77">
        <v>4.0228077804882389E-3</v>
      </c>
      <c r="C77">
        <v>-1.8243961285227216E-2</v>
      </c>
      <c r="D77">
        <v>1.1635073533690685E-2</v>
      </c>
      <c r="E77">
        <v>-1.1986987278560636E-2</v>
      </c>
      <c r="F77">
        <v>-5.1638781816370972E-2</v>
      </c>
      <c r="G77">
        <v>-9.4163501281516571E-2</v>
      </c>
      <c r="H77">
        <v>-0.10832488387363996</v>
      </c>
      <c r="I77">
        <v>-6.361081472744394E-2</v>
      </c>
      <c r="J77">
        <v>-0.13131136034990157</v>
      </c>
      <c r="K77">
        <v>-8.2481380123183345E-2</v>
      </c>
      <c r="L77">
        <v>-7.3062156811953063E-2</v>
      </c>
      <c r="M77">
        <v>8.1990608622355021E-2</v>
      </c>
      <c r="N77">
        <v>2.0324335830637967E-2</v>
      </c>
      <c r="O77">
        <v>-5.6742335574035494E-3</v>
      </c>
      <c r="P77">
        <v>3.2841209509380159E-2</v>
      </c>
      <c r="Q77">
        <v>3.5012703661555997E-3</v>
      </c>
      <c r="R77" s="2">
        <v>-1.8080805408436821E-2</v>
      </c>
      <c r="S77">
        <v>1.1102542353291577E-2</v>
      </c>
      <c r="T77">
        <v>-3.1724469456399909E-2</v>
      </c>
      <c r="U77">
        <v>-7.9531972819964672E-2</v>
      </c>
      <c r="V77">
        <v>-3.9890810944950915E-2</v>
      </c>
      <c r="W77">
        <v>-1.8607241567516557E-3</v>
      </c>
      <c r="X77">
        <v>-2.1795208778425189E-2</v>
      </c>
      <c r="Y77">
        <v>-4.5793804209896788E-2</v>
      </c>
      <c r="Z77">
        <v>-2.0768252099893667E-2</v>
      </c>
      <c r="AB77">
        <f t="shared" si="1"/>
        <v>-2.9739917036834488E-2</v>
      </c>
    </row>
    <row r="78" spans="1:28" x14ac:dyDescent="0.35">
      <c r="A78" s="1">
        <v>200505</v>
      </c>
      <c r="B78">
        <v>4.2905703502036249E-2</v>
      </c>
      <c r="C78">
        <v>1.742349079364958E-2</v>
      </c>
      <c r="D78">
        <v>0.105884212619986</v>
      </c>
      <c r="E78">
        <v>2.2148540579885079E-2</v>
      </c>
      <c r="F78">
        <v>-3.3316316874698404E-3</v>
      </c>
      <c r="G78">
        <v>4.694469184630342E-2</v>
      </c>
      <c r="H78">
        <v>1.6740809064553757E-2</v>
      </c>
      <c r="I78">
        <v>-1.7940162849996655E-2</v>
      </c>
      <c r="J78">
        <v>-2.9915624431425342E-2</v>
      </c>
      <c r="K78">
        <v>-1.5175388651642759E-2</v>
      </c>
      <c r="L78">
        <v>-4.7006164030864724E-2</v>
      </c>
      <c r="M78">
        <v>-0.13769848272679269</v>
      </c>
      <c r="N78">
        <v>-6.7134765228866092E-2</v>
      </c>
      <c r="O78">
        <v>9.6039587407670147E-3</v>
      </c>
      <c r="P78">
        <v>4.48622121497812E-2</v>
      </c>
      <c r="Q78">
        <v>-1.1901160489257837E-2</v>
      </c>
      <c r="R78" s="2">
        <v>-7.446211959409578E-2</v>
      </c>
      <c r="S78">
        <v>-3.8537652814186994E-2</v>
      </c>
      <c r="T78">
        <v>7.4844991119246362E-2</v>
      </c>
      <c r="U78">
        <v>-4.6434595537771489E-2</v>
      </c>
      <c r="V78">
        <v>1.2975482760349674E-2</v>
      </c>
      <c r="W78">
        <v>3.615901029448032E-2</v>
      </c>
      <c r="X78">
        <v>-4.3269661602767337E-2</v>
      </c>
      <c r="Y78">
        <v>-1.046048159679298E-2</v>
      </c>
      <c r="Z78">
        <v>2.9346265399445091E-2</v>
      </c>
      <c r="AB78">
        <f t="shared" si="1"/>
        <v>-4.6989494904538286E-3</v>
      </c>
    </row>
    <row r="79" spans="1:28" x14ac:dyDescent="0.35">
      <c r="A79" s="1">
        <v>200506</v>
      </c>
      <c r="B79">
        <v>1.3319375283069239E-3</v>
      </c>
      <c r="C79">
        <v>-9.9093187673775333E-3</v>
      </c>
      <c r="D79">
        <v>-9.019638460087423E-3</v>
      </c>
      <c r="E79">
        <v>-1.6260470615137852E-3</v>
      </c>
      <c r="F79">
        <v>0.10382658155654982</v>
      </c>
      <c r="G79">
        <v>8.8019248678777209E-2</v>
      </c>
      <c r="H79">
        <v>0.13193432230442145</v>
      </c>
      <c r="I79">
        <v>0.15604356418466933</v>
      </c>
      <c r="J79">
        <v>9.3124162755783113E-2</v>
      </c>
      <c r="K79">
        <v>7.0818770152643318E-2</v>
      </c>
      <c r="L79">
        <v>1.4908551447829457E-2</v>
      </c>
      <c r="M79">
        <v>0.15877690198915026</v>
      </c>
      <c r="N79">
        <v>-8.6961060915635185E-2</v>
      </c>
      <c r="O79">
        <v>6.3540197045159286E-2</v>
      </c>
      <c r="P79">
        <v>-2.3933099746510603E-2</v>
      </c>
      <c r="Q79">
        <v>-6.4383763686486628E-2</v>
      </c>
      <c r="R79" s="2">
        <v>-9.1292810712245903E-2</v>
      </c>
      <c r="S79">
        <v>4.20060529438403E-2</v>
      </c>
      <c r="T79">
        <v>-5.0160652438321712E-2</v>
      </c>
      <c r="U79">
        <v>-1.7661806516045583E-2</v>
      </c>
      <c r="V79">
        <v>-8.4421140348090187E-2</v>
      </c>
      <c r="W79">
        <v>-0.11389579569684023</v>
      </c>
      <c r="X79">
        <v>8.4919994643269311E-2</v>
      </c>
      <c r="Y79">
        <v>-4.9581436912616898E-2</v>
      </c>
      <c r="Z79">
        <v>-4.5765158307990326E-4</v>
      </c>
      <c r="AB79">
        <f t="shared" si="1"/>
        <v>1.6933488082026174E-2</v>
      </c>
    </row>
    <row r="80" spans="1:28" x14ac:dyDescent="0.35">
      <c r="A80" s="1">
        <v>200507</v>
      </c>
      <c r="B80">
        <v>6.5725667003855681E-2</v>
      </c>
      <c r="C80">
        <v>1.3842639311697089E-2</v>
      </c>
      <c r="D80">
        <v>3.9810868077029764E-2</v>
      </c>
      <c r="E80">
        <v>-1.1027700319909741E-2</v>
      </c>
      <c r="F80">
        <v>6.8271573320060064E-2</v>
      </c>
      <c r="G80">
        <v>7.3395412871540666E-2</v>
      </c>
      <c r="H80">
        <v>2.5735252152283554E-2</v>
      </c>
      <c r="I80">
        <v>1.4758818042714948E-2</v>
      </c>
      <c r="J80">
        <v>0.12810239876915794</v>
      </c>
      <c r="K80">
        <v>0.10101622807140492</v>
      </c>
      <c r="L80">
        <v>1.5089715675814543E-2</v>
      </c>
      <c r="M80">
        <v>-6.5902900938453107E-2</v>
      </c>
      <c r="N80">
        <v>-4.9808424966346673E-2</v>
      </c>
      <c r="O80">
        <v>5.5839565467638914E-2</v>
      </c>
      <c r="P80">
        <v>-1.6301414503365565E-2</v>
      </c>
      <c r="Q80">
        <v>4.9276274171038206E-2</v>
      </c>
      <c r="R80" s="2">
        <v>-0.13065103015727614</v>
      </c>
      <c r="S80">
        <v>-2.488449709502405E-3</v>
      </c>
      <c r="T80">
        <v>2.6196424380511285E-2</v>
      </c>
      <c r="U80">
        <v>7.4815828239008245E-2</v>
      </c>
      <c r="V80">
        <v>-3.7230768690382041E-2</v>
      </c>
      <c r="W80">
        <v>-2.4769616429559101E-2</v>
      </c>
      <c r="X80">
        <v>6.2502400195214983E-2</v>
      </c>
      <c r="Y80">
        <v>2.5294710033095899E-2</v>
      </c>
      <c r="Z80">
        <v>3.6238965917694668E-2</v>
      </c>
      <c r="AB80">
        <f t="shared" si="1"/>
        <v>2.0895561252802994E-2</v>
      </c>
    </row>
    <row r="81" spans="1:28" x14ac:dyDescent="0.35">
      <c r="A81" s="1">
        <v>200508</v>
      </c>
      <c r="B81">
        <v>-8.0901152593363168E-2</v>
      </c>
      <c r="C81">
        <v>1.9871805280904448E-2</v>
      </c>
      <c r="D81">
        <v>-0.1167501686741645</v>
      </c>
      <c r="E81">
        <v>-3.0957343659212239E-2</v>
      </c>
      <c r="F81">
        <v>0.12343877775868084</v>
      </c>
      <c r="G81">
        <v>0.14513253317661839</v>
      </c>
      <c r="H81">
        <v>0.24390891754594676</v>
      </c>
      <c r="I81">
        <v>0.19446107895437068</v>
      </c>
      <c r="J81">
        <v>0.4601159412491248</v>
      </c>
      <c r="K81">
        <v>0.31158036848863691</v>
      </c>
      <c r="L81">
        <v>-5.1276869044980335E-2</v>
      </c>
      <c r="M81">
        <v>-5.3704515242861642E-2</v>
      </c>
      <c r="N81">
        <v>-2.7155509291350504E-2</v>
      </c>
      <c r="O81">
        <v>2.8714513326288837E-2</v>
      </c>
      <c r="P81">
        <v>2.556142272044197E-2</v>
      </c>
      <c r="Q81">
        <v>-1.4689257158430282E-2</v>
      </c>
      <c r="R81" s="2">
        <v>8.254789543792819E-2</v>
      </c>
      <c r="S81">
        <v>5.3103153123071024E-3</v>
      </c>
      <c r="T81">
        <v>-5.4349141185384441E-2</v>
      </c>
      <c r="U81">
        <v>-3.4239146932192135E-3</v>
      </c>
      <c r="V81">
        <v>1.3140458237742644E-2</v>
      </c>
      <c r="W81">
        <v>3.6944984935456532E-2</v>
      </c>
      <c r="X81">
        <v>2.3344791172260505E-2</v>
      </c>
      <c r="Y81">
        <v>8.0900174181990192E-2</v>
      </c>
      <c r="Z81">
        <v>-9.0511855500279344E-3</v>
      </c>
      <c r="AB81">
        <f t="shared" si="1"/>
        <v>5.6740254426488855E-2</v>
      </c>
    </row>
    <row r="82" spans="1:28" x14ac:dyDescent="0.35">
      <c r="A82" s="1">
        <v>200509</v>
      </c>
      <c r="B82">
        <v>-5.1269765689799782E-2</v>
      </c>
      <c r="C82">
        <v>0.10057658445447783</v>
      </c>
      <c r="D82">
        <v>-4.9751971435005107E-2</v>
      </c>
      <c r="E82">
        <v>8.9097478067674402E-2</v>
      </c>
      <c r="F82">
        <v>-3.5637099520154591E-2</v>
      </c>
      <c r="G82">
        <v>-2.8946251037387676E-2</v>
      </c>
      <c r="H82">
        <v>3.742441127188318E-2</v>
      </c>
      <c r="I82">
        <v>-1.942198352765068E-3</v>
      </c>
      <c r="J82">
        <v>0.23631211423080062</v>
      </c>
      <c r="K82">
        <v>-5.4682614619901537E-2</v>
      </c>
      <c r="L82">
        <v>5.7009696795451764E-3</v>
      </c>
      <c r="M82">
        <v>6.9057961549444824E-2</v>
      </c>
      <c r="N82">
        <v>-8.0674458440463503E-2</v>
      </c>
      <c r="O82">
        <v>0.12013012034988284</v>
      </c>
      <c r="P82">
        <v>4.2803690559474541E-2</v>
      </c>
      <c r="Q82">
        <v>9.32316991230287E-2</v>
      </c>
      <c r="R82" s="2">
        <v>-1.711083428047163E-2</v>
      </c>
      <c r="S82">
        <v>7.9558632817110619E-2</v>
      </c>
      <c r="T82">
        <v>9.3232005124424561E-2</v>
      </c>
      <c r="U82">
        <v>1.9265600269234443E-3</v>
      </c>
      <c r="V82">
        <v>7.3131103999270683E-2</v>
      </c>
      <c r="W82">
        <v>-9.8039510337802907E-2</v>
      </c>
      <c r="X82">
        <v>4.6422956719077174E-2</v>
      </c>
      <c r="Y82">
        <v>4.0447526221136336E-2</v>
      </c>
      <c r="Z82">
        <v>7.8400289875798918E-3</v>
      </c>
      <c r="AB82">
        <f t="shared" si="1"/>
        <v>2.9624962936683468E-2</v>
      </c>
    </row>
    <row r="83" spans="1:28" x14ac:dyDescent="0.35">
      <c r="A83" s="1">
        <v>200510</v>
      </c>
      <c r="B83">
        <v>-4.72270071594319E-2</v>
      </c>
      <c r="C83">
        <v>-1.9192271418351801E-2</v>
      </c>
      <c r="D83">
        <v>-5.7603971060363971E-3</v>
      </c>
      <c r="E83">
        <v>-8.290611982641044E-2</v>
      </c>
      <c r="F83">
        <v>-8.5437645495210005E-2</v>
      </c>
      <c r="G83">
        <v>-9.1506697122829356E-2</v>
      </c>
      <c r="H83">
        <v>-0.13530428673761583</v>
      </c>
      <c r="I83">
        <v>-0.10486480861320846</v>
      </c>
      <c r="J83">
        <v>-9.5360479111237406E-2</v>
      </c>
      <c r="K83">
        <v>-0.23092667679247153</v>
      </c>
      <c r="L83">
        <v>-4.4894479300623617E-2</v>
      </c>
      <c r="M83">
        <v>-2.5032750602836024E-2</v>
      </c>
      <c r="N83">
        <v>2.8988297557466455E-2</v>
      </c>
      <c r="O83">
        <v>1.5727526139462666E-2</v>
      </c>
      <c r="P83">
        <v>-7.572938328442972E-3</v>
      </c>
      <c r="Q83">
        <v>1.4593957204521193E-2</v>
      </c>
      <c r="R83" s="2">
        <v>-3.1795981236699071E-2</v>
      </c>
      <c r="S83">
        <v>-8.6873943536082392E-3</v>
      </c>
      <c r="T83">
        <v>1.1221492784240516E-2</v>
      </c>
      <c r="U83">
        <v>7.9700658254357362E-2</v>
      </c>
      <c r="V83">
        <v>3.067376386795715E-2</v>
      </c>
      <c r="W83">
        <v>-0.116271816672072</v>
      </c>
      <c r="X83">
        <v>4.7706365487512052E-2</v>
      </c>
      <c r="Y83">
        <v>9.3996991238963268E-2</v>
      </c>
      <c r="Z83">
        <v>-1.6573186421144519E-2</v>
      </c>
      <c r="AB83">
        <f t="shared" si="1"/>
        <v>-3.3755529055941848E-2</v>
      </c>
    </row>
    <row r="84" spans="1:28" x14ac:dyDescent="0.35">
      <c r="A84" s="1">
        <v>200511</v>
      </c>
      <c r="B84">
        <v>2.2045546858919868E-2</v>
      </c>
      <c r="C84">
        <v>1.3550019236989821E-3</v>
      </c>
      <c r="D84">
        <v>-4.5605211434600501E-2</v>
      </c>
      <c r="E84">
        <v>1.100412014958041E-2</v>
      </c>
      <c r="F84">
        <v>-4.0510340884921885E-2</v>
      </c>
      <c r="G84">
        <v>-4.0007333779239047E-2</v>
      </c>
      <c r="H84">
        <v>-6.6560936692564368E-2</v>
      </c>
      <c r="I84">
        <v>-8.7539460475442726E-2</v>
      </c>
      <c r="J84">
        <v>5.115761700098731E-2</v>
      </c>
      <c r="K84">
        <v>-3.6870146487394971E-2</v>
      </c>
      <c r="L84">
        <v>4.4356637513499907E-2</v>
      </c>
      <c r="M84">
        <v>7.5817328488871905E-3</v>
      </c>
      <c r="N84">
        <v>9.9325834718034254E-4</v>
      </c>
      <c r="O84">
        <v>0.1025731173012978</v>
      </c>
      <c r="P84">
        <v>2.8545548789214916E-2</v>
      </c>
      <c r="Q84">
        <v>5.5892405431448369E-2</v>
      </c>
      <c r="R84" s="2">
        <v>9.4729493365640197E-2</v>
      </c>
      <c r="S84">
        <v>7.0648187867346765E-2</v>
      </c>
      <c r="T84">
        <v>0.10787067292859487</v>
      </c>
      <c r="U84">
        <v>8.1872000741980838E-2</v>
      </c>
      <c r="V84">
        <v>8.8556976921131889E-2</v>
      </c>
      <c r="W84">
        <v>6.283778859751947E-2</v>
      </c>
      <c r="X84">
        <v>8.6418296301727676E-2</v>
      </c>
      <c r="Y84">
        <v>0.11951581872573207</v>
      </c>
      <c r="Z84">
        <v>3.459328449694013E-2</v>
      </c>
      <c r="AB84">
        <f t="shared" si="1"/>
        <v>3.0035866327509389E-2</v>
      </c>
    </row>
    <row r="85" spans="1:28" x14ac:dyDescent="0.35">
      <c r="A85" s="1">
        <v>200512</v>
      </c>
      <c r="B85">
        <v>6.6844438687559696E-2</v>
      </c>
      <c r="C85">
        <v>4.7292390120793178E-2</v>
      </c>
      <c r="D85">
        <v>9.1035900593427588E-2</v>
      </c>
      <c r="E85">
        <v>5.825050139712791E-2</v>
      </c>
      <c r="F85">
        <v>5.4770917224720758E-2</v>
      </c>
      <c r="G85">
        <v>5.9550137612950887E-2</v>
      </c>
      <c r="H85">
        <v>4.1855917701232329E-2</v>
      </c>
      <c r="I85">
        <v>1.4693620952346685E-2</v>
      </c>
      <c r="J85">
        <v>-0.10161859813556325</v>
      </c>
      <c r="K85">
        <v>0.14611343050138018</v>
      </c>
      <c r="L85">
        <v>6.3069630764847548E-2</v>
      </c>
      <c r="M85">
        <v>3.8254278896728139E-2</v>
      </c>
      <c r="N85">
        <v>0.10243394792234548</v>
      </c>
      <c r="O85">
        <v>0.18896136871525265</v>
      </c>
      <c r="P85">
        <v>-1.6436997550822167E-2</v>
      </c>
      <c r="Q85">
        <v>1.2247198736790584E-2</v>
      </c>
      <c r="R85" s="2">
        <v>-2.6916410105055012E-2</v>
      </c>
      <c r="S85">
        <v>4.522262802694979E-2</v>
      </c>
      <c r="T85">
        <v>6.7304067471558024E-2</v>
      </c>
      <c r="U85">
        <v>7.0849834074693238E-2</v>
      </c>
      <c r="V85">
        <v>9.2502828742129818E-3</v>
      </c>
      <c r="W85">
        <v>4.3060043846293694E-2</v>
      </c>
      <c r="X85">
        <v>3.9635569170171206E-2</v>
      </c>
      <c r="Y85">
        <v>0.12113317874851791</v>
      </c>
      <c r="Z85">
        <v>-9.0344756972622403E-5</v>
      </c>
      <c r="AB85">
        <f t="shared" si="1"/>
        <v>5.1535719927019163E-2</v>
      </c>
    </row>
    <row r="86" spans="1:28" x14ac:dyDescent="0.35">
      <c r="A86" s="1">
        <v>200601</v>
      </c>
      <c r="B86">
        <v>1.5293748565006744E-2</v>
      </c>
      <c r="C86">
        <v>2.8113620299941161E-2</v>
      </c>
      <c r="D86">
        <v>-2.8071485442218547E-2</v>
      </c>
      <c r="E86">
        <v>1.1335664869428752E-2</v>
      </c>
      <c r="F86">
        <v>0.12020698987644393</v>
      </c>
      <c r="G86">
        <v>0.11031417865532567</v>
      </c>
      <c r="H86">
        <v>3.9864096588696114E-2</v>
      </c>
      <c r="I86">
        <v>9.5812088006514085E-2</v>
      </c>
      <c r="J86">
        <v>-0.17494085781703916</v>
      </c>
      <c r="K86">
        <v>1.8542756963880979E-2</v>
      </c>
      <c r="L86">
        <v>-1.1213479374501437E-2</v>
      </c>
      <c r="M86">
        <v>2.892743354944162E-2</v>
      </c>
      <c r="N86">
        <v>0.10805530671019954</v>
      </c>
      <c r="O86">
        <v>0.23776250303916954</v>
      </c>
      <c r="P86">
        <v>-4.2557781786467214E-2</v>
      </c>
      <c r="Q86">
        <v>-4.7045078285568684E-2</v>
      </c>
      <c r="R86" s="2">
        <v>-4.9847839537225186E-2</v>
      </c>
      <c r="S86">
        <v>0.11264967414642926</v>
      </c>
      <c r="T86">
        <v>0.11813671733411804</v>
      </c>
      <c r="U86">
        <v>0.10589819879700964</v>
      </c>
      <c r="V86">
        <v>0.26088647437368234</v>
      </c>
      <c r="W86">
        <v>0.12746256237663986</v>
      </c>
      <c r="X86">
        <v>9.4230412688622603E-2</v>
      </c>
      <c r="Y86">
        <v>0.21773933638487902</v>
      </c>
      <c r="Z86">
        <v>2.606442979260238E-2</v>
      </c>
      <c r="AB86">
        <f t="shared" si="1"/>
        <v>6.2398135040933694E-2</v>
      </c>
    </row>
    <row r="87" spans="1:28" x14ac:dyDescent="0.35">
      <c r="A87" s="1">
        <v>200602</v>
      </c>
      <c r="B87">
        <v>9.4901362565620956E-2</v>
      </c>
      <c r="C87">
        <v>0.12331341739261316</v>
      </c>
      <c r="D87">
        <v>1.0259019504409949E-3</v>
      </c>
      <c r="E87">
        <v>0.11266449291695443</v>
      </c>
      <c r="F87">
        <v>-5.7764635448409055E-2</v>
      </c>
      <c r="G87">
        <v>-9.1519490454134683E-2</v>
      </c>
      <c r="H87">
        <v>-6.9764967683691531E-2</v>
      </c>
      <c r="I87">
        <v>-5.2626143285417745E-2</v>
      </c>
      <c r="J87">
        <v>-0.28755631308665619</v>
      </c>
      <c r="K87">
        <v>-1.2315050936096979E-2</v>
      </c>
      <c r="L87">
        <v>-1.2291559327643607E-2</v>
      </c>
      <c r="M87">
        <v>-2.5330107849721602E-3</v>
      </c>
      <c r="N87">
        <v>-3.1021648890523484E-2</v>
      </c>
      <c r="O87">
        <v>-3.2301273135804429E-2</v>
      </c>
      <c r="P87">
        <v>-2.3777425412332753E-2</v>
      </c>
      <c r="Q87">
        <v>-4.6796303166508242E-2</v>
      </c>
      <c r="R87" s="2">
        <v>-4.1635788729643642E-3</v>
      </c>
      <c r="S87">
        <v>-1.2539036083496262E-2</v>
      </c>
      <c r="T87">
        <v>1.6839782825940307E-3</v>
      </c>
      <c r="U87">
        <v>-3.1036566170629325E-2</v>
      </c>
      <c r="V87">
        <v>-9.7277776428600041E-2</v>
      </c>
      <c r="W87">
        <v>-8.7120853441555075E-3</v>
      </c>
      <c r="X87">
        <v>-1.6625120542208306E-3</v>
      </c>
      <c r="Y87">
        <v>3.8108179451281317E-2</v>
      </c>
      <c r="Z87">
        <v>2.4720699484777277E-3</v>
      </c>
      <c r="AB87">
        <f t="shared" si="1"/>
        <v>-2.0998418500281345E-2</v>
      </c>
    </row>
    <row r="88" spans="1:28" x14ac:dyDescent="0.35">
      <c r="A88" s="1">
        <v>200603</v>
      </c>
      <c r="B88">
        <v>-5.6170062800569081E-3</v>
      </c>
      <c r="C88">
        <v>-5.3982079678948969E-2</v>
      </c>
      <c r="D88">
        <v>-3.2546261453650339E-2</v>
      </c>
      <c r="E88">
        <v>-8.1195319234565411E-2</v>
      </c>
      <c r="F88">
        <v>6.356801756436882E-2</v>
      </c>
      <c r="G88">
        <v>8.7613936792730038E-2</v>
      </c>
      <c r="H88">
        <v>8.1793850390750683E-2</v>
      </c>
      <c r="I88">
        <v>7.86745800670621E-2</v>
      </c>
      <c r="J88">
        <v>5.5711789318164701E-2</v>
      </c>
      <c r="K88">
        <v>0.16799938619891205</v>
      </c>
      <c r="L88">
        <v>2.0483775245348113E-2</v>
      </c>
      <c r="M88">
        <v>-4.8169718602635407E-2</v>
      </c>
      <c r="N88">
        <v>-5.2944747354773475E-2</v>
      </c>
      <c r="O88">
        <v>5.8708167617505261E-2</v>
      </c>
      <c r="P88">
        <v>-5.4748265702592301E-2</v>
      </c>
      <c r="Q88">
        <v>-0.15037542915596874</v>
      </c>
      <c r="R88" s="2">
        <v>5.5064732572764619E-2</v>
      </c>
      <c r="S88">
        <v>4.5277143036477369E-2</v>
      </c>
      <c r="T88">
        <v>0.18114825191936246</v>
      </c>
      <c r="U88">
        <v>2.6334533845420713E-2</v>
      </c>
      <c r="V88">
        <v>2.8366851361406962E-4</v>
      </c>
      <c r="W88">
        <v>2.6855789998440818E-2</v>
      </c>
      <c r="X88">
        <v>0.12439852127766579</v>
      </c>
      <c r="Y88">
        <v>0.13978464362258555</v>
      </c>
      <c r="Z88">
        <v>1.2044015625386482E-2</v>
      </c>
      <c r="AB88">
        <f t="shared" si="1"/>
        <v>3.0588415021582566E-2</v>
      </c>
    </row>
    <row r="89" spans="1:28" x14ac:dyDescent="0.35">
      <c r="A89" s="1">
        <v>200604</v>
      </c>
      <c r="B89">
        <v>5.8570682591064301E-2</v>
      </c>
      <c r="C89">
        <v>3.4311486653022132E-2</v>
      </c>
      <c r="D89">
        <v>4.6652560602754183E-2</v>
      </c>
      <c r="E89">
        <v>3.2339840173150655E-2</v>
      </c>
      <c r="F89">
        <v>0.10004940233685364</v>
      </c>
      <c r="G89">
        <v>8.2340290501448227E-2</v>
      </c>
      <c r="H89">
        <v>8.2374927266847683E-2</v>
      </c>
      <c r="I89">
        <v>8.9506414229735431E-2</v>
      </c>
      <c r="J89">
        <v>-0.10509904115225008</v>
      </c>
      <c r="K89">
        <v>6.8609502108039899E-2</v>
      </c>
      <c r="L89">
        <v>2.1390224730531249E-2</v>
      </c>
      <c r="M89">
        <v>-1.8389660858423168E-2</v>
      </c>
      <c r="N89">
        <v>2.6036608541976584E-2</v>
      </c>
      <c r="O89">
        <v>-1.7451336656194395E-2</v>
      </c>
      <c r="P89">
        <v>-7.9287252013653196E-4</v>
      </c>
      <c r="Q89">
        <v>-1.957297461049453E-2</v>
      </c>
      <c r="R89" s="2">
        <v>2.6435815395900883E-2</v>
      </c>
      <c r="S89">
        <v>0.12040787518726331</v>
      </c>
      <c r="T89">
        <v>0.19319202047342482</v>
      </c>
      <c r="U89">
        <v>0.12191053414225458</v>
      </c>
      <c r="V89">
        <v>2.1988502610770039E-2</v>
      </c>
      <c r="W89">
        <v>0.28029674643659652</v>
      </c>
      <c r="X89">
        <v>0.31020105050113195</v>
      </c>
      <c r="Y89">
        <v>0.21628032774913394</v>
      </c>
      <c r="Z89">
        <v>1.3508336583490278E-2</v>
      </c>
      <c r="AB89">
        <f t="shared" si="1"/>
        <v>7.3816205268100052E-2</v>
      </c>
    </row>
    <row r="90" spans="1:28" x14ac:dyDescent="0.35">
      <c r="A90" s="1">
        <v>200605</v>
      </c>
      <c r="B90">
        <v>1.3964645874200755E-2</v>
      </c>
      <c r="C90">
        <v>0.13381397286320776</v>
      </c>
      <c r="D90">
        <v>-3.4512693724233684E-2</v>
      </c>
      <c r="E90">
        <v>9.9755976891418893E-2</v>
      </c>
      <c r="F90">
        <v>-1.5755320408046579E-2</v>
      </c>
      <c r="G90">
        <v>-5.5936334241965483E-3</v>
      </c>
      <c r="H90">
        <v>-1.8283307123124243E-3</v>
      </c>
      <c r="I90">
        <v>-9.5975387215615632E-3</v>
      </c>
      <c r="J90">
        <v>-3.7185650637307117E-2</v>
      </c>
      <c r="K90">
        <v>3.4749188518422285E-2</v>
      </c>
      <c r="L90">
        <v>-3.057210404939811E-2</v>
      </c>
      <c r="M90">
        <v>-1.7384286171387472E-2</v>
      </c>
      <c r="N90">
        <v>-9.9925523461274479E-2</v>
      </c>
      <c r="O90">
        <v>-0.11272500406789328</v>
      </c>
      <c r="P90">
        <v>6.6419527502655812E-2</v>
      </c>
      <c r="Q90">
        <v>8.229898595937718E-2</v>
      </c>
      <c r="R90" s="2">
        <v>-2.0627152619253396E-3</v>
      </c>
      <c r="S90">
        <v>-3.2984952731963044E-3</v>
      </c>
      <c r="T90">
        <v>-7.3672754862544709E-2</v>
      </c>
      <c r="U90">
        <v>-3.6775941330641423E-2</v>
      </c>
      <c r="V90">
        <v>-0.12129968663505364</v>
      </c>
      <c r="W90">
        <v>0.16696217205051972</v>
      </c>
      <c r="X90">
        <v>0.14208478754606033</v>
      </c>
      <c r="Y90">
        <v>0.17771590753527028</v>
      </c>
      <c r="Z90">
        <v>-2.9982768735905736E-2</v>
      </c>
      <c r="AB90">
        <f t="shared" si="1"/>
        <v>1.3148978583340016E-2</v>
      </c>
    </row>
    <row r="91" spans="1:28" x14ac:dyDescent="0.35">
      <c r="A91" s="1">
        <v>200606</v>
      </c>
      <c r="B91">
        <v>-1.8664911648552756E-2</v>
      </c>
      <c r="C91">
        <v>4.7372180660559274E-2</v>
      </c>
      <c r="D91">
        <v>7.2501365306832377E-2</v>
      </c>
      <c r="E91">
        <v>8.049923413477874E-3</v>
      </c>
      <c r="F91">
        <v>3.456356811044678E-2</v>
      </c>
      <c r="G91">
        <v>4.2510528235372477E-2</v>
      </c>
      <c r="H91">
        <v>2.0411348231509432E-2</v>
      </c>
      <c r="I91">
        <v>4.698619537830305E-2</v>
      </c>
      <c r="J91">
        <v>-4.6772910751136286E-2</v>
      </c>
      <c r="K91">
        <v>6.2142614360255921E-2</v>
      </c>
      <c r="L91">
        <v>0.11307190976917185</v>
      </c>
      <c r="M91">
        <v>6.0413499327760321E-2</v>
      </c>
      <c r="N91">
        <v>1.7500356785575426E-2</v>
      </c>
      <c r="O91">
        <v>5.4538814238404863E-2</v>
      </c>
      <c r="P91">
        <v>5.5984348520760806E-2</v>
      </c>
      <c r="Q91">
        <v>6.7008422669833798E-2</v>
      </c>
      <c r="R91" s="2">
        <v>6.6080906250575291E-2</v>
      </c>
      <c r="S91">
        <v>-4.543457352876714E-2</v>
      </c>
      <c r="T91">
        <v>-0.11322142665371554</v>
      </c>
      <c r="U91">
        <v>-5.7504737662346667E-3</v>
      </c>
      <c r="V91">
        <v>-5.2023717562118446E-2</v>
      </c>
      <c r="W91">
        <v>-1.5341893847663522E-2</v>
      </c>
      <c r="X91">
        <v>-5.4572368745396324E-2</v>
      </c>
      <c r="Y91">
        <v>-0.11141322597452244</v>
      </c>
      <c r="Z91">
        <v>-6.1084323118456457E-5</v>
      </c>
      <c r="AB91">
        <f t="shared" si="1"/>
        <v>1.2747519949197183E-2</v>
      </c>
    </row>
    <row r="92" spans="1:28" x14ac:dyDescent="0.35">
      <c r="A92" s="1">
        <v>200607</v>
      </c>
      <c r="B92">
        <v>-2.6659603992288439E-2</v>
      </c>
      <c r="C92">
        <v>-2.4742089138835251E-2</v>
      </c>
      <c r="D92">
        <v>-2.9492748723509803E-2</v>
      </c>
      <c r="E92">
        <v>8.4594034704804765E-3</v>
      </c>
      <c r="F92">
        <v>3.0152073079787928E-2</v>
      </c>
      <c r="G92">
        <v>1.0332604585491813E-2</v>
      </c>
      <c r="H92">
        <v>8.2913732005858304E-3</v>
      </c>
      <c r="I92">
        <v>-5.7778625331913825E-3</v>
      </c>
      <c r="J92">
        <v>0.33959971925957266</v>
      </c>
      <c r="K92">
        <v>-2.389505453965831E-2</v>
      </c>
      <c r="L92">
        <v>-8.988660240170733E-2</v>
      </c>
      <c r="M92">
        <v>2.150078665217697E-2</v>
      </c>
      <c r="N92">
        <v>-1.9189213065387137E-2</v>
      </c>
      <c r="O92">
        <v>-9.0036550760457079E-2</v>
      </c>
      <c r="P92">
        <v>4.0786678344265428E-4</v>
      </c>
      <c r="Q92">
        <v>3.9571913440212922E-2</v>
      </c>
      <c r="R92" s="2">
        <v>-0.11508222865238146</v>
      </c>
      <c r="S92">
        <v>5.238916021284315E-2</v>
      </c>
      <c r="T92">
        <v>4.1418719174030103E-2</v>
      </c>
      <c r="U92">
        <v>-2.0385208264236645E-2</v>
      </c>
      <c r="V92">
        <v>7.4269277522124005E-2</v>
      </c>
      <c r="W92">
        <v>0.21531571865522245</v>
      </c>
      <c r="X92">
        <v>9.8758470656943362E-2</v>
      </c>
      <c r="Y92">
        <v>6.8461164710123326E-2</v>
      </c>
      <c r="Z92">
        <v>4.5346949154730313E-3</v>
      </c>
      <c r="AB92">
        <f t="shared" si="1"/>
        <v>2.3490878722141038E-2</v>
      </c>
    </row>
    <row r="93" spans="1:28" x14ac:dyDescent="0.35">
      <c r="A93" s="1">
        <v>200608</v>
      </c>
      <c r="B93">
        <v>3.6611574773469074E-2</v>
      </c>
      <c r="C93">
        <v>4.2000888026839274E-3</v>
      </c>
      <c r="D93">
        <v>-7.2655908054086671E-2</v>
      </c>
      <c r="E93">
        <v>6.6139661069242225E-2</v>
      </c>
      <c r="F93">
        <v>-5.0341935871131283E-2</v>
      </c>
      <c r="G93">
        <v>-5.4070177977100342E-2</v>
      </c>
      <c r="H93">
        <v>-1.3810069328948585E-2</v>
      </c>
      <c r="I93">
        <v>-7.1111591176028074E-3</v>
      </c>
      <c r="J93">
        <v>-0.25457241613429987</v>
      </c>
      <c r="K93">
        <v>-0.21834599583458675</v>
      </c>
      <c r="L93">
        <v>-9.1917406615862158E-4</v>
      </c>
      <c r="M93">
        <v>-1.4669450136175627E-3</v>
      </c>
      <c r="N93">
        <v>8.3678782544111138E-2</v>
      </c>
      <c r="O93">
        <v>-0.21352560040732413</v>
      </c>
      <c r="P93">
        <v>1.9078913817555797E-2</v>
      </c>
      <c r="Q93">
        <v>5.6239607616519249E-2</v>
      </c>
      <c r="R93" s="2">
        <v>7.9145473244621622E-2</v>
      </c>
      <c r="S93">
        <v>-1.9358649766823329E-2</v>
      </c>
      <c r="T93">
        <v>0.1411490589069741</v>
      </c>
      <c r="U93">
        <v>-2.8508088055106632E-2</v>
      </c>
      <c r="V93">
        <v>0.11303083802582835</v>
      </c>
      <c r="W93">
        <v>0.16901896280157899</v>
      </c>
      <c r="X93">
        <v>-2.9616709959452009E-2</v>
      </c>
      <c r="Y93">
        <v>1.003795424522284E-2</v>
      </c>
      <c r="Z93">
        <v>2.0423887760896417E-2</v>
      </c>
      <c r="AB93">
        <f t="shared" si="1"/>
        <v>-7.7488297391013006E-3</v>
      </c>
    </row>
    <row r="94" spans="1:28" x14ac:dyDescent="0.35">
      <c r="A94" s="1">
        <v>200609</v>
      </c>
      <c r="B94">
        <v>5.8177310573238029E-2</v>
      </c>
      <c r="C94">
        <v>8.5124195879255678E-3</v>
      </c>
      <c r="D94">
        <v>-1.7315411941052232E-2</v>
      </c>
      <c r="E94">
        <v>5.1896470113537763E-2</v>
      </c>
      <c r="F94">
        <v>-0.10411986695487069</v>
      </c>
      <c r="G94">
        <v>-0.10465234471613884</v>
      </c>
      <c r="H94">
        <v>-0.12885681209407407</v>
      </c>
      <c r="I94">
        <v>-0.13606452515119721</v>
      </c>
      <c r="J94">
        <v>-6.9799233752818005E-2</v>
      </c>
      <c r="K94">
        <v>-0.11711439231157736</v>
      </c>
      <c r="L94">
        <v>-8.0120043108318738E-3</v>
      </c>
      <c r="M94">
        <v>-8.1377971713613537E-2</v>
      </c>
      <c r="N94">
        <v>-5.0774319859734057E-4</v>
      </c>
      <c r="O94">
        <v>-1.2538066033239198E-2</v>
      </c>
      <c r="P94">
        <v>-4.5982149773194626E-2</v>
      </c>
      <c r="Q94">
        <v>-2.9792254068057133E-2</v>
      </c>
      <c r="R94" s="2">
        <v>-8.7921470239929883E-2</v>
      </c>
      <c r="S94">
        <v>-4.7717158457220549E-2</v>
      </c>
      <c r="T94">
        <v>-0.112039951498855</v>
      </c>
      <c r="U94">
        <v>3.384617889526851E-2</v>
      </c>
      <c r="V94">
        <v>0.15762518520181146</v>
      </c>
      <c r="W94">
        <v>1.2299759586971264E-2</v>
      </c>
      <c r="X94">
        <v>-2.0358475818064974E-2</v>
      </c>
      <c r="Y94">
        <v>-3.3898298003687079E-2</v>
      </c>
      <c r="Z94">
        <v>2.5396215124284499E-2</v>
      </c>
      <c r="AB94">
        <f t="shared" si="1"/>
        <v>-3.4821283586594448E-2</v>
      </c>
    </row>
    <row r="95" spans="1:28" x14ac:dyDescent="0.35">
      <c r="A95" s="1">
        <v>200610</v>
      </c>
      <c r="B95">
        <v>0.22417573794990911</v>
      </c>
      <c r="C95">
        <v>3.9921594620220394E-2</v>
      </c>
      <c r="D95">
        <v>0.1667569897072359</v>
      </c>
      <c r="E95">
        <v>9.45099715463803E-2</v>
      </c>
      <c r="F95">
        <v>-5.6602160633465584E-2</v>
      </c>
      <c r="G95">
        <v>-7.1390457133555033E-2</v>
      </c>
      <c r="H95">
        <v>-5.0193469321700268E-2</v>
      </c>
      <c r="I95">
        <v>-5.9031451711512674E-2</v>
      </c>
      <c r="J95">
        <v>0.34036525355796671</v>
      </c>
      <c r="K95">
        <v>-8.0728514756194164E-2</v>
      </c>
      <c r="L95">
        <v>4.8582478870868645E-3</v>
      </c>
      <c r="M95">
        <v>-2.5236082829393203E-2</v>
      </c>
      <c r="N95">
        <v>7.7063457498237412E-3</v>
      </c>
      <c r="O95">
        <v>-2.7557950502445274E-2</v>
      </c>
      <c r="P95">
        <v>-8.523139728544217E-2</v>
      </c>
      <c r="Q95">
        <v>-2.0281272068657891E-2</v>
      </c>
      <c r="R95" s="2">
        <v>5.7057281524702901E-2</v>
      </c>
      <c r="S95">
        <v>3.8136559236250718E-3</v>
      </c>
      <c r="T95">
        <v>6.5609159788440119E-2</v>
      </c>
      <c r="U95">
        <v>9.4958266438988054E-2</v>
      </c>
      <c r="V95">
        <v>0.17756766034711105</v>
      </c>
      <c r="W95">
        <v>6.9419495142230517E-2</v>
      </c>
      <c r="X95">
        <v>-2.1050077202419224E-2</v>
      </c>
      <c r="Y95">
        <v>0.27489605777722015</v>
      </c>
      <c r="Z95">
        <v>3.3186496221576003E-2</v>
      </c>
      <c r="AB95">
        <f t="shared" si="1"/>
        <v>4.6846370188173149E-2</v>
      </c>
    </row>
    <row r="96" spans="1:28" x14ac:dyDescent="0.35">
      <c r="A96" s="1">
        <v>200611</v>
      </c>
      <c r="B96">
        <v>0.22809123439047968</v>
      </c>
      <c r="C96">
        <v>6.813043909260906E-2</v>
      </c>
      <c r="D96">
        <v>7.0426745273835009E-2</v>
      </c>
      <c r="E96">
        <v>8.6795015018508156E-2</v>
      </c>
      <c r="F96">
        <v>6.584505016860448E-2</v>
      </c>
      <c r="G96">
        <v>6.7248688742137783E-2</v>
      </c>
      <c r="H96">
        <v>0.10135575277956731</v>
      </c>
      <c r="I96">
        <v>8.6919704497101943E-2</v>
      </c>
      <c r="J96">
        <v>0.17450390365489798</v>
      </c>
      <c r="K96">
        <v>0.12706663388535755</v>
      </c>
      <c r="L96">
        <v>4.9055610313409319E-2</v>
      </c>
      <c r="M96">
        <v>8.2030416897896002E-2</v>
      </c>
      <c r="N96">
        <v>0.15129714455321644</v>
      </c>
      <c r="O96">
        <v>6.2541617097570654E-2</v>
      </c>
      <c r="P96">
        <v>-3.940284573857792E-2</v>
      </c>
      <c r="Q96">
        <v>1.4665287842563804E-2</v>
      </c>
      <c r="R96" s="2">
        <v>7.5646259047784025E-3</v>
      </c>
      <c r="S96">
        <v>7.3863575367177969E-2</v>
      </c>
      <c r="T96">
        <v>0.15352402373947782</v>
      </c>
      <c r="U96">
        <v>-2.8360649231325509E-2</v>
      </c>
      <c r="V96">
        <v>4.2565098844756927E-2</v>
      </c>
      <c r="W96">
        <v>8.5040256703295194E-2</v>
      </c>
      <c r="X96">
        <v>-4.626928783655191E-2</v>
      </c>
      <c r="Y96">
        <v>4.7019754376475695E-2</v>
      </c>
      <c r="Z96">
        <v>1.9100210031378781E-2</v>
      </c>
      <c r="AB96">
        <f t="shared" si="1"/>
        <v>7.2146574847385903E-2</v>
      </c>
    </row>
    <row r="97" spans="1:28" x14ac:dyDescent="0.35">
      <c r="A97" s="1">
        <v>200612</v>
      </c>
      <c r="B97">
        <v>1.6374604564897293E-2</v>
      </c>
      <c r="C97">
        <v>-6.9717425992504037E-2</v>
      </c>
      <c r="D97">
        <v>3.5463133411613557E-2</v>
      </c>
      <c r="E97">
        <v>-3.1536301715704783E-2</v>
      </c>
      <c r="F97">
        <v>-4.7062750756874661E-2</v>
      </c>
      <c r="G97">
        <v>-3.6574355752933205E-2</v>
      </c>
      <c r="H97">
        <v>-0.11069792572931512</v>
      </c>
      <c r="I97">
        <v>-8.7049002666908043E-2</v>
      </c>
      <c r="J97">
        <v>-0.27249465262674655</v>
      </c>
      <c r="K97">
        <v>-4.9418032635492173E-2</v>
      </c>
      <c r="L97">
        <v>5.1626400910002312E-2</v>
      </c>
      <c r="M97">
        <v>4.9460919243605281E-2</v>
      </c>
      <c r="N97">
        <v>2.0568790926543935E-2</v>
      </c>
      <c r="O97">
        <v>-4.937307443020602E-2</v>
      </c>
      <c r="P97">
        <v>-5.7891722074365336E-4</v>
      </c>
      <c r="Q97">
        <v>3.6979096882899833E-2</v>
      </c>
      <c r="R97" s="2">
        <v>-5.5332240850957698E-2</v>
      </c>
      <c r="S97">
        <v>-2.1822589903862471E-2</v>
      </c>
      <c r="T97">
        <v>-8.0029233746392217E-2</v>
      </c>
      <c r="U97">
        <v>3.5358369814613218E-2</v>
      </c>
      <c r="V97">
        <v>1.5280103522800063E-2</v>
      </c>
      <c r="W97">
        <v>-1.3336698456126103E-2</v>
      </c>
      <c r="X97">
        <v>-0.1080591448579627</v>
      </c>
      <c r="Y97">
        <v>-2.2847793776120666E-2</v>
      </c>
      <c r="Z97">
        <v>1.5205213565234495E-2</v>
      </c>
      <c r="AB97">
        <f t="shared" si="1"/>
        <v>-3.3117446743411438E-2</v>
      </c>
    </row>
    <row r="98" spans="1:28" x14ac:dyDescent="0.35">
      <c r="A98" s="1">
        <v>200701</v>
      </c>
      <c r="B98">
        <v>5.0855210368335575E-2</v>
      </c>
      <c r="C98">
        <v>-3.9918844774534175E-2</v>
      </c>
      <c r="D98">
        <v>5.463165160592795E-2</v>
      </c>
      <c r="E98">
        <v>-6.1873977970097062E-2</v>
      </c>
      <c r="F98">
        <v>-6.1031888075846162E-2</v>
      </c>
      <c r="G98">
        <v>-4.90230518039926E-2</v>
      </c>
      <c r="H98">
        <v>1.6197296772770028E-2</v>
      </c>
      <c r="I98">
        <v>-1.3950942101937563E-2</v>
      </c>
      <c r="J98">
        <v>0.22553946761318819</v>
      </c>
      <c r="K98">
        <v>-4.3312540326754252E-2</v>
      </c>
      <c r="L98">
        <v>-7.4911656749099892E-3</v>
      </c>
      <c r="M98">
        <v>-3.5433064789934479E-2</v>
      </c>
      <c r="N98">
        <v>-6.1763861095833691E-2</v>
      </c>
      <c r="O98">
        <v>-9.8351987353367962E-2</v>
      </c>
      <c r="P98">
        <v>-2.9890381075042348E-2</v>
      </c>
      <c r="Q98">
        <v>8.3967884399116458E-3</v>
      </c>
      <c r="R98" s="2">
        <v>0.10660882283616278</v>
      </c>
      <c r="S98">
        <v>3.3053043950097546E-2</v>
      </c>
      <c r="T98">
        <v>5.3728410231733199E-2</v>
      </c>
      <c r="U98">
        <v>-2.0174668091813251E-2</v>
      </c>
      <c r="V98">
        <v>2.0656151128320241E-2</v>
      </c>
      <c r="W98">
        <v>0.13285224992779476</v>
      </c>
      <c r="X98">
        <v>-0.10072261067145374</v>
      </c>
      <c r="Y98">
        <v>-0.1689710285306287</v>
      </c>
      <c r="Z98">
        <v>1.6308773395646084E-2</v>
      </c>
      <c r="AB98">
        <f t="shared" si="1"/>
        <v>-3.7246216442460025E-3</v>
      </c>
    </row>
    <row r="99" spans="1:28" x14ac:dyDescent="0.35">
      <c r="A99" s="1">
        <v>200702</v>
      </c>
      <c r="B99">
        <v>8.7814332007160018E-2</v>
      </c>
      <c r="C99">
        <v>5.3347930078030611E-2</v>
      </c>
      <c r="D99">
        <v>0.10788687063292156</v>
      </c>
      <c r="E99">
        <v>4.3629758557436109E-2</v>
      </c>
      <c r="F99">
        <v>7.4328486409391228E-2</v>
      </c>
      <c r="G99">
        <v>6.2167873803524988E-2</v>
      </c>
      <c r="H99">
        <v>5.9752313651243609E-2</v>
      </c>
      <c r="I99">
        <v>4.996712810474719E-2</v>
      </c>
      <c r="J99">
        <v>-4.398827174281153E-2</v>
      </c>
      <c r="K99">
        <v>0.20759614826732958</v>
      </c>
      <c r="L99">
        <v>7.4225718351925957E-2</v>
      </c>
      <c r="M99">
        <v>-1.3139095494773927E-4</v>
      </c>
      <c r="N99">
        <v>1.0894888525646358E-2</v>
      </c>
      <c r="O99">
        <v>-6.613033061860377E-3</v>
      </c>
      <c r="P99">
        <v>8.4264564421598478E-2</v>
      </c>
      <c r="Q99">
        <v>4.3533890146508263E-2</v>
      </c>
      <c r="R99" s="2">
        <v>-2.1315945889716905E-3</v>
      </c>
      <c r="S99">
        <v>2.5028290112534053E-2</v>
      </c>
      <c r="T99">
        <v>5.3245931778557527E-2</v>
      </c>
      <c r="U99">
        <v>2.4066123290225238E-2</v>
      </c>
      <c r="V99">
        <v>8.3204947077313532E-2</v>
      </c>
      <c r="W99">
        <v>0.13078438380062313</v>
      </c>
      <c r="X99">
        <v>4.0065733914355889E-2</v>
      </c>
      <c r="Y99">
        <v>-9.682391096104772E-3</v>
      </c>
      <c r="Z99">
        <v>-2.0159036133786251E-2</v>
      </c>
      <c r="AB99">
        <f t="shared" si="1"/>
        <v>5.2219109645265716E-2</v>
      </c>
    </row>
    <row r="100" spans="1:28" x14ac:dyDescent="0.35">
      <c r="A100" s="1">
        <v>200703</v>
      </c>
      <c r="B100">
        <v>-0.13490074810619668</v>
      </c>
      <c r="C100">
        <v>-0.11632826638378163</v>
      </c>
      <c r="D100">
        <v>-1.6834862029128071E-2</v>
      </c>
      <c r="E100">
        <v>-0.10411836709772143</v>
      </c>
      <c r="F100">
        <v>8.4889115934407747E-2</v>
      </c>
      <c r="G100">
        <v>6.5249117499798961E-2</v>
      </c>
      <c r="H100">
        <v>5.5021498104055405E-2</v>
      </c>
      <c r="I100">
        <v>9.4328453664289949E-2</v>
      </c>
      <c r="J100">
        <v>5.5872661030495582E-2</v>
      </c>
      <c r="K100">
        <v>0.10543313058503571</v>
      </c>
      <c r="L100">
        <v>0.1315435175445096</v>
      </c>
      <c r="M100">
        <v>-4.1818978908081256E-3</v>
      </c>
      <c r="N100">
        <v>-7.9069077784745964E-2</v>
      </c>
      <c r="O100">
        <v>-6.9538542555453817E-2</v>
      </c>
      <c r="P100">
        <v>5.7770131850537219E-2</v>
      </c>
      <c r="Q100">
        <v>-1.9395949266942339E-2</v>
      </c>
      <c r="R100" s="2">
        <v>0.11701054476764432</v>
      </c>
      <c r="S100">
        <v>-3.9958361612503967E-3</v>
      </c>
      <c r="T100">
        <v>-5.424759719907131E-2</v>
      </c>
      <c r="U100">
        <v>-1.038550665973594E-2</v>
      </c>
      <c r="V100">
        <v>5.5141759890675511E-2</v>
      </c>
      <c r="W100">
        <v>8.3235257802685383E-2</v>
      </c>
      <c r="X100">
        <v>0.14066070442222811</v>
      </c>
      <c r="Y100">
        <v>-7.1871701372900387E-2</v>
      </c>
      <c r="Z100">
        <v>1.0358481257733696E-2</v>
      </c>
      <c r="AB100">
        <f t="shared" si="1"/>
        <v>1.5053647524526136E-2</v>
      </c>
    </row>
    <row r="101" spans="1:28" x14ac:dyDescent="0.35">
      <c r="A101" s="1">
        <v>200704</v>
      </c>
      <c r="B101">
        <v>-1.8565962309403435E-2</v>
      </c>
      <c r="C101">
        <v>6.2287442412329336E-2</v>
      </c>
      <c r="D101">
        <v>-1.1833422404526535E-2</v>
      </c>
      <c r="E101">
        <v>0.12719978592910586</v>
      </c>
      <c r="F101">
        <v>3.8595394537932351E-3</v>
      </c>
      <c r="G101">
        <v>1.8410444553447133E-4</v>
      </c>
      <c r="H101">
        <v>9.6848525537724384E-3</v>
      </c>
      <c r="I101">
        <v>1.1926961170593747E-2</v>
      </c>
      <c r="J101">
        <v>2.4731722353789322E-2</v>
      </c>
      <c r="K101">
        <v>0.10607793659163035</v>
      </c>
      <c r="L101">
        <v>-7.2755810357695225E-2</v>
      </c>
      <c r="M101">
        <v>-8.1780357267291395E-2</v>
      </c>
      <c r="N101">
        <v>-3.2706554386354329E-2</v>
      </c>
      <c r="O101">
        <v>-8.4764153853408838E-2</v>
      </c>
      <c r="P101">
        <v>2.9833797595131266E-2</v>
      </c>
      <c r="Q101">
        <v>-6.8202307764783894E-3</v>
      </c>
      <c r="R101" s="2">
        <v>1.4478534577054017E-2</v>
      </c>
      <c r="S101">
        <v>2.347699043826729E-2</v>
      </c>
      <c r="T101">
        <v>1.1051238457771725E-2</v>
      </c>
      <c r="U101">
        <v>2.7033441980092731E-2</v>
      </c>
      <c r="V101">
        <v>4.9318738459933856E-2</v>
      </c>
      <c r="W101">
        <v>7.2975439862631039E-2</v>
      </c>
      <c r="X101">
        <v>0.13478888727876018</v>
      </c>
      <c r="Y101">
        <v>0.14593224522468726</v>
      </c>
      <c r="Z101">
        <v>4.3507631219743971E-2</v>
      </c>
      <c r="AB101">
        <f t="shared" si="1"/>
        <v>2.2733965309571665E-2</v>
      </c>
    </row>
    <row r="102" spans="1:28" x14ac:dyDescent="0.35">
      <c r="A102" s="1">
        <v>200705</v>
      </c>
      <c r="B102">
        <v>5.971634929114724E-2</v>
      </c>
      <c r="C102">
        <v>3.5948126558468678E-2</v>
      </c>
      <c r="D102">
        <v>9.1729408876856766E-2</v>
      </c>
      <c r="E102">
        <v>4.561422054464577E-2</v>
      </c>
      <c r="F102">
        <v>7.0483350989112431E-3</v>
      </c>
      <c r="G102">
        <v>-2.1617882614691879E-2</v>
      </c>
      <c r="H102">
        <v>-1.1423831473696307E-3</v>
      </c>
      <c r="I102">
        <v>-6.498267520741393E-3</v>
      </c>
      <c r="J102">
        <v>1.1398654103061926E-2</v>
      </c>
      <c r="K102">
        <v>-1.2578432051571643E-2</v>
      </c>
      <c r="L102">
        <v>5.1708530573204597E-2</v>
      </c>
      <c r="M102">
        <v>3.3468011227819193E-2</v>
      </c>
      <c r="N102">
        <v>5.0805937843314442E-2</v>
      </c>
      <c r="O102">
        <v>2.10097687246024E-2</v>
      </c>
      <c r="P102">
        <v>-6.8541250825811199E-3</v>
      </c>
      <c r="Q102">
        <v>-2.7575297973722931E-2</v>
      </c>
      <c r="R102" s="2">
        <v>3.1899102365236538E-3</v>
      </c>
      <c r="S102">
        <v>-2.3095722738831578E-2</v>
      </c>
      <c r="T102">
        <v>-7.3998208619256807E-3</v>
      </c>
      <c r="U102">
        <v>-2.9881957208617544E-2</v>
      </c>
      <c r="V102">
        <v>0.16597773706981975</v>
      </c>
      <c r="W102">
        <v>-2.9860020581959759E-2</v>
      </c>
      <c r="X102">
        <v>-3.6600552611726275E-2</v>
      </c>
      <c r="Y102">
        <v>-1.3946627075542057E-2</v>
      </c>
      <c r="Z102">
        <v>3.3672797921391308E-2</v>
      </c>
      <c r="AB102">
        <f t="shared" si="1"/>
        <v>1.5023495861628919E-2</v>
      </c>
    </row>
    <row r="103" spans="1:28" x14ac:dyDescent="0.35">
      <c r="A103" s="1">
        <v>200706</v>
      </c>
      <c r="B103">
        <v>-0.13188862510602753</v>
      </c>
      <c r="C103">
        <v>0.17995246564178946</v>
      </c>
      <c r="D103">
        <v>9.8898504556313285E-2</v>
      </c>
      <c r="E103">
        <v>0.15702873278900104</v>
      </c>
      <c r="F103">
        <v>6.0561885145609215E-2</v>
      </c>
      <c r="G103">
        <v>0.10566297967533951</v>
      </c>
      <c r="H103">
        <v>8.7225181895738801E-2</v>
      </c>
      <c r="I103">
        <v>6.8892074115209076E-2</v>
      </c>
      <c r="J103">
        <v>-0.14428839581171488</v>
      </c>
      <c r="K103">
        <v>2.4812906019321446E-2</v>
      </c>
      <c r="L103">
        <v>9.8744280681573954E-2</v>
      </c>
      <c r="M103">
        <v>0.23879867374949992</v>
      </c>
      <c r="N103">
        <v>6.0105722980997259E-3</v>
      </c>
      <c r="O103">
        <v>1.4828851018661625E-2</v>
      </c>
      <c r="P103">
        <v>3.7685694158301896E-3</v>
      </c>
      <c r="Q103">
        <v>-1.4910670605235554E-2</v>
      </c>
      <c r="R103" s="2">
        <v>-4.0433801720237285E-2</v>
      </c>
      <c r="S103">
        <v>-2.3819300674640914E-2</v>
      </c>
      <c r="T103">
        <v>-7.5702871911050379E-2</v>
      </c>
      <c r="U103">
        <v>-2.6292332045287501E-2</v>
      </c>
      <c r="V103">
        <v>0.14930545472502077</v>
      </c>
      <c r="W103">
        <v>-0.22126805490034865</v>
      </c>
      <c r="X103">
        <v>3.4100141777241091E-2</v>
      </c>
      <c r="Y103">
        <v>-9.1805340378883243E-2</v>
      </c>
      <c r="Z103">
        <v>-1.4898358522205257E-2</v>
      </c>
      <c r="AB103">
        <f t="shared" si="1"/>
        <v>2.3257578347950964E-2</v>
      </c>
    </row>
    <row r="104" spans="1:28" x14ac:dyDescent="0.35">
      <c r="A104" s="1">
        <v>200707</v>
      </c>
      <c r="B104">
        <v>-4.4936372643358438E-2</v>
      </c>
      <c r="C104">
        <v>6.6415791629943405E-2</v>
      </c>
      <c r="D104">
        <v>-1.2602585534022631E-2</v>
      </c>
      <c r="E104">
        <v>6.6271139884972741E-2</v>
      </c>
      <c r="F104">
        <v>6.6465370305975907E-2</v>
      </c>
      <c r="G104">
        <v>0.10934414259689519</v>
      </c>
      <c r="H104">
        <v>4.2407941317914609E-2</v>
      </c>
      <c r="I104">
        <v>4.65424641259784E-2</v>
      </c>
      <c r="J104">
        <v>-8.9277350029701649E-2</v>
      </c>
      <c r="K104">
        <v>-5.4091967267068407E-2</v>
      </c>
      <c r="L104">
        <v>-5.5606026255257235E-2</v>
      </c>
      <c r="M104">
        <v>3.114032271902541E-2</v>
      </c>
      <c r="N104">
        <v>1.4101537532260892E-2</v>
      </c>
      <c r="O104">
        <v>8.3453182476440693E-2</v>
      </c>
      <c r="P104">
        <v>5.91614422193667E-2</v>
      </c>
      <c r="Q104">
        <v>0.10546766959171146</v>
      </c>
      <c r="R104" s="2">
        <v>6.2053085000279826E-2</v>
      </c>
      <c r="S104">
        <v>4.2850626534359476E-2</v>
      </c>
      <c r="T104">
        <v>4.1212491542602744E-2</v>
      </c>
      <c r="U104">
        <v>6.8880928856023876E-3</v>
      </c>
      <c r="V104">
        <v>0.17944522063089813</v>
      </c>
      <c r="W104">
        <v>-0.13862940535800394</v>
      </c>
      <c r="X104">
        <v>6.4152262940299423E-2</v>
      </c>
      <c r="Y104">
        <v>6.4585165981363477E-2</v>
      </c>
      <c r="Z104">
        <v>-2.9905809296171548E-2</v>
      </c>
      <c r="AB104">
        <f t="shared" si="1"/>
        <v>3.1533926784519932E-2</v>
      </c>
    </row>
    <row r="105" spans="1:28" x14ac:dyDescent="0.35">
      <c r="A105" s="1">
        <v>200708</v>
      </c>
      <c r="B105">
        <v>3.9841581761548013E-2</v>
      </c>
      <c r="C105">
        <v>0.1719701645696447</v>
      </c>
      <c r="D105">
        <v>4.3989962942033028E-2</v>
      </c>
      <c r="E105">
        <v>0.23991618405966833</v>
      </c>
      <c r="F105">
        <v>-5.4453810526568655E-2</v>
      </c>
      <c r="G105">
        <v>-4.6871682038265909E-2</v>
      </c>
      <c r="H105">
        <v>-2.4018862123576699E-2</v>
      </c>
      <c r="I105">
        <v>-1.9942935462677169E-2</v>
      </c>
      <c r="J105">
        <v>-0.12372220946613044</v>
      </c>
      <c r="K105">
        <v>-7.2485297170008844E-2</v>
      </c>
      <c r="L105">
        <v>-5.7600541426895462E-2</v>
      </c>
      <c r="M105">
        <v>-5.0441132614539017E-2</v>
      </c>
      <c r="N105">
        <v>1.5924739821843437E-2</v>
      </c>
      <c r="O105">
        <v>-7.8308214530720996E-2</v>
      </c>
      <c r="P105">
        <v>-1.6886182669670856E-3</v>
      </c>
      <c r="Q105">
        <v>-2.8415867595055919E-2</v>
      </c>
      <c r="R105" s="2">
        <v>-0.10923575869631456</v>
      </c>
      <c r="S105">
        <v>3.6919895578791631E-3</v>
      </c>
      <c r="T105">
        <v>-6.1855739288150836E-2</v>
      </c>
      <c r="U105">
        <v>-7.8064891560900587E-2</v>
      </c>
      <c r="V105">
        <v>2.5488376386770477E-2</v>
      </c>
      <c r="W105">
        <v>-7.0284409283049354E-2</v>
      </c>
      <c r="X105">
        <v>-6.906375873148303E-2</v>
      </c>
      <c r="Y105">
        <v>-0.12595135129489329</v>
      </c>
      <c r="Z105">
        <v>1.2492525868323967E-2</v>
      </c>
      <c r="AB105">
        <f t="shared" si="1"/>
        <v>-2.214925337403378E-2</v>
      </c>
    </row>
    <row r="106" spans="1:28" x14ac:dyDescent="0.35">
      <c r="A106" s="1">
        <v>200709</v>
      </c>
      <c r="B106">
        <v>9.2492709663150596E-2</v>
      </c>
      <c r="C106">
        <v>0.28471384483061013</v>
      </c>
      <c r="D106">
        <v>0.13408661858673415</v>
      </c>
      <c r="E106">
        <v>0.22627225669447401</v>
      </c>
      <c r="F106">
        <v>9.2674816282112479E-2</v>
      </c>
      <c r="G106">
        <v>0.10852185665177513</v>
      </c>
      <c r="H106">
        <v>8.6044747214329378E-2</v>
      </c>
      <c r="I106">
        <v>0.110659688939969</v>
      </c>
      <c r="J106">
        <v>0.24403190057567167</v>
      </c>
      <c r="K106">
        <v>3.7424181250020429E-2</v>
      </c>
      <c r="L106">
        <v>0.11574599394208594</v>
      </c>
      <c r="M106">
        <v>7.3414676485253696E-2</v>
      </c>
      <c r="N106">
        <v>0.11168892793330681</v>
      </c>
      <c r="O106">
        <v>7.1340899450711523E-2</v>
      </c>
      <c r="P106">
        <v>-6.4598528997973749E-3</v>
      </c>
      <c r="Q106">
        <v>3.1999131624296018E-2</v>
      </c>
      <c r="R106" s="2">
        <v>-7.583346931526444E-2</v>
      </c>
      <c r="S106">
        <v>0.10062545968535283</v>
      </c>
      <c r="T106">
        <v>0.13497325417443395</v>
      </c>
      <c r="U106">
        <v>-1.0897724376557531E-2</v>
      </c>
      <c r="V106">
        <v>9.6839815525180867E-2</v>
      </c>
      <c r="W106">
        <v>9.7346784226940725E-3</v>
      </c>
      <c r="X106">
        <v>7.4735793334922695E-2</v>
      </c>
      <c r="Y106">
        <v>-2.2733922651285612E-2</v>
      </c>
      <c r="Z106">
        <v>3.471695361163106E-2</v>
      </c>
      <c r="AB106">
        <f t="shared" si="1"/>
        <v>8.8420678417674162E-2</v>
      </c>
    </row>
    <row r="107" spans="1:28" x14ac:dyDescent="0.35">
      <c r="A107" s="1">
        <v>200710</v>
      </c>
      <c r="B107">
        <v>9.6156768280106081E-3</v>
      </c>
      <c r="C107">
        <v>-8.7217631060629103E-2</v>
      </c>
      <c r="D107">
        <v>4.8594039388801184E-2</v>
      </c>
      <c r="E107">
        <v>-0.12176146445792939</v>
      </c>
      <c r="F107">
        <v>0.14725222335350444</v>
      </c>
      <c r="G107">
        <v>0.16330451299836798</v>
      </c>
      <c r="H107">
        <v>0.13801027552901829</v>
      </c>
      <c r="I107">
        <v>0.10970892188072777</v>
      </c>
      <c r="J107">
        <v>0.21355260642027404</v>
      </c>
      <c r="K107">
        <v>0.14408705408984313</v>
      </c>
      <c r="L107">
        <v>-4.4610833793955029E-2</v>
      </c>
      <c r="M107">
        <v>-1.2350050600854846E-2</v>
      </c>
      <c r="N107">
        <v>-5.2019261261763164E-2</v>
      </c>
      <c r="O107">
        <v>-1.4199239559692031E-2</v>
      </c>
      <c r="P107">
        <v>-6.8864602356779187E-2</v>
      </c>
      <c r="Q107">
        <v>-4.5162564069682241E-2</v>
      </c>
      <c r="R107" s="2">
        <v>-0.1447091765762428</v>
      </c>
      <c r="S107">
        <v>6.5305602525919729E-2</v>
      </c>
      <c r="T107">
        <v>4.1023643892456989E-2</v>
      </c>
      <c r="U107">
        <v>7.2741925749481486E-3</v>
      </c>
      <c r="V107">
        <v>8.9307719562992771E-2</v>
      </c>
      <c r="W107">
        <v>4.2185288587778626E-2</v>
      </c>
      <c r="X107">
        <v>-3.655451099284842E-2</v>
      </c>
      <c r="Y107">
        <v>-8.2738084077348076E-2</v>
      </c>
      <c r="Z107">
        <v>1.5399127306437327E-2</v>
      </c>
      <c r="AB107">
        <f t="shared" si="1"/>
        <v>2.1209764117704977E-2</v>
      </c>
    </row>
    <row r="108" spans="1:28" x14ac:dyDescent="0.35">
      <c r="A108" s="1">
        <v>200711</v>
      </c>
      <c r="B108">
        <v>7.3972677592444858E-2</v>
      </c>
      <c r="C108">
        <v>0.10125785363696189</v>
      </c>
      <c r="D108">
        <v>7.177734904591733E-2</v>
      </c>
      <c r="E108">
        <v>0.10739674079403209</v>
      </c>
      <c r="F108">
        <v>-1.9532478116375283E-2</v>
      </c>
      <c r="G108">
        <v>-5.4069266680789027E-2</v>
      </c>
      <c r="H108">
        <v>2.7153028506986922E-3</v>
      </c>
      <c r="I108">
        <v>8.2716926254135861E-3</v>
      </c>
      <c r="J108">
        <v>-0.11252071653291977</v>
      </c>
      <c r="K108">
        <v>-4.3374349069551794E-2</v>
      </c>
      <c r="L108">
        <v>1.9988429021641795E-2</v>
      </c>
      <c r="M108">
        <v>-9.3212893004927799E-3</v>
      </c>
      <c r="N108">
        <v>6.7208729907422743E-2</v>
      </c>
      <c r="O108">
        <v>-2.3751644005692199E-2</v>
      </c>
      <c r="P108">
        <v>-9.0246670264306234E-3</v>
      </c>
      <c r="Q108">
        <v>7.5679894122548108E-3</v>
      </c>
      <c r="R108" s="2">
        <v>0.12879166598739195</v>
      </c>
      <c r="S108">
        <v>-2.1416986012822298E-3</v>
      </c>
      <c r="T108">
        <v>-1.5103730778853292E-2</v>
      </c>
      <c r="U108">
        <v>-2.0760608495962049E-2</v>
      </c>
      <c r="V108">
        <v>-0.15938550225280235</v>
      </c>
      <c r="W108">
        <v>-0.1559413016807682</v>
      </c>
      <c r="X108">
        <v>-9.7772339493450725E-2</v>
      </c>
      <c r="Y108">
        <v>-8.8033260870287774E-2</v>
      </c>
      <c r="Z108">
        <v>-4.1956463665268007E-2</v>
      </c>
      <c r="AB108">
        <f t="shared" si="1"/>
        <v>-9.2410175846449321E-3</v>
      </c>
    </row>
    <row r="109" spans="1:28" x14ac:dyDescent="0.35">
      <c r="A109" s="1">
        <v>200712</v>
      </c>
      <c r="B109">
        <v>0.14036501014774339</v>
      </c>
      <c r="C109">
        <v>1.8236614608928989E-2</v>
      </c>
      <c r="D109">
        <v>0.14551038947400985</v>
      </c>
      <c r="E109">
        <v>6.4989316957867948E-3</v>
      </c>
      <c r="F109">
        <v>7.2875495622882397E-2</v>
      </c>
      <c r="G109">
        <v>8.9210999362872259E-2</v>
      </c>
      <c r="H109">
        <v>5.9146312440436506E-2</v>
      </c>
      <c r="I109">
        <v>6.3847518797631869E-2</v>
      </c>
      <c r="J109">
        <v>3.6159660595342882E-2</v>
      </c>
      <c r="K109">
        <v>0.12119649112679826</v>
      </c>
      <c r="L109">
        <v>2.9260347576460941E-2</v>
      </c>
      <c r="M109">
        <v>7.3423485733593336E-2</v>
      </c>
      <c r="N109">
        <v>5.8408846449432998E-2</v>
      </c>
      <c r="O109">
        <v>0.11085659027310057</v>
      </c>
      <c r="P109">
        <v>-8.3826680501021232E-3</v>
      </c>
      <c r="Q109">
        <v>3.9897224425025565E-3</v>
      </c>
      <c r="R109" s="2">
        <v>-7.8592945489601815E-2</v>
      </c>
      <c r="S109">
        <v>6.7428977604217566E-2</v>
      </c>
      <c r="T109">
        <v>5.8663493857242087E-2</v>
      </c>
      <c r="U109">
        <v>-3.7147080009649926E-2</v>
      </c>
      <c r="V109">
        <v>-0.16713403338074592</v>
      </c>
      <c r="W109">
        <v>-3.1487418646243714E-2</v>
      </c>
      <c r="X109">
        <v>-4.8097837413381049E-2</v>
      </c>
      <c r="Y109">
        <v>-9.5519001497561845E-2</v>
      </c>
      <c r="Z109">
        <v>-8.3565217922085995E-3</v>
      </c>
      <c r="AB109">
        <f t="shared" si="1"/>
        <v>2.8696579305070705E-2</v>
      </c>
    </row>
    <row r="110" spans="1:28" x14ac:dyDescent="0.35">
      <c r="A110" s="1">
        <v>200801</v>
      </c>
      <c r="B110">
        <v>0.10790419008860708</v>
      </c>
      <c r="C110">
        <v>5.9915522377987127E-2</v>
      </c>
      <c r="D110">
        <v>7.1775921270034584E-2</v>
      </c>
      <c r="E110">
        <v>5.002029281010259E-2</v>
      </c>
      <c r="F110">
        <v>-1.2959018343316749E-2</v>
      </c>
      <c r="G110">
        <v>-3.7456806744318435E-2</v>
      </c>
      <c r="H110">
        <v>-3.8620622507252733E-2</v>
      </c>
      <c r="I110">
        <v>-4.6269889290876789E-2</v>
      </c>
      <c r="J110">
        <v>8.3450057030350133E-2</v>
      </c>
      <c r="K110">
        <v>-4.4811862136462571E-2</v>
      </c>
      <c r="L110">
        <v>0.14315214109101457</v>
      </c>
      <c r="M110">
        <v>-1.509746881315959E-3</v>
      </c>
      <c r="N110">
        <v>1.6770457786576563E-2</v>
      </c>
      <c r="O110">
        <v>0.14475921055630775</v>
      </c>
      <c r="P110">
        <v>-2.0149307344882513E-2</v>
      </c>
      <c r="Q110">
        <v>-2.0874788482023888E-2</v>
      </c>
      <c r="R110" s="2">
        <v>0.14018909065045365</v>
      </c>
      <c r="S110">
        <v>0.11175166407005481</v>
      </c>
      <c r="T110">
        <v>0.14189451392315694</v>
      </c>
      <c r="U110">
        <v>0.12744920884252908</v>
      </c>
      <c r="V110">
        <v>9.679882181725602E-2</v>
      </c>
      <c r="W110">
        <v>3.7350228487653583E-2</v>
      </c>
      <c r="X110">
        <v>9.6788106378092445E-2</v>
      </c>
      <c r="Y110">
        <v>5.2499316494154714E-2</v>
      </c>
      <c r="Z110">
        <v>-6.2327227207637739E-2</v>
      </c>
      <c r="AB110">
        <f t="shared" si="1"/>
        <v>5.2492362580995093E-2</v>
      </c>
    </row>
    <row r="111" spans="1:28" x14ac:dyDescent="0.35">
      <c r="A111" s="1">
        <v>200802</v>
      </c>
      <c r="B111">
        <v>0.12096583483036966</v>
      </c>
      <c r="C111">
        <v>0.20525663180601184</v>
      </c>
      <c r="D111">
        <v>0.22965945039899999</v>
      </c>
      <c r="E111">
        <v>0.17383395695701193</v>
      </c>
      <c r="F111">
        <v>8.8037485951921984E-2</v>
      </c>
      <c r="G111">
        <v>0.10989558290818885</v>
      </c>
      <c r="H111">
        <v>0.11144663651835605</v>
      </c>
      <c r="I111">
        <v>0.13764361804758776</v>
      </c>
      <c r="J111">
        <v>0.16132675852465356</v>
      </c>
      <c r="K111">
        <v>0.13245627486741607</v>
      </c>
      <c r="L111">
        <v>0.20030846280517181</v>
      </c>
      <c r="M111">
        <v>0.20963915137685765</v>
      </c>
      <c r="N111">
        <v>0.212129546849298</v>
      </c>
      <c r="O111">
        <v>0.19057670166758664</v>
      </c>
      <c r="P111">
        <v>1.4900130921661554E-2</v>
      </c>
      <c r="Q111">
        <v>2.1976595091977128E-4</v>
      </c>
      <c r="R111" s="2">
        <v>-8.1952257272635054E-2</v>
      </c>
      <c r="S111">
        <v>5.6547849826570906E-2</v>
      </c>
      <c r="T111">
        <v>0.17799704900978963</v>
      </c>
      <c r="U111">
        <v>0.14840839480181886</v>
      </c>
      <c r="V111">
        <v>0.17551623179717799</v>
      </c>
      <c r="W111">
        <v>0.14649033103162323</v>
      </c>
      <c r="X111">
        <v>0.14879918669510667</v>
      </c>
      <c r="Y111">
        <v>8.5561777842761172E-2</v>
      </c>
      <c r="Z111">
        <v>-3.8515866528128273E-2</v>
      </c>
      <c r="AB111">
        <f t="shared" si="1"/>
        <v>0.13148602308809276</v>
      </c>
    </row>
    <row r="112" spans="1:28" x14ac:dyDescent="0.35">
      <c r="A112" s="1">
        <v>200803</v>
      </c>
      <c r="B112">
        <v>3.1624995328818739E-2</v>
      </c>
      <c r="C112">
        <v>-0.15865648931609783</v>
      </c>
      <c r="D112">
        <v>-0.18354853227051265</v>
      </c>
      <c r="E112">
        <v>-0.13688877977075781</v>
      </c>
      <c r="F112">
        <v>8.2390747815988402E-3</v>
      </c>
      <c r="G112">
        <v>2.8353014989668072E-3</v>
      </c>
      <c r="H112">
        <v>3.998626616048441E-2</v>
      </c>
      <c r="I112">
        <v>7.1338195688997436E-2</v>
      </c>
      <c r="J112">
        <v>8.7272766921126774E-2</v>
      </c>
      <c r="K112">
        <v>-8.0199099463146781E-3</v>
      </c>
      <c r="L112">
        <v>-0.15178194595799377</v>
      </c>
      <c r="M112">
        <v>-0.14355895447749933</v>
      </c>
      <c r="N112">
        <v>-0.22663406947221634</v>
      </c>
      <c r="O112">
        <v>-0.18553731330025974</v>
      </c>
      <c r="P112">
        <v>-5.3937330767156531E-2</v>
      </c>
      <c r="Q112">
        <v>-7.0310625024685533E-2</v>
      </c>
      <c r="R112" s="2">
        <v>0.13174819443827993</v>
      </c>
      <c r="S112">
        <v>-4.7014178488433388E-2</v>
      </c>
      <c r="T112">
        <v>-0.11818742328901732</v>
      </c>
      <c r="U112">
        <v>-3.0647708994198906E-2</v>
      </c>
      <c r="V112">
        <v>-0.16076039263487463</v>
      </c>
      <c r="W112">
        <v>-5.1237183988079887E-2</v>
      </c>
      <c r="X112">
        <v>4.1001253880772748E-3</v>
      </c>
      <c r="Y112">
        <v>-0.1525336316656915</v>
      </c>
      <c r="Z112">
        <v>-9.5996107987956613E-3</v>
      </c>
      <c r="AB112">
        <f t="shared" si="1"/>
        <v>-6.2587897881559981E-2</v>
      </c>
    </row>
    <row r="113" spans="1:28" x14ac:dyDescent="0.35">
      <c r="A113" s="1">
        <v>200804</v>
      </c>
      <c r="B113">
        <v>8.8013268707833825E-2</v>
      </c>
      <c r="C113">
        <v>-0.12391061773410972</v>
      </c>
      <c r="D113">
        <v>0.10733904214309732</v>
      </c>
      <c r="E113">
        <v>-0.13488371289463166</v>
      </c>
      <c r="F113">
        <v>0.1123567140041565</v>
      </c>
      <c r="G113">
        <v>0.11946129185830247</v>
      </c>
      <c r="H113">
        <v>8.9671062260015047E-2</v>
      </c>
      <c r="I113">
        <v>0.10256958051373091</v>
      </c>
      <c r="J113">
        <v>8.4335646148544344E-2</v>
      </c>
      <c r="K113">
        <v>0.10911802841981752</v>
      </c>
      <c r="L113">
        <v>0.20242547989479465</v>
      </c>
      <c r="M113">
        <v>2.8544041440366826E-2</v>
      </c>
      <c r="N113">
        <v>6.3262344358934908E-2</v>
      </c>
      <c r="O113">
        <v>1.5258470548666494E-2</v>
      </c>
      <c r="P113">
        <v>7.0140126404266964E-2</v>
      </c>
      <c r="Q113">
        <v>6.2266957047285722E-2</v>
      </c>
      <c r="R113" s="2">
        <v>9.7215455776433438E-2</v>
      </c>
      <c r="S113">
        <v>-5.7161713272611728E-2</v>
      </c>
      <c r="T113">
        <v>-3.4697672526022766E-2</v>
      </c>
      <c r="U113">
        <v>-2.0027363867471649E-2</v>
      </c>
      <c r="V113">
        <v>-2.4642667287039267E-2</v>
      </c>
      <c r="W113">
        <v>-3.5195531447229325E-2</v>
      </c>
      <c r="X113">
        <v>2.8294467818568262E-2</v>
      </c>
      <c r="Y113">
        <v>-4.1027341686502496E-2</v>
      </c>
      <c r="Z113">
        <v>4.3865274428713491E-2</v>
      </c>
      <c r="AB113">
        <f t="shared" si="1"/>
        <v>3.7863556526216528E-2</v>
      </c>
    </row>
    <row r="114" spans="1:28" x14ac:dyDescent="0.35">
      <c r="A114" s="1">
        <v>200805</v>
      </c>
      <c r="B114">
        <v>-1.3213019761462642E-2</v>
      </c>
      <c r="C114">
        <v>-5.0082954083753524E-2</v>
      </c>
      <c r="D114">
        <v>5.0458729566011086E-2</v>
      </c>
      <c r="E114">
        <v>-5.2577976159068271E-2</v>
      </c>
      <c r="F114">
        <v>0.15738656348513427</v>
      </c>
      <c r="G114">
        <v>0.1301617381512071</v>
      </c>
      <c r="H114">
        <v>0.16942920389458629</v>
      </c>
      <c r="I114">
        <v>0.14809387702393656</v>
      </c>
      <c r="J114">
        <v>9.0433632411077658E-2</v>
      </c>
      <c r="K114">
        <v>0.15898789558559068</v>
      </c>
      <c r="L114">
        <v>-1.0727152462107129E-2</v>
      </c>
      <c r="M114">
        <v>-7.3142050937830563E-2</v>
      </c>
      <c r="N114">
        <v>-9.8180763001983282E-3</v>
      </c>
      <c r="O114">
        <v>-0.15088987379678842</v>
      </c>
      <c r="P114">
        <v>7.0142080720975372E-2</v>
      </c>
      <c r="Q114">
        <v>8.9277072328684953E-2</v>
      </c>
      <c r="R114" s="2">
        <v>7.5125200908845627E-2</v>
      </c>
      <c r="S114">
        <v>2.8929101873482268E-2</v>
      </c>
      <c r="T114">
        <v>1.7229519756042731E-2</v>
      </c>
      <c r="U114">
        <v>1.157378571401326E-2</v>
      </c>
      <c r="V114">
        <v>-0.27393015210689814</v>
      </c>
      <c r="W114">
        <v>-0.22408198328914519</v>
      </c>
      <c r="X114">
        <v>-6.7343508713634564E-2</v>
      </c>
      <c r="Y114">
        <v>-0.1045690964651443</v>
      </c>
      <c r="Z114">
        <v>1.0532508227636706E-2</v>
      </c>
      <c r="AB114">
        <f t="shared" si="1"/>
        <v>6.9521898893148719E-3</v>
      </c>
    </row>
    <row r="115" spans="1:28" x14ac:dyDescent="0.35">
      <c r="A115" s="1">
        <v>200806</v>
      </c>
      <c r="B115">
        <v>0.23466974427100024</v>
      </c>
      <c r="C115">
        <v>0.10643036787076314</v>
      </c>
      <c r="D115">
        <v>0.15223620816370395</v>
      </c>
      <c r="E115">
        <v>0.11689678783060513</v>
      </c>
      <c r="F115">
        <v>0.10950866390085218</v>
      </c>
      <c r="G115">
        <v>0.10774782581274817</v>
      </c>
      <c r="H115">
        <v>7.5364646445017017E-2</v>
      </c>
      <c r="I115">
        <v>7.5134479273697818E-2</v>
      </c>
      <c r="J115">
        <v>0.14976037587499927</v>
      </c>
      <c r="K115">
        <v>5.3445653204954764E-2</v>
      </c>
      <c r="L115">
        <v>0.16952738776784898</v>
      </c>
      <c r="M115">
        <v>0.18965143554826394</v>
      </c>
      <c r="N115">
        <v>0.13836442260162676</v>
      </c>
      <c r="O115">
        <v>0.29667960565597223</v>
      </c>
      <c r="P115">
        <v>-3.2888449537812434E-2</v>
      </c>
      <c r="Q115">
        <v>1.8220789472485323E-2</v>
      </c>
      <c r="R115" s="2">
        <v>-6.6848763046574791E-2</v>
      </c>
      <c r="S115">
        <v>3.8770517360823972E-2</v>
      </c>
      <c r="T115">
        <v>3.372303332298654E-2</v>
      </c>
      <c r="U115">
        <v>6.1497311046968123E-2</v>
      </c>
      <c r="V115">
        <v>-0.11042809587739312</v>
      </c>
      <c r="W115">
        <v>-1.7381562763106685E-2</v>
      </c>
      <c r="X115">
        <v>7.4204988494888699E-2</v>
      </c>
      <c r="Y115">
        <v>-4.7541078369694713E-2</v>
      </c>
      <c r="Z115">
        <v>-8.4469112507551791E-2</v>
      </c>
      <c r="AB115">
        <f t="shared" si="1"/>
        <v>8.0281095596901025E-2</v>
      </c>
    </row>
    <row r="116" spans="1:28" x14ac:dyDescent="0.35">
      <c r="A116" s="1">
        <v>200807</v>
      </c>
      <c r="B116">
        <v>-0.19334410990642201</v>
      </c>
      <c r="C116">
        <v>-9.3186555891681622E-2</v>
      </c>
      <c r="D116">
        <v>-8.2168917602720909E-2</v>
      </c>
      <c r="E116">
        <v>-8.9688407915587853E-2</v>
      </c>
      <c r="F116">
        <v>-9.7528965633130807E-2</v>
      </c>
      <c r="G116">
        <v>-0.10180192385354384</v>
      </c>
      <c r="H116">
        <v>-0.10394068364650898</v>
      </c>
      <c r="I116">
        <v>-9.6944562269209916E-2</v>
      </c>
      <c r="J116">
        <v>-0.30603627743644901</v>
      </c>
      <c r="K116">
        <v>-0.11213875695013079</v>
      </c>
      <c r="L116">
        <v>-8.9499538928503514E-2</v>
      </c>
      <c r="M116">
        <v>-4.7568854254170359E-2</v>
      </c>
      <c r="N116">
        <v>-8.40110767168913E-2</v>
      </c>
      <c r="O116">
        <v>6.8727052039549194E-2</v>
      </c>
      <c r="P116">
        <v>3.4416402573853561E-2</v>
      </c>
      <c r="Q116">
        <v>3.3407062816557295E-2</v>
      </c>
      <c r="R116" s="2">
        <v>5.7451075762792639E-2</v>
      </c>
      <c r="S116">
        <v>-5.6812690543917186E-3</v>
      </c>
      <c r="T116">
        <v>1.6532691716130084E-2</v>
      </c>
      <c r="U116">
        <v>-4.2771524749749136E-2</v>
      </c>
      <c r="V116">
        <v>0.2365071645443565</v>
      </c>
      <c r="W116">
        <v>-0.17208172256199733</v>
      </c>
      <c r="X116">
        <v>-4.9790234205370341E-2</v>
      </c>
      <c r="Y116">
        <v>-1.8420204271298288E-2</v>
      </c>
      <c r="Z116">
        <v>-1.0861748755456733E-2</v>
      </c>
      <c r="AB116">
        <f t="shared" si="1"/>
        <v>-5.5815089016438273E-2</v>
      </c>
    </row>
    <row r="117" spans="1:28" x14ac:dyDescent="0.35">
      <c r="A117" s="1">
        <v>200808</v>
      </c>
      <c r="B117">
        <v>-3.3182319954989901E-3</v>
      </c>
      <c r="C117">
        <v>2.9149444981905196E-2</v>
      </c>
      <c r="D117">
        <v>-4.6936221969474085E-2</v>
      </c>
      <c r="E117">
        <v>2.1482895436203055E-2</v>
      </c>
      <c r="F117">
        <v>-7.2126018967868369E-2</v>
      </c>
      <c r="G117">
        <v>-6.4934387495997295E-2</v>
      </c>
      <c r="H117">
        <v>-7.3339576524488415E-2</v>
      </c>
      <c r="I117">
        <v>-7.8847752480916869E-2</v>
      </c>
      <c r="J117">
        <v>-0.13158070721729301</v>
      </c>
      <c r="K117">
        <v>-6.8318078057002379E-2</v>
      </c>
      <c r="L117">
        <v>1.1407294031329056E-2</v>
      </c>
      <c r="M117">
        <v>-6.1057687019444466E-2</v>
      </c>
      <c r="N117">
        <v>4.7412029617654755E-2</v>
      </c>
      <c r="O117">
        <v>-7.6840826035632054E-2</v>
      </c>
      <c r="P117">
        <v>-3.5588975116853994E-2</v>
      </c>
      <c r="Q117">
        <v>-1.6469679057113711E-2</v>
      </c>
      <c r="R117" s="2">
        <v>-7.4146110022390035E-2</v>
      </c>
      <c r="S117">
        <v>-9.2763110736208715E-2</v>
      </c>
      <c r="T117">
        <v>-0.2272614530543266</v>
      </c>
      <c r="U117">
        <v>-8.900693474006556E-2</v>
      </c>
      <c r="V117">
        <v>-0.11688880110267411</v>
      </c>
      <c r="W117">
        <v>8.8807245025273013E-2</v>
      </c>
      <c r="X117">
        <v>-7.4544745652099009E-2</v>
      </c>
      <c r="Y117">
        <v>-5.4985690552329561E-2</v>
      </c>
      <c r="Z117">
        <v>9.3638527645343132E-3</v>
      </c>
      <c r="AB117">
        <f t="shared" si="1"/>
        <v>-5.2529003279388004E-2</v>
      </c>
    </row>
    <row r="118" spans="1:28" x14ac:dyDescent="0.35">
      <c r="A118" s="1">
        <v>200809</v>
      </c>
      <c r="B118">
        <v>-0.16539975325436398</v>
      </c>
      <c r="C118">
        <v>-0.1504630081707862</v>
      </c>
      <c r="D118">
        <v>-0.20879748647940849</v>
      </c>
      <c r="E118">
        <v>-0.14970301053041432</v>
      </c>
      <c r="F118">
        <v>-0.13911702850938426</v>
      </c>
      <c r="G118">
        <v>-0.13032242350599862</v>
      </c>
      <c r="H118">
        <v>-9.74410742715347E-2</v>
      </c>
      <c r="I118">
        <v>-0.12525359893248739</v>
      </c>
      <c r="J118">
        <v>-7.2567512484060501E-2</v>
      </c>
      <c r="K118">
        <v>-0.1410758113232306</v>
      </c>
      <c r="L118">
        <v>-0.1099896098932151</v>
      </c>
      <c r="M118">
        <v>-0.17686351527539645</v>
      </c>
      <c r="N118">
        <v>-0.10158209182859396</v>
      </c>
      <c r="O118">
        <v>8.0151776415831308E-2</v>
      </c>
      <c r="P118">
        <v>-6.6209725221531068E-2</v>
      </c>
      <c r="Q118">
        <v>-3.4099564976843723E-2</v>
      </c>
      <c r="R118" s="2">
        <v>-6.8776976532784612E-2</v>
      </c>
      <c r="S118">
        <v>5.2608572401765981E-2</v>
      </c>
      <c r="T118">
        <v>-0.11037235843949436</v>
      </c>
      <c r="U118">
        <v>-0.10823708947765978</v>
      </c>
      <c r="V118">
        <v>-7.7162012178236719E-2</v>
      </c>
      <c r="W118">
        <v>-0.22384517907161275</v>
      </c>
      <c r="X118">
        <v>-0.15744456460669029</v>
      </c>
      <c r="Y118">
        <v>-7.6688249078712578E-2</v>
      </c>
      <c r="Z118">
        <v>-9.365700072903374E-2</v>
      </c>
      <c r="AB118">
        <f t="shared" si="1"/>
        <v>-0.10661047063436847</v>
      </c>
    </row>
    <row r="119" spans="1:28" x14ac:dyDescent="0.35">
      <c r="A119" s="1">
        <v>200810</v>
      </c>
      <c r="B119">
        <v>-0.18847899291546594</v>
      </c>
      <c r="C119">
        <v>-0.20237472307047569</v>
      </c>
      <c r="D119">
        <v>-0.13533558566378989</v>
      </c>
      <c r="E119">
        <v>-0.21866067625718941</v>
      </c>
      <c r="F119">
        <v>-0.33582474274315982</v>
      </c>
      <c r="G119">
        <v>-0.3361141994819361</v>
      </c>
      <c r="H119">
        <v>-0.28943419442374757</v>
      </c>
      <c r="I119">
        <v>-0.31483596118311047</v>
      </c>
      <c r="J119">
        <v>-0.10571582732394828</v>
      </c>
      <c r="K119">
        <v>-0.40096165731670319</v>
      </c>
      <c r="L119">
        <v>-0.20368925442473043</v>
      </c>
      <c r="M119">
        <v>-0.23589188106982878</v>
      </c>
      <c r="N119">
        <v>-0.13837376506276616</v>
      </c>
      <c r="O119">
        <v>-0.11765729840640864</v>
      </c>
      <c r="P119">
        <v>-5.7003620215018161E-2</v>
      </c>
      <c r="Q119">
        <v>-7.7081337501030175E-2</v>
      </c>
      <c r="R119" s="2">
        <v>-0.153540113048898</v>
      </c>
      <c r="S119">
        <v>-0.18613276487844699</v>
      </c>
      <c r="T119">
        <v>-0.21803534621933779</v>
      </c>
      <c r="U119">
        <v>-0.1700053014953388</v>
      </c>
      <c r="V119">
        <v>-0.17256942056344673</v>
      </c>
      <c r="W119">
        <v>-0.24801509966472232</v>
      </c>
      <c r="X119">
        <v>-0.365548430376611</v>
      </c>
      <c r="Y119">
        <v>-0.3438189276037622</v>
      </c>
      <c r="Z119">
        <v>-0.17259635365808509</v>
      </c>
      <c r="AB119">
        <f t="shared" si="1"/>
        <v>-0.21729579670457802</v>
      </c>
    </row>
    <row r="120" spans="1:28" x14ac:dyDescent="0.35">
      <c r="A120" s="1">
        <v>200811</v>
      </c>
      <c r="B120">
        <v>-0.10094766182925528</v>
      </c>
      <c r="C120">
        <v>4.044596391703785E-3</v>
      </c>
      <c r="D120">
        <v>-8.6179675902744085E-2</v>
      </c>
      <c r="E120">
        <v>3.5057353574999908E-2</v>
      </c>
      <c r="F120">
        <v>-0.19053641206914915</v>
      </c>
      <c r="G120">
        <v>-0.21502839710018948</v>
      </c>
      <c r="H120">
        <v>-0.18360972560988986</v>
      </c>
      <c r="I120">
        <v>-0.1767296389123858</v>
      </c>
      <c r="J120">
        <v>-5.0151810417067642E-2</v>
      </c>
      <c r="K120">
        <v>-0.21367851822323122</v>
      </c>
      <c r="L120">
        <v>0.10731346754670519</v>
      </c>
      <c r="M120">
        <v>6.5940256293955557E-2</v>
      </c>
      <c r="N120">
        <v>2.1015500742793913E-2</v>
      </c>
      <c r="O120">
        <v>-1.3794905999098706E-2</v>
      </c>
      <c r="P120">
        <v>-7.0056286768744175E-2</v>
      </c>
      <c r="Q120">
        <v>-5.8731826288490954E-2</v>
      </c>
      <c r="R120" s="2">
        <v>0.1984699158480791</v>
      </c>
      <c r="S120">
        <v>0.13280796708588613</v>
      </c>
      <c r="T120">
        <v>3.286515620229858E-2</v>
      </c>
      <c r="U120">
        <v>-0.14178625270265785</v>
      </c>
      <c r="V120">
        <v>-0.28198811632194365</v>
      </c>
      <c r="W120">
        <v>-0.16612120413633574</v>
      </c>
      <c r="X120">
        <v>-0.13723499785857837</v>
      </c>
      <c r="Y120">
        <v>7.3702476564810035E-2</v>
      </c>
      <c r="Z120">
        <v>-8.3412025968064657E-2</v>
      </c>
      <c r="AB120">
        <f t="shared" si="1"/>
        <v>-5.8973280828688752E-2</v>
      </c>
    </row>
    <row r="121" spans="1:28" x14ac:dyDescent="0.35">
      <c r="A121" s="1">
        <v>200812</v>
      </c>
      <c r="B121">
        <v>9.762107462058181E-2</v>
      </c>
      <c r="C121">
        <v>7.1778549274003095E-2</v>
      </c>
      <c r="D121">
        <v>7.3993378961441453E-2</v>
      </c>
      <c r="E121">
        <v>7.7085779984227137E-2</v>
      </c>
      <c r="F121">
        <v>-0.14380909045761051</v>
      </c>
      <c r="G121">
        <v>-0.2033144350807744</v>
      </c>
      <c r="H121">
        <v>-0.18664622428030725</v>
      </c>
      <c r="I121">
        <v>-0.22290805780797504</v>
      </c>
      <c r="J121">
        <v>-0.1443272546234779</v>
      </c>
      <c r="K121">
        <v>-0.1491574750441991</v>
      </c>
      <c r="L121">
        <v>0.15484739581236232</v>
      </c>
      <c r="M121">
        <v>1.1607936158174351E-2</v>
      </c>
      <c r="N121">
        <v>-4.2181732801851383E-2</v>
      </c>
      <c r="O121">
        <v>-9.2730394764065412E-3</v>
      </c>
      <c r="P121">
        <v>1.5149827236195901E-2</v>
      </c>
      <c r="Q121">
        <v>-2.3918178618129726E-2</v>
      </c>
      <c r="R121" s="2">
        <v>-9.3737227181067473E-2</v>
      </c>
      <c r="S121">
        <v>7.9707505551686514E-2</v>
      </c>
      <c r="T121">
        <v>9.4254153565622778E-2</v>
      </c>
      <c r="U121">
        <v>-0.14457828907286635</v>
      </c>
      <c r="V121">
        <v>-0.10507612327633986</v>
      </c>
      <c r="W121">
        <v>0.1258217112950353</v>
      </c>
      <c r="X121">
        <v>-0.17667739804821558</v>
      </c>
      <c r="Y121">
        <v>-1.8617026741157477E-2</v>
      </c>
      <c r="Z121">
        <v>-3.8339357814521323E-3</v>
      </c>
      <c r="AB121">
        <f t="shared" si="1"/>
        <v>-3.5931426668793669E-2</v>
      </c>
    </row>
    <row r="122" spans="1:28" x14ac:dyDescent="0.35">
      <c r="A122" s="1">
        <v>200901</v>
      </c>
      <c r="B122">
        <v>-7.5189588133540125E-2</v>
      </c>
      <c r="C122">
        <v>-5.0250131945238273E-2</v>
      </c>
      <c r="D122">
        <v>-1.2293490217091044E-2</v>
      </c>
      <c r="E122">
        <v>-7.354649142872316E-2</v>
      </c>
      <c r="F122">
        <v>-4.5280425627527932E-2</v>
      </c>
      <c r="G122">
        <v>-9.0619419740033902E-2</v>
      </c>
      <c r="H122">
        <v>-2.8934115921575909E-2</v>
      </c>
      <c r="I122">
        <v>4.5636830590975203E-2</v>
      </c>
      <c r="J122">
        <v>-0.22352962808474763</v>
      </c>
      <c r="K122">
        <v>0.1726532858610321</v>
      </c>
      <c r="L122">
        <v>4.1723912918198942E-2</v>
      </c>
      <c r="M122">
        <v>2.6778133985857228E-3</v>
      </c>
      <c r="N122">
        <v>5.5815422675144943E-2</v>
      </c>
      <c r="O122">
        <v>6.8128802906448183E-2</v>
      </c>
      <c r="P122">
        <v>-3.2338363318656457E-2</v>
      </c>
      <c r="Q122">
        <v>-1.636447104945897E-2</v>
      </c>
      <c r="R122" s="2">
        <v>3.0426801362832285E-2</v>
      </c>
      <c r="S122">
        <v>5.0749377227614807E-2</v>
      </c>
      <c r="T122">
        <v>0.10940859781107058</v>
      </c>
      <c r="U122">
        <v>-0.14129857175552821</v>
      </c>
      <c r="V122">
        <v>9.8992603484805097E-2</v>
      </c>
      <c r="W122">
        <v>-5.103771002095011E-2</v>
      </c>
      <c r="X122">
        <v>3.0929091247035995E-3</v>
      </c>
      <c r="Y122">
        <v>-0.10117963320582531</v>
      </c>
      <c r="Z122">
        <v>-9.4318753441901132E-2</v>
      </c>
      <c r="AB122">
        <f t="shared" si="1"/>
        <v>-1.0939820128645231E-2</v>
      </c>
    </row>
    <row r="123" spans="1:28" x14ac:dyDescent="0.35">
      <c r="A123" s="1">
        <v>200902</v>
      </c>
      <c r="B123">
        <v>-5.5387654393553087E-2</v>
      </c>
      <c r="C123">
        <v>-6.7367200152745388E-2</v>
      </c>
      <c r="D123">
        <v>-0.11224406389585252</v>
      </c>
      <c r="E123">
        <v>-8.0579642445415156E-2</v>
      </c>
      <c r="F123">
        <v>-2.313637789864393E-2</v>
      </c>
      <c r="G123">
        <v>5.6930944769619914E-2</v>
      </c>
      <c r="H123">
        <v>-0.12519444741517097</v>
      </c>
      <c r="I123">
        <v>-0.14718803107241041</v>
      </c>
      <c r="J123">
        <v>-6.3707378760284969E-2</v>
      </c>
      <c r="K123">
        <v>7.2400733900101766E-2</v>
      </c>
      <c r="L123">
        <v>-0.11906574383418379</v>
      </c>
      <c r="M123">
        <v>-0.12179453083108414</v>
      </c>
      <c r="N123">
        <v>-5.7718029502592409E-2</v>
      </c>
      <c r="O123">
        <v>8.5164222740463202E-2</v>
      </c>
      <c r="P123">
        <v>2.8740190886644847E-2</v>
      </c>
      <c r="Q123">
        <v>6.4527489604927473E-3</v>
      </c>
      <c r="R123" s="2">
        <v>-2.1763066738012662E-2</v>
      </c>
      <c r="S123">
        <v>2.3962914211361451E-2</v>
      </c>
      <c r="T123">
        <v>5.1258716431171317E-2</v>
      </c>
      <c r="U123">
        <v>-1.9321103158977532E-2</v>
      </c>
      <c r="V123">
        <v>-7.9852164855284208E-2</v>
      </c>
      <c r="W123">
        <v>-0.1111333350608104</v>
      </c>
      <c r="X123">
        <v>8.5082307738238841E-2</v>
      </c>
      <c r="Y123">
        <v>2.7225607294225254E-2</v>
      </c>
      <c r="Z123">
        <v>-0.11598335474453954</v>
      </c>
      <c r="AB123">
        <f t="shared" si="1"/>
        <v>-3.2009765961779256E-2</v>
      </c>
    </row>
    <row r="124" spans="1:28" x14ac:dyDescent="0.35">
      <c r="A124" s="1">
        <v>200903</v>
      </c>
      <c r="B124">
        <v>0.1263387869750755</v>
      </c>
      <c r="C124">
        <v>2.2132754858248348E-2</v>
      </c>
      <c r="D124">
        <v>8.7531104670096435E-2</v>
      </c>
      <c r="E124">
        <v>1.9004375547869157E-2</v>
      </c>
      <c r="F124">
        <v>6.4112244211840017E-2</v>
      </c>
      <c r="G124">
        <v>0.1015726465192945</v>
      </c>
      <c r="H124">
        <v>6.73809978930799E-2</v>
      </c>
      <c r="I124">
        <v>7.766336739289921E-2</v>
      </c>
      <c r="J124">
        <v>-0.11438547538228377</v>
      </c>
      <c r="K124">
        <v>3.9692901855527839E-2</v>
      </c>
      <c r="L124">
        <v>8.2152520073144969E-2</v>
      </c>
      <c r="M124">
        <v>7.0618870490116115E-2</v>
      </c>
      <c r="N124">
        <v>3.2936241404671107E-2</v>
      </c>
      <c r="O124">
        <v>-7.2402538455642082E-2</v>
      </c>
      <c r="P124">
        <v>4.3262566940125945E-3</v>
      </c>
      <c r="Q124">
        <v>-5.0353777635967621E-2</v>
      </c>
      <c r="R124" s="2">
        <v>0.18174469663837517</v>
      </c>
      <c r="S124">
        <v>-1.3420312690939008E-2</v>
      </c>
      <c r="T124">
        <v>-1.0373240707828735E-3</v>
      </c>
      <c r="U124">
        <v>2.6598373228832531E-2</v>
      </c>
      <c r="V124">
        <v>0.21013619677546497</v>
      </c>
      <c r="W124">
        <v>-1.7162687798241309E-2</v>
      </c>
      <c r="X124">
        <v>0.16839538183927868</v>
      </c>
      <c r="Y124">
        <v>0.16779329623193562</v>
      </c>
      <c r="Z124">
        <v>7.8266593490231615E-2</v>
      </c>
      <c r="AB124">
        <f t="shared" si="1"/>
        <v>5.3390370719412751E-2</v>
      </c>
    </row>
    <row r="125" spans="1:28" x14ac:dyDescent="0.35">
      <c r="A125" s="1">
        <v>200904</v>
      </c>
      <c r="B125">
        <v>-3.2296079789730066E-3</v>
      </c>
      <c r="C125">
        <v>1.6878236144632748E-2</v>
      </c>
      <c r="D125">
        <v>0.1051094065240205</v>
      </c>
      <c r="E125">
        <v>2.5348902394294543E-3</v>
      </c>
      <c r="F125">
        <v>2.5568540005977827E-2</v>
      </c>
      <c r="G125">
        <v>3.1662725170571622E-2</v>
      </c>
      <c r="H125">
        <v>-2.4789395733766977E-2</v>
      </c>
      <c r="I125">
        <v>1.6747598546171662E-2</v>
      </c>
      <c r="J125">
        <v>-0.12185302453985225</v>
      </c>
      <c r="K125">
        <v>4.4702831659522477E-2</v>
      </c>
      <c r="L125">
        <v>-8.8131390335836196E-2</v>
      </c>
      <c r="M125">
        <v>0.16795517183314501</v>
      </c>
      <c r="N125">
        <v>2.3303508142013098E-3</v>
      </c>
      <c r="O125">
        <v>0.13608230063855142</v>
      </c>
      <c r="P125">
        <v>5.7106497592110964E-2</v>
      </c>
      <c r="Q125">
        <v>7.7830716737955956E-3</v>
      </c>
      <c r="R125" s="2">
        <v>-9.283428818663074E-2</v>
      </c>
      <c r="S125">
        <v>-3.449747458227255E-2</v>
      </c>
      <c r="T125">
        <v>-4.5506878648757805E-2</v>
      </c>
      <c r="U125">
        <v>6.9741426478308305E-2</v>
      </c>
      <c r="V125">
        <v>5.4112793785795296E-2</v>
      </c>
      <c r="W125">
        <v>0.18160504099697572</v>
      </c>
      <c r="X125">
        <v>0.11124700124735704</v>
      </c>
      <c r="Y125">
        <v>8.3548224005902394E-2</v>
      </c>
      <c r="Z125">
        <v>8.9523896038957732E-2</v>
      </c>
      <c r="AB125">
        <f t="shared" si="1"/>
        <v>2.9328085306265822E-2</v>
      </c>
    </row>
    <row r="126" spans="1:28" x14ac:dyDescent="0.35">
      <c r="A126" s="1">
        <v>200905</v>
      </c>
      <c r="B126">
        <v>8.3422192084025404E-2</v>
      </c>
      <c r="C126">
        <v>0.17391584475984709</v>
      </c>
      <c r="D126">
        <v>0.12897458545810975</v>
      </c>
      <c r="E126">
        <v>0.18582322696010681</v>
      </c>
      <c r="F126">
        <v>0.2783461839000595</v>
      </c>
      <c r="G126">
        <v>0.30348285217619259</v>
      </c>
      <c r="H126">
        <v>0.25097791510838668</v>
      </c>
      <c r="I126">
        <v>0.22755110932314151</v>
      </c>
      <c r="J126">
        <v>0.129467679414839</v>
      </c>
      <c r="K126">
        <v>0.29774355571655936</v>
      </c>
      <c r="L126">
        <v>8.5516056723086639E-2</v>
      </c>
      <c r="M126">
        <v>5.2098722140202329E-2</v>
      </c>
      <c r="N126">
        <v>0.18475636422744232</v>
      </c>
      <c r="O126">
        <v>8.9919683434307451E-2</v>
      </c>
      <c r="P126">
        <v>2.4284496144923857E-2</v>
      </c>
      <c r="Q126">
        <v>-9.3251440212681717E-3</v>
      </c>
      <c r="R126" s="2">
        <v>2.2641946847444468E-2</v>
      </c>
      <c r="S126">
        <v>9.9179062579565908E-2</v>
      </c>
      <c r="T126">
        <v>0.26668859061932615</v>
      </c>
      <c r="U126">
        <v>-3.3836367412724597E-2</v>
      </c>
      <c r="V126">
        <v>0.18868624339654844</v>
      </c>
      <c r="W126">
        <v>0.19595672519039881</v>
      </c>
      <c r="X126">
        <v>9.9094426631099311E-2</v>
      </c>
      <c r="Y126">
        <v>0.10935629227558544</v>
      </c>
      <c r="Z126">
        <v>5.4808350748207127E-2</v>
      </c>
      <c r="AB126">
        <f t="shared" si="1"/>
        <v>0.14311342681988357</v>
      </c>
    </row>
    <row r="127" spans="1:28" x14ac:dyDescent="0.35">
      <c r="A127" s="1">
        <v>200906</v>
      </c>
      <c r="B127">
        <v>-0.18050817110726225</v>
      </c>
      <c r="C127">
        <v>-0.14865207490689014</v>
      </c>
      <c r="D127">
        <v>-0.14465144464835053</v>
      </c>
      <c r="E127">
        <v>-0.1445198510002205</v>
      </c>
      <c r="F127">
        <v>6.8477901052705209E-2</v>
      </c>
      <c r="G127">
        <v>6.8546114424449883E-2</v>
      </c>
      <c r="H127">
        <v>7.5261841051780451E-2</v>
      </c>
      <c r="I127">
        <v>7.2443149119306202E-2</v>
      </c>
      <c r="J127">
        <v>-3.5590273502432348E-3</v>
      </c>
      <c r="K127">
        <v>1.2737976307720323E-2</v>
      </c>
      <c r="L127">
        <v>-2.7487864006188748E-2</v>
      </c>
      <c r="M127">
        <v>1.8641172190909557E-2</v>
      </c>
      <c r="N127">
        <v>-0.12003125807478804</v>
      </c>
      <c r="O127">
        <v>0.15081959641145967</v>
      </c>
      <c r="P127">
        <v>1.3471492295285501E-2</v>
      </c>
      <c r="Q127">
        <v>4.0064101428105001E-2</v>
      </c>
      <c r="R127" s="2">
        <v>-6.658390334922322E-2</v>
      </c>
      <c r="S127">
        <v>-5.2254363351939233E-2</v>
      </c>
      <c r="T127">
        <v>-0.1214254668052196</v>
      </c>
      <c r="U127">
        <v>0.13650622054230369</v>
      </c>
      <c r="V127">
        <v>9.0521299105720529E-2</v>
      </c>
      <c r="W127">
        <v>0.11445022303565826</v>
      </c>
      <c r="X127">
        <v>4.0390826382772298E-2</v>
      </c>
      <c r="Y127">
        <v>1.2997851418895985E-4</v>
      </c>
      <c r="Z127">
        <v>7.6157878728829167E-3</v>
      </c>
      <c r="AB127">
        <f t="shared" si="1"/>
        <v>-4.4671471974149935E-3</v>
      </c>
    </row>
    <row r="128" spans="1:28" x14ac:dyDescent="0.35">
      <c r="A128" s="1">
        <v>200907</v>
      </c>
      <c r="B128">
        <v>-4.5656969966364258E-2</v>
      </c>
      <c r="C128">
        <v>-3.4371128535712558E-2</v>
      </c>
      <c r="D128">
        <v>8.4720802696600754E-3</v>
      </c>
      <c r="E128">
        <v>-2.1654766993541096E-2</v>
      </c>
      <c r="F128">
        <v>4.5460297799053868E-2</v>
      </c>
      <c r="G128">
        <v>7.1607823426766623E-3</v>
      </c>
      <c r="H128">
        <v>3.2394714062630448E-2</v>
      </c>
      <c r="I128">
        <v>2.7290778764437904E-2</v>
      </c>
      <c r="J128">
        <v>-4.934397908250851E-2</v>
      </c>
      <c r="K128">
        <v>6.9734215631565288E-2</v>
      </c>
      <c r="L128">
        <v>0.15118779513912967</v>
      </c>
      <c r="M128">
        <v>5.2145785434424448E-2</v>
      </c>
      <c r="N128">
        <v>6.8540436277544053E-2</v>
      </c>
      <c r="O128">
        <v>5.5137750161802064E-2</v>
      </c>
      <c r="P128">
        <v>4.3914209170582566E-4</v>
      </c>
      <c r="Q128">
        <v>5.9348583765053378E-2</v>
      </c>
      <c r="R128" s="2">
        <v>-0.12269233201477334</v>
      </c>
      <c r="S128">
        <v>3.1037488611030773E-2</v>
      </c>
      <c r="T128">
        <v>2.8325208172178203E-2</v>
      </c>
      <c r="U128">
        <v>0.17117455194727657</v>
      </c>
      <c r="V128">
        <v>0.12195763181386172</v>
      </c>
      <c r="W128">
        <v>0.18534927809668852</v>
      </c>
      <c r="X128">
        <v>0.16188596761515928</v>
      </c>
      <c r="Y128">
        <v>0.13883526390156059</v>
      </c>
      <c r="Z128">
        <v>7.9206661505384884E-2</v>
      </c>
      <c r="AB128">
        <f t="shared" si="1"/>
        <v>4.7589940637689149E-2</v>
      </c>
    </row>
    <row r="129" spans="1:28" x14ac:dyDescent="0.35">
      <c r="A129" s="1">
        <v>200908</v>
      </c>
      <c r="B129">
        <v>-3.3476802276089318E-2</v>
      </c>
      <c r="C129">
        <v>-6.914577799692033E-2</v>
      </c>
      <c r="D129">
        <v>-3.1462230906322474E-3</v>
      </c>
      <c r="E129">
        <v>-5.5189816836316699E-2</v>
      </c>
      <c r="F129">
        <v>-1.2266604219863879E-2</v>
      </c>
      <c r="G129">
        <v>1.9983070825108411E-2</v>
      </c>
      <c r="H129">
        <v>1.025520592126029E-3</v>
      </c>
      <c r="I129">
        <v>-2.9493120988783577E-3</v>
      </c>
      <c r="J129">
        <v>-0.18100948806954689</v>
      </c>
      <c r="K129">
        <v>-8.6828629306994101E-2</v>
      </c>
      <c r="L129">
        <v>-2.6912717417247205E-2</v>
      </c>
      <c r="M129">
        <v>-5.6892230393894207E-4</v>
      </c>
      <c r="N129">
        <v>-3.8968061634806199E-2</v>
      </c>
      <c r="O129">
        <v>0.32044827427626876</v>
      </c>
      <c r="P129">
        <v>-4.8653693926199219E-2</v>
      </c>
      <c r="Q129">
        <v>-3.6021472204839353E-2</v>
      </c>
      <c r="R129" s="2">
        <v>-0.12056522596017652</v>
      </c>
      <c r="S129">
        <v>1.9237843119861674E-4</v>
      </c>
      <c r="T129">
        <v>7.6302777015516077E-2</v>
      </c>
      <c r="U129">
        <v>1.1786307388792659E-2</v>
      </c>
      <c r="V129">
        <v>0.14017795096837615</v>
      </c>
      <c r="W129">
        <v>8.0283783993023203E-2</v>
      </c>
      <c r="X129">
        <v>0.14139238217733688</v>
      </c>
      <c r="Y129">
        <v>8.3399475842770632E-2</v>
      </c>
      <c r="Z129">
        <v>3.8281215911377363E-2</v>
      </c>
      <c r="AB129">
        <f t="shared" si="1"/>
        <v>6.6370489236695042E-3</v>
      </c>
    </row>
    <row r="130" spans="1:28" x14ac:dyDescent="0.35">
      <c r="A130" s="1">
        <v>200909</v>
      </c>
      <c r="B130">
        <v>3.4559825037193001E-2</v>
      </c>
      <c r="C130">
        <v>-9.3379228489974805E-2</v>
      </c>
      <c r="D130">
        <v>-6.5209240507589084E-2</v>
      </c>
      <c r="E130">
        <v>-9.0085581411629229E-2</v>
      </c>
      <c r="F130">
        <v>-4.8519243960438918E-3</v>
      </c>
      <c r="G130">
        <v>1.2480689028374806E-2</v>
      </c>
      <c r="H130">
        <v>1.4672459613790614E-2</v>
      </c>
      <c r="I130">
        <v>-1.3901645876999838E-2</v>
      </c>
      <c r="J130">
        <v>0.61636399067542658</v>
      </c>
      <c r="K130">
        <v>-3.3294385849641873E-2</v>
      </c>
      <c r="L130">
        <v>0.12706303358532145</v>
      </c>
      <c r="M130">
        <v>5.4232131140553537E-2</v>
      </c>
      <c r="N130">
        <v>4.1956085733513261E-2</v>
      </c>
      <c r="O130">
        <v>5.8547264032417612E-2</v>
      </c>
      <c r="P130">
        <v>-9.3691252834190268E-3</v>
      </c>
      <c r="Q130">
        <v>-4.2321372320308099E-3</v>
      </c>
      <c r="R130" s="2">
        <v>4.2941045988942328E-3</v>
      </c>
      <c r="S130">
        <v>5.7820421002226459E-2</v>
      </c>
      <c r="T130">
        <v>0.11570356984033976</v>
      </c>
      <c r="U130">
        <v>5.081564380533983E-3</v>
      </c>
      <c r="V130">
        <v>9.1764726072428582E-2</v>
      </c>
      <c r="W130">
        <v>-5.0938318043452536E-2</v>
      </c>
      <c r="X130">
        <v>-3.728528463163646E-2</v>
      </c>
      <c r="Y130">
        <v>5.3637942178423562E-2</v>
      </c>
      <c r="Z130">
        <v>3.9893467964780209E-2</v>
      </c>
      <c r="AB130">
        <f t="shared" si="1"/>
        <v>3.6901288966542496E-2</v>
      </c>
    </row>
    <row r="131" spans="1:28" x14ac:dyDescent="0.35">
      <c r="A131" s="1">
        <v>200910</v>
      </c>
      <c r="B131">
        <v>6.246769013191756E-2</v>
      </c>
      <c r="C131">
        <v>4.0656102949403861E-2</v>
      </c>
      <c r="D131">
        <v>4.840777630838039E-2</v>
      </c>
      <c r="E131">
        <v>7.476353001107601E-2</v>
      </c>
      <c r="F131">
        <v>8.9769940539151716E-2</v>
      </c>
      <c r="G131">
        <v>9.181791480171414E-2</v>
      </c>
      <c r="H131">
        <v>9.996374554665638E-2</v>
      </c>
      <c r="I131">
        <v>0.13037480367775983</v>
      </c>
      <c r="J131">
        <v>5.6255447202845178E-2</v>
      </c>
      <c r="K131">
        <v>0.11832037334916419</v>
      </c>
      <c r="L131">
        <v>5.8377937043573511E-2</v>
      </c>
      <c r="M131">
        <v>7.9911434967108091E-2</v>
      </c>
      <c r="N131">
        <v>6.2634673248848527E-2</v>
      </c>
      <c r="O131">
        <v>-8.7143699364230429E-2</v>
      </c>
      <c r="P131">
        <v>-1.7960023015593431E-2</v>
      </c>
      <c r="Q131">
        <v>-4.5881612528012585E-3</v>
      </c>
      <c r="R131" s="2">
        <v>0.1232315401756512</v>
      </c>
      <c r="S131">
        <v>3.3781777988813114E-2</v>
      </c>
      <c r="T131">
        <v>-1.6848194974072556E-2</v>
      </c>
      <c r="U131">
        <v>1.4532543600470769E-2</v>
      </c>
      <c r="V131">
        <v>2.1029475379056674E-2</v>
      </c>
      <c r="W131">
        <v>2.7764656333527551E-2</v>
      </c>
      <c r="X131">
        <v>5.9576951136705872E-2</v>
      </c>
      <c r="Y131">
        <v>0.10580155353567909</v>
      </c>
      <c r="Z131">
        <v>-1.4515956014364048E-2</v>
      </c>
      <c r="AB131">
        <f t="shared" si="1"/>
        <v>5.3037491221700268E-2</v>
      </c>
    </row>
    <row r="132" spans="1:28" x14ac:dyDescent="0.35">
      <c r="A132" s="1">
        <v>200911</v>
      </c>
      <c r="B132">
        <v>0.14282873961009535</v>
      </c>
      <c r="C132">
        <v>0.14824231243385377</v>
      </c>
      <c r="D132">
        <v>8.43591981021906E-2</v>
      </c>
      <c r="E132">
        <v>0.18884839043155807</v>
      </c>
      <c r="F132">
        <v>4.5842766362353606E-2</v>
      </c>
      <c r="G132">
        <v>7.7790861248702384E-3</v>
      </c>
      <c r="H132">
        <v>2.375588837085682E-2</v>
      </c>
      <c r="I132">
        <v>-6.8920283935671378E-3</v>
      </c>
      <c r="J132">
        <v>-2.321696206908214E-2</v>
      </c>
      <c r="K132">
        <v>2.5450116021383567E-2</v>
      </c>
      <c r="L132">
        <v>-6.2413542529692889E-3</v>
      </c>
      <c r="M132">
        <v>0.1085329139103509</v>
      </c>
      <c r="N132">
        <v>5.0157902949715581E-2</v>
      </c>
      <c r="O132">
        <v>2.2755230839150674E-3</v>
      </c>
      <c r="P132">
        <v>-2.4934949038975231E-2</v>
      </c>
      <c r="Q132">
        <v>-9.1115892961836798E-4</v>
      </c>
      <c r="R132" s="2">
        <v>0.18012148110931003</v>
      </c>
      <c r="S132">
        <v>0.13944966930507785</v>
      </c>
      <c r="T132">
        <v>0.14548794372775226</v>
      </c>
      <c r="U132">
        <v>8.2881688444637489E-2</v>
      </c>
      <c r="V132">
        <v>2.4659806518257429E-2</v>
      </c>
      <c r="W132">
        <v>-9.9989333372456343E-2</v>
      </c>
      <c r="X132">
        <v>7.4740110380169256E-2</v>
      </c>
      <c r="Y132">
        <v>8.4191107269712573E-2</v>
      </c>
      <c r="Z132">
        <v>5.9486019576766677E-2</v>
      </c>
      <c r="AB132">
        <f t="shared" si="1"/>
        <v>5.8225785754141342E-2</v>
      </c>
    </row>
    <row r="133" spans="1:28" x14ac:dyDescent="0.35">
      <c r="A133" s="1">
        <v>200912</v>
      </c>
      <c r="B133">
        <v>8.0957975012526003E-4</v>
      </c>
      <c r="C133">
        <v>-6.4207331451383381E-2</v>
      </c>
      <c r="D133">
        <v>-5.6856060974294362E-3</v>
      </c>
      <c r="E133">
        <v>-7.4470565769030175E-2</v>
      </c>
      <c r="F133">
        <v>-3.8380285612932595E-3</v>
      </c>
      <c r="G133">
        <v>3.0651036870134339E-2</v>
      </c>
      <c r="H133">
        <v>3.8759411247791684E-2</v>
      </c>
      <c r="I133">
        <v>2.9232240684476364E-2</v>
      </c>
      <c r="J133">
        <v>0.17010035744106247</v>
      </c>
      <c r="K133">
        <v>2.3583034296467915E-2</v>
      </c>
      <c r="L133">
        <v>1.5178598238407946E-2</v>
      </c>
      <c r="M133">
        <v>2.0408444709759332E-2</v>
      </c>
      <c r="N133">
        <v>-3.7447345071747767E-2</v>
      </c>
      <c r="O133">
        <v>0.18949366099338577</v>
      </c>
      <c r="P133">
        <v>3.3760822001948694E-2</v>
      </c>
      <c r="Q133">
        <v>4.9246557626110238E-3</v>
      </c>
      <c r="R133" s="2">
        <v>6.4985045094600562E-3</v>
      </c>
      <c r="S133">
        <v>-6.5122427362302185E-2</v>
      </c>
      <c r="T133">
        <v>-8.2543481822844461E-2</v>
      </c>
      <c r="U133">
        <v>8.6026816172353374E-2</v>
      </c>
      <c r="V133">
        <v>4.155532936221791E-2</v>
      </c>
      <c r="W133">
        <v>0.12572105754417484</v>
      </c>
      <c r="X133">
        <v>6.7306378685998189E-2</v>
      </c>
      <c r="Y133">
        <v>0.11005803990251209</v>
      </c>
      <c r="Z133">
        <v>2.0599355572639848E-2</v>
      </c>
      <c r="AB133">
        <f t="shared" si="1"/>
        <v>2.7531382584869021E-2</v>
      </c>
    </row>
    <row r="134" spans="1:28" x14ac:dyDescent="0.35">
      <c r="A134" s="1">
        <v>201001</v>
      </c>
      <c r="B134">
        <v>-0.13305742332653869</v>
      </c>
      <c r="C134">
        <v>-8.7685122377096011E-2</v>
      </c>
      <c r="D134">
        <v>-0.11768837905926485</v>
      </c>
      <c r="E134">
        <v>-0.11834902778973494</v>
      </c>
      <c r="F134">
        <v>-7.9142157893003814E-2</v>
      </c>
      <c r="G134">
        <v>-7.7185616482044875E-2</v>
      </c>
      <c r="H134">
        <v>-9.3640635601408104E-2</v>
      </c>
      <c r="I134">
        <v>-7.0123840855084399E-2</v>
      </c>
      <c r="J134">
        <v>-7.2223319251096568E-2</v>
      </c>
      <c r="K134">
        <v>-6.2714232137928691E-2</v>
      </c>
      <c r="L134">
        <v>-2.9680757774354735E-2</v>
      </c>
      <c r="M134">
        <v>-7.9943002118521206E-2</v>
      </c>
      <c r="N134">
        <v>-2.874998549180079E-2</v>
      </c>
      <c r="O134">
        <v>0.11294948276192611</v>
      </c>
      <c r="P134">
        <v>2.7020203656254529E-2</v>
      </c>
      <c r="Q134">
        <v>3.7112429573876553E-2</v>
      </c>
      <c r="R134" s="2">
        <v>7.1552667799941544E-2</v>
      </c>
      <c r="S134">
        <v>-7.7081704175331871E-3</v>
      </c>
      <c r="T134">
        <v>-3.7347399591471368E-2</v>
      </c>
      <c r="U134">
        <v>-6.1951671572568395E-2</v>
      </c>
      <c r="V134">
        <v>-0.16389631094616494</v>
      </c>
      <c r="W134">
        <v>4.8542433115869696E-4</v>
      </c>
      <c r="X134">
        <v>-7.8013468957068413E-2</v>
      </c>
      <c r="Y134">
        <v>-0.16627249243736758</v>
      </c>
      <c r="Z134">
        <v>-3.4788598850445961E-2</v>
      </c>
      <c r="AB134">
        <f t="shared" ref="AB134:AB157" si="2">AVERAGE(B134:Y134)</f>
        <v>-5.4843866914870587E-2</v>
      </c>
    </row>
    <row r="135" spans="1:28" x14ac:dyDescent="0.35">
      <c r="A135" s="1">
        <v>201002</v>
      </c>
      <c r="B135">
        <v>9.1516791906125092E-2</v>
      </c>
      <c r="C135">
        <v>6.969352369204776E-2</v>
      </c>
      <c r="D135">
        <v>4.8171087220293798E-2</v>
      </c>
      <c r="E135">
        <v>9.5331761583523397E-2</v>
      </c>
      <c r="F135">
        <v>8.047684737318378E-2</v>
      </c>
      <c r="G135">
        <v>9.1587831929267532E-2</v>
      </c>
      <c r="H135">
        <v>6.7025316025705592E-2</v>
      </c>
      <c r="I135">
        <v>6.4146782545542999E-2</v>
      </c>
      <c r="J135">
        <v>-5.9889498437296185E-2</v>
      </c>
      <c r="K135">
        <v>0.14614082257807415</v>
      </c>
      <c r="L135">
        <v>-8.4548234379228482E-2</v>
      </c>
      <c r="M135">
        <v>0.19618637140823053</v>
      </c>
      <c r="N135">
        <v>-4.3311548004914303E-3</v>
      </c>
      <c r="O135">
        <v>-0.2005450522424827</v>
      </c>
      <c r="P135">
        <v>3.7804901583100563E-2</v>
      </c>
      <c r="Q135">
        <v>2.9900736668250383E-2</v>
      </c>
      <c r="R135" s="2">
        <v>8.2738877580811068E-2</v>
      </c>
      <c r="S135">
        <v>3.4606684804055599E-2</v>
      </c>
      <c r="T135">
        <v>2.1297954372770354E-2</v>
      </c>
      <c r="U135">
        <v>3.1666002961945917E-2</v>
      </c>
      <c r="V135">
        <v>6.6453710272969632E-2</v>
      </c>
      <c r="W135">
        <v>0.14592777900933032</v>
      </c>
      <c r="X135">
        <v>6.8665046248534506E-2</v>
      </c>
      <c r="Y135">
        <v>4.2897266650437069E-2</v>
      </c>
      <c r="Z135">
        <v>3.0023581483829987E-2</v>
      </c>
      <c r="AB135">
        <f t="shared" si="2"/>
        <v>4.8455089856445886E-2</v>
      </c>
    </row>
    <row r="136" spans="1:28" x14ac:dyDescent="0.35">
      <c r="A136" s="1">
        <v>201003</v>
      </c>
      <c r="B136">
        <v>-0.1144682415681013</v>
      </c>
      <c r="C136">
        <v>-0.11646357278317855</v>
      </c>
      <c r="D136">
        <v>-2.707856268790159E-2</v>
      </c>
      <c r="E136">
        <v>-0.1356520980101521</v>
      </c>
      <c r="F136">
        <v>6.7634908576736971E-2</v>
      </c>
      <c r="G136">
        <v>5.2970517231400546E-2</v>
      </c>
      <c r="H136">
        <v>6.9032254036128435E-2</v>
      </c>
      <c r="I136">
        <v>7.7880748072047146E-2</v>
      </c>
      <c r="J136">
        <v>-0.19415994410110635</v>
      </c>
      <c r="K136">
        <v>5.8361508039165649E-2</v>
      </c>
      <c r="L136">
        <v>1.4524854313214862E-2</v>
      </c>
      <c r="M136">
        <v>-1.8607685106962465E-2</v>
      </c>
      <c r="N136">
        <v>3.5377709024450803E-2</v>
      </c>
      <c r="O136">
        <v>-0.29363729525465709</v>
      </c>
      <c r="P136">
        <v>0.10553010001373461</v>
      </c>
      <c r="Q136">
        <v>2.0020031174768863E-2</v>
      </c>
      <c r="R136" s="2">
        <v>0.15213543456044831</v>
      </c>
      <c r="S136">
        <v>-5.206564072708357E-3</v>
      </c>
      <c r="T136">
        <v>5.7545237883797576E-2</v>
      </c>
      <c r="U136">
        <v>9.045370271954116E-2</v>
      </c>
      <c r="V136">
        <v>-1.2182946149450603E-2</v>
      </c>
      <c r="W136">
        <v>0.19074316775296155</v>
      </c>
      <c r="X136">
        <v>8.4421581519744243E-2</v>
      </c>
      <c r="Y136">
        <v>8.0219709364493547E-2</v>
      </c>
      <c r="Z136">
        <v>5.9324237305425964E-2</v>
      </c>
      <c r="AB136">
        <f t="shared" si="2"/>
        <v>9.9747731061839932E-3</v>
      </c>
    </row>
    <row r="137" spans="1:28" x14ac:dyDescent="0.35">
      <c r="A137" s="1">
        <v>201004</v>
      </c>
      <c r="B137">
        <v>8.248086365400592E-2</v>
      </c>
      <c r="C137">
        <v>0.1102988864518713</v>
      </c>
      <c r="D137">
        <v>5.3586902310504107E-2</v>
      </c>
      <c r="E137">
        <v>0.11124820210288779</v>
      </c>
      <c r="F137">
        <v>6.4761449064359794E-2</v>
      </c>
      <c r="G137">
        <v>3.0779664155189915E-2</v>
      </c>
      <c r="H137">
        <v>6.5634081301585906E-2</v>
      </c>
      <c r="I137">
        <v>8.0957729453170216E-2</v>
      </c>
      <c r="J137">
        <v>2.0441379145101843E-3</v>
      </c>
      <c r="K137">
        <v>4.3687308910349235E-2</v>
      </c>
      <c r="L137">
        <v>8.7616239078836283E-2</v>
      </c>
      <c r="M137">
        <v>4.7698967250536073E-2</v>
      </c>
      <c r="N137">
        <v>-6.1665619211939129E-3</v>
      </c>
      <c r="O137">
        <v>-9.9507038830534841E-2</v>
      </c>
      <c r="P137">
        <v>3.311699152932493E-2</v>
      </c>
      <c r="Q137">
        <v>1.016994677297378E-2</v>
      </c>
      <c r="R137" s="2">
        <v>6.6910732445843904E-2</v>
      </c>
      <c r="S137">
        <v>6.0121898568109657E-2</v>
      </c>
      <c r="T137">
        <v>6.4888841839264522E-2</v>
      </c>
      <c r="U137">
        <v>-2.8513879382516545E-2</v>
      </c>
      <c r="V137">
        <v>3.5947455410539786E-2</v>
      </c>
      <c r="W137">
        <v>6.2659113930406032E-2</v>
      </c>
      <c r="X137">
        <v>-4.4164656571262687E-2</v>
      </c>
      <c r="Y137">
        <v>-4.0295055064795866E-2</v>
      </c>
      <c r="Z137">
        <v>1.657787054841808E-2</v>
      </c>
      <c r="AB137">
        <f t="shared" si="2"/>
        <v>3.7331759182248563E-2</v>
      </c>
    </row>
    <row r="138" spans="1:28" x14ac:dyDescent="0.35">
      <c r="A138" s="1">
        <v>201005</v>
      </c>
      <c r="B138">
        <v>-4.1320149891138386E-2</v>
      </c>
      <c r="C138">
        <v>-6.2476835419689687E-2</v>
      </c>
      <c r="D138">
        <v>-5.5088025741069926E-2</v>
      </c>
      <c r="E138">
        <v>-8.7595976379379839E-2</v>
      </c>
      <c r="F138">
        <v>-0.1404452101060813</v>
      </c>
      <c r="G138">
        <v>-0.13553671122183752</v>
      </c>
      <c r="H138">
        <v>-0.13120797943731125</v>
      </c>
      <c r="I138">
        <v>-0.12054537447143303</v>
      </c>
      <c r="J138">
        <v>9.8742680322060794E-2</v>
      </c>
      <c r="K138">
        <v>-0.14589367868241371</v>
      </c>
      <c r="L138">
        <v>-8.4007581863306299E-2</v>
      </c>
      <c r="M138">
        <v>-4.0987119539873482E-2</v>
      </c>
      <c r="N138">
        <v>-6.9311990740172514E-3</v>
      </c>
      <c r="O138">
        <v>-8.3155982844585918E-2</v>
      </c>
      <c r="P138">
        <v>-6.0021092533285941E-2</v>
      </c>
      <c r="Q138">
        <v>-5.0846387195067046E-2</v>
      </c>
      <c r="R138" s="2">
        <v>-1.8057547686006595E-2</v>
      </c>
      <c r="S138">
        <v>3.2034630535187278E-2</v>
      </c>
      <c r="T138">
        <v>-6.8511876826149115E-3</v>
      </c>
      <c r="U138">
        <v>-9.0315840619237239E-2</v>
      </c>
      <c r="V138">
        <v>-0.16784813005024338</v>
      </c>
      <c r="W138">
        <v>-0.17519518256301853</v>
      </c>
      <c r="X138">
        <v>-6.2008806430622884E-2</v>
      </c>
      <c r="Y138">
        <v>-0.15002622678128319</v>
      </c>
      <c r="Z138">
        <v>-7.844498559907867E-2</v>
      </c>
      <c r="AB138">
        <f t="shared" si="2"/>
        <v>-7.4399371473177878E-2</v>
      </c>
    </row>
    <row r="139" spans="1:28" x14ac:dyDescent="0.35">
      <c r="A139" s="1">
        <v>201006</v>
      </c>
      <c r="B139">
        <v>8.0020981910790875E-3</v>
      </c>
      <c r="C139">
        <v>2.7826175650875428E-2</v>
      </c>
      <c r="D139">
        <v>-3.9971616516270528E-2</v>
      </c>
      <c r="E139">
        <v>4.54201389740242E-2</v>
      </c>
      <c r="F139">
        <v>-1.8598070185057028E-3</v>
      </c>
      <c r="G139">
        <v>2.0715312688967057E-2</v>
      </c>
      <c r="H139">
        <v>5.1152785300133292E-3</v>
      </c>
      <c r="I139">
        <v>1.1424758392190948E-2</v>
      </c>
      <c r="J139">
        <v>6.1403691503440383E-2</v>
      </c>
      <c r="K139">
        <v>1.3316829732056175E-2</v>
      </c>
      <c r="L139">
        <v>-6.4781803071081992E-3</v>
      </c>
      <c r="M139">
        <v>-4.6242873946938941E-2</v>
      </c>
      <c r="N139">
        <v>0.23612441539985732</v>
      </c>
      <c r="O139">
        <v>0.11590626850544153</v>
      </c>
      <c r="P139">
        <v>4.5229000913839849E-2</v>
      </c>
      <c r="Q139">
        <v>8.0509488234085276E-3</v>
      </c>
      <c r="R139" s="2">
        <v>5.2478409562709306E-3</v>
      </c>
      <c r="S139">
        <v>2.8330430933118461E-2</v>
      </c>
      <c r="T139">
        <v>1.9377678929484776E-2</v>
      </c>
      <c r="U139">
        <v>-3.0129465321794772E-2</v>
      </c>
      <c r="V139">
        <v>-5.91727751263912E-2</v>
      </c>
      <c r="W139">
        <v>-7.2761261033292557E-2</v>
      </c>
      <c r="X139">
        <v>-6.2244095730684408E-2</v>
      </c>
      <c r="Y139">
        <v>-7.9212894699241046E-2</v>
      </c>
      <c r="Z139">
        <v>-5.3967204617922947E-2</v>
      </c>
      <c r="AB139">
        <f t="shared" si="2"/>
        <v>1.0559079100993367E-2</v>
      </c>
    </row>
    <row r="140" spans="1:28" x14ac:dyDescent="0.35">
      <c r="A140" s="1">
        <v>201007</v>
      </c>
      <c r="B140">
        <v>8.4340345512179615E-2</v>
      </c>
      <c r="C140">
        <v>0.36240063981416643</v>
      </c>
      <c r="D140">
        <v>0.11011734553997973</v>
      </c>
      <c r="E140">
        <v>0.37971001236480934</v>
      </c>
      <c r="F140">
        <v>3.9923184642413304E-2</v>
      </c>
      <c r="G140">
        <v>4.1096532958268782E-2</v>
      </c>
      <c r="H140">
        <v>3.7785707704685263E-2</v>
      </c>
      <c r="I140">
        <v>1.1039598781706871E-2</v>
      </c>
      <c r="J140">
        <v>7.0341415259731893E-2</v>
      </c>
      <c r="K140">
        <v>2.6163228924232722E-2</v>
      </c>
      <c r="L140">
        <v>4.9836414447672076E-2</v>
      </c>
      <c r="M140">
        <v>2.98422886515116E-2</v>
      </c>
      <c r="N140">
        <v>7.0442964653403967E-2</v>
      </c>
      <c r="O140">
        <v>0.2163301920798984</v>
      </c>
      <c r="P140">
        <v>1.0783320045647023E-2</v>
      </c>
      <c r="Q140">
        <v>4.9673341105324315E-2</v>
      </c>
      <c r="R140" s="2">
        <v>-2.7579762451806253E-2</v>
      </c>
      <c r="S140">
        <v>-4.5746991371448525E-2</v>
      </c>
      <c r="T140">
        <v>-3.510390198243997E-2</v>
      </c>
      <c r="U140">
        <v>9.2574013964608168E-2</v>
      </c>
      <c r="V140">
        <v>0.18207417953129834</v>
      </c>
      <c r="W140">
        <v>6.5088956201938858E-2</v>
      </c>
      <c r="X140">
        <v>0.11549334781156724</v>
      </c>
      <c r="Y140">
        <v>0.12350497892528248</v>
      </c>
      <c r="Z140">
        <v>6.4916705922599557E-2</v>
      </c>
      <c r="AB140">
        <f t="shared" si="2"/>
        <v>8.5838806379776311E-2</v>
      </c>
    </row>
    <row r="141" spans="1:28" x14ac:dyDescent="0.35">
      <c r="A141" s="1">
        <v>201008</v>
      </c>
      <c r="B141">
        <v>0.12009666928875116</v>
      </c>
      <c r="C141">
        <v>5.2437230617276495E-2</v>
      </c>
      <c r="D141">
        <v>6.2299329849961477E-3</v>
      </c>
      <c r="E141">
        <v>4.7910247252994594E-2</v>
      </c>
      <c r="F141">
        <v>-4.8010077392626943E-2</v>
      </c>
      <c r="G141">
        <v>-9.150119406253529E-2</v>
      </c>
      <c r="H141">
        <v>-5.0790456392240113E-2</v>
      </c>
      <c r="I141">
        <v>-1.8542372206977808E-2</v>
      </c>
      <c r="J141">
        <v>-0.21589430953618333</v>
      </c>
      <c r="K141">
        <v>-0.12618863010149972</v>
      </c>
      <c r="L141">
        <v>-0.11620454150556452</v>
      </c>
      <c r="M141">
        <v>9.2551271528344164E-2</v>
      </c>
      <c r="N141">
        <v>2.2182994650527435E-2</v>
      </c>
      <c r="O141">
        <v>1.7500434252063601E-2</v>
      </c>
      <c r="P141">
        <v>7.7472849638855852E-3</v>
      </c>
      <c r="Q141">
        <v>2.8559073149614055E-2</v>
      </c>
      <c r="R141" s="2">
        <v>-5.246106937177572E-2</v>
      </c>
      <c r="S141">
        <v>5.6573087062186202E-2</v>
      </c>
      <c r="T141">
        <v>7.8623079254434652E-2</v>
      </c>
      <c r="U141">
        <v>-5.3396395429223004E-2</v>
      </c>
      <c r="V141">
        <v>-5.7314123836302508E-3</v>
      </c>
      <c r="W141">
        <v>-2.6739522307085123E-2</v>
      </c>
      <c r="X141">
        <v>2.0112678778191184E-2</v>
      </c>
      <c r="Y141">
        <v>1.5477018894457772E-2</v>
      </c>
      <c r="Z141">
        <v>-4.9699033516767264E-2</v>
      </c>
      <c r="AB141">
        <f t="shared" si="2"/>
        <v>-9.977457417150783E-3</v>
      </c>
    </row>
    <row r="142" spans="1:28" x14ac:dyDescent="0.35">
      <c r="A142" s="1">
        <v>201009</v>
      </c>
      <c r="B142">
        <v>0.1357096475341863</v>
      </c>
      <c r="C142">
        <v>2.2228777811284815E-2</v>
      </c>
      <c r="D142">
        <v>0.10215671770864621</v>
      </c>
      <c r="E142">
        <v>-1.3665109571347443E-3</v>
      </c>
      <c r="F142">
        <v>0.10116217500281924</v>
      </c>
      <c r="G142">
        <v>0.11094027718852975</v>
      </c>
      <c r="H142">
        <v>0.14044053524935493</v>
      </c>
      <c r="I142">
        <v>9.2026816585623533E-2</v>
      </c>
      <c r="J142">
        <v>1.0284031809835045E-2</v>
      </c>
      <c r="K142">
        <v>9.3883907833546651E-2</v>
      </c>
      <c r="L142">
        <v>2.608056168432446E-2</v>
      </c>
      <c r="M142">
        <v>0.1849049455349101</v>
      </c>
      <c r="N142">
        <v>3.6735874542989058E-2</v>
      </c>
      <c r="O142">
        <v>0.200518655988251</v>
      </c>
      <c r="P142">
        <v>-2.4547138534092038E-2</v>
      </c>
      <c r="Q142">
        <v>2.6724796313137889E-2</v>
      </c>
      <c r="R142" s="2">
        <v>-9.8255636102001671E-3</v>
      </c>
      <c r="S142">
        <v>4.8733834686016823E-2</v>
      </c>
      <c r="T142">
        <v>0.12503810160166579</v>
      </c>
      <c r="U142">
        <v>0.14251407004186772</v>
      </c>
      <c r="V142">
        <v>0.1055697013818825</v>
      </c>
      <c r="W142">
        <v>0.12919523265562521</v>
      </c>
      <c r="X142">
        <v>7.9776938612795306E-2</v>
      </c>
      <c r="Y142">
        <v>6.5733924400177626E-2</v>
      </c>
      <c r="Z142">
        <v>8.6259451870283776E-2</v>
      </c>
      <c r="AB142">
        <f t="shared" si="2"/>
        <v>8.102584629441846E-2</v>
      </c>
    </row>
    <row r="143" spans="1:28" x14ac:dyDescent="0.35">
      <c r="A143" s="1">
        <v>201010</v>
      </c>
      <c r="B143">
        <v>0.18531704204757998</v>
      </c>
      <c r="C143">
        <v>0.10393660286324218</v>
      </c>
      <c r="D143">
        <v>0.13499204109867935</v>
      </c>
      <c r="E143">
        <v>7.8377597754564404E-2</v>
      </c>
      <c r="F143">
        <v>1.2667832086710542E-2</v>
      </c>
      <c r="G143">
        <v>2.0274700186844567E-2</v>
      </c>
      <c r="H143">
        <v>-8.9679994787768835E-3</v>
      </c>
      <c r="I143">
        <v>2.8174681053450869E-3</v>
      </c>
      <c r="J143">
        <v>3.9418686496590825E-2</v>
      </c>
      <c r="K143">
        <v>9.5992051238367373E-3</v>
      </c>
      <c r="L143">
        <v>-7.3841413049184554E-3</v>
      </c>
      <c r="M143">
        <v>0.23924642324125101</v>
      </c>
      <c r="N143">
        <v>0.11575702152156564</v>
      </c>
      <c r="O143">
        <v>0.25468273871220704</v>
      </c>
      <c r="P143">
        <v>-1.1179753116949765E-2</v>
      </c>
      <c r="Q143">
        <v>-4.2323500091765815E-3</v>
      </c>
      <c r="R143" s="2">
        <v>-0.12340766970495184</v>
      </c>
      <c r="S143">
        <v>3.8637743963077724E-2</v>
      </c>
      <c r="T143">
        <v>0.13132317245207553</v>
      </c>
      <c r="U143">
        <v>2.9597532070688142E-3</v>
      </c>
      <c r="V143">
        <v>8.5582308304164023E-2</v>
      </c>
      <c r="W143">
        <v>-1.2593107636227259E-2</v>
      </c>
      <c r="X143">
        <v>3.0139252487868112E-2</v>
      </c>
      <c r="Y143">
        <v>0.11131515646629797</v>
      </c>
      <c r="Z143">
        <v>4.0238565206280413E-2</v>
      </c>
      <c r="AB143">
        <f t="shared" si="2"/>
        <v>5.9553321869498695E-2</v>
      </c>
    </row>
    <row r="144" spans="1:28" x14ac:dyDescent="0.35">
      <c r="A144" s="1">
        <v>201011</v>
      </c>
      <c r="B144">
        <v>-5.0587984257580682E-2</v>
      </c>
      <c r="C144">
        <v>-2.7120509584696036E-2</v>
      </c>
      <c r="D144">
        <v>2.5944988070072075E-2</v>
      </c>
      <c r="E144">
        <v>-3.3131180348661943E-2</v>
      </c>
      <c r="F144">
        <v>3.3616401110629197E-2</v>
      </c>
      <c r="G144">
        <v>3.4235496080545359E-2</v>
      </c>
      <c r="H144">
        <v>3.8403688360230184E-2</v>
      </c>
      <c r="I144">
        <v>4.5867260719163229E-2</v>
      </c>
      <c r="J144">
        <v>2.9113745638876101E-2</v>
      </c>
      <c r="K144">
        <v>6.2349945545034285E-2</v>
      </c>
      <c r="L144">
        <v>3.2498850208725243E-4</v>
      </c>
      <c r="M144">
        <v>-4.6005063408232988E-2</v>
      </c>
      <c r="N144">
        <v>-5.2366986211216868E-3</v>
      </c>
      <c r="O144">
        <v>-3.8158107533084476E-2</v>
      </c>
      <c r="P144">
        <v>7.4699115396830232E-2</v>
      </c>
      <c r="Q144">
        <v>7.8095524863434435E-2</v>
      </c>
      <c r="R144" s="2">
        <v>0.12923846571264525</v>
      </c>
      <c r="S144">
        <v>2.5791084221411111E-2</v>
      </c>
      <c r="T144">
        <v>0.15967615976586585</v>
      </c>
      <c r="U144">
        <v>-2.5743948635658168E-2</v>
      </c>
      <c r="V144">
        <v>-8.2334834373975027E-2</v>
      </c>
      <c r="W144">
        <v>6.3933726062020968E-3</v>
      </c>
      <c r="X144">
        <v>2.5558984611152628E-2</v>
      </c>
      <c r="Y144">
        <v>-0.12065715213798271</v>
      </c>
      <c r="Z144">
        <v>2.6971631971668599E-4</v>
      </c>
      <c r="AB144">
        <f t="shared" si="2"/>
        <v>1.4180572595966065E-2</v>
      </c>
    </row>
    <row r="145" spans="1:28" x14ac:dyDescent="0.35">
      <c r="A145" s="1">
        <v>201012</v>
      </c>
      <c r="B145">
        <v>0.16526462351080617</v>
      </c>
      <c r="C145">
        <v>0.14481725693706554</v>
      </c>
      <c r="D145">
        <v>0.15064531559188823</v>
      </c>
      <c r="E145">
        <v>0.15171610308486003</v>
      </c>
      <c r="F145">
        <v>0.10572883376171072</v>
      </c>
      <c r="G145">
        <v>9.1949446883992106E-2</v>
      </c>
      <c r="H145">
        <v>0.10049012701125686</v>
      </c>
      <c r="I145">
        <v>5.029964284564286E-2</v>
      </c>
      <c r="J145">
        <v>5.7651138909819488E-2</v>
      </c>
      <c r="K145">
        <v>0.11511680971263766</v>
      </c>
      <c r="L145">
        <v>8.1859554622139272E-2</v>
      </c>
      <c r="M145">
        <v>0.24671089354919404</v>
      </c>
      <c r="N145">
        <v>0.20023657172392637</v>
      </c>
      <c r="O145">
        <v>0.17978166069142296</v>
      </c>
      <c r="P145">
        <v>4.1322567999670802E-2</v>
      </c>
      <c r="Q145">
        <v>2.1871450890765125E-2</v>
      </c>
      <c r="R145" s="2">
        <v>5.2055595705861393E-2</v>
      </c>
      <c r="S145">
        <v>2.9239226775480798E-2</v>
      </c>
      <c r="T145">
        <v>0.11045801796270935</v>
      </c>
      <c r="U145">
        <v>9.1230435546923241E-2</v>
      </c>
      <c r="V145">
        <v>0.15187945902645647</v>
      </c>
      <c r="W145">
        <v>7.7993828126037293E-2</v>
      </c>
      <c r="X145">
        <v>0.15489806565957684</v>
      </c>
      <c r="Y145">
        <v>0.16551609459398001</v>
      </c>
      <c r="Z145">
        <v>6.9525631603064075E-2</v>
      </c>
      <c r="AB145">
        <f t="shared" si="2"/>
        <v>0.11411386338015929</v>
      </c>
    </row>
    <row r="146" spans="1:28" x14ac:dyDescent="0.35">
      <c r="A146" s="1">
        <v>201101</v>
      </c>
      <c r="B146">
        <v>5.8489455513418415E-2</v>
      </c>
      <c r="C146">
        <v>9.4050528046748391E-2</v>
      </c>
      <c r="D146">
        <v>3.3092779145829129E-2</v>
      </c>
      <c r="E146">
        <v>6.5111215272260617E-2</v>
      </c>
      <c r="F146">
        <v>7.3198506055777351E-2</v>
      </c>
      <c r="G146">
        <v>1.3746072149694848E-2</v>
      </c>
      <c r="H146">
        <v>8.3071018010072051E-2</v>
      </c>
      <c r="I146">
        <v>9.7700520722338452E-2</v>
      </c>
      <c r="J146">
        <v>6.4736927309879339E-3</v>
      </c>
      <c r="K146">
        <v>3.5042116374856852E-2</v>
      </c>
      <c r="L146">
        <v>0.10694145216388362</v>
      </c>
      <c r="M146">
        <v>0.17784441355621805</v>
      </c>
      <c r="N146">
        <v>2.8237981033563612E-2</v>
      </c>
      <c r="O146">
        <v>7.080672280498343E-2</v>
      </c>
      <c r="P146">
        <v>3.6169196519604783E-2</v>
      </c>
      <c r="Q146">
        <v>5.5798445377472174E-2</v>
      </c>
      <c r="R146" s="2">
        <v>0.18350725155606681</v>
      </c>
      <c r="S146">
        <v>-5.8014638775852494E-2</v>
      </c>
      <c r="T146">
        <v>-7.609024141261396E-2</v>
      </c>
      <c r="U146">
        <v>2.1656668137845763E-2</v>
      </c>
      <c r="V146">
        <v>-8.1415532919437601E-3</v>
      </c>
      <c r="W146">
        <v>0.10791163249475091</v>
      </c>
      <c r="X146">
        <v>2.0310293122445137E-2</v>
      </c>
      <c r="Y146">
        <v>-6.6406019313482853E-3</v>
      </c>
      <c r="Z146">
        <v>2.6313371084388859E-2</v>
      </c>
      <c r="AB146">
        <f t="shared" si="2"/>
        <v>5.0844705224044162E-2</v>
      </c>
    </row>
    <row r="147" spans="1:28" x14ac:dyDescent="0.35">
      <c r="A147" s="1">
        <v>201102</v>
      </c>
      <c r="B147">
        <v>0.11418766942120814</v>
      </c>
      <c r="C147">
        <v>-6.1885809524975964E-3</v>
      </c>
      <c r="D147">
        <v>-1.667361429538769E-2</v>
      </c>
      <c r="E147">
        <v>-2.2125382970339474E-2</v>
      </c>
      <c r="F147">
        <v>0.11102070908578947</v>
      </c>
      <c r="G147">
        <v>5.6513808541555903E-2</v>
      </c>
      <c r="H147">
        <v>8.0391528509312221E-2</v>
      </c>
      <c r="I147">
        <v>0.11978764902293661</v>
      </c>
      <c r="J147">
        <v>-8.2864898102743612E-2</v>
      </c>
      <c r="K147">
        <v>0.16308362905441776</v>
      </c>
      <c r="L147">
        <v>0.10863116881668394</v>
      </c>
      <c r="M147">
        <v>0.14791874516115594</v>
      </c>
      <c r="N147">
        <v>0.11732688271957813</v>
      </c>
      <c r="O147">
        <v>-0.12597757190219405</v>
      </c>
      <c r="P147">
        <v>3.460427933053687E-2</v>
      </c>
      <c r="Q147">
        <v>-4.8911160952601965E-3</v>
      </c>
      <c r="R147" s="2">
        <v>-2.491903952162251E-2</v>
      </c>
      <c r="S147">
        <v>5.6401084415610807E-2</v>
      </c>
      <c r="T147">
        <v>0.20707873151583214</v>
      </c>
      <c r="U147">
        <v>3.3355562958465167E-2</v>
      </c>
      <c r="V147">
        <v>2.0102324600906746E-2</v>
      </c>
      <c r="W147">
        <v>6.6603780818665276E-2</v>
      </c>
      <c r="X147">
        <v>1.9654638467650257E-2</v>
      </c>
      <c r="Y147">
        <v>3.9306189413381917E-2</v>
      </c>
      <c r="Z147">
        <v>3.5160188019857874E-2</v>
      </c>
      <c r="AB147">
        <f t="shared" si="2"/>
        <v>5.0513674083901755E-2</v>
      </c>
    </row>
    <row r="148" spans="1:28" x14ac:dyDescent="0.35">
      <c r="A148" s="1">
        <v>201103</v>
      </c>
      <c r="B148">
        <v>-4.037686191912393E-2</v>
      </c>
      <c r="C148">
        <v>2.8244666183954523E-3</v>
      </c>
      <c r="D148">
        <v>4.7261479494636979E-2</v>
      </c>
      <c r="E148">
        <v>-5.9299409171317805E-2</v>
      </c>
      <c r="F148">
        <v>5.9561916061713814E-2</v>
      </c>
      <c r="G148">
        <v>0.10595353837783895</v>
      </c>
      <c r="H148">
        <v>6.6621551702722007E-2</v>
      </c>
      <c r="I148">
        <v>6.6099650748310618E-2</v>
      </c>
      <c r="J148">
        <v>8.6008994484271947E-2</v>
      </c>
      <c r="K148">
        <v>8.6565985978778681E-2</v>
      </c>
      <c r="L148">
        <v>-0.19116813812492556</v>
      </c>
      <c r="M148">
        <v>6.6146213637144791E-2</v>
      </c>
      <c r="N148">
        <v>-1.6261286956309781E-2</v>
      </c>
      <c r="O148">
        <v>-7.5303012562026581E-2</v>
      </c>
      <c r="P148">
        <v>6.1408412166370219E-2</v>
      </c>
      <c r="Q148">
        <v>7.3993718417930079E-2</v>
      </c>
      <c r="R148" s="2">
        <v>0.18737347046484523</v>
      </c>
      <c r="S148">
        <v>2.2198960577304454E-2</v>
      </c>
      <c r="T148">
        <v>0.12833207264221347</v>
      </c>
      <c r="U148">
        <v>2.2740520885532595E-2</v>
      </c>
      <c r="V148">
        <v>6.3539688311901793E-2</v>
      </c>
      <c r="W148">
        <v>-9.1545082475514045E-2</v>
      </c>
      <c r="X148">
        <v>-3.9961498628254766E-2</v>
      </c>
      <c r="Y148">
        <v>-5.6814891760349533E-2</v>
      </c>
      <c r="Z148">
        <v>3.3193264864251259E-3</v>
      </c>
      <c r="AB148">
        <f t="shared" si="2"/>
        <v>2.3995852457170379E-2</v>
      </c>
    </row>
    <row r="149" spans="1:28" x14ac:dyDescent="0.35">
      <c r="A149" s="1">
        <v>201104</v>
      </c>
      <c r="B149">
        <v>9.5646936282509837E-2</v>
      </c>
      <c r="C149">
        <v>-3.5850490583303448E-3</v>
      </c>
      <c r="D149">
        <v>-6.2160592869085251E-3</v>
      </c>
      <c r="E149">
        <v>4.924330876534274E-2</v>
      </c>
      <c r="F149">
        <v>7.9969041119745357E-2</v>
      </c>
      <c r="G149">
        <v>7.3433750650628807E-2</v>
      </c>
      <c r="H149">
        <v>6.2331849361958638E-2</v>
      </c>
      <c r="I149">
        <v>5.6963667809730598E-2</v>
      </c>
      <c r="J149">
        <v>7.0935627138982174E-2</v>
      </c>
      <c r="K149">
        <v>0.1027373128047057</v>
      </c>
      <c r="L149">
        <v>0.13224979712499835</v>
      </c>
      <c r="M149">
        <v>-0.19774392554786235</v>
      </c>
      <c r="N149">
        <v>0.13946060190685647</v>
      </c>
      <c r="O149">
        <v>-0.18361877092042533</v>
      </c>
      <c r="P149">
        <v>-2.0202919703510465E-2</v>
      </c>
      <c r="Q149">
        <v>-5.8904907491386223E-2</v>
      </c>
      <c r="R149" s="2">
        <v>-5.4439016511017235E-2</v>
      </c>
      <c r="S149">
        <v>8.1594576623653325E-2</v>
      </c>
      <c r="T149">
        <v>0.29134566571764026</v>
      </c>
      <c r="U149">
        <v>4.9365951947781969E-2</v>
      </c>
      <c r="V149">
        <v>-8.1568784949458573E-2</v>
      </c>
      <c r="W149">
        <v>3.1853938914080782E-2</v>
      </c>
      <c r="X149">
        <v>-1.212029400183337E-2</v>
      </c>
      <c r="Y149">
        <v>-4.7684959800666601E-2</v>
      </c>
      <c r="Z149">
        <v>3.0655143296817466E-2</v>
      </c>
      <c r="AB149">
        <f t="shared" si="2"/>
        <v>2.7126972454050671E-2</v>
      </c>
    </row>
    <row r="150" spans="1:28" x14ac:dyDescent="0.35">
      <c r="A150" s="1">
        <v>201105</v>
      </c>
      <c r="B150">
        <v>-6.2483021294097605E-3</v>
      </c>
      <c r="C150">
        <v>6.4202459209173838E-3</v>
      </c>
      <c r="D150">
        <v>-1.0881498239968758E-2</v>
      </c>
      <c r="E150">
        <v>-2.4785664630484521E-2</v>
      </c>
      <c r="F150">
        <v>-6.5203444165872815E-2</v>
      </c>
      <c r="G150">
        <v>-9.070592701771478E-2</v>
      </c>
      <c r="H150">
        <v>-6.3143786900379056E-2</v>
      </c>
      <c r="I150">
        <v>-6.1145015998205418E-2</v>
      </c>
      <c r="J150">
        <v>-3.9136546060539699E-3</v>
      </c>
      <c r="K150">
        <v>-9.1194945542658237E-2</v>
      </c>
      <c r="L150">
        <v>-0.10043871412267495</v>
      </c>
      <c r="M150">
        <v>4.657437808343606E-3</v>
      </c>
      <c r="N150">
        <v>-0.10954123946735735</v>
      </c>
      <c r="O150">
        <v>2.8967774296167252E-2</v>
      </c>
      <c r="P150">
        <v>-8.2577825554661699E-2</v>
      </c>
      <c r="Q150">
        <v>-6.9973266075834123E-2</v>
      </c>
      <c r="R150" s="2">
        <v>-4.665344611608823E-2</v>
      </c>
      <c r="S150">
        <v>-7.2533429905759991E-3</v>
      </c>
      <c r="T150">
        <v>-0.19092317559381294</v>
      </c>
      <c r="U150">
        <v>-2.9476532097976675E-2</v>
      </c>
      <c r="V150">
        <v>1.6258147317229757E-2</v>
      </c>
      <c r="W150">
        <v>-0.12113856430851679</v>
      </c>
      <c r="X150">
        <v>-1.2115054623284001E-2</v>
      </c>
      <c r="Y150">
        <v>4.7418901969823561E-3</v>
      </c>
      <c r="Z150">
        <v>-1.1196464173493959E-2</v>
      </c>
      <c r="AB150">
        <f t="shared" si="2"/>
        <v>-4.6927829360078742E-2</v>
      </c>
    </row>
    <row r="151" spans="1:28" x14ac:dyDescent="0.35">
      <c r="A151" s="1">
        <v>201106</v>
      </c>
      <c r="B151">
        <v>-0.13147630881851072</v>
      </c>
      <c r="C151">
        <v>-0.22090165292067798</v>
      </c>
      <c r="D151">
        <v>-5.7079363091833972E-2</v>
      </c>
      <c r="E151">
        <v>-0.21592649283902296</v>
      </c>
      <c r="F151">
        <v>-3.1634806677907412E-2</v>
      </c>
      <c r="G151">
        <v>-6.7930030549008702E-2</v>
      </c>
      <c r="H151">
        <v>-3.0593231440424844E-2</v>
      </c>
      <c r="I151">
        <v>-3.4224288826025163E-2</v>
      </c>
      <c r="J151">
        <v>-5.913879645988341E-2</v>
      </c>
      <c r="K151">
        <v>-2.2959229755360334E-2</v>
      </c>
      <c r="L151">
        <v>4.5371659349642338E-2</v>
      </c>
      <c r="M151">
        <v>-0.25683107776975761</v>
      </c>
      <c r="N151">
        <v>4.2345586763482893E-3</v>
      </c>
      <c r="O151">
        <v>0.12865928396183765</v>
      </c>
      <c r="P151">
        <v>0.10876724800612164</v>
      </c>
      <c r="Q151">
        <v>5.0362584967535866E-2</v>
      </c>
      <c r="R151" s="2">
        <v>2.6649663659557298E-2</v>
      </c>
      <c r="S151">
        <v>-1.8905887331630376E-2</v>
      </c>
      <c r="T151">
        <v>-8.3041862657831339E-2</v>
      </c>
      <c r="U151">
        <v>-5.3691946018979281E-2</v>
      </c>
      <c r="V151">
        <v>6.1785417198261125E-2</v>
      </c>
      <c r="W151">
        <v>-1.3487496711984813E-2</v>
      </c>
      <c r="X151">
        <v>2.1721983094649067E-2</v>
      </c>
      <c r="Y151">
        <v>4.0205970775385957E-2</v>
      </c>
      <c r="Z151">
        <v>-1.7498194412038762E-2</v>
      </c>
      <c r="AB151">
        <f t="shared" si="2"/>
        <v>-3.37526709241458E-2</v>
      </c>
    </row>
    <row r="152" spans="1:28" x14ac:dyDescent="0.35">
      <c r="A152" s="1">
        <v>201107</v>
      </c>
      <c r="B152">
        <v>2.5603583683992438E-2</v>
      </c>
      <c r="C152">
        <v>7.7213267300714705E-2</v>
      </c>
      <c r="D152">
        <v>4.2698033534221178E-2</v>
      </c>
      <c r="E152">
        <v>8.8448799874289372E-2</v>
      </c>
      <c r="F152">
        <v>3.6089236466186683E-2</v>
      </c>
      <c r="G152">
        <v>9.4321741097596126E-5</v>
      </c>
      <c r="H152">
        <v>4.9800618661157002E-2</v>
      </c>
      <c r="I152">
        <v>4.498124297633211E-2</v>
      </c>
      <c r="J152">
        <v>-5.0080476892149409E-2</v>
      </c>
      <c r="K152">
        <v>2.9922468219919847E-2</v>
      </c>
      <c r="L152">
        <v>-5.3599885526805828E-2</v>
      </c>
      <c r="M152">
        <v>-0.15683045903076295</v>
      </c>
      <c r="N152">
        <v>-9.6941355239913596E-2</v>
      </c>
      <c r="O152">
        <v>0.13087240988163987</v>
      </c>
      <c r="P152">
        <v>4.1827482376004367E-3</v>
      </c>
      <c r="Q152">
        <v>5.5553809384339556E-2</v>
      </c>
      <c r="R152" s="2">
        <v>1.6498365607322783E-3</v>
      </c>
      <c r="S152">
        <v>8.7288355922762337E-2</v>
      </c>
      <c r="T152">
        <v>0.15199184850701994</v>
      </c>
      <c r="U152">
        <v>3.6369529258633508E-2</v>
      </c>
      <c r="V152">
        <v>-2.7235203741424859E-2</v>
      </c>
      <c r="W152">
        <v>6.3448755486233507E-2</v>
      </c>
      <c r="X152">
        <v>4.180825635950515E-2</v>
      </c>
      <c r="Y152">
        <v>5.414928985577834E-2</v>
      </c>
      <c r="Z152">
        <v>-2.1409076301575864E-2</v>
      </c>
      <c r="AB152">
        <f t="shared" si="2"/>
        <v>2.6561626311712463E-2</v>
      </c>
    </row>
    <row r="153" spans="1:28" x14ac:dyDescent="0.35">
      <c r="A153" s="1">
        <v>201108</v>
      </c>
      <c r="B153">
        <v>0.1495308518084576</v>
      </c>
      <c r="C153">
        <v>0.16230835883749817</v>
      </c>
      <c r="D153">
        <v>7.1757354145744037E-2</v>
      </c>
      <c r="E153">
        <v>0.17187622760927967</v>
      </c>
      <c r="F153">
        <v>-2.3049595996859483E-2</v>
      </c>
      <c r="G153">
        <v>-7.728054146586992E-2</v>
      </c>
      <c r="H153">
        <v>-7.9161595592140525E-3</v>
      </c>
      <c r="I153">
        <v>-4.2502961490002399E-3</v>
      </c>
      <c r="J153">
        <v>-2.7867483140771646E-2</v>
      </c>
      <c r="K153">
        <v>-6.1631252981034675E-2</v>
      </c>
      <c r="L153">
        <v>4.3116168118676142E-2</v>
      </c>
      <c r="M153">
        <v>2.6063886818501369E-2</v>
      </c>
      <c r="N153">
        <v>0.19655624893464027</v>
      </c>
      <c r="O153">
        <v>5.2556962375521436E-3</v>
      </c>
      <c r="P153">
        <v>-4.1763328278481282E-2</v>
      </c>
      <c r="Q153">
        <v>-2.6927694752513373E-2</v>
      </c>
      <c r="R153" s="2">
        <v>-7.6204820166641332E-2</v>
      </c>
      <c r="S153">
        <v>0.12495328244400086</v>
      </c>
      <c r="T153">
        <v>3.7374410522201355E-2</v>
      </c>
      <c r="U153">
        <v>-6.3707397794910942E-2</v>
      </c>
      <c r="V153">
        <v>-7.8849320355004505E-3</v>
      </c>
      <c r="W153">
        <v>-0.11448881589369124</v>
      </c>
      <c r="X153">
        <v>-5.4704116531696254E-2</v>
      </c>
      <c r="Y153">
        <v>-7.8150648066770231E-2</v>
      </c>
      <c r="Z153">
        <v>-5.8461231959834561E-2</v>
      </c>
      <c r="AB153">
        <f t="shared" si="2"/>
        <v>1.3456891777649851E-2</v>
      </c>
    </row>
    <row r="154" spans="1:28" x14ac:dyDescent="0.35">
      <c r="A154" s="1">
        <v>201109</v>
      </c>
      <c r="B154">
        <v>-0.2265577584268296</v>
      </c>
      <c r="C154">
        <v>-0.21278715545513249</v>
      </c>
      <c r="D154">
        <v>-0.18629928211336755</v>
      </c>
      <c r="E154">
        <v>-0.22877905074031762</v>
      </c>
      <c r="F154">
        <v>-0.11632811376843007</v>
      </c>
      <c r="G154">
        <v>-0.11304574341733829</v>
      </c>
      <c r="H154">
        <v>-9.7026223147213556E-2</v>
      </c>
      <c r="I154">
        <v>-9.3082080472121395E-2</v>
      </c>
      <c r="J154">
        <v>-9.8396719043587266E-2</v>
      </c>
      <c r="K154">
        <v>-0.11987782270610464</v>
      </c>
      <c r="L154">
        <v>-0.16106000467647577</v>
      </c>
      <c r="M154">
        <v>-6.6033994059980949E-2</v>
      </c>
      <c r="N154">
        <v>-0.20243600987037147</v>
      </c>
      <c r="O154">
        <v>-0.13908480487690369</v>
      </c>
      <c r="P154">
        <v>7.9464072051994017E-2</v>
      </c>
      <c r="Q154">
        <v>7.8227098545796431E-2</v>
      </c>
      <c r="R154" s="2">
        <v>2.2908474799792335E-2</v>
      </c>
      <c r="S154">
        <v>-0.1078755055381877</v>
      </c>
      <c r="T154">
        <v>-0.27621547804727686</v>
      </c>
      <c r="U154">
        <v>-0.12952329986397695</v>
      </c>
      <c r="V154">
        <v>-0.2316063216960135</v>
      </c>
      <c r="W154">
        <v>-0.20939102315995473</v>
      </c>
      <c r="X154">
        <v>-0.24332078012546027</v>
      </c>
      <c r="Y154">
        <v>-0.18810393262294942</v>
      </c>
      <c r="Z154">
        <v>-7.5007605059541765E-2</v>
      </c>
      <c r="AB154">
        <f t="shared" si="2"/>
        <v>-0.1360929774346005</v>
      </c>
    </row>
    <row r="155" spans="1:28" x14ac:dyDescent="0.35">
      <c r="A155" s="1">
        <v>201110</v>
      </c>
      <c r="B155">
        <v>9.0269011598389778E-2</v>
      </c>
      <c r="C155">
        <v>3.072069447731476E-2</v>
      </c>
      <c r="D155">
        <v>2.6455756888819442E-2</v>
      </c>
      <c r="E155">
        <v>3.2237416842064014E-2</v>
      </c>
      <c r="F155">
        <v>7.5462681342052279E-2</v>
      </c>
      <c r="G155">
        <v>0.17030034870334373</v>
      </c>
      <c r="H155">
        <v>9.8881365658922679E-2</v>
      </c>
      <c r="I155">
        <v>6.6191289670623765E-2</v>
      </c>
      <c r="J155">
        <v>6.4966530679284581E-2</v>
      </c>
      <c r="K155">
        <v>2.2506168202536203E-2</v>
      </c>
      <c r="L155">
        <v>2.8024207218856737E-2</v>
      </c>
      <c r="M155">
        <v>1.4400156790492898E-2</v>
      </c>
      <c r="N155">
        <v>-1.1946374471036173E-2</v>
      </c>
      <c r="O155">
        <v>1.8881277301196025E-2</v>
      </c>
      <c r="P155">
        <v>1.3429979130378055E-2</v>
      </c>
      <c r="Q155">
        <v>-2.9459017095737124E-2</v>
      </c>
      <c r="R155" s="2">
        <v>-7.948522658672191E-3</v>
      </c>
      <c r="S155">
        <v>6.6907336852777E-2</v>
      </c>
      <c r="T155">
        <v>0.13907889831940495</v>
      </c>
      <c r="U155">
        <v>2.9797564088934921E-2</v>
      </c>
      <c r="V155">
        <v>3.6346013245525631E-2</v>
      </c>
      <c r="W155">
        <v>0.10414239293994326</v>
      </c>
      <c r="X155">
        <v>0.13144375681168091</v>
      </c>
      <c r="Y155">
        <v>7.0746629907444639E-2</v>
      </c>
      <c r="Z155">
        <v>0.1025604414251117</v>
      </c>
      <c r="AB155">
        <f t="shared" si="2"/>
        <v>5.3409815101855877E-2</v>
      </c>
    </row>
    <row r="156" spans="1:28" x14ac:dyDescent="0.35">
      <c r="A156" s="1">
        <v>201111</v>
      </c>
      <c r="B156">
        <v>-5.9836803610403375E-2</v>
      </c>
      <c r="C156">
        <v>-8.8934465473642851E-2</v>
      </c>
      <c r="D156">
        <v>-7.799157196862283E-2</v>
      </c>
      <c r="E156">
        <v>-2.3504233532354347E-2</v>
      </c>
      <c r="F156">
        <v>8.343589460497099E-3</v>
      </c>
      <c r="G156">
        <v>7.6272054586471585E-2</v>
      </c>
      <c r="H156">
        <v>-1.0005955470211025E-2</v>
      </c>
      <c r="I156">
        <v>1.7327681095971756E-2</v>
      </c>
      <c r="J156">
        <v>-9.8735367676123426E-2</v>
      </c>
      <c r="K156">
        <v>-2.4457185038758742E-2</v>
      </c>
      <c r="L156">
        <v>-0.14802699456846921</v>
      </c>
      <c r="M156">
        <v>-0.11210465351179059</v>
      </c>
      <c r="N156">
        <v>4.324805148996607E-2</v>
      </c>
      <c r="O156">
        <v>-8.4545602914997089E-2</v>
      </c>
      <c r="P156">
        <v>1.1244627046444848E-2</v>
      </c>
      <c r="Q156">
        <v>4.2886528910154209E-2</v>
      </c>
      <c r="R156" s="2">
        <v>4.176411650770398E-2</v>
      </c>
      <c r="S156">
        <v>1.7348541584672549E-2</v>
      </c>
      <c r="T156">
        <v>-4.8443878016040443E-2</v>
      </c>
      <c r="U156">
        <v>-5.1584262940769475E-2</v>
      </c>
      <c r="V156">
        <v>7.3333744431132398E-3</v>
      </c>
      <c r="W156">
        <v>-0.11269532097194376</v>
      </c>
      <c r="X156">
        <v>-1.9846461698923616E-2</v>
      </c>
      <c r="Y156">
        <v>2.9582341308009609E-2</v>
      </c>
      <c r="Z156">
        <v>-6.0889950467294032E-3</v>
      </c>
      <c r="AB156">
        <f t="shared" si="2"/>
        <v>-2.7723410456668571E-2</v>
      </c>
    </row>
    <row r="157" spans="1:28" x14ac:dyDescent="0.35">
      <c r="A157" s="1">
        <v>201112</v>
      </c>
      <c r="B157">
        <v>6.3322368421052655E-2</v>
      </c>
      <c r="C157">
        <v>8.4720121028744266E-2</v>
      </c>
      <c r="D157">
        <v>6.7624309392265269E-2</v>
      </c>
      <c r="E157">
        <v>6.3110749185667725E-2</v>
      </c>
      <c r="F157">
        <v>-2.8277868703400655E-2</v>
      </c>
      <c r="G157">
        <v>-1.5245117576723755E-2</v>
      </c>
      <c r="H157">
        <v>-3.9603960396039528E-2</v>
      </c>
      <c r="I157">
        <v>-4.0250914793518056E-2</v>
      </c>
      <c r="J157">
        <v>-0.15774647887323934</v>
      </c>
      <c r="K157">
        <v>3.90625E-2</v>
      </c>
      <c r="L157">
        <v>-8.5032537960954446E-2</v>
      </c>
      <c r="M157">
        <v>9.7899021009790754E-3</v>
      </c>
      <c r="N157">
        <v>-4.2422963275643766E-2</v>
      </c>
      <c r="O157">
        <v>-1.6462642465175148E-2</v>
      </c>
      <c r="P157">
        <v>1.8968705060603996E-2</v>
      </c>
      <c r="Q157">
        <v>-1.7394822006472466E-2</v>
      </c>
      <c r="R157">
        <v>-7.949333915702117E-2</v>
      </c>
      <c r="S157">
        <v>-0.10483917042792668</v>
      </c>
      <c r="T157">
        <v>-0.14903670284111692</v>
      </c>
      <c r="U157">
        <v>-5.0614947965941348E-2</v>
      </c>
      <c r="V157">
        <v>-3.720874940561103E-2</v>
      </c>
      <c r="W157">
        <v>6.8201290912206503E-2</v>
      </c>
      <c r="X157">
        <v>-3.5443439631921314E-2</v>
      </c>
      <c r="Y157">
        <v>-0.11154125332688125</v>
      </c>
      <c r="Z157">
        <v>8.532763948144062E-3</v>
      </c>
      <c r="AB157">
        <f t="shared" si="2"/>
        <v>-2.4825623446086142E-2</v>
      </c>
    </row>
    <row r="158" spans="1:28" x14ac:dyDescent="0.35">
      <c r="A158" s="1"/>
    </row>
    <row r="159" spans="1:28" x14ac:dyDescent="0.35">
      <c r="A159" s="1"/>
    </row>
    <row r="244" spans="1:1" x14ac:dyDescent="0.35">
      <c r="A244" s="1"/>
    </row>
    <row r="245" spans="1:1" x14ac:dyDescent="0.35">
      <c r="A245" s="1"/>
    </row>
  </sheetData>
  <pageMargins left="0.7" right="0.7" top="0.75" bottom="0.75" header="0.3" footer="0.3"/>
  <ignoredErrors>
    <ignoredError sqref="AB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FAC59-424D-47EA-BEDD-61A592ACC8B4}">
  <sheetPr>
    <tabColor rgb="FFFFC000"/>
  </sheetPr>
  <dimension ref="A1:AD121"/>
  <sheetViews>
    <sheetView topLeftCell="A46" workbookViewId="0">
      <selection activeCell="A2" sqref="A2:A85"/>
    </sheetView>
  </sheetViews>
  <sheetFormatPr defaultRowHeight="14.5" x14ac:dyDescent="0.35"/>
  <cols>
    <col min="1" max="1" width="10.1796875" customWidth="1"/>
    <col min="2" max="6" width="0" hidden="1" customWidth="1"/>
    <col min="8" max="13" width="0" hidden="1" customWidth="1"/>
    <col min="15" max="18" width="0" hidden="1" customWidth="1"/>
    <col min="21" max="23" width="0" hidden="1" customWidth="1"/>
    <col min="25" max="26" width="0" hidden="1" customWidth="1"/>
    <col min="28" max="28" width="14.81640625" customWidth="1"/>
  </cols>
  <sheetData>
    <row r="1" spans="1:28" s="12" customFormat="1" ht="29" x14ac:dyDescent="0.3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9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1" t="s">
        <v>25</v>
      </c>
      <c r="AB1" s="12" t="s">
        <v>553</v>
      </c>
    </row>
    <row r="2" spans="1:28" x14ac:dyDescent="0.35">
      <c r="A2" s="1">
        <v>201201</v>
      </c>
      <c r="B2">
        <v>-1.1600928074245953E-2</v>
      </c>
      <c r="C2">
        <v>-2.0920502092049986E-3</v>
      </c>
      <c r="D2">
        <v>-7.2448768370937389E-3</v>
      </c>
      <c r="E2">
        <v>2.0298736116430405E-2</v>
      </c>
      <c r="F2">
        <v>3.5744362309347633E-2</v>
      </c>
      <c r="G2">
        <v>-3.5414347870079688E-3</v>
      </c>
      <c r="H2">
        <v>4.8109965635738661E-2</v>
      </c>
      <c r="I2">
        <v>3.4586056644880125E-2</v>
      </c>
      <c r="J2">
        <v>-0.16387959866220747</v>
      </c>
      <c r="K2">
        <v>8.6466165413533913E-2</v>
      </c>
      <c r="L2">
        <v>8.6296823138928502E-2</v>
      </c>
      <c r="M2">
        <v>1.5795206971677578E-2</v>
      </c>
      <c r="N2">
        <v>-5.2016751157152208E-2</v>
      </c>
      <c r="O2">
        <v>1.4592274678111528E-2</v>
      </c>
      <c r="P2">
        <v>4.5228494623655857E-2</v>
      </c>
      <c r="Q2">
        <v>5.8707286949361892E-2</v>
      </c>
      <c r="R2">
        <v>5.4329774614472193E-2</v>
      </c>
      <c r="S2">
        <v>0.1107990809292827</v>
      </c>
      <c r="T2">
        <v>0.19154576392620459</v>
      </c>
      <c r="U2">
        <v>0.10787244643746896</v>
      </c>
      <c r="V2">
        <v>8.7912087912087822E-2</v>
      </c>
      <c r="W2">
        <v>0.11352334099780759</v>
      </c>
      <c r="X2">
        <v>9.4414106191196723E-2</v>
      </c>
      <c r="Y2">
        <v>0.14379084967320255</v>
      </c>
      <c r="Z2">
        <v>4.3583062218506274E-2</v>
      </c>
      <c r="AB2">
        <f>AVERAGE(B2:Y2)</f>
        <v>4.6234882643186537E-2</v>
      </c>
    </row>
    <row r="3" spans="1:28" x14ac:dyDescent="0.35">
      <c r="A3" s="1">
        <v>201202</v>
      </c>
      <c r="B3">
        <v>2.9733959311424085E-2</v>
      </c>
      <c r="C3">
        <v>-9.7833682739343342E-3</v>
      </c>
      <c r="D3">
        <v>0.10091743119266061</v>
      </c>
      <c r="E3">
        <v>3.0030030030030463E-3</v>
      </c>
      <c r="F3">
        <v>9.8202186286024062E-2</v>
      </c>
      <c r="G3">
        <v>8.7225832656376845E-2</v>
      </c>
      <c r="H3">
        <v>5.2459016393442637E-2</v>
      </c>
      <c r="I3">
        <v>5.6857067649381365E-2</v>
      </c>
      <c r="J3">
        <v>4.8000000000000043E-2</v>
      </c>
      <c r="K3">
        <v>0.12802768166089962</v>
      </c>
      <c r="L3">
        <v>1.8769096464426038E-2</v>
      </c>
      <c r="M3">
        <v>-3.0134048257372648E-2</v>
      </c>
      <c r="N3">
        <v>-5.4870960241804267E-2</v>
      </c>
      <c r="O3">
        <v>5.7952622673434817E-2</v>
      </c>
      <c r="P3">
        <v>2.9897768919179724E-2</v>
      </c>
      <c r="Q3">
        <v>9.0993933737750776E-3</v>
      </c>
      <c r="R3">
        <v>6.1881188118813046E-3</v>
      </c>
      <c r="S3">
        <v>-1.6720294185244899E-2</v>
      </c>
      <c r="T3">
        <v>4.1488786002044309E-2</v>
      </c>
      <c r="U3">
        <v>3.8790195637508518E-2</v>
      </c>
      <c r="V3">
        <v>-2.4060833049597052E-2</v>
      </c>
      <c r="W3">
        <v>-7.7218593930080681E-2</v>
      </c>
      <c r="X3">
        <v>2.2123361789106566E-2</v>
      </c>
      <c r="Y3">
        <v>1.6666666666667052E-3</v>
      </c>
      <c r="Z3">
        <v>4.0589464130841746E-2</v>
      </c>
    </row>
    <row r="4" spans="1:28" x14ac:dyDescent="0.35">
      <c r="A4" s="1">
        <v>201203</v>
      </c>
      <c r="B4">
        <v>-2.1276595744680882E-2</v>
      </c>
      <c r="C4">
        <v>-1.5525758645024701E-2</v>
      </c>
      <c r="D4">
        <v>6.2878787878787978E-2</v>
      </c>
      <c r="E4">
        <v>-1.0853293413173648E-2</v>
      </c>
      <c r="F4">
        <v>4.2777229351760315E-3</v>
      </c>
      <c r="G4">
        <v>-3.7825721490613584E-2</v>
      </c>
      <c r="H4">
        <v>-1.2461059190031154E-2</v>
      </c>
      <c r="I4">
        <v>9.9626400996264408E-3</v>
      </c>
      <c r="J4">
        <v>-0.18702290076335881</v>
      </c>
      <c r="K4">
        <v>1.5337423312883569E-2</v>
      </c>
      <c r="L4">
        <v>-4.9271636675235597E-2</v>
      </c>
      <c r="M4">
        <v>3.4055727554179516E-2</v>
      </c>
      <c r="N4">
        <v>-0.10233702337023376</v>
      </c>
      <c r="O4">
        <v>-1.1995201919232312E-2</v>
      </c>
      <c r="P4">
        <v>-6.8984891996504039E-2</v>
      </c>
      <c r="Q4">
        <v>-0.10481695568400762</v>
      </c>
      <c r="R4">
        <v>1.0846472101084581E-2</v>
      </c>
      <c r="S4">
        <v>-2.3023432478232797E-2</v>
      </c>
      <c r="T4">
        <v>-6.2294324808036428E-2</v>
      </c>
      <c r="U4">
        <v>-8.756358913302309E-2</v>
      </c>
      <c r="V4">
        <v>-5.1517618327712511E-2</v>
      </c>
      <c r="W4">
        <v>-7.4156952539550347E-2</v>
      </c>
      <c r="X4">
        <v>-5.9404775908716845E-3</v>
      </c>
      <c r="Y4">
        <v>-5.1461849298787721E-2</v>
      </c>
      <c r="Z4">
        <v>3.1332314530530647E-2</v>
      </c>
    </row>
    <row r="5" spans="1:28" x14ac:dyDescent="0.35">
      <c r="A5" s="1">
        <v>201204</v>
      </c>
      <c r="B5">
        <v>-1.5139751552795011E-2</v>
      </c>
      <c r="C5">
        <v>-5.089605734767022E-2</v>
      </c>
      <c r="D5">
        <v>7.3057733428367744E-2</v>
      </c>
      <c r="E5">
        <v>-9.458948164964065E-3</v>
      </c>
      <c r="F5">
        <v>-2.3836828309305336E-2</v>
      </c>
      <c r="G5">
        <v>1.7957678120753329E-2</v>
      </c>
      <c r="H5">
        <v>3.154574132492094E-3</v>
      </c>
      <c r="I5">
        <v>-1.0604192355117115E-2</v>
      </c>
      <c r="J5">
        <v>7.5117370892018753E-2</v>
      </c>
      <c r="K5">
        <v>-5.7401812688821718E-2</v>
      </c>
      <c r="L5">
        <v>0</v>
      </c>
      <c r="M5">
        <v>-4.4054747647561898E-2</v>
      </c>
      <c r="N5">
        <v>-1.5894765689229762E-2</v>
      </c>
      <c r="O5">
        <v>-0.14528530959125863</v>
      </c>
      <c r="P5">
        <v>3.0845570978341064E-2</v>
      </c>
      <c r="Q5">
        <v>-1.7219113215669379E-2</v>
      </c>
      <c r="R5">
        <v>-4.9446902654867286E-2</v>
      </c>
      <c r="S5">
        <v>-4.6055386087684447E-3</v>
      </c>
      <c r="T5">
        <v>-4.5191478881911107E-2</v>
      </c>
      <c r="U5">
        <v>-2.6097271648872766E-3</v>
      </c>
      <c r="V5">
        <v>5.7381069151544839E-2</v>
      </c>
      <c r="W5">
        <v>3.9907818559945518E-3</v>
      </c>
      <c r="X5">
        <v>-3.1359091178037035E-3</v>
      </c>
      <c r="Y5">
        <v>3.2702668838491489E-2</v>
      </c>
      <c r="Z5">
        <v>-7.4974527092703802E-3</v>
      </c>
    </row>
    <row r="6" spans="1:28" x14ac:dyDescent="0.35">
      <c r="A6" s="1">
        <v>201205</v>
      </c>
      <c r="B6">
        <v>-0.12455656286953098</v>
      </c>
      <c r="C6">
        <v>4.5317220543805714E-3</v>
      </c>
      <c r="D6">
        <v>-0.10993025572899373</v>
      </c>
      <c r="E6">
        <v>-1.6424751718869368E-2</v>
      </c>
      <c r="F6">
        <v>-0.14886296886800365</v>
      </c>
      <c r="G6">
        <v>-0.17488318870983122</v>
      </c>
      <c r="H6">
        <v>-0.15094339622641506</v>
      </c>
      <c r="I6">
        <v>-0.13584247258225324</v>
      </c>
      <c r="J6">
        <v>5.6768558951965087E-2</v>
      </c>
      <c r="K6">
        <v>-0.12820512820512819</v>
      </c>
      <c r="L6">
        <v>-6.1288868859846746E-2</v>
      </c>
      <c r="M6">
        <v>-0.19966442953020147</v>
      </c>
      <c r="N6">
        <v>-0.10526315789473684</v>
      </c>
      <c r="O6">
        <v>-8.0492424242424199E-2</v>
      </c>
      <c r="P6">
        <v>1.9970077408443476E-2</v>
      </c>
      <c r="Q6">
        <v>4.1611914148050877E-2</v>
      </c>
      <c r="R6">
        <v>5.9001512859303995E-2</v>
      </c>
      <c r="S6">
        <v>-6.0088931618795804E-2</v>
      </c>
      <c r="T6">
        <v>-0.10507480010317261</v>
      </c>
      <c r="U6">
        <v>-6.0656517602283522E-2</v>
      </c>
      <c r="V6">
        <v>-0.11247680890538037</v>
      </c>
      <c r="W6">
        <v>-9.3326615160676307E-2</v>
      </c>
      <c r="X6">
        <v>-0.11680911680911676</v>
      </c>
      <c r="Y6">
        <v>-9.3545256005823862E-2</v>
      </c>
      <c r="Z6">
        <v>-6.265072563317764E-2</v>
      </c>
    </row>
    <row r="7" spans="1:28" x14ac:dyDescent="0.35">
      <c r="A7" s="1">
        <v>201206</v>
      </c>
      <c r="B7">
        <v>0.13192255740657366</v>
      </c>
      <c r="C7">
        <v>0.13684210526315788</v>
      </c>
      <c r="D7">
        <v>6.5485074626865591E-2</v>
      </c>
      <c r="E7">
        <v>0.17631067961165048</v>
      </c>
      <c r="F7">
        <v>-3.4999507049196632E-2</v>
      </c>
      <c r="G7">
        <v>-1.8143996301860699E-2</v>
      </c>
      <c r="H7">
        <v>3.7037037037035425E-3</v>
      </c>
      <c r="I7">
        <v>-2.7112777617536721E-2</v>
      </c>
      <c r="J7">
        <v>0.165289256198347</v>
      </c>
      <c r="K7">
        <v>-3.3088235294117752E-2</v>
      </c>
      <c r="L7">
        <v>9.9855976956312986E-2</v>
      </c>
      <c r="M7">
        <v>-3.0747728860935908E-3</v>
      </c>
      <c r="N7">
        <v>6.2558356676003735E-2</v>
      </c>
      <c r="O7">
        <v>8.1874356333676568E-2</v>
      </c>
      <c r="P7">
        <v>-3.4119897959183798E-2</v>
      </c>
      <c r="Q7">
        <v>1.3036164844407061E-2</v>
      </c>
      <c r="R7">
        <v>4.1538461538461524E-2</v>
      </c>
      <c r="S7">
        <v>2.5572177470911672E-2</v>
      </c>
      <c r="T7">
        <v>-5.2239074827971077E-3</v>
      </c>
      <c r="U7">
        <v>-4.0263357812104328E-2</v>
      </c>
      <c r="V7">
        <v>-3.0572249804024065E-2</v>
      </c>
      <c r="W7">
        <v>3.1923433158382197E-2</v>
      </c>
      <c r="X7">
        <v>3.4274193548387011E-2</v>
      </c>
      <c r="Y7">
        <v>7.6295007361799616E-3</v>
      </c>
      <c r="Z7">
        <v>3.9554982134591521E-2</v>
      </c>
    </row>
    <row r="8" spans="1:28" x14ac:dyDescent="0.35">
      <c r="A8" s="1">
        <v>201207</v>
      </c>
      <c r="B8">
        <v>0.28321400159109</v>
      </c>
      <c r="C8">
        <v>0.18055555555555558</v>
      </c>
      <c r="D8">
        <v>0.14936088250744173</v>
      </c>
      <c r="E8">
        <v>0.17299438758666219</v>
      </c>
      <c r="F8">
        <v>6.0890886800163635E-2</v>
      </c>
      <c r="G8">
        <v>3.6487758945386251E-2</v>
      </c>
      <c r="H8">
        <v>5.1660516605166018E-2</v>
      </c>
      <c r="I8">
        <v>7.5007411799584922E-2</v>
      </c>
      <c r="J8">
        <v>0.13829787234042556</v>
      </c>
      <c r="K8">
        <v>5.323193916349811E-2</v>
      </c>
      <c r="L8">
        <v>3.7101702313400153E-2</v>
      </c>
      <c r="M8">
        <v>1.4019346698446178E-4</v>
      </c>
      <c r="N8">
        <v>2.1675454012888284E-2</v>
      </c>
      <c r="O8">
        <v>7.7582103760114096E-2</v>
      </c>
      <c r="P8">
        <v>-7.309343017497516E-2</v>
      </c>
      <c r="Q8">
        <v>3.2793690327936886E-2</v>
      </c>
      <c r="R8">
        <v>-0.15277484701413802</v>
      </c>
      <c r="S8">
        <v>6.4829821717988789E-3</v>
      </c>
      <c r="T8">
        <v>1.0937273649138213E-2</v>
      </c>
      <c r="U8">
        <v>-9.6306068601582639E-3</v>
      </c>
      <c r="V8">
        <v>3.3692722371967632E-2</v>
      </c>
      <c r="W8">
        <v>-5.2357587362374391E-2</v>
      </c>
      <c r="X8">
        <v>-1.74139051332034E-2</v>
      </c>
      <c r="Y8">
        <v>-2.3777895855472853E-2</v>
      </c>
      <c r="Z8">
        <v>1.2597574126154365E-2</v>
      </c>
    </row>
    <row r="9" spans="1:28" x14ac:dyDescent="0.35">
      <c r="A9" s="1">
        <v>201208</v>
      </c>
      <c r="B9">
        <v>-8.3694978301301903E-3</v>
      </c>
      <c r="C9">
        <v>1.5126050420168013E-2</v>
      </c>
      <c r="D9">
        <v>7.0383912248628944E-2</v>
      </c>
      <c r="E9">
        <v>1.4072614691809093E-3</v>
      </c>
      <c r="F9">
        <v>9.8324345146378889E-2</v>
      </c>
      <c r="G9">
        <v>9.5503066091301436E-2</v>
      </c>
      <c r="H9">
        <v>0.11578947368421044</v>
      </c>
      <c r="I9">
        <v>9.6800882515168274E-2</v>
      </c>
      <c r="J9">
        <v>-0.12772585669781933</v>
      </c>
      <c r="K9">
        <v>7.2202166064982087E-2</v>
      </c>
      <c r="L9">
        <v>9.8484848484848397E-2</v>
      </c>
      <c r="M9">
        <v>8.2982898794505155E-2</v>
      </c>
      <c r="N9">
        <v>-5.5332568807339499E-2</v>
      </c>
      <c r="O9">
        <v>-0.12632508833922262</v>
      </c>
      <c r="P9">
        <v>4.4878187776036471E-2</v>
      </c>
      <c r="Q9">
        <v>1.3102893890675205E-2</v>
      </c>
      <c r="R9">
        <v>-7.6214196762141806E-2</v>
      </c>
      <c r="S9">
        <v>4.5212436516784305E-2</v>
      </c>
      <c r="T9">
        <v>0.12638819230493659</v>
      </c>
      <c r="U9">
        <v>5.594778207006712E-3</v>
      </c>
      <c r="V9">
        <v>2.2946544980443351E-2</v>
      </c>
      <c r="W9">
        <v>5.8723243038454331E-3</v>
      </c>
      <c r="X9">
        <v>7.2741700833223177E-3</v>
      </c>
      <c r="Y9">
        <v>-3.8100421826098296E-3</v>
      </c>
      <c r="Z9">
        <v>1.9763369680148246E-2</v>
      </c>
    </row>
    <row r="10" spans="1:28" x14ac:dyDescent="0.35">
      <c r="A10" s="1">
        <v>201209</v>
      </c>
      <c r="B10">
        <v>-5.4391997499218525E-2</v>
      </c>
      <c r="C10">
        <v>2.3730684326710882E-2</v>
      </c>
      <c r="D10">
        <v>-8.852832337033878E-2</v>
      </c>
      <c r="E10">
        <v>1.4614952220348476E-2</v>
      </c>
      <c r="F10">
        <v>-2.1657167908811892E-2</v>
      </c>
      <c r="G10">
        <v>-4.4366124183684019E-2</v>
      </c>
      <c r="H10">
        <v>-6.2893081761006275E-3</v>
      </c>
      <c r="I10">
        <v>-1.9864219260749327E-2</v>
      </c>
      <c r="J10">
        <v>0.18571428571428572</v>
      </c>
      <c r="K10">
        <v>-1.6835016835016869E-2</v>
      </c>
      <c r="L10">
        <v>-3.6015325670498033E-2</v>
      </c>
      <c r="M10">
        <v>-8.5555267926482048E-2</v>
      </c>
      <c r="N10">
        <v>5.3110773899848196E-2</v>
      </c>
      <c r="O10">
        <v>3.2355915065722884E-2</v>
      </c>
      <c r="P10">
        <v>-1.5884919552768051E-2</v>
      </c>
      <c r="Q10">
        <v>-1.0553042926287337E-2</v>
      </c>
      <c r="R10">
        <v>-5.7967107036938081E-3</v>
      </c>
      <c r="S10">
        <v>5.1137710357904931E-2</v>
      </c>
      <c r="T10">
        <v>9.9707397748234783E-2</v>
      </c>
      <c r="U10">
        <v>0.11498211683666715</v>
      </c>
      <c r="V10">
        <v>0.16352281417282688</v>
      </c>
      <c r="W10">
        <v>0.15875706214689256</v>
      </c>
      <c r="X10">
        <v>7.7993697478991653E-2</v>
      </c>
      <c r="Y10">
        <v>0.14055456904794417</v>
      </c>
      <c r="Z10">
        <v>2.4236153696477025E-2</v>
      </c>
    </row>
    <row r="11" spans="1:28" x14ac:dyDescent="0.35">
      <c r="A11" s="1">
        <v>201210</v>
      </c>
      <c r="B11">
        <v>-6.6115702479341287E-4</v>
      </c>
      <c r="C11">
        <v>-2.5336927223719719E-2</v>
      </c>
      <c r="D11">
        <v>-3.2635852592129866E-2</v>
      </c>
      <c r="E11">
        <v>-4.2105263157894757E-2</v>
      </c>
      <c r="F11">
        <v>-3.6027962000358404E-2</v>
      </c>
      <c r="G11">
        <v>-6.4540622627183075E-2</v>
      </c>
      <c r="H11">
        <v>-3.1645569620253222E-2</v>
      </c>
      <c r="I11">
        <v>-2.5654181631605932E-2</v>
      </c>
      <c r="J11">
        <v>0.11144578313253017</v>
      </c>
      <c r="K11">
        <v>-9.9315068493150749E-2</v>
      </c>
      <c r="L11">
        <v>-5.0874403815580282E-2</v>
      </c>
      <c r="M11">
        <v>-8.2094833687191837E-3</v>
      </c>
      <c r="N11">
        <v>-0.10864553314121039</v>
      </c>
      <c r="O11">
        <v>-4.7012732615083319E-2</v>
      </c>
      <c r="P11">
        <v>3.0135088326983084E-2</v>
      </c>
      <c r="Q11">
        <v>9.8636728147554198E-3</v>
      </c>
      <c r="R11">
        <v>6.1423728813559286E-2</v>
      </c>
      <c r="S11">
        <v>-3.0892384012627616E-2</v>
      </c>
      <c r="T11">
        <v>-6.5390288341961367E-2</v>
      </c>
      <c r="U11">
        <v>-9.7065462753950338E-2</v>
      </c>
      <c r="V11">
        <v>-9.6724723408916691E-2</v>
      </c>
      <c r="W11">
        <v>-0.12438376943496399</v>
      </c>
      <c r="X11">
        <v>-5.4841656516443349E-2</v>
      </c>
      <c r="Y11">
        <v>-0.11305389221556883</v>
      </c>
      <c r="Z11">
        <v>-1.9789409878227415E-2</v>
      </c>
    </row>
    <row r="12" spans="1:28" x14ac:dyDescent="0.35">
      <c r="A12" s="1">
        <v>201211</v>
      </c>
      <c r="B12">
        <v>-3.9695666556400777E-3</v>
      </c>
      <c r="C12">
        <v>1.0232300884955858E-2</v>
      </c>
      <c r="D12">
        <v>-7.1025020177562515E-2</v>
      </c>
      <c r="E12">
        <v>-1.1567379988433046E-3</v>
      </c>
      <c r="F12">
        <v>2.5009297136481923E-2</v>
      </c>
      <c r="G12">
        <v>3.096011131725418E-2</v>
      </c>
      <c r="H12">
        <v>0</v>
      </c>
      <c r="I12">
        <v>3.6861506055818616E-3</v>
      </c>
      <c r="J12">
        <v>-3.5230352303523005E-2</v>
      </c>
      <c r="K12">
        <v>3.8022813688213031E-2</v>
      </c>
      <c r="L12">
        <v>4.6063651591289778E-2</v>
      </c>
      <c r="M12">
        <v>5.4802340516626247E-2</v>
      </c>
      <c r="N12">
        <v>-2.6188166828322035E-2</v>
      </c>
      <c r="O12">
        <v>-6.1664953751284779E-3</v>
      </c>
      <c r="P12">
        <v>-2.0645595158036323E-2</v>
      </c>
      <c r="Q12">
        <v>3.5495910426427413E-2</v>
      </c>
      <c r="R12">
        <v>0.11050076647930518</v>
      </c>
      <c r="S12">
        <v>-3.7228782502471969E-3</v>
      </c>
      <c r="T12">
        <v>2.9799480133680056E-2</v>
      </c>
      <c r="U12">
        <v>9.6447368421052726E-2</v>
      </c>
      <c r="V12">
        <v>9.1438273102110168E-2</v>
      </c>
      <c r="W12">
        <v>9.0824723133081653E-2</v>
      </c>
      <c r="X12">
        <v>2.9575695093269738E-2</v>
      </c>
      <c r="Y12">
        <v>0.10005401026194982</v>
      </c>
      <c r="Z12">
        <v>2.8467170173434031E-3</v>
      </c>
    </row>
    <row r="13" spans="1:28" x14ac:dyDescent="0.35">
      <c r="A13" s="1">
        <v>201212</v>
      </c>
      <c r="B13">
        <v>-7.2401195616074387E-2</v>
      </c>
      <c r="C13">
        <v>-9.006296194908292E-2</v>
      </c>
      <c r="D13">
        <v>-2.0330147697654177E-2</v>
      </c>
      <c r="E13">
        <v>-9.9015634047481149E-2</v>
      </c>
      <c r="F13">
        <v>-3.2653061224490187E-3</v>
      </c>
      <c r="G13">
        <v>3.2729726689911143E-2</v>
      </c>
      <c r="H13">
        <v>-9.8039215686275272E-3</v>
      </c>
      <c r="I13">
        <v>-2.7282266526757581E-2</v>
      </c>
      <c r="J13">
        <v>-5.8988764044943798E-2</v>
      </c>
      <c r="K13">
        <v>1.098901098901095E-2</v>
      </c>
      <c r="L13">
        <v>-0.10488390712570062</v>
      </c>
      <c r="M13">
        <v>1.6641861723718065E-2</v>
      </c>
      <c r="N13">
        <v>-4.5152722443558946E-2</v>
      </c>
      <c r="O13">
        <v>8.7900723888314491E-3</v>
      </c>
      <c r="P13">
        <v>5.93971022454165E-2</v>
      </c>
      <c r="Q13">
        <v>1.4570552147239235E-2</v>
      </c>
      <c r="R13">
        <v>-1.3804210284136698E-2</v>
      </c>
      <c r="S13">
        <v>-2.1544929059379991E-2</v>
      </c>
      <c r="T13">
        <v>-9.1709486462934642E-2</v>
      </c>
      <c r="U13">
        <v>-1.0680427217088728E-2</v>
      </c>
      <c r="V13">
        <v>3.1111111111111089E-2</v>
      </c>
      <c r="W13">
        <v>-3.3804095059837835E-2</v>
      </c>
      <c r="X13">
        <v>-8.1985167568920936E-3</v>
      </c>
      <c r="Y13">
        <v>1.5343071069105152E-2</v>
      </c>
      <c r="Z13">
        <v>7.068230463864511E-3</v>
      </c>
    </row>
    <row r="14" spans="1:28" x14ac:dyDescent="0.35">
      <c r="A14" s="1">
        <v>201301</v>
      </c>
      <c r="B14">
        <v>6.0508413891872559E-2</v>
      </c>
      <c r="C14">
        <v>8.1227436823103627E-3</v>
      </c>
      <c r="D14">
        <v>4.1858815182688858E-2</v>
      </c>
      <c r="E14">
        <v>1.928020565552746E-3</v>
      </c>
      <c r="F14">
        <v>4.2315042315042461E-2</v>
      </c>
      <c r="G14">
        <v>6.1751252450446659E-2</v>
      </c>
      <c r="H14">
        <v>2.9702970297029729E-2</v>
      </c>
      <c r="I14">
        <v>6.0140237324703305E-2</v>
      </c>
      <c r="J14">
        <v>-2.9850746268657025E-3</v>
      </c>
      <c r="K14">
        <v>9.7826086956521729E-2</v>
      </c>
      <c r="L14">
        <v>-1.3864042933810383E-2</v>
      </c>
      <c r="M14">
        <v>0.10393931328187378</v>
      </c>
      <c r="N14">
        <v>2.1905424200278079E-2</v>
      </c>
      <c r="O14">
        <v>-3.7416709379805235E-2</v>
      </c>
      <c r="P14">
        <v>-3.0658542908996611E-2</v>
      </c>
      <c r="Q14">
        <v>3.7792894935753107E-3</v>
      </c>
      <c r="R14">
        <v>4.2225591974804466E-2</v>
      </c>
      <c r="S14">
        <v>-8.2348728965270235E-3</v>
      </c>
      <c r="T14">
        <v>3.71852979124625E-2</v>
      </c>
      <c r="U14">
        <v>7.5206210577389854E-3</v>
      </c>
      <c r="V14">
        <v>4.7198275862069039E-2</v>
      </c>
      <c r="W14">
        <v>7.4493689462870494E-2</v>
      </c>
      <c r="X14">
        <v>2.8679602460955911E-2</v>
      </c>
      <c r="Y14">
        <v>3.5541586073500886E-2</v>
      </c>
      <c r="Z14">
        <v>5.0428096519578469E-2</v>
      </c>
    </row>
    <row r="15" spans="1:28" x14ac:dyDescent="0.35">
      <c r="A15" s="1">
        <v>201302</v>
      </c>
      <c r="B15">
        <v>-4.9966239027684045E-2</v>
      </c>
      <c r="C15">
        <v>-0.10146225007460463</v>
      </c>
      <c r="D15">
        <v>-1.1065713312904291E-2</v>
      </c>
      <c r="E15">
        <v>-8.3386786401539403E-2</v>
      </c>
      <c r="F15">
        <v>-3.5969966823817034E-2</v>
      </c>
      <c r="G15">
        <v>-5.5800594932813641E-2</v>
      </c>
      <c r="H15">
        <v>-5.1282051282051322E-2</v>
      </c>
      <c r="I15">
        <v>-4.4517934367845347E-2</v>
      </c>
      <c r="J15">
        <v>4.491017964071875E-2</v>
      </c>
      <c r="K15">
        <v>2.64026402640265E-2</v>
      </c>
      <c r="L15">
        <v>-3.1746031746031744E-2</v>
      </c>
      <c r="M15">
        <v>2.8209764918625702E-2</v>
      </c>
      <c r="N15">
        <v>-2.5518883974140816E-2</v>
      </c>
      <c r="O15">
        <v>-2.0766773162939289E-2</v>
      </c>
      <c r="P15">
        <v>-3.0892678034102339E-2</v>
      </c>
      <c r="Q15">
        <v>-2.2213855421686857E-2</v>
      </c>
      <c r="R15">
        <v>-9.3452714045886953E-2</v>
      </c>
      <c r="S15">
        <v>-5.0481347773766561E-2</v>
      </c>
      <c r="T15">
        <v>-9.3107077924149184E-2</v>
      </c>
      <c r="U15">
        <v>-4.4546111244883169E-2</v>
      </c>
      <c r="V15">
        <v>-6.3387528298003759E-2</v>
      </c>
      <c r="W15">
        <v>-9.4788024475524479E-2</v>
      </c>
      <c r="X15">
        <v>-4.3031529873635121E-2</v>
      </c>
      <c r="Y15">
        <v>-4.0508989026383335E-2</v>
      </c>
      <c r="Z15">
        <v>1.1060649195259176E-2</v>
      </c>
    </row>
    <row r="16" spans="1:28" x14ac:dyDescent="0.35">
      <c r="A16" s="1">
        <v>201303</v>
      </c>
      <c r="B16">
        <v>-1.1727078891258014E-2</v>
      </c>
      <c r="C16">
        <v>-3.4540019926934562E-2</v>
      </c>
      <c r="D16">
        <v>-3.2707867102771515E-2</v>
      </c>
      <c r="E16">
        <v>-3.7438768369489117E-2</v>
      </c>
      <c r="F16">
        <v>-5.705488136207193E-3</v>
      </c>
      <c r="G16">
        <v>5.6273764258555126E-2</v>
      </c>
      <c r="H16">
        <v>3.0405405405405261E-2</v>
      </c>
      <c r="I16">
        <v>-2.2097976570820022E-2</v>
      </c>
      <c r="J16">
        <v>0.15186246418338101</v>
      </c>
      <c r="K16">
        <v>0</v>
      </c>
      <c r="L16">
        <v>1.6393442622950838E-2</v>
      </c>
      <c r="M16">
        <v>3.7167311525383884E-2</v>
      </c>
      <c r="N16">
        <v>-4.2248603351955238E-2</v>
      </c>
      <c r="O16">
        <v>-3.9695486677542191E-2</v>
      </c>
      <c r="P16">
        <v>1.0349824052990897E-3</v>
      </c>
      <c r="Q16">
        <v>-4.2125529457065825E-2</v>
      </c>
      <c r="R16">
        <v>0.12444444444444436</v>
      </c>
      <c r="S16">
        <v>1.1152651923198809E-2</v>
      </c>
      <c r="T16">
        <v>-3.8337084974675584E-3</v>
      </c>
      <c r="U16">
        <v>-4.3850806451612878E-2</v>
      </c>
      <c r="V16">
        <v>-7.5587782904856127E-2</v>
      </c>
      <c r="W16">
        <v>3.4401593336954583E-3</v>
      </c>
      <c r="X16">
        <v>-3.4998878241082054E-2</v>
      </c>
      <c r="Y16">
        <v>-8.3221803139068018E-2</v>
      </c>
      <c r="Z16">
        <v>3.5987723516956116E-2</v>
      </c>
    </row>
    <row r="17" spans="1:26" x14ac:dyDescent="0.35">
      <c r="A17" s="1">
        <v>201304</v>
      </c>
      <c r="B17">
        <v>-6.5084501977705878E-2</v>
      </c>
      <c r="C17">
        <v>8.6343309253525957E-2</v>
      </c>
      <c r="D17">
        <v>-4.0932550275849522E-3</v>
      </c>
      <c r="E17">
        <v>6.2886223191566781E-2</v>
      </c>
      <c r="F17">
        <v>-7.058930685854814E-2</v>
      </c>
      <c r="G17">
        <v>-3.877404093386827E-2</v>
      </c>
      <c r="H17">
        <v>-6.8852459016393475E-2</v>
      </c>
      <c r="I17">
        <v>-7.4598420909338437E-2</v>
      </c>
      <c r="J17">
        <v>7.9601990049751326E-2</v>
      </c>
      <c r="K17">
        <v>-9.9678456591639875E-2</v>
      </c>
      <c r="L17">
        <v>9.1244239631336432E-2</v>
      </c>
      <c r="M17">
        <v>-1.1191498982590975E-2</v>
      </c>
      <c r="N17">
        <v>-1.494713816988702E-2</v>
      </c>
      <c r="O17">
        <v>-3.3975084937711841E-3</v>
      </c>
      <c r="P17">
        <v>2.6330300523848882E-2</v>
      </c>
      <c r="Q17">
        <v>-1.9938896928766603E-2</v>
      </c>
      <c r="R17">
        <v>1.6469038208168696E-2</v>
      </c>
      <c r="S17">
        <v>-7.7458168828727247E-2</v>
      </c>
      <c r="T17">
        <v>-0.14610034247784487</v>
      </c>
      <c r="U17">
        <v>-2.1085925144965767E-2</v>
      </c>
      <c r="V17">
        <v>-3.9339196577133362E-2</v>
      </c>
      <c r="W17">
        <v>-7.6266089257788994E-2</v>
      </c>
      <c r="X17">
        <v>-6.4399349031850961E-2</v>
      </c>
      <c r="Y17">
        <v>-1.4731254147312578E-2</v>
      </c>
      <c r="Z17">
        <v>1.8085767859252311E-2</v>
      </c>
    </row>
    <row r="18" spans="1:26" x14ac:dyDescent="0.35">
      <c r="A18" s="1">
        <v>201305</v>
      </c>
      <c r="B18">
        <v>1.8461538461538529E-2</v>
      </c>
      <c r="C18">
        <v>-4.8765041165294454E-2</v>
      </c>
      <c r="D18">
        <v>7.9342387419585325E-2</v>
      </c>
      <c r="E18">
        <v>-3.4883720930232509E-2</v>
      </c>
      <c r="F18">
        <v>-1.8032144257154048E-2</v>
      </c>
      <c r="G18">
        <v>-1.594264926171618E-2</v>
      </c>
      <c r="H18">
        <v>-2.1126760563380254E-2</v>
      </c>
      <c r="I18">
        <v>-5.0014710208885482E-3</v>
      </c>
      <c r="J18">
        <v>-8.2949308755760343E-2</v>
      </c>
      <c r="K18">
        <v>-1.7857142857142794E-2</v>
      </c>
      <c r="L18">
        <v>-7.4746621621621601E-2</v>
      </c>
      <c r="M18">
        <v>-9.2717503143935009E-2</v>
      </c>
      <c r="N18">
        <v>-5.9585492227979264E-2</v>
      </c>
      <c r="O18">
        <v>-5.9659090909090939E-2</v>
      </c>
      <c r="P18">
        <v>-3.0691739422431086E-2</v>
      </c>
      <c r="Q18">
        <v>-1.189499589827725E-2</v>
      </c>
      <c r="R18">
        <v>1.3717865629725656E-2</v>
      </c>
      <c r="S18">
        <v>-5.3732762719923888E-2</v>
      </c>
      <c r="T18">
        <v>-8.029770518916679E-2</v>
      </c>
      <c r="U18">
        <v>1.6020463112547123E-2</v>
      </c>
      <c r="V18">
        <v>9.2168749226772206E-2</v>
      </c>
      <c r="W18">
        <v>-3.6918869644484986E-2</v>
      </c>
      <c r="X18">
        <v>3.642172523961662E-2</v>
      </c>
      <c r="Y18">
        <v>3.0980603448275801E-2</v>
      </c>
      <c r="Z18">
        <v>2.0762811721046104E-2</v>
      </c>
    </row>
    <row r="19" spans="1:26" x14ac:dyDescent="0.35">
      <c r="A19" s="1">
        <v>201306</v>
      </c>
      <c r="B19">
        <v>-0.17333836858006046</v>
      </c>
      <c r="C19">
        <v>-7.9893475366178413E-2</v>
      </c>
      <c r="D19">
        <v>-0.17086092715231793</v>
      </c>
      <c r="E19">
        <v>-6.7682494684620842E-2</v>
      </c>
      <c r="F19">
        <v>1.5169660678642671E-2</v>
      </c>
      <c r="G19">
        <v>4.9907578558225474E-2</v>
      </c>
      <c r="H19">
        <v>2.877697841726623E-2</v>
      </c>
      <c r="I19">
        <v>3.7551744529864095E-2</v>
      </c>
      <c r="J19">
        <v>-0.10301507537688448</v>
      </c>
      <c r="K19">
        <v>-1.0909090909090868E-2</v>
      </c>
      <c r="L19">
        <v>-1.2323140118667308E-2</v>
      </c>
      <c r="M19">
        <v>5.859375E-2</v>
      </c>
      <c r="N19">
        <v>-5.2341597796143224E-2</v>
      </c>
      <c r="O19">
        <v>2.2356495468278004E-2</v>
      </c>
      <c r="P19">
        <v>3.5474260375528033E-2</v>
      </c>
      <c r="Q19">
        <v>1.3117476131174755E-2</v>
      </c>
      <c r="R19">
        <v>3.8359083644113001E-2</v>
      </c>
      <c r="S19">
        <v>-0.1215362526920315</v>
      </c>
      <c r="T19">
        <v>-0.12466843501326264</v>
      </c>
      <c r="U19">
        <v>-6.9829071154100975E-2</v>
      </c>
      <c r="V19">
        <v>-7.193022202084276E-2</v>
      </c>
      <c r="W19">
        <v>-7.5079440200121694E-2</v>
      </c>
      <c r="X19">
        <v>-7.5455541855048658E-2</v>
      </c>
      <c r="Y19">
        <v>-3.7104781813430909E-2</v>
      </c>
      <c r="Z19">
        <v>-1.4999301636062778E-2</v>
      </c>
    </row>
    <row r="20" spans="1:26" x14ac:dyDescent="0.35">
      <c r="A20" s="1">
        <v>201307</v>
      </c>
      <c r="B20">
        <v>-8.8168113293741412E-2</v>
      </c>
      <c r="C20">
        <v>2.2793053545586028E-2</v>
      </c>
      <c r="D20">
        <v>-3.6541533546325833E-2</v>
      </c>
      <c r="E20">
        <v>9.8821740782972789E-3</v>
      </c>
      <c r="F20">
        <v>5.1022414471097122E-2</v>
      </c>
      <c r="G20">
        <v>8.771748135874069E-2</v>
      </c>
      <c r="H20">
        <v>6.9930069930070005E-2</v>
      </c>
      <c r="I20">
        <v>4.0467369620974747E-2</v>
      </c>
      <c r="J20">
        <v>-3.3613445378151141E-2</v>
      </c>
      <c r="K20">
        <v>0.10294117647058809</v>
      </c>
      <c r="L20">
        <v>6.1922365988909434E-2</v>
      </c>
      <c r="M20">
        <v>1.3926913462682933E-2</v>
      </c>
      <c r="N20">
        <v>-1.4950166112956853E-2</v>
      </c>
      <c r="O20">
        <v>2.9550827423165948E-3</v>
      </c>
      <c r="P20">
        <v>5.0384744061559017E-2</v>
      </c>
      <c r="Q20">
        <v>2.8271736458248098E-2</v>
      </c>
      <c r="R20">
        <v>-0.14489481785531044</v>
      </c>
      <c r="S20">
        <v>7.2975402467924999E-2</v>
      </c>
      <c r="T20">
        <v>8.1150487930148341E-3</v>
      </c>
      <c r="U20">
        <v>1.5099715099715194E-2</v>
      </c>
      <c r="V20">
        <v>7.2012693762968372E-3</v>
      </c>
      <c r="W20">
        <v>1.1805124081722074E-2</v>
      </c>
      <c r="X20">
        <v>1.9597673470899801E-2</v>
      </c>
      <c r="Y20">
        <v>-9.2265943012211915E-3</v>
      </c>
      <c r="Z20">
        <v>4.9462079815224991E-2</v>
      </c>
    </row>
    <row r="21" spans="1:26" x14ac:dyDescent="0.35">
      <c r="A21" s="1">
        <v>201308</v>
      </c>
      <c r="B21">
        <v>-3.4068136272545124E-2</v>
      </c>
      <c r="C21">
        <v>-4.598514326140779E-3</v>
      </c>
      <c r="D21">
        <v>0.12538860103626948</v>
      </c>
      <c r="E21">
        <v>-1.5430937147158486E-2</v>
      </c>
      <c r="F21">
        <v>5.0603311196333323E-2</v>
      </c>
      <c r="G21">
        <v>2.4945253737027606E-2</v>
      </c>
      <c r="H21">
        <v>2.6143790849673332E-2</v>
      </c>
      <c r="I21">
        <v>6.1900849082443088E-2</v>
      </c>
      <c r="J21">
        <v>3.7681159420289712E-2</v>
      </c>
      <c r="K21">
        <v>-3.6666666666666625E-2</v>
      </c>
      <c r="L21">
        <v>6.0052219321148792E-2</v>
      </c>
      <c r="M21">
        <v>-1.9840338107537159E-2</v>
      </c>
      <c r="N21">
        <v>-1.9392917369308593E-2</v>
      </c>
      <c r="O21">
        <v>-3.7124337065409518E-2</v>
      </c>
      <c r="P21">
        <v>1.2549369346413597E-2</v>
      </c>
      <c r="Q21">
        <v>1.0519604717883269E-2</v>
      </c>
      <c r="R21">
        <v>5.1602064082563182E-2</v>
      </c>
      <c r="S21">
        <v>6.3290175171363261E-2</v>
      </c>
      <c r="T21">
        <v>0.1979315263908703</v>
      </c>
      <c r="U21">
        <v>4.6309289924220121E-3</v>
      </c>
      <c r="V21">
        <v>3.9990305380513735E-2</v>
      </c>
      <c r="W21">
        <v>-5.7795116312671091E-3</v>
      </c>
      <c r="X21">
        <v>3.0739045127534226E-2</v>
      </c>
      <c r="Y21">
        <v>3.4511092851273517E-2</v>
      </c>
      <c r="Z21">
        <v>-3.1298019033866864E-2</v>
      </c>
    </row>
    <row r="22" spans="1:26" x14ac:dyDescent="0.35">
      <c r="A22" s="1">
        <v>201309</v>
      </c>
      <c r="B22">
        <v>-8.4024896265560201E-2</v>
      </c>
      <c r="C22">
        <v>5.1172707889125757E-2</v>
      </c>
      <c r="D22">
        <v>-5.5064456721915289E-2</v>
      </c>
      <c r="E22">
        <v>3.7461773700305789E-2</v>
      </c>
      <c r="F22">
        <v>-4.3536324786324632E-2</v>
      </c>
      <c r="G22">
        <v>-4.9419414770088266E-2</v>
      </c>
      <c r="H22">
        <v>-5.414012738853502E-2</v>
      </c>
      <c r="I22">
        <v>-5.9066288367294328E-2</v>
      </c>
      <c r="J22">
        <v>-5.5865921787709993E-3</v>
      </c>
      <c r="K22">
        <v>-8.9965397923875479E-2</v>
      </c>
      <c r="L22">
        <v>8.3743842364532028E-2</v>
      </c>
      <c r="M22">
        <v>4.4556234279554463E-2</v>
      </c>
      <c r="N22">
        <v>-2.2355975924333582E-2</v>
      </c>
      <c r="O22">
        <v>0.11015911872705031</v>
      </c>
      <c r="P22">
        <v>3.9320541050644753E-2</v>
      </c>
      <c r="Q22">
        <v>4.0851735015772883E-2</v>
      </c>
      <c r="R22">
        <v>-1.1411617026132581E-2</v>
      </c>
      <c r="S22">
        <v>-4.9495021846572507E-2</v>
      </c>
      <c r="T22">
        <v>-7.6766044315910387E-2</v>
      </c>
      <c r="U22">
        <v>1.9695488196675548E-2</v>
      </c>
      <c r="V22">
        <v>-1.8294103938475859E-2</v>
      </c>
      <c r="W22">
        <v>1.1662549048103488E-2</v>
      </c>
      <c r="X22">
        <v>2.8553299492385831E-2</v>
      </c>
      <c r="Y22">
        <v>7.8104315594387241E-3</v>
      </c>
      <c r="Z22">
        <v>2.9749523177239112E-2</v>
      </c>
    </row>
    <row r="23" spans="1:26" x14ac:dyDescent="0.35">
      <c r="A23" s="1">
        <v>201310</v>
      </c>
      <c r="B23">
        <v>-3.0011325028312608E-2</v>
      </c>
      <c r="C23">
        <v>1.3522650439485862E-3</v>
      </c>
      <c r="D23">
        <v>-1.2862989670629488E-2</v>
      </c>
      <c r="E23">
        <v>-1.6212232866617549E-2</v>
      </c>
      <c r="F23">
        <v>1.1170064227869148E-2</v>
      </c>
      <c r="G23">
        <v>-5.8145216456562121E-2</v>
      </c>
      <c r="H23">
        <v>-6.7340067340067034E-3</v>
      </c>
      <c r="I23">
        <v>1.3157894736842035E-2</v>
      </c>
      <c r="J23">
        <v>5.6179775280897903E-3</v>
      </c>
      <c r="K23">
        <v>-1.520912547528519E-2</v>
      </c>
      <c r="L23">
        <v>1.4015151515151425E-2</v>
      </c>
      <c r="M23">
        <v>-0.11500974658869378</v>
      </c>
      <c r="N23">
        <v>-7.2999120492524106E-2</v>
      </c>
      <c r="O23">
        <v>9.9228224917309316E-3</v>
      </c>
      <c r="P23">
        <v>-9.2009685230023397E-3</v>
      </c>
      <c r="Q23">
        <v>5.6826791938171528E-3</v>
      </c>
      <c r="R23">
        <v>2.9435530416714872E-2</v>
      </c>
      <c r="S23">
        <v>-2.4868123587038493E-3</v>
      </c>
      <c r="T23">
        <v>7.3244886677721333E-3</v>
      </c>
      <c r="U23">
        <v>6.9863013698630017E-3</v>
      </c>
      <c r="V23">
        <v>3.3709198813056451E-2</v>
      </c>
      <c r="W23">
        <v>4.7656670856527139E-2</v>
      </c>
      <c r="X23">
        <v>-5.9633970799918279E-3</v>
      </c>
      <c r="Y23">
        <v>1.9177722317089252E-2</v>
      </c>
      <c r="Z23">
        <v>4.4595752618006079E-2</v>
      </c>
    </row>
    <row r="24" spans="1:26" x14ac:dyDescent="0.35">
      <c r="A24" s="1">
        <v>201311</v>
      </c>
      <c r="B24">
        <v>-8.7565674255691839E-3</v>
      </c>
      <c r="C24">
        <v>-4.2201215395003322E-2</v>
      </c>
      <c r="D24">
        <v>5.5478775913129219E-2</v>
      </c>
      <c r="E24">
        <v>1.8726591760298561E-3</v>
      </c>
      <c r="F24">
        <v>6.4438921108349589E-3</v>
      </c>
      <c r="G24">
        <v>-3.7974683544303778E-2</v>
      </c>
      <c r="H24">
        <v>2.7118644067796405E-2</v>
      </c>
      <c r="I24">
        <v>2.0292207792207861E-2</v>
      </c>
      <c r="J24">
        <v>0.1033519553072626</v>
      </c>
      <c r="K24">
        <v>2.7027027027027195E-2</v>
      </c>
      <c r="L24">
        <v>4.1464325737766261E-2</v>
      </c>
      <c r="M24">
        <v>2.811609225187861E-2</v>
      </c>
      <c r="N24">
        <v>5.1707779886147831E-2</v>
      </c>
      <c r="O24">
        <v>-6.3864628820960778E-2</v>
      </c>
      <c r="P24">
        <v>1.0997067448680342E-2</v>
      </c>
      <c r="Q24">
        <v>1.145181948316143E-2</v>
      </c>
      <c r="R24">
        <v>1.5698587127158437E-2</v>
      </c>
      <c r="S24">
        <v>-5.5375084989045864E-2</v>
      </c>
      <c r="T24">
        <v>-8.3870672703159954E-2</v>
      </c>
      <c r="U24">
        <v>-5.7271119575567964E-2</v>
      </c>
      <c r="V24">
        <v>-4.9948329314502216E-2</v>
      </c>
      <c r="W24">
        <v>-7.5689016865487457E-2</v>
      </c>
      <c r="X24">
        <v>-2.658254033926355E-2</v>
      </c>
      <c r="Y24">
        <v>-3.38961206341023E-2</v>
      </c>
      <c r="Z24">
        <v>2.8049471635186451E-2</v>
      </c>
    </row>
    <row r="25" spans="1:26" x14ac:dyDescent="0.35">
      <c r="A25" s="1">
        <v>201312</v>
      </c>
      <c r="B25">
        <v>-5.8892815076561078E-3</v>
      </c>
      <c r="C25">
        <v>-9.6933380331335917E-2</v>
      </c>
      <c r="D25">
        <v>-3.2921810699588439E-2</v>
      </c>
      <c r="E25">
        <v>-9.4953271028037411E-2</v>
      </c>
      <c r="F25">
        <v>1.0975944388548431E-2</v>
      </c>
      <c r="G25">
        <v>6.1475409836065698E-2</v>
      </c>
      <c r="H25">
        <v>1.3201320132013139E-2</v>
      </c>
      <c r="I25">
        <v>7.9554494828948386E-4</v>
      </c>
      <c r="J25">
        <v>7.0886075949367244E-2</v>
      </c>
      <c r="K25">
        <v>4.8872180451127845E-2</v>
      </c>
      <c r="L25">
        <v>-2.8335724533715911E-2</v>
      </c>
      <c r="M25">
        <v>6.6666666666666652E-2</v>
      </c>
      <c r="N25">
        <v>-1.3531799729362692E-3</v>
      </c>
      <c r="O25">
        <v>-4.3148688046647177E-2</v>
      </c>
      <c r="P25">
        <v>1.1602610587382323E-2</v>
      </c>
      <c r="Q25">
        <v>2.8305400372439227E-3</v>
      </c>
      <c r="R25">
        <v>-5.6855818061382069E-2</v>
      </c>
      <c r="S25">
        <v>-3.8467690339091587E-2</v>
      </c>
      <c r="T25">
        <v>-3.3095392602206286E-2</v>
      </c>
      <c r="U25">
        <v>2.7561327561327564E-2</v>
      </c>
      <c r="V25">
        <v>6.8648779308677854E-2</v>
      </c>
      <c r="W25">
        <v>2.8556593977154821E-2</v>
      </c>
      <c r="X25">
        <v>4.4061913363794059E-2</v>
      </c>
      <c r="Y25">
        <v>9.5250800426894378E-2</v>
      </c>
      <c r="Z25">
        <v>2.356279155049279E-2</v>
      </c>
    </row>
    <row r="26" spans="1:26" x14ac:dyDescent="0.35">
      <c r="A26" s="1">
        <v>201401</v>
      </c>
      <c r="B26">
        <v>2.8436018957346043E-2</v>
      </c>
      <c r="C26">
        <v>-3.9032006245121043E-2</v>
      </c>
      <c r="D26">
        <v>-7.5435203094778025E-3</v>
      </c>
      <c r="E26">
        <v>-8.1784386617100413E-2</v>
      </c>
      <c r="F26">
        <v>-4.2703338460146512E-2</v>
      </c>
      <c r="G26">
        <v>-9.4492989229831847E-3</v>
      </c>
      <c r="H26">
        <v>-2.280130293159599E-2</v>
      </c>
      <c r="I26">
        <v>-3.3651298357180726E-2</v>
      </c>
      <c r="J26">
        <v>0.16784869976359329</v>
      </c>
      <c r="K26">
        <v>-5.7347670250896154E-2</v>
      </c>
      <c r="L26">
        <v>7.4566260612772162E-2</v>
      </c>
      <c r="M26">
        <v>1.4059546313799576E-2</v>
      </c>
      <c r="N26">
        <v>0.13098464317976521</v>
      </c>
      <c r="O26">
        <v>-5.2407068860450878E-2</v>
      </c>
      <c r="P26">
        <v>1.2126642771804086E-2</v>
      </c>
      <c r="Q26">
        <v>4.3081036915991966E-2</v>
      </c>
      <c r="R26">
        <v>0.10968044012641909</v>
      </c>
      <c r="S26">
        <v>3.1190218747400911E-2</v>
      </c>
      <c r="T26">
        <v>-1.2906556530717594E-2</v>
      </c>
      <c r="U26">
        <v>-5.3363291672517854E-2</v>
      </c>
      <c r="V26">
        <v>-4.5464826962225757E-2</v>
      </c>
      <c r="W26">
        <v>6.4181149491597811E-3</v>
      </c>
      <c r="X26">
        <v>-3.8843844353224521E-2</v>
      </c>
      <c r="Y26">
        <v>-4.1900121802679657E-2</v>
      </c>
      <c r="Z26">
        <v>-3.5582905675162646E-2</v>
      </c>
    </row>
    <row r="27" spans="1:26" x14ac:dyDescent="0.35">
      <c r="A27" s="1">
        <v>201402</v>
      </c>
      <c r="B27">
        <v>6.7972350230414813E-2</v>
      </c>
      <c r="C27">
        <v>9.5044679122664455E-2</v>
      </c>
      <c r="D27">
        <v>0.10231923601637116</v>
      </c>
      <c r="E27">
        <v>8.3670715249662519E-2</v>
      </c>
      <c r="F27">
        <v>2.6651545222568629E-2</v>
      </c>
      <c r="G27">
        <v>5.2313057749512781E-2</v>
      </c>
      <c r="H27">
        <v>6.6666666666665986E-3</v>
      </c>
      <c r="I27">
        <v>7.1291472443104631E-3</v>
      </c>
      <c r="J27">
        <v>-6.68016194331984E-2</v>
      </c>
      <c r="K27">
        <v>0.13307984790874539</v>
      </c>
      <c r="L27">
        <v>1.5802129852284352E-2</v>
      </c>
      <c r="M27">
        <v>1.5262728649656276E-2</v>
      </c>
      <c r="N27">
        <v>0.44009584664536749</v>
      </c>
      <c r="O27">
        <v>0.13569131832797421</v>
      </c>
      <c r="P27">
        <v>2.1542820043675803E-2</v>
      </c>
      <c r="Q27">
        <v>3.2400484227016912E-2</v>
      </c>
      <c r="R27">
        <v>0.12710970464135007</v>
      </c>
      <c r="S27">
        <v>6.597838361025965E-2</v>
      </c>
      <c r="T27">
        <v>0.1109309623430963</v>
      </c>
      <c r="U27">
        <v>2.8719774514167185E-2</v>
      </c>
      <c r="V27">
        <v>9.1232227488151629E-3</v>
      </c>
      <c r="W27">
        <v>5.4241903124104374E-2</v>
      </c>
      <c r="X27">
        <v>-6.3532401524777349E-3</v>
      </c>
      <c r="Y27">
        <v>5.7716755657259089E-2</v>
      </c>
      <c r="Z27">
        <v>4.3117029976595278E-2</v>
      </c>
    </row>
    <row r="28" spans="1:26" x14ac:dyDescent="0.35">
      <c r="A28" s="1">
        <v>201403</v>
      </c>
      <c r="B28">
        <v>8.3063646170442373E-2</v>
      </c>
      <c r="C28">
        <v>0.13353115727002973</v>
      </c>
      <c r="D28">
        <v>3.536067892503536E-2</v>
      </c>
      <c r="E28">
        <v>0.15774180157741791</v>
      </c>
      <c r="F28">
        <v>-9.0214489551688759E-3</v>
      </c>
      <c r="G28">
        <v>-9.8450141339312403E-3</v>
      </c>
      <c r="H28">
        <v>-2.9801324503311188E-2</v>
      </c>
      <c r="I28">
        <v>-2.5319901987476134E-2</v>
      </c>
      <c r="J28">
        <v>-5.2060737527115042E-2</v>
      </c>
      <c r="K28">
        <v>-2.0134228187919434E-2</v>
      </c>
      <c r="L28">
        <v>-6.7636117686842301E-4</v>
      </c>
      <c r="M28">
        <v>7.321551526279535E-2</v>
      </c>
      <c r="N28">
        <v>-1.3311148086522451E-2</v>
      </c>
      <c r="O28">
        <v>6.2287655719139856E-3</v>
      </c>
      <c r="P28">
        <v>2.755951005315449E-2</v>
      </c>
      <c r="Q28">
        <v>-5.159332321699539E-2</v>
      </c>
      <c r="R28">
        <v>0.19026672905942932</v>
      </c>
      <c r="S28">
        <v>-2.8601694915254217E-2</v>
      </c>
      <c r="T28">
        <v>-7.0100277764700292E-2</v>
      </c>
      <c r="U28">
        <v>1.9957892308136049E-2</v>
      </c>
      <c r="V28">
        <v>-3.2992837853704327E-2</v>
      </c>
      <c r="W28">
        <v>8.0065248419764812E-2</v>
      </c>
      <c r="X28">
        <v>-5.4489911906791755E-2</v>
      </c>
      <c r="Y28">
        <v>-5.0480769230769273E-2</v>
      </c>
      <c r="Z28">
        <v>6.9321656079357474E-3</v>
      </c>
    </row>
    <row r="29" spans="1:26" x14ac:dyDescent="0.35">
      <c r="A29" s="1">
        <v>201404</v>
      </c>
      <c r="B29">
        <v>3.3864541832669293E-2</v>
      </c>
      <c r="C29">
        <v>6.3481675392670134E-2</v>
      </c>
      <c r="D29">
        <v>3.3299180327868827E-2</v>
      </c>
      <c r="E29">
        <v>3.4779490856937878E-2</v>
      </c>
      <c r="F29">
        <v>-1.114723641430615E-3</v>
      </c>
      <c r="G29">
        <v>-1.8113801929513729E-2</v>
      </c>
      <c r="H29">
        <v>0</v>
      </c>
      <c r="I29">
        <v>6.7039106145252436E-3</v>
      </c>
      <c r="J29">
        <v>0.10297482837528604</v>
      </c>
      <c r="K29">
        <v>1.3698630136986356E-2</v>
      </c>
      <c r="L29">
        <v>8.4602368866328881E-3</v>
      </c>
      <c r="M29">
        <v>8.2335329341318708E-3</v>
      </c>
      <c r="N29">
        <v>0.15711073636874651</v>
      </c>
      <c r="O29">
        <v>-2.8137310073157451E-3</v>
      </c>
      <c r="P29">
        <v>5.4146752881641724E-2</v>
      </c>
      <c r="Q29">
        <v>-2.1818181818182847E-3</v>
      </c>
      <c r="R29">
        <v>-3.1844629658751455E-2</v>
      </c>
      <c r="S29">
        <v>9.4251441034429728E-3</v>
      </c>
      <c r="T29">
        <v>-2.9262859457270141E-2</v>
      </c>
      <c r="U29">
        <v>7.351901597624666E-3</v>
      </c>
      <c r="V29">
        <v>1.9791160757649306E-2</v>
      </c>
      <c r="W29">
        <v>0.15266503052042046</v>
      </c>
      <c r="X29">
        <v>-7.5137125253532666E-5</v>
      </c>
      <c r="Y29">
        <v>3.4430379746835493E-2</v>
      </c>
      <c r="Z29">
        <v>6.2007889650528281E-3</v>
      </c>
    </row>
    <row r="30" spans="1:26" x14ac:dyDescent="0.35">
      <c r="A30" s="1">
        <v>201405</v>
      </c>
      <c r="B30">
        <v>-0.10260115606936415</v>
      </c>
      <c r="C30">
        <v>-0.11015384615384616</v>
      </c>
      <c r="D30">
        <v>-1.2890431333663854E-2</v>
      </c>
      <c r="E30">
        <v>-0.13063063063063063</v>
      </c>
      <c r="F30">
        <v>1.0694689853994355E-2</v>
      </c>
      <c r="G30">
        <v>2.9777421295367867E-2</v>
      </c>
      <c r="H30">
        <v>-1.3651877133105783E-2</v>
      </c>
      <c r="I30">
        <v>-8.0466148723640218E-3</v>
      </c>
      <c r="J30">
        <v>-5.8091286307053958E-2</v>
      </c>
      <c r="K30">
        <v>3.3783783783785104E-3</v>
      </c>
      <c r="L30">
        <v>3.0536912751677914E-2</v>
      </c>
      <c r="M30">
        <v>-8.5056739845158602E-2</v>
      </c>
      <c r="N30">
        <v>-0.13772164197230996</v>
      </c>
      <c r="O30">
        <v>-1.9187358916478603E-2</v>
      </c>
      <c r="P30">
        <v>5.1045444847450439E-2</v>
      </c>
      <c r="Q30">
        <v>1.0204081632653184E-2</v>
      </c>
      <c r="R30">
        <v>-2.1521968651019185E-2</v>
      </c>
      <c r="S30">
        <v>-3.8506057566170315E-2</v>
      </c>
      <c r="T30">
        <v>-2.5659747574840908E-2</v>
      </c>
      <c r="U30">
        <v>2.6385964912280624E-2</v>
      </c>
      <c r="V30">
        <v>-7.2627693773068547E-3</v>
      </c>
      <c r="W30">
        <v>5.0008189113937895E-2</v>
      </c>
      <c r="X30">
        <v>3.2311391644123777E-2</v>
      </c>
      <c r="Y30">
        <v>4.0381791483112828E-3</v>
      </c>
      <c r="Z30">
        <v>2.1030280012996005E-2</v>
      </c>
    </row>
    <row r="31" spans="1:26" x14ac:dyDescent="0.35">
      <c r="A31" s="1">
        <v>201406</v>
      </c>
      <c r="B31">
        <v>-0.10091250670960816</v>
      </c>
      <c r="C31">
        <v>-3.1466113416320884E-2</v>
      </c>
      <c r="D31">
        <v>-0.22501255650426921</v>
      </c>
      <c r="E31">
        <v>-7.9314467915504228E-2</v>
      </c>
      <c r="F31">
        <v>3.1192491718807336E-2</v>
      </c>
      <c r="G31">
        <v>2.5898159867588477E-2</v>
      </c>
      <c r="H31">
        <v>3.114186851211076E-2</v>
      </c>
      <c r="I31">
        <v>2.7972027972027913E-2</v>
      </c>
      <c r="J31">
        <v>-1.7621145374449365E-2</v>
      </c>
      <c r="K31">
        <v>2.3569023569023573E-2</v>
      </c>
      <c r="L31">
        <v>1.8235102572451867E-2</v>
      </c>
      <c r="M31">
        <v>-0.14790773154051229</v>
      </c>
      <c r="N31">
        <v>-1.3521126760563384E-2</v>
      </c>
      <c r="O31">
        <v>3.6248561565017434E-2</v>
      </c>
      <c r="P31">
        <v>7.9827454960669897E-2</v>
      </c>
      <c r="Q31">
        <v>8.2828282828282918E-2</v>
      </c>
      <c r="R31">
        <v>0.10250664010624178</v>
      </c>
      <c r="S31">
        <v>6.0995184590690199E-2</v>
      </c>
      <c r="T31">
        <v>0.12707418905898726</v>
      </c>
      <c r="U31">
        <v>2.789552851087107E-2</v>
      </c>
      <c r="V31">
        <v>3.6579515471335977E-2</v>
      </c>
      <c r="W31">
        <v>-1.1490667082618367E-2</v>
      </c>
      <c r="X31">
        <v>2.3365846556995251E-2</v>
      </c>
      <c r="Y31">
        <v>7.9341864716636179E-2</v>
      </c>
      <c r="Z31">
        <v>1.9058331658920569E-2</v>
      </c>
    </row>
    <row r="32" spans="1:26" x14ac:dyDescent="0.35">
      <c r="A32" s="1">
        <v>201407</v>
      </c>
      <c r="B32">
        <v>-0.14746268656716421</v>
      </c>
      <c r="C32">
        <v>-0.10639057479471614</v>
      </c>
      <c r="D32">
        <v>-6.5024843378699515E-2</v>
      </c>
      <c r="E32">
        <v>-8.181818181818179E-2</v>
      </c>
      <c r="F32">
        <v>-4.943338984563217E-2</v>
      </c>
      <c r="G32">
        <v>-6.8330644395938167E-2</v>
      </c>
      <c r="H32">
        <v>-3.0201342281879096E-2</v>
      </c>
      <c r="I32">
        <v>-3.18367346938776E-2</v>
      </c>
      <c r="J32">
        <v>-0.13901345291479827</v>
      </c>
      <c r="K32">
        <v>-7.8947368421052655E-2</v>
      </c>
      <c r="L32">
        <v>2.9421170450911527E-2</v>
      </c>
      <c r="M32">
        <v>-0.14474221194395331</v>
      </c>
      <c r="N32">
        <v>0.11393489434608806</v>
      </c>
      <c r="O32">
        <v>-8.6063298167684654E-2</v>
      </c>
      <c r="P32">
        <v>3.9571388288372811E-2</v>
      </c>
      <c r="Q32">
        <v>4.8307569296375252E-2</v>
      </c>
      <c r="R32">
        <v>-0.22321764661597532</v>
      </c>
      <c r="S32">
        <v>-2.9652042360060582E-2</v>
      </c>
      <c r="T32">
        <v>-3.0585106382978622E-2</v>
      </c>
      <c r="U32">
        <v>5.6538512704536359E-2</v>
      </c>
      <c r="V32">
        <v>2.8578040032396057E-2</v>
      </c>
      <c r="W32">
        <v>-2.8587208079107973E-2</v>
      </c>
      <c r="X32">
        <v>1.2874315385162483E-2</v>
      </c>
      <c r="Y32">
        <v>6.7976513098464419E-2</v>
      </c>
      <c r="Z32">
        <v>-1.5079830581919862E-2</v>
      </c>
    </row>
    <row r="33" spans="1:26" x14ac:dyDescent="0.35">
      <c r="A33" s="1">
        <v>201408</v>
      </c>
      <c r="B33">
        <v>2.1708683473389279E-2</v>
      </c>
      <c r="C33">
        <v>2.7167399121054814E-2</v>
      </c>
      <c r="D33">
        <v>-5.3373382624768984E-2</v>
      </c>
      <c r="E33">
        <v>6.2706270627062688E-2</v>
      </c>
      <c r="F33">
        <v>-2.590819487468321E-2</v>
      </c>
      <c r="G33">
        <v>-2.2511969033309653E-2</v>
      </c>
      <c r="H33">
        <v>-1.038062283737029E-2</v>
      </c>
      <c r="I33">
        <v>-2.3608768971332239E-2</v>
      </c>
      <c r="J33">
        <v>5.9895833333333481E-2</v>
      </c>
      <c r="K33">
        <v>-6.4285714285714168E-2</v>
      </c>
      <c r="L33">
        <v>3.1065548306927759E-3</v>
      </c>
      <c r="M33">
        <v>5.8851598536662886E-2</v>
      </c>
      <c r="N33">
        <v>3.1530376826454543E-2</v>
      </c>
      <c r="O33">
        <v>-5.8930741190765579E-2</v>
      </c>
      <c r="P33">
        <v>-2.0207956600361676E-2</v>
      </c>
      <c r="Q33">
        <v>-3.7500794508358304E-2</v>
      </c>
      <c r="R33">
        <v>-4.8943593719713241E-2</v>
      </c>
      <c r="S33">
        <v>3.5859058309948288E-3</v>
      </c>
      <c r="T33">
        <v>-4.5071526553008057E-2</v>
      </c>
      <c r="U33">
        <v>5.2883404683958801E-2</v>
      </c>
      <c r="V33">
        <v>6.4116985376827529E-3</v>
      </c>
      <c r="W33">
        <v>1.5946070335977502E-2</v>
      </c>
      <c r="X33">
        <v>-1.8609550561797805E-2</v>
      </c>
      <c r="Y33">
        <v>-3.9120321421018955E-3</v>
      </c>
      <c r="Z33">
        <v>3.7655295489735119E-2</v>
      </c>
    </row>
    <row r="34" spans="1:26" x14ac:dyDescent="0.35">
      <c r="A34" s="1">
        <v>201409</v>
      </c>
      <c r="B34">
        <v>-0.12063056888279644</v>
      </c>
      <c r="C34">
        <v>-0.13185530921820299</v>
      </c>
      <c r="D34">
        <v>-0.10837197949719302</v>
      </c>
      <c r="E34">
        <v>-0.15217391304347827</v>
      </c>
      <c r="F34">
        <v>-8.1430085766599269E-2</v>
      </c>
      <c r="G34">
        <v>-5.0020842017507228E-2</v>
      </c>
      <c r="H34">
        <v>-7.3426573426573438E-2</v>
      </c>
      <c r="I34">
        <v>-6.9372481289579735E-2</v>
      </c>
      <c r="J34">
        <v>1.228501228501222E-2</v>
      </c>
      <c r="K34">
        <v>-6.8702290076335881E-2</v>
      </c>
      <c r="L34">
        <v>2.1988231650665879E-2</v>
      </c>
      <c r="M34">
        <v>-7.8113264233138024E-2</v>
      </c>
      <c r="N34">
        <v>-3.9015904572564541E-2</v>
      </c>
      <c r="O34">
        <v>6.1975468043899307E-2</v>
      </c>
      <c r="P34">
        <v>8.452913763669101E-2</v>
      </c>
      <c r="Q34">
        <v>7.9574720993198067E-2</v>
      </c>
      <c r="R34">
        <v>-3.6686028737389131E-2</v>
      </c>
      <c r="S34">
        <v>-5.8878359484231924E-2</v>
      </c>
      <c r="T34">
        <v>-0.12492304535193921</v>
      </c>
      <c r="U34">
        <v>-6.7926333413059092E-2</v>
      </c>
      <c r="V34">
        <v>-6.2814351179166228E-2</v>
      </c>
      <c r="W34">
        <v>-0.13228161807813255</v>
      </c>
      <c r="X34">
        <v>-4.2576028622540285E-2</v>
      </c>
      <c r="Y34">
        <v>-3.003927396242434E-2</v>
      </c>
      <c r="Z34">
        <v>-1.5513837223063764E-2</v>
      </c>
    </row>
    <row r="35" spans="1:26" x14ac:dyDescent="0.35">
      <c r="A35" s="1">
        <v>201410</v>
      </c>
      <c r="B35">
        <v>0.17459080280592354</v>
      </c>
      <c r="C35">
        <v>6.4068100358422919E-2</v>
      </c>
      <c r="D35">
        <v>0.14891869696140159</v>
      </c>
      <c r="E35">
        <v>0.11459968602825743</v>
      </c>
      <c r="F35">
        <v>-9.4208980276961674E-2</v>
      </c>
      <c r="G35">
        <v>-0.11649846423870114</v>
      </c>
      <c r="H35">
        <v>-5.2830188679245382E-2</v>
      </c>
      <c r="I35">
        <v>-8.2895143829260776E-2</v>
      </c>
      <c r="J35">
        <v>-6.067961165048541E-2</v>
      </c>
      <c r="K35">
        <v>-0.11885245901639341</v>
      </c>
      <c r="L35">
        <v>-0.12151515151515146</v>
      </c>
      <c r="M35">
        <v>5.0187387974580444E-2</v>
      </c>
      <c r="N35">
        <v>-2.7670028445823558E-2</v>
      </c>
      <c r="O35">
        <v>-2.4924012158054731E-2</v>
      </c>
      <c r="P35">
        <v>-2.7951499680919034E-2</v>
      </c>
      <c r="Q35">
        <v>1.5720577440665684E-2</v>
      </c>
      <c r="R35">
        <v>-6.876123981804716E-2</v>
      </c>
      <c r="S35">
        <v>-3.3014196104324878E-2</v>
      </c>
      <c r="T35">
        <v>-5.5754235797619844E-2</v>
      </c>
      <c r="U35">
        <v>6.0302797023351395E-2</v>
      </c>
      <c r="V35">
        <v>-4.3649373881932019E-2</v>
      </c>
      <c r="W35">
        <v>-3.2246176524783454E-2</v>
      </c>
      <c r="X35">
        <v>5.979073243647326E-3</v>
      </c>
      <c r="Y35">
        <v>1.1818778726198298E-2</v>
      </c>
      <c r="Z35">
        <v>2.3201460786772321E-2</v>
      </c>
    </row>
    <row r="36" spans="1:26" x14ac:dyDescent="0.35">
      <c r="A36" s="1">
        <v>201411</v>
      </c>
      <c r="B36">
        <v>3.1851360318513544E-2</v>
      </c>
      <c r="C36">
        <v>7.7894736842105239E-2</v>
      </c>
      <c r="D36">
        <v>-3.1689301882296905E-2</v>
      </c>
      <c r="E36">
        <v>8.6384976525821555E-2</v>
      </c>
      <c r="F36">
        <v>-0.18253416724577254</v>
      </c>
      <c r="G36">
        <v>-0.17866898435559975</v>
      </c>
      <c r="H36">
        <v>-0.13944223107569709</v>
      </c>
      <c r="I36">
        <v>-0.11736930860033723</v>
      </c>
      <c r="J36">
        <v>5.6847545219638196E-2</v>
      </c>
      <c r="K36">
        <v>-0.14883720930232547</v>
      </c>
      <c r="L36">
        <v>-1.9317005864091019E-2</v>
      </c>
      <c r="M36">
        <v>-6.7804499612102442E-2</v>
      </c>
      <c r="N36">
        <v>-2.9255319148936421E-3</v>
      </c>
      <c r="O36">
        <v>-2.8054862842892714E-2</v>
      </c>
      <c r="P36">
        <v>1.1379551820728473E-2</v>
      </c>
      <c r="Q36">
        <v>1.9150858175248198E-2</v>
      </c>
      <c r="R36">
        <v>2.2719527433829878E-3</v>
      </c>
      <c r="S36">
        <v>3.3287811539775003E-3</v>
      </c>
      <c r="T36">
        <v>-3.4148764435614098E-2</v>
      </c>
      <c r="U36">
        <v>-2.8315585672797683E-2</v>
      </c>
      <c r="V36">
        <v>1.1223344556677839E-2</v>
      </c>
      <c r="W36">
        <v>3.1797410510281843E-2</v>
      </c>
      <c r="X36">
        <v>-5.230312035661222E-2</v>
      </c>
      <c r="Y36">
        <v>-4.293748648064033E-2</v>
      </c>
      <c r="Z36">
        <v>2.4533588760364822E-2</v>
      </c>
    </row>
    <row r="37" spans="1:26" x14ac:dyDescent="0.35">
      <c r="A37" s="1">
        <v>201412</v>
      </c>
      <c r="B37">
        <v>2.1221864951768588E-2</v>
      </c>
      <c r="C37">
        <v>-2.1093750000000022E-2</v>
      </c>
      <c r="D37">
        <v>7.3818897637796255E-3</v>
      </c>
      <c r="E37">
        <v>1.9446845289541992E-2</v>
      </c>
      <c r="F37">
        <v>-0.17526211391328983</v>
      </c>
      <c r="G37">
        <v>-0.19470899470899472</v>
      </c>
      <c r="H37">
        <v>-0.15277777777777779</v>
      </c>
      <c r="I37">
        <v>-0.2032862055789072</v>
      </c>
      <c r="J37">
        <v>-0.29339853300733487</v>
      </c>
      <c r="K37">
        <v>-0.19672131147540983</v>
      </c>
      <c r="L37">
        <v>2.3566654941962639E-2</v>
      </c>
      <c r="M37">
        <v>3.1624500665778932E-3</v>
      </c>
      <c r="N37">
        <v>-0.11122966124299816</v>
      </c>
      <c r="O37">
        <v>-6.8633739576651753E-2</v>
      </c>
      <c r="P37">
        <v>-5.9503202354163065E-2</v>
      </c>
      <c r="Q37">
        <v>-3.3563788926313176E-2</v>
      </c>
      <c r="R37">
        <v>-7.9678114020174551E-2</v>
      </c>
      <c r="S37">
        <v>7.3160357294768108E-3</v>
      </c>
      <c r="T37">
        <v>2.7642067369504364E-3</v>
      </c>
      <c r="U37">
        <v>-8.3561643835616484E-2</v>
      </c>
      <c r="V37">
        <v>-8.4474041188802529E-2</v>
      </c>
      <c r="W37">
        <v>-7.0277418957987337E-2</v>
      </c>
      <c r="X37">
        <v>-7.9962370649105941E-3</v>
      </c>
      <c r="Y37">
        <v>-1.8533167589558142E-2</v>
      </c>
      <c r="Z37">
        <v>-4.1885878779204244E-3</v>
      </c>
    </row>
    <row r="38" spans="1:26" x14ac:dyDescent="0.35">
      <c r="A38" s="1">
        <v>201501</v>
      </c>
      <c r="B38">
        <v>-6.801007556675065E-2</v>
      </c>
      <c r="C38">
        <v>-0.13766959297685555</v>
      </c>
      <c r="D38">
        <v>-6.1064973131411793E-2</v>
      </c>
      <c r="E38">
        <v>-0.14752013565069944</v>
      </c>
      <c r="F38">
        <v>-7.3183301838172121E-2</v>
      </c>
      <c r="G38">
        <v>-9.4424629247231051E-2</v>
      </c>
      <c r="H38">
        <v>-7.1038251366120297E-2</v>
      </c>
      <c r="I38">
        <v>-8.4892086330935257E-2</v>
      </c>
      <c r="J38">
        <v>-6.9204152249135009E-2</v>
      </c>
      <c r="K38">
        <v>6.8027210884353817E-3</v>
      </c>
      <c r="L38">
        <v>-7.4570446735395146E-2</v>
      </c>
      <c r="M38">
        <v>-1.5098722415795685E-2</v>
      </c>
      <c r="N38">
        <v>-2.8211284513805501E-2</v>
      </c>
      <c r="O38">
        <v>1.8595041322313932E-2</v>
      </c>
      <c r="P38">
        <v>-5.5813739474531943E-2</v>
      </c>
      <c r="Q38">
        <v>-6.8908590645062717E-2</v>
      </c>
      <c r="R38">
        <v>-0.11022167487684731</v>
      </c>
      <c r="S38">
        <v>8.031416265518132E-2</v>
      </c>
      <c r="T38">
        <v>0.10314763766908119</v>
      </c>
      <c r="U38">
        <v>9.7839380350590588E-3</v>
      </c>
      <c r="V38">
        <v>-4.0409482758618775E-4</v>
      </c>
      <c r="W38">
        <v>1.5547983724237824E-3</v>
      </c>
      <c r="X38">
        <v>-0.12723249565354833</v>
      </c>
      <c r="Y38">
        <v>-2.2567645365572875E-2</v>
      </c>
      <c r="Z38">
        <v>-3.1040805790470194E-2</v>
      </c>
    </row>
    <row r="39" spans="1:26" x14ac:dyDescent="0.35">
      <c r="A39" s="1">
        <v>201502</v>
      </c>
      <c r="B39">
        <v>6.2837837837837807E-2</v>
      </c>
      <c r="C39">
        <v>-1.3882461823230274E-3</v>
      </c>
      <c r="D39">
        <v>7.3621227887617158E-2</v>
      </c>
      <c r="E39">
        <v>2.0387866732968662E-2</v>
      </c>
      <c r="F39">
        <v>0.17052826691380907</v>
      </c>
      <c r="G39">
        <v>3.1509121061359835E-2</v>
      </c>
      <c r="H39">
        <v>0.15882352941176481</v>
      </c>
      <c r="I39">
        <v>0.21750524109014679</v>
      </c>
      <c r="J39">
        <v>1.4869888475836479E-2</v>
      </c>
      <c r="K39">
        <v>0.33783783783783794</v>
      </c>
      <c r="L39">
        <v>0.1199405867062755</v>
      </c>
      <c r="M39">
        <v>9.383423180592998E-2</v>
      </c>
      <c r="N39">
        <v>-0.13218035824583074</v>
      </c>
      <c r="O39">
        <v>-6.8965517241379337E-2</v>
      </c>
      <c r="P39">
        <v>-2.3732943469785495E-2</v>
      </c>
      <c r="Q39">
        <v>-3.8087733123195466E-3</v>
      </c>
      <c r="R39">
        <v>-6.6020761245674686E-2</v>
      </c>
      <c r="S39">
        <v>-5.167292057535966E-2</v>
      </c>
      <c r="T39">
        <v>-3.777312877731287E-2</v>
      </c>
      <c r="U39">
        <v>-2.4626564392410177E-2</v>
      </c>
      <c r="V39">
        <v>-7.0745182589947442E-2</v>
      </c>
      <c r="W39">
        <v>-7.0749108204518407E-2</v>
      </c>
      <c r="X39">
        <v>7.017385005432808E-2</v>
      </c>
      <c r="Y39">
        <v>-3.0510071857698162E-2</v>
      </c>
      <c r="Z39">
        <v>5.4892511014553946E-2</v>
      </c>
    </row>
    <row r="40" spans="1:26" x14ac:dyDescent="0.35">
      <c r="A40" s="1">
        <v>201503</v>
      </c>
      <c r="B40">
        <v>-4.322949777495233E-2</v>
      </c>
      <c r="C40">
        <v>3.6607970342910079E-2</v>
      </c>
      <c r="D40">
        <v>-5.6699781923915671E-2</v>
      </c>
      <c r="E40">
        <v>-2.436647173489237E-3</v>
      </c>
      <c r="F40">
        <v>-0.1098970704671417</v>
      </c>
      <c r="G40">
        <v>-4.3408360128617263E-2</v>
      </c>
      <c r="H40">
        <v>-0.13197969543147203</v>
      </c>
      <c r="I40">
        <v>-9.7718467498923767E-2</v>
      </c>
      <c r="J40">
        <v>-3.2967032967032961E-2</v>
      </c>
      <c r="K40">
        <v>-0.10606060606060608</v>
      </c>
      <c r="L40">
        <v>-0.105106100795756</v>
      </c>
      <c r="M40">
        <v>-2.8184198367472768E-2</v>
      </c>
      <c r="N40">
        <v>-5.409252669039144E-2</v>
      </c>
      <c r="O40">
        <v>-0.13362381989832972</v>
      </c>
      <c r="P40">
        <v>8.2713522687565488E-2</v>
      </c>
      <c r="Q40">
        <v>4.1529334212262459E-3</v>
      </c>
      <c r="R40">
        <v>0.12329579134558366</v>
      </c>
      <c r="S40">
        <v>-2.4647597065369564E-2</v>
      </c>
      <c r="T40">
        <v>2.4157506945283735E-3</v>
      </c>
      <c r="U40">
        <v>-1.8073951434878555E-2</v>
      </c>
      <c r="V40">
        <v>5.5829466357308677E-2</v>
      </c>
      <c r="W40">
        <v>-0.1208502168195067</v>
      </c>
      <c r="X40">
        <v>2.4621372366528504E-2</v>
      </c>
      <c r="Y40">
        <v>1.0085054678007355E-2</v>
      </c>
      <c r="Z40">
        <v>-1.739610691375626E-2</v>
      </c>
    </row>
    <row r="41" spans="1:26" x14ac:dyDescent="0.35">
      <c r="A41" s="1">
        <v>201504</v>
      </c>
      <c r="B41">
        <v>-2.6578073089700949E-2</v>
      </c>
      <c r="C41">
        <v>-0.10773357174787657</v>
      </c>
      <c r="D41">
        <v>2.8255843822244664E-3</v>
      </c>
      <c r="E41">
        <v>-7.3766487542745507E-2</v>
      </c>
      <c r="F41">
        <v>0.1999644191425014</v>
      </c>
      <c r="G41">
        <v>0.25273109243697478</v>
      </c>
      <c r="H41">
        <v>0.15789473684210531</v>
      </c>
      <c r="I41">
        <v>0.14360687022900764</v>
      </c>
      <c r="J41">
        <v>4.1666666666666519E-2</v>
      </c>
      <c r="K41">
        <v>0.1581920903954801</v>
      </c>
      <c r="L41">
        <v>9.0403853278992141E-2</v>
      </c>
      <c r="M41">
        <v>7.5752773375594273E-2</v>
      </c>
      <c r="N41">
        <v>3.4236267870579207E-2</v>
      </c>
      <c r="O41">
        <v>0.10477787091366308</v>
      </c>
      <c r="P41">
        <v>-1.014292300599362E-2</v>
      </c>
      <c r="Q41">
        <v>-1.7265148033874023E-2</v>
      </c>
      <c r="R41">
        <v>7.4274406332453857E-2</v>
      </c>
      <c r="S41">
        <v>-6.7613252197429308E-4</v>
      </c>
      <c r="T41">
        <v>-2.6810459091456851E-2</v>
      </c>
      <c r="U41">
        <v>8.0651960095545983E-2</v>
      </c>
      <c r="V41">
        <v>0.16494986952341706</v>
      </c>
      <c r="W41">
        <v>0.12670817498180642</v>
      </c>
      <c r="X41">
        <v>4.8307184145334414E-2</v>
      </c>
      <c r="Y41">
        <v>0.13388668350775901</v>
      </c>
      <c r="Z41">
        <v>8.5208197301247512E-3</v>
      </c>
    </row>
    <row r="42" spans="1:26" x14ac:dyDescent="0.35">
      <c r="A42" s="1">
        <v>201505</v>
      </c>
      <c r="B42">
        <v>-4.0273037542662093E-2</v>
      </c>
      <c r="C42">
        <v>-5.0100200400804429E-4</v>
      </c>
      <c r="D42">
        <v>-4.3032786885245922E-2</v>
      </c>
      <c r="E42">
        <v>6.3291139240506666E-3</v>
      </c>
      <c r="F42">
        <v>-1.9421793921423292E-2</v>
      </c>
      <c r="G42">
        <v>1.1235955056179581E-2</v>
      </c>
      <c r="H42">
        <v>-1.5151515151515138E-2</v>
      </c>
      <c r="I42">
        <v>-9.5953274926992016E-3</v>
      </c>
      <c r="J42">
        <v>-3.9999999999999925E-2</v>
      </c>
      <c r="K42">
        <v>4.8780487804878092E-3</v>
      </c>
      <c r="L42">
        <v>4.8250084947332628E-2</v>
      </c>
      <c r="M42">
        <v>-5.2003535651149124E-2</v>
      </c>
      <c r="N42">
        <v>-8.2211713350309079E-2</v>
      </c>
      <c r="O42">
        <v>-9.1047040971168336E-2</v>
      </c>
      <c r="P42">
        <v>3.8425710293432669E-2</v>
      </c>
      <c r="Q42">
        <v>1.0554442217769022E-2</v>
      </c>
      <c r="R42">
        <v>2.4806582340660688E-2</v>
      </c>
      <c r="S42">
        <v>6.2584573748307726E-3</v>
      </c>
      <c r="T42">
        <v>3.3925586578344546E-2</v>
      </c>
      <c r="U42">
        <v>-0.10440774931738395</v>
      </c>
      <c r="V42">
        <v>-8.299929261966521E-2</v>
      </c>
      <c r="W42">
        <v>-9.6024113678771394E-2</v>
      </c>
      <c r="X42">
        <v>-5.3131153997636904E-2</v>
      </c>
      <c r="Y42">
        <v>-7.3838319541693176E-2</v>
      </c>
      <c r="Z42">
        <v>1.0491382393316817E-2</v>
      </c>
    </row>
    <row r="43" spans="1:26" x14ac:dyDescent="0.35">
      <c r="A43" s="1">
        <v>201506</v>
      </c>
      <c r="B43">
        <v>0.20056899004267414</v>
      </c>
      <c r="C43">
        <v>0.22355889724310773</v>
      </c>
      <c r="D43">
        <v>0.11054603854389722</v>
      </c>
      <c r="E43">
        <v>0.29088050314465419</v>
      </c>
      <c r="F43">
        <v>-3.0238887208950738E-2</v>
      </c>
      <c r="G43">
        <v>-1.3764510779436079E-2</v>
      </c>
      <c r="H43">
        <v>-3.0769230769230771E-2</v>
      </c>
      <c r="I43">
        <v>-2.9486099410278022E-2</v>
      </c>
      <c r="J43">
        <v>7.1969696969697017E-2</v>
      </c>
      <c r="K43">
        <v>-4.8543689320389438E-3</v>
      </c>
      <c r="L43">
        <v>5.9643435980551107E-2</v>
      </c>
      <c r="M43">
        <v>5.5322455322455388E-2</v>
      </c>
      <c r="N43">
        <v>4.954419342053118E-2</v>
      </c>
      <c r="O43">
        <v>4.0901502504173681E-2</v>
      </c>
      <c r="P43">
        <v>-3.6869253195783824E-2</v>
      </c>
      <c r="Q43">
        <v>-2.1152829190904221E-2</v>
      </c>
      <c r="R43">
        <v>-0.10868783702816065</v>
      </c>
      <c r="S43">
        <v>-1.5128593040847238E-2</v>
      </c>
      <c r="T43">
        <v>-6.7061852583677584E-2</v>
      </c>
      <c r="U43">
        <v>-2.7003484320557436E-2</v>
      </c>
      <c r="V43">
        <v>-9.8097197222936527E-2</v>
      </c>
      <c r="W43">
        <v>-5.0770085741505211E-2</v>
      </c>
      <c r="X43">
        <v>-4.1470820681336007E-2</v>
      </c>
      <c r="Y43">
        <v>-8.5910652920962227E-2</v>
      </c>
      <c r="Z43">
        <v>-2.1011672375900514E-2</v>
      </c>
    </row>
    <row r="44" spans="1:26" x14ac:dyDescent="0.35">
      <c r="A44" s="1">
        <v>201507</v>
      </c>
      <c r="B44">
        <v>-0.12085308056872035</v>
      </c>
      <c r="C44">
        <v>-0.19336337566571082</v>
      </c>
      <c r="D44">
        <v>-9.3516510002410236E-2</v>
      </c>
      <c r="E44">
        <v>-0.18920016240357285</v>
      </c>
      <c r="F44">
        <v>-0.17602120361708762</v>
      </c>
      <c r="G44">
        <v>-0.207667731629393</v>
      </c>
      <c r="H44">
        <v>-0.15873015873015861</v>
      </c>
      <c r="I44">
        <v>-0.14496527777777779</v>
      </c>
      <c r="J44">
        <v>-3.8869257950529978E-2</v>
      </c>
      <c r="K44">
        <v>-0.13658536585365844</v>
      </c>
      <c r="L44">
        <v>-1.8354236769654309E-2</v>
      </c>
      <c r="M44">
        <v>-5.4483875717861951E-2</v>
      </c>
      <c r="N44">
        <v>-5.4003021148036345E-2</v>
      </c>
      <c r="O44">
        <v>-0.10665597433841223</v>
      </c>
      <c r="P44">
        <v>-3.2505937689191078E-2</v>
      </c>
      <c r="Q44">
        <v>-1.4519178822258283E-2</v>
      </c>
      <c r="R44">
        <v>-0.14318365151922563</v>
      </c>
      <c r="S44">
        <v>-6.5454855777436483E-2</v>
      </c>
      <c r="T44">
        <v>-5.3655092741159094E-2</v>
      </c>
      <c r="U44">
        <v>-4.2375410325276031E-2</v>
      </c>
      <c r="V44">
        <v>-3.207412687099076E-2</v>
      </c>
      <c r="W44">
        <v>-7.853468824488774E-2</v>
      </c>
      <c r="X44">
        <v>-9.3039402881444189E-2</v>
      </c>
      <c r="Y44">
        <v>-4.223057644110273E-2</v>
      </c>
      <c r="Z44">
        <v>1.9742029696721453E-2</v>
      </c>
    </row>
    <row r="45" spans="1:26" x14ac:dyDescent="0.35">
      <c r="A45" s="1">
        <v>201508</v>
      </c>
      <c r="B45">
        <v>1.1455525606469008E-2</v>
      </c>
      <c r="C45">
        <v>-9.1416962925342515E-3</v>
      </c>
      <c r="D45">
        <v>-5.6102100505184826E-2</v>
      </c>
      <c r="E45">
        <v>-2.854281422133198E-2</v>
      </c>
      <c r="F45">
        <v>4.049195837275299E-2</v>
      </c>
      <c r="G45">
        <v>4.414261460101887E-2</v>
      </c>
      <c r="H45">
        <v>6.9182389937106903E-2</v>
      </c>
      <c r="I45">
        <v>-3.0456852791878042E-3</v>
      </c>
      <c r="J45">
        <v>-1.1029411764705954E-2</v>
      </c>
      <c r="K45">
        <v>-0.15254237288135597</v>
      </c>
      <c r="L45">
        <v>-3.4278591461514463E-2</v>
      </c>
      <c r="M45">
        <v>-1.884441675751436E-2</v>
      </c>
      <c r="N45">
        <v>-7.5848303393213357E-3</v>
      </c>
      <c r="O45">
        <v>-4.0394973070018048E-2</v>
      </c>
      <c r="P45">
        <v>-4.7509025270758176E-2</v>
      </c>
      <c r="Q45">
        <v>-1.8707599534023234E-2</v>
      </c>
      <c r="R45">
        <v>6.7472148124902098E-2</v>
      </c>
      <c r="S45">
        <v>3.4152132225367726E-2</v>
      </c>
      <c r="T45">
        <v>-1.0783316378433438E-2</v>
      </c>
      <c r="U45">
        <v>6.3882829541912489E-3</v>
      </c>
      <c r="V45">
        <v>2.0029455081001402E-2</v>
      </c>
      <c r="W45">
        <v>-8.7814840027229391E-2</v>
      </c>
      <c r="X45">
        <v>-1.5693779904306204E-2</v>
      </c>
      <c r="Y45">
        <v>-5.2727986392777759E-2</v>
      </c>
      <c r="Z45">
        <v>-6.2580818167202845E-2</v>
      </c>
    </row>
    <row r="46" spans="1:26" x14ac:dyDescent="0.35">
      <c r="A46" s="1">
        <v>201509</v>
      </c>
      <c r="B46">
        <v>3.3311125916055895E-2</v>
      </c>
      <c r="C46">
        <v>2.8703229113275164E-2</v>
      </c>
      <c r="D46">
        <v>5.070422535211172E-3</v>
      </c>
      <c r="E46">
        <v>5.7216494845360844E-2</v>
      </c>
      <c r="F46">
        <v>-0.10801963993453367</v>
      </c>
      <c r="G46">
        <v>-8.3536585365853622E-2</v>
      </c>
      <c r="H46">
        <v>-9.4117647058823528E-2</v>
      </c>
      <c r="I46">
        <v>-4.8879837067209775E-2</v>
      </c>
      <c r="J46">
        <v>-6.3197026022304814E-2</v>
      </c>
      <c r="K46">
        <v>-8.6666666666666559E-2</v>
      </c>
      <c r="L46">
        <v>4.8402710551791461E-3</v>
      </c>
      <c r="M46">
        <v>-4.063492063492069E-2</v>
      </c>
      <c r="N46">
        <v>-2.3732904263877752E-2</v>
      </c>
      <c r="O46">
        <v>0.20486435921421897</v>
      </c>
      <c r="P46">
        <v>-0.12775419446128966</v>
      </c>
      <c r="Q46">
        <v>-8.5684357541899292E-2</v>
      </c>
      <c r="R46">
        <v>-1.9109216522122496E-2</v>
      </c>
      <c r="S46">
        <v>-1.5275938189845406E-2</v>
      </c>
      <c r="T46">
        <v>-4.6620046620046152E-3</v>
      </c>
      <c r="U46">
        <v>-3.2203127419105138E-2</v>
      </c>
      <c r="V46">
        <v>-3.5951487149870065E-2</v>
      </c>
      <c r="W46">
        <v>3.3631840796019885E-2</v>
      </c>
      <c r="X46">
        <v>5.7359517791173431E-3</v>
      </c>
      <c r="Y46">
        <v>-6.919889502762433E-2</v>
      </c>
      <c r="Z46">
        <v>-2.6442831573227132E-2</v>
      </c>
    </row>
    <row r="47" spans="1:26" x14ac:dyDescent="0.35">
      <c r="A47" s="1">
        <v>201510</v>
      </c>
      <c r="B47">
        <v>-1.4184397163120588E-2</v>
      </c>
      <c r="C47">
        <v>-1.5944195316392573E-2</v>
      </c>
      <c r="D47">
        <v>-7.0067264573990817E-3</v>
      </c>
      <c r="E47">
        <v>1.8039980497318364E-2</v>
      </c>
      <c r="F47">
        <v>2.5688073394495525E-2</v>
      </c>
      <c r="G47">
        <v>3.3266799733865593E-2</v>
      </c>
      <c r="H47">
        <v>-1.2987012987012991E-2</v>
      </c>
      <c r="I47">
        <v>-1.498929336188437E-2</v>
      </c>
      <c r="J47">
        <v>-7.9365079365079416E-2</v>
      </c>
      <c r="K47">
        <v>0</v>
      </c>
      <c r="L47">
        <v>4.6563904945407852E-2</v>
      </c>
      <c r="M47">
        <v>4.7650562541363461E-2</v>
      </c>
      <c r="N47">
        <v>-3.296250515039123E-3</v>
      </c>
      <c r="O47">
        <v>0.12732919254658381</v>
      </c>
      <c r="P47">
        <v>6.1413673232908472E-2</v>
      </c>
      <c r="Q47">
        <v>8.2486825021003352E-2</v>
      </c>
      <c r="R47">
        <v>-0.11284279934062647</v>
      </c>
      <c r="S47">
        <v>2.349354375896695E-2</v>
      </c>
      <c r="T47">
        <v>7.2255131560821084E-2</v>
      </c>
      <c r="U47">
        <v>-6.2390017597184433E-2</v>
      </c>
      <c r="V47">
        <v>1.1981428785382553E-2</v>
      </c>
      <c r="W47">
        <v>-3.2681940700808654E-2</v>
      </c>
      <c r="X47">
        <v>-9.4731754470759322E-3</v>
      </c>
      <c r="Y47">
        <v>9.496958005638767E-3</v>
      </c>
      <c r="Z47">
        <v>8.2983117760394132E-2</v>
      </c>
    </row>
    <row r="48" spans="1:26" x14ac:dyDescent="0.35">
      <c r="A48" s="1">
        <v>201511</v>
      </c>
      <c r="B48">
        <v>-2.6160889470241977E-2</v>
      </c>
      <c r="C48">
        <v>-4.2531645569620302E-2</v>
      </c>
      <c r="D48">
        <v>-5.3626869884279005E-3</v>
      </c>
      <c r="E48">
        <v>-8.9080459770114917E-2</v>
      </c>
      <c r="F48">
        <v>-0.10077519379844957</v>
      </c>
      <c r="G48">
        <v>-0.10603133719682345</v>
      </c>
      <c r="H48">
        <v>-0.11184210526315785</v>
      </c>
      <c r="I48">
        <v>-7.3913043478260887E-2</v>
      </c>
      <c r="J48">
        <v>-3.4482758620689502E-2</v>
      </c>
      <c r="K48">
        <v>-4.3795620437956262E-2</v>
      </c>
      <c r="L48">
        <v>2.4547407180116609E-2</v>
      </c>
      <c r="M48">
        <v>-1.0739102969046121E-2</v>
      </c>
      <c r="N48">
        <v>-1.0748243075651032E-2</v>
      </c>
      <c r="O48">
        <v>2.8236914600551E-2</v>
      </c>
      <c r="P48">
        <v>-0.11162663755458513</v>
      </c>
      <c r="Q48">
        <v>-6.6182177379524365E-2</v>
      </c>
      <c r="R48">
        <v>-4.0540540540540682E-2</v>
      </c>
      <c r="S48">
        <v>-6.6672507446995044E-2</v>
      </c>
      <c r="T48">
        <v>-9.5137149097449858E-2</v>
      </c>
      <c r="U48">
        <v>-1.0578399590513543E-2</v>
      </c>
      <c r="V48">
        <v>-2.382714222287996E-2</v>
      </c>
      <c r="W48">
        <v>-0.11598746081504707</v>
      </c>
      <c r="X48">
        <v>-0.10320093685956866</v>
      </c>
      <c r="Y48">
        <v>-8.4668528590327807E-2</v>
      </c>
      <c r="Z48">
        <v>5.0486926072412786E-4</v>
      </c>
    </row>
    <row r="49" spans="1:30" x14ac:dyDescent="0.35">
      <c r="A49" s="1">
        <v>201512</v>
      </c>
      <c r="B49">
        <v>-3.6265950302216243E-2</v>
      </c>
      <c r="C49">
        <v>-8.9899524061343161E-3</v>
      </c>
      <c r="D49">
        <v>-1.9012485811577773E-2</v>
      </c>
      <c r="E49">
        <v>-1.1566771819137789E-2</v>
      </c>
      <c r="F49">
        <v>-0.16732979664014147</v>
      </c>
      <c r="G49">
        <v>-0.11068427370948375</v>
      </c>
      <c r="H49">
        <v>-0.17037037037037039</v>
      </c>
      <c r="I49">
        <v>-0.21537558685446012</v>
      </c>
      <c r="J49">
        <v>4.4642857142856984E-2</v>
      </c>
      <c r="K49">
        <v>-3.0534351145038219E-2</v>
      </c>
      <c r="L49">
        <v>-3.8334830787660978E-2</v>
      </c>
      <c r="M49">
        <v>1.0217113665389466E-2</v>
      </c>
      <c r="N49">
        <v>5.8921855411617097E-2</v>
      </c>
      <c r="O49">
        <v>2.0763563295378429E-2</v>
      </c>
      <c r="P49">
        <v>5.5299539170508005E-3</v>
      </c>
      <c r="Q49">
        <v>3.3622969399320191E-2</v>
      </c>
      <c r="R49">
        <v>5.2816901408450745E-2</v>
      </c>
      <c r="S49">
        <v>-4.7873838355392273E-3</v>
      </c>
      <c r="T49">
        <v>-2.0090870367741043E-2</v>
      </c>
      <c r="U49">
        <v>4.0696671839972387E-2</v>
      </c>
      <c r="V49">
        <v>9.0054578532443808E-2</v>
      </c>
      <c r="W49">
        <v>-9.1748283237644834E-3</v>
      </c>
      <c r="X49">
        <v>2.5355024756515521E-2</v>
      </c>
      <c r="Y49">
        <v>3.0512285209571166E-2</v>
      </c>
      <c r="Z49">
        <v>-1.7530185176314439E-2</v>
      </c>
    </row>
    <row r="50" spans="1:30" x14ac:dyDescent="0.35">
      <c r="A50" s="1">
        <v>201601</v>
      </c>
      <c r="B50">
        <v>3.6933797909407762E-2</v>
      </c>
      <c r="C50">
        <v>7.4706510138740079E-3</v>
      </c>
      <c r="D50">
        <v>2.0827306913508759E-2</v>
      </c>
      <c r="E50">
        <v>1.9680851063829774E-2</v>
      </c>
      <c r="F50">
        <v>-4.4597823201486531E-2</v>
      </c>
      <c r="G50">
        <v>-9.2332613390928797E-2</v>
      </c>
      <c r="H50">
        <v>-3.5714285714285698E-2</v>
      </c>
      <c r="I50">
        <v>-6.6566940912490602E-2</v>
      </c>
      <c r="J50">
        <v>-1.7094017094017144E-2</v>
      </c>
      <c r="K50">
        <v>-0.11023622047244108</v>
      </c>
      <c r="L50">
        <v>-0.14014325755216439</v>
      </c>
      <c r="M50">
        <v>-3.3975979772439935E-2</v>
      </c>
      <c r="N50">
        <v>-8.1689029202841379E-2</v>
      </c>
      <c r="O50">
        <v>-0.13779527559055116</v>
      </c>
      <c r="P50">
        <v>-3.910785212343415E-2</v>
      </c>
      <c r="Q50">
        <v>-2.0467836257309968E-2</v>
      </c>
      <c r="R50">
        <v>0.18227424749163901</v>
      </c>
      <c r="S50">
        <v>5.3008866251650577E-2</v>
      </c>
      <c r="T50">
        <v>3.1877128160544776E-2</v>
      </c>
      <c r="U50">
        <v>4.639602319801206E-3</v>
      </c>
      <c r="V50">
        <v>-4.255910987482614E-2</v>
      </c>
      <c r="W50">
        <v>-2.2325739930693644E-2</v>
      </c>
      <c r="X50">
        <v>-3.0830459007694322E-2</v>
      </c>
      <c r="Y50">
        <v>1.1064360292971864E-2</v>
      </c>
      <c r="Z50">
        <v>-5.073532197294639E-2</v>
      </c>
    </row>
    <row r="51" spans="1:30" x14ac:dyDescent="0.35">
      <c r="A51" s="1">
        <v>201602</v>
      </c>
      <c r="B51">
        <v>-4.0322580645161255E-2</v>
      </c>
      <c r="C51">
        <v>-3.0720338983050821E-2</v>
      </c>
      <c r="D51">
        <v>-2.4086143383394765E-2</v>
      </c>
      <c r="E51">
        <v>-5.4251434533124643E-2</v>
      </c>
      <c r="F51">
        <v>1.6115587663239728E-2</v>
      </c>
      <c r="G51">
        <v>3.866745984533182E-3</v>
      </c>
      <c r="H51">
        <v>9.2592592592593004E-3</v>
      </c>
      <c r="I51">
        <v>5.7692307692307709E-2</v>
      </c>
      <c r="J51">
        <v>-0.25652173913043474</v>
      </c>
      <c r="K51">
        <v>0.16814159292035424</v>
      </c>
      <c r="L51">
        <v>7.0264396957623987E-2</v>
      </c>
      <c r="M51">
        <v>-7.574022574840511E-2</v>
      </c>
      <c r="N51">
        <v>-1.1173184357541888E-2</v>
      </c>
      <c r="O51">
        <v>9.2846270928462538E-2</v>
      </c>
      <c r="P51">
        <v>1.1637519872814028E-2</v>
      </c>
      <c r="Q51">
        <v>2.2238805970149267E-2</v>
      </c>
      <c r="R51">
        <v>-1.0183875530410114E-2</v>
      </c>
      <c r="S51">
        <v>0.10569688283769252</v>
      </c>
      <c r="T51">
        <v>4.7391701186547674E-2</v>
      </c>
      <c r="U51">
        <v>3.9419429325416422E-2</v>
      </c>
      <c r="V51">
        <v>1.8158047646717135E-2</v>
      </c>
      <c r="W51">
        <v>-1.1621150493898891E-2</v>
      </c>
      <c r="X51">
        <v>2.9566360052562413E-2</v>
      </c>
      <c r="Y51">
        <v>8.5542540073982654E-2</v>
      </c>
      <c r="Z51">
        <v>-4.1283604302990717E-3</v>
      </c>
    </row>
    <row r="52" spans="1:30" x14ac:dyDescent="0.35">
      <c r="A52" s="1">
        <v>201603</v>
      </c>
      <c r="B52">
        <v>-1.540616246498594E-2</v>
      </c>
      <c r="C52">
        <v>4.0983606557376984E-2</v>
      </c>
      <c r="D52">
        <v>5.7781649245063793E-2</v>
      </c>
      <c r="E52">
        <v>4.4677330391616144E-2</v>
      </c>
      <c r="F52">
        <v>0.10281651627016686</v>
      </c>
      <c r="G52">
        <v>0.13600000000000012</v>
      </c>
      <c r="H52">
        <v>9.174311926605494E-2</v>
      </c>
      <c r="I52">
        <v>8.636363636363642E-2</v>
      </c>
      <c r="J52">
        <v>0.14619883040935666</v>
      </c>
      <c r="K52">
        <v>9.8484848484848397E-2</v>
      </c>
      <c r="L52">
        <v>-1.6920473773265332E-3</v>
      </c>
      <c r="M52">
        <v>3.4336283185840699E-2</v>
      </c>
      <c r="N52">
        <v>0.10777922642329418</v>
      </c>
      <c r="O52">
        <v>6.894150417827305E-2</v>
      </c>
      <c r="P52">
        <v>-2.4075936635655104E-2</v>
      </c>
      <c r="Q52">
        <v>-9.4539348810045221E-2</v>
      </c>
      <c r="R52">
        <v>0.15533009431266054</v>
      </c>
      <c r="S52">
        <v>9.7213220998049188E-4</v>
      </c>
      <c r="T52">
        <v>3.6600080439737281E-2</v>
      </c>
      <c r="U52">
        <v>-3.9987305617264379E-2</v>
      </c>
      <c r="V52">
        <v>-2.9248109573405623E-2</v>
      </c>
      <c r="W52">
        <v>-4.1740152851263979E-3</v>
      </c>
      <c r="X52">
        <v>3.3503509891512406E-2</v>
      </c>
      <c r="Y52">
        <v>2.9248899616640678E-2</v>
      </c>
      <c r="Z52">
        <v>6.5991114577365062E-2</v>
      </c>
    </row>
    <row r="53" spans="1:30" x14ac:dyDescent="0.35">
      <c r="A53" s="1">
        <v>201604</v>
      </c>
      <c r="B53">
        <v>0.11450924608819335</v>
      </c>
      <c r="C53">
        <v>4.7244094488188004E-3</v>
      </c>
      <c r="D53">
        <v>0.13066154268460051</v>
      </c>
      <c r="E53">
        <v>3.1678986272439369E-2</v>
      </c>
      <c r="F53">
        <v>0.17455988098189934</v>
      </c>
      <c r="G53">
        <v>0.19770474700052154</v>
      </c>
      <c r="H53">
        <v>0.16806722689075637</v>
      </c>
      <c r="I53">
        <v>0.15481171548117145</v>
      </c>
      <c r="J53">
        <v>0.11224489795918369</v>
      </c>
      <c r="K53">
        <v>0.10344827586206895</v>
      </c>
      <c r="L53">
        <v>9.5932203389830439E-2</v>
      </c>
      <c r="M53">
        <v>9.1204654346338287E-2</v>
      </c>
      <c r="N53">
        <v>-4.6684974499803911E-2</v>
      </c>
      <c r="O53">
        <v>6.319218241042357E-2</v>
      </c>
      <c r="P53">
        <v>-9.5780998389694116E-2</v>
      </c>
      <c r="Q53">
        <v>-7.3369346125937263E-2</v>
      </c>
      <c r="R53">
        <v>1.0513296227582014E-2</v>
      </c>
      <c r="S53">
        <v>4.4431854969245732E-2</v>
      </c>
      <c r="T53">
        <v>0.15228918779099843</v>
      </c>
      <c r="U53">
        <v>0.11057851239669425</v>
      </c>
      <c r="V53">
        <v>6.0699588477366229E-2</v>
      </c>
      <c r="W53">
        <v>0.11322982466497433</v>
      </c>
      <c r="X53">
        <v>4.0907687557888206E-2</v>
      </c>
      <c r="Y53">
        <v>6.7733480480066222E-2</v>
      </c>
      <c r="Z53">
        <v>2.6993984808731941E-3</v>
      </c>
    </row>
    <row r="54" spans="1:30" x14ac:dyDescent="0.35">
      <c r="A54" s="1">
        <v>201605</v>
      </c>
      <c r="B54">
        <v>3.3184428844926561E-2</v>
      </c>
      <c r="C54">
        <v>-6.5308254963427403E-2</v>
      </c>
      <c r="D54">
        <v>4.7341587764020421E-2</v>
      </c>
      <c r="E54">
        <v>-4.9129989764585491E-2</v>
      </c>
      <c r="F54">
        <v>5.3198226725775788E-2</v>
      </c>
      <c r="G54">
        <v>6.9250871080139387E-2</v>
      </c>
      <c r="H54">
        <v>7.9136690647482189E-2</v>
      </c>
      <c r="I54">
        <v>9.6014492753623282E-2</v>
      </c>
      <c r="J54">
        <v>5.0458715596330306E-2</v>
      </c>
      <c r="K54">
        <v>6.2500000000000888E-3</v>
      </c>
      <c r="L54">
        <v>-5.3819981441385667E-2</v>
      </c>
      <c r="M54">
        <v>2.6658303277402595E-3</v>
      </c>
      <c r="N54">
        <v>4.115226337448874E-4</v>
      </c>
      <c r="O54">
        <v>7.1691176470588092E-2</v>
      </c>
      <c r="P54">
        <v>4.7870066961105628E-2</v>
      </c>
      <c r="Q54">
        <v>2.7146959018532923E-2</v>
      </c>
      <c r="R54">
        <v>-3.0599755201958789E-3</v>
      </c>
      <c r="S54">
        <v>-5.6567222006974061E-2</v>
      </c>
      <c r="T54">
        <v>-0.10241876648521242</v>
      </c>
      <c r="U54">
        <v>-7.7690132460187522E-2</v>
      </c>
      <c r="V54">
        <v>-5.9165858389912729E-2</v>
      </c>
      <c r="W54">
        <v>-0.10759929999469697</v>
      </c>
      <c r="X54">
        <v>-7.5386820900687157E-2</v>
      </c>
      <c r="Y54">
        <v>-7.10594315245483E-3</v>
      </c>
      <c r="Z54">
        <v>1.5324602357572603E-2</v>
      </c>
    </row>
    <row r="55" spans="1:30" x14ac:dyDescent="0.35">
      <c r="A55" s="1">
        <v>201606</v>
      </c>
      <c r="B55">
        <v>-9.6973440395305754E-2</v>
      </c>
      <c r="C55">
        <v>-5.5338177752934592E-2</v>
      </c>
      <c r="D55">
        <v>6.9309225776541528E-2</v>
      </c>
      <c r="E55">
        <v>-4.0904198062432728E-2</v>
      </c>
      <c r="F55">
        <v>-3.6079374624172766E-3</v>
      </c>
      <c r="G55">
        <v>-1.5682281059063219E-2</v>
      </c>
      <c r="H55">
        <v>-6.6666666666667096E-3</v>
      </c>
      <c r="I55">
        <v>-1.6528925619834656E-2</v>
      </c>
      <c r="J55">
        <v>0.27510917030567672</v>
      </c>
      <c r="K55">
        <v>-6.8322981366459645E-2</v>
      </c>
      <c r="L55">
        <v>-3.1382804838182454E-2</v>
      </c>
      <c r="M55">
        <v>3.597122302158251E-3</v>
      </c>
      <c r="N55">
        <v>0.19827231591937489</v>
      </c>
      <c r="O55">
        <v>0.16237850200114345</v>
      </c>
      <c r="P55">
        <v>-1.903467029231809E-2</v>
      </c>
      <c r="Q55">
        <v>-2.727657772130454E-2</v>
      </c>
      <c r="R55">
        <v>2.2467771639042233E-2</v>
      </c>
      <c r="S55">
        <v>8.4681724845995898E-2</v>
      </c>
      <c r="T55">
        <v>0.16437414030261333</v>
      </c>
      <c r="U55">
        <v>6.3740519606261037E-2</v>
      </c>
      <c r="V55">
        <v>5.3166421207658354E-2</v>
      </c>
      <c r="W55">
        <v>0.12027573092464938</v>
      </c>
      <c r="X55">
        <v>3.6569717707442218E-2</v>
      </c>
      <c r="Y55">
        <v>9.5380611581001862E-2</v>
      </c>
      <c r="Z55">
        <v>9.1092112097812539E-4</v>
      </c>
    </row>
    <row r="56" spans="1:30" x14ac:dyDescent="0.35">
      <c r="A56" s="1">
        <v>201607</v>
      </c>
      <c r="B56">
        <v>-8.4815321477428207E-2</v>
      </c>
      <c r="C56">
        <v>-3.0177514792899429E-2</v>
      </c>
      <c r="D56">
        <v>-0.13028398005636244</v>
      </c>
      <c r="E56">
        <v>-8.4736251402918072E-2</v>
      </c>
      <c r="F56">
        <v>-0.12432106216053107</v>
      </c>
      <c r="G56">
        <v>-0.1392509828264018</v>
      </c>
      <c r="H56">
        <v>-0.12080536912751672</v>
      </c>
      <c r="I56">
        <v>-0.1546218487394958</v>
      </c>
      <c r="J56">
        <v>-1.3698630136986356E-2</v>
      </c>
      <c r="K56">
        <v>-0.12</v>
      </c>
      <c r="L56">
        <v>-4.3199460006749901E-2</v>
      </c>
      <c r="M56">
        <v>0.15381019167835452</v>
      </c>
      <c r="N56">
        <v>3.7761757638172799E-3</v>
      </c>
      <c r="O56">
        <v>-6.2961141170683632E-2</v>
      </c>
      <c r="P56">
        <v>-3.9639639639639679E-2</v>
      </c>
      <c r="Q56">
        <v>-2.6996429504484887E-2</v>
      </c>
      <c r="R56">
        <v>-0.29094620557156581</v>
      </c>
      <c r="S56">
        <v>2.7941844616083733E-2</v>
      </c>
      <c r="T56">
        <v>9.2573699189174796E-2</v>
      </c>
      <c r="U56">
        <v>-4.7026699029125707E-3</v>
      </c>
      <c r="V56">
        <v>1.7060550971891963E-2</v>
      </c>
      <c r="W56">
        <v>0.1260343730108211</v>
      </c>
      <c r="X56">
        <v>1.5318753868372115E-2</v>
      </c>
      <c r="Y56">
        <v>6.5573770491803351E-2</v>
      </c>
      <c r="Z56">
        <v>3.5609801125254359E-2</v>
      </c>
    </row>
    <row r="57" spans="1:30" x14ac:dyDescent="0.35">
      <c r="A57" s="1">
        <v>201608</v>
      </c>
      <c r="B57">
        <v>-5.6801195814648708E-2</v>
      </c>
      <c r="C57">
        <v>-2.9896278218425887E-2</v>
      </c>
      <c r="D57">
        <v>-5.9820538384845467E-2</v>
      </c>
      <c r="E57">
        <v>-4.78234212139792E-2</v>
      </c>
      <c r="F57">
        <v>7.718814610613367E-2</v>
      </c>
      <c r="G57">
        <v>7.4519230769230838E-2</v>
      </c>
      <c r="H57">
        <v>9.1603053435114434E-2</v>
      </c>
      <c r="I57">
        <v>0.11265738899933742</v>
      </c>
      <c r="J57">
        <v>3.4722222222223209E-3</v>
      </c>
      <c r="K57">
        <v>7.575757575757569E-3</v>
      </c>
      <c r="L57">
        <v>2.2222222222222143E-2</v>
      </c>
      <c r="M57">
        <v>-0.11426256077795793</v>
      </c>
      <c r="N57">
        <v>5.8139534883723254E-3</v>
      </c>
      <c r="O57">
        <v>5.301837270341192E-2</v>
      </c>
      <c r="P57">
        <v>-1.6596911531246983E-3</v>
      </c>
      <c r="Q57">
        <v>-4.6093260538798919E-2</v>
      </c>
      <c r="R57">
        <v>6.4352243861134806E-2</v>
      </c>
      <c r="S57">
        <v>-3.3959484346224644E-2</v>
      </c>
      <c r="T57">
        <v>-8.0601562883963251E-2</v>
      </c>
      <c r="U57">
        <v>-2.1033379058070456E-2</v>
      </c>
      <c r="V57">
        <v>4.6060772721022936E-2</v>
      </c>
      <c r="W57">
        <v>-8.2579611833427546E-2</v>
      </c>
      <c r="X57">
        <v>-6.3042926085852158E-2</v>
      </c>
      <c r="Y57">
        <v>3.0211817168338984E-2</v>
      </c>
      <c r="Z57">
        <v>-1.2192431360480427E-3</v>
      </c>
    </row>
    <row r="58" spans="1:30" x14ac:dyDescent="0.35">
      <c r="A58" s="1">
        <v>201609</v>
      </c>
      <c r="B58">
        <v>6.7353407290015932E-2</v>
      </c>
      <c r="C58">
        <v>4.5283018867924518E-2</v>
      </c>
      <c r="D58">
        <v>1.166489925768821E-2</v>
      </c>
      <c r="E58">
        <v>3.5415325177076573E-2</v>
      </c>
      <c r="F58">
        <v>7.0377479206653826E-2</v>
      </c>
      <c r="G58">
        <v>7.9194630872483129E-2</v>
      </c>
      <c r="H58">
        <v>7.6923076923077094E-2</v>
      </c>
      <c r="I58">
        <v>6.6706372840976691E-2</v>
      </c>
      <c r="J58">
        <v>6.9204152249136008E-3</v>
      </c>
      <c r="K58">
        <v>9.7744360902255467E-2</v>
      </c>
      <c r="L58">
        <v>-4.7273982056590724E-2</v>
      </c>
      <c r="M58">
        <v>3.8121378469045508E-2</v>
      </c>
      <c r="N58">
        <v>3.0601836110166536E-2</v>
      </c>
      <c r="O58">
        <v>0.14656031904287148</v>
      </c>
      <c r="P58">
        <v>-0.13516443801951561</v>
      </c>
      <c r="Q58">
        <v>-6.0517920810658654E-2</v>
      </c>
      <c r="R58">
        <v>-0.30023866348448691</v>
      </c>
      <c r="S58">
        <v>4.3464999237454727E-3</v>
      </c>
      <c r="T58">
        <v>2.7102154273801249E-2</v>
      </c>
      <c r="U58">
        <v>3.9234002802428725E-2</v>
      </c>
      <c r="V58">
        <v>0.11461619348054675</v>
      </c>
      <c r="W58">
        <v>8.3645699614890878E-2</v>
      </c>
      <c r="X58">
        <v>5.4001301236174415E-2</v>
      </c>
      <c r="Y58">
        <v>2.8135483172816889E-2</v>
      </c>
      <c r="Z58">
        <v>-1.2344508443253854E-3</v>
      </c>
    </row>
    <row r="59" spans="1:30" x14ac:dyDescent="0.35">
      <c r="A59" s="1">
        <v>201610</v>
      </c>
      <c r="B59">
        <v>5.3452115812917533E-2</v>
      </c>
      <c r="C59">
        <v>-1.8050541516245744E-3</v>
      </c>
      <c r="D59">
        <v>6.0534591194968623E-2</v>
      </c>
      <c r="E59">
        <v>3.5447761194029814E-2</v>
      </c>
      <c r="F59">
        <v>-3.1480374576608905E-2</v>
      </c>
      <c r="G59">
        <v>-2.8606965174129417E-2</v>
      </c>
      <c r="H59">
        <v>-2.5974025974025983E-2</v>
      </c>
      <c r="I59">
        <v>-1.4517029592406527E-2</v>
      </c>
      <c r="J59">
        <v>4.1237113402061709E-2</v>
      </c>
      <c r="K59">
        <v>-2.7397260273972601E-2</v>
      </c>
      <c r="L59">
        <v>-9.4168779427743488E-3</v>
      </c>
      <c r="M59">
        <v>1.1457109283196321E-2</v>
      </c>
      <c r="N59">
        <v>8.3140877598152363E-2</v>
      </c>
      <c r="O59">
        <v>-6.2173913043478302E-2</v>
      </c>
      <c r="P59">
        <v>-3.0505641454241617E-2</v>
      </c>
      <c r="Q59">
        <v>3.1958454009787252E-2</v>
      </c>
      <c r="R59">
        <v>9.026830377444317E-2</v>
      </c>
      <c r="S59">
        <v>-3.3406726900007566E-2</v>
      </c>
      <c r="T59">
        <v>-7.3800353908608396E-2</v>
      </c>
      <c r="U59">
        <v>3.8801498127340794E-2</v>
      </c>
      <c r="V59">
        <v>-2.8773584905660399E-2</v>
      </c>
      <c r="W59">
        <v>-9.1451857467779174E-3</v>
      </c>
      <c r="X59">
        <v>-2.2633744855966587E-3</v>
      </c>
      <c r="Y59">
        <v>3.4838438059151766E-2</v>
      </c>
      <c r="Z59">
        <v>-1.9425679279557517E-2</v>
      </c>
    </row>
    <row r="60" spans="1:30" x14ac:dyDescent="0.35">
      <c r="A60" s="1">
        <v>201611</v>
      </c>
      <c r="B60">
        <v>-1.7618040873854879E-2</v>
      </c>
      <c r="C60">
        <v>-1.0849909584086825E-2</v>
      </c>
      <c r="D60">
        <v>2.0261922411662914E-2</v>
      </c>
      <c r="E60">
        <v>-3.2432432432432434E-2</v>
      </c>
      <c r="F60">
        <v>6.644723307961331E-2</v>
      </c>
      <c r="G60">
        <v>5.5057618437900135E-2</v>
      </c>
      <c r="H60">
        <v>5.3333333333333455E-2</v>
      </c>
      <c r="I60">
        <v>2.4362606232294581E-2</v>
      </c>
      <c r="J60">
        <v>0.10561056105610578</v>
      </c>
      <c r="K60">
        <v>4.2253521126760507E-2</v>
      </c>
      <c r="L60">
        <v>-0.126508226691042</v>
      </c>
      <c r="M60">
        <v>3.95004356665698E-2</v>
      </c>
      <c r="N60">
        <v>-8.2546451416387501E-2</v>
      </c>
      <c r="O60">
        <v>-8.159480760315263E-2</v>
      </c>
      <c r="P60">
        <v>0.10715517241379313</v>
      </c>
      <c r="Q60">
        <v>8.3422045872447503E-2</v>
      </c>
      <c r="R60">
        <v>0.15182481751824795</v>
      </c>
      <c r="S60">
        <v>-7.7920037703243961E-2</v>
      </c>
      <c r="T60">
        <v>-7.3836817262306065E-2</v>
      </c>
      <c r="U60">
        <v>-2.5959042399769094E-3</v>
      </c>
      <c r="V60">
        <v>0.14545896066051478</v>
      </c>
      <c r="W60">
        <v>7.3669360623595193E-2</v>
      </c>
      <c r="X60">
        <v>0.20009280263971951</v>
      </c>
      <c r="Y60">
        <v>9.7233523189585114E-2</v>
      </c>
      <c r="Z60">
        <v>3.4174522187570444E-2</v>
      </c>
    </row>
    <row r="61" spans="1:30" x14ac:dyDescent="0.35">
      <c r="A61" s="1">
        <v>201612</v>
      </c>
      <c r="B61">
        <v>1.0043041606886627E-2</v>
      </c>
      <c r="C61">
        <v>2.0109689213893889E-2</v>
      </c>
      <c r="D61">
        <v>-2.736740130782267E-2</v>
      </c>
      <c r="E61">
        <v>1.3035381750465591E-2</v>
      </c>
      <c r="F61">
        <v>9.6064814814814659E-2</v>
      </c>
      <c r="G61">
        <v>8.6569579288025889E-2</v>
      </c>
      <c r="H61">
        <v>9.4936708860759333E-2</v>
      </c>
      <c r="I61">
        <v>0.11670353982300874</v>
      </c>
      <c r="J61">
        <v>0.11044776119402977</v>
      </c>
      <c r="K61">
        <v>0.12837837837837829</v>
      </c>
      <c r="L61">
        <v>-0.11008790288823778</v>
      </c>
      <c r="M61">
        <v>-1.2992455993294127E-2</v>
      </c>
      <c r="N61">
        <v>-8.9973439575033121E-2</v>
      </c>
      <c r="O61">
        <v>-1.5143866733972611E-2</v>
      </c>
      <c r="P61">
        <v>-2.5928521373510982E-2</v>
      </c>
      <c r="Q61">
        <v>3.6623492630638577E-2</v>
      </c>
      <c r="R61">
        <v>0.19771863117870736</v>
      </c>
      <c r="S61">
        <v>-1.8911321236902645E-2</v>
      </c>
      <c r="T61">
        <v>-2.9911418517170163E-2</v>
      </c>
      <c r="U61">
        <v>-2.241179872758825E-2</v>
      </c>
      <c r="V61">
        <v>-0.14882340470638122</v>
      </c>
      <c r="W61">
        <v>-0.10981448900964297</v>
      </c>
      <c r="X61">
        <v>-4.9662757228165155E-2</v>
      </c>
      <c r="Y61">
        <v>-4.7738227660363397E-2</v>
      </c>
      <c r="Z61">
        <v>1.8200762196895148E-2</v>
      </c>
    </row>
    <row r="62" spans="1:30" x14ac:dyDescent="0.35">
      <c r="A62" s="1">
        <v>201701</v>
      </c>
      <c r="B62">
        <v>2.2017045454545414E-2</v>
      </c>
      <c r="C62">
        <v>2.6284348864993978E-2</v>
      </c>
      <c r="D62">
        <v>2.0418326693227185E-2</v>
      </c>
      <c r="E62">
        <v>3.125E-2</v>
      </c>
      <c r="F62">
        <v>-2.1823301654347094E-2</v>
      </c>
      <c r="G62">
        <v>-1.6939687267311876E-2</v>
      </c>
      <c r="H62">
        <v>-5.7803468208092568E-2</v>
      </c>
      <c r="I62">
        <v>-1.3868251609707727E-2</v>
      </c>
      <c r="J62">
        <v>-0.16129032258064513</v>
      </c>
      <c r="K62">
        <v>-7.1856287425149601E-2</v>
      </c>
      <c r="L62">
        <v>-1.0818438381937967E-2</v>
      </c>
      <c r="M62">
        <v>6.0721868365180454E-2</v>
      </c>
      <c r="N62">
        <v>9.120758847136079E-2</v>
      </c>
      <c r="O62">
        <v>4.8180420297283311E-2</v>
      </c>
      <c r="P62">
        <v>-1.8545163868904813E-2</v>
      </c>
      <c r="Q62">
        <v>-1.6113744075829328E-2</v>
      </c>
      <c r="R62">
        <v>4.6863189720332432E-2</v>
      </c>
      <c r="S62">
        <v>5.1836415733263808E-2</v>
      </c>
      <c r="T62">
        <v>9.7191819375820776E-2</v>
      </c>
      <c r="U62">
        <v>7.3509835823102998E-2</v>
      </c>
      <c r="V62">
        <v>0.18057285180572857</v>
      </c>
      <c r="W62">
        <v>-6.504553187231088E-3</v>
      </c>
      <c r="X62">
        <v>8.2998056145743959E-2</v>
      </c>
      <c r="Y62">
        <v>0.11204127324053337</v>
      </c>
      <c r="Z62">
        <v>1.7884358171464498E-2</v>
      </c>
      <c r="AB62" s="3"/>
      <c r="AD62" s="31"/>
    </row>
    <row r="63" spans="1:30" x14ac:dyDescent="0.35">
      <c r="A63" s="1">
        <v>201702</v>
      </c>
      <c r="B63">
        <v>3.8915913829048021E-2</v>
      </c>
      <c r="C63">
        <v>7.9161816065192125E-2</v>
      </c>
      <c r="D63">
        <v>1.0980966325036645E-2</v>
      </c>
      <c r="E63">
        <v>5.4664289958407553E-2</v>
      </c>
      <c r="F63">
        <v>1.6732637639438552E-2</v>
      </c>
      <c r="G63">
        <v>2.2722969134633564E-2</v>
      </c>
      <c r="H63">
        <v>6.1349693251533388E-3</v>
      </c>
      <c r="I63">
        <v>-1.1551983927674536E-2</v>
      </c>
      <c r="J63">
        <v>-0.11217948717948723</v>
      </c>
      <c r="K63">
        <v>0.11612903225806437</v>
      </c>
      <c r="L63">
        <v>-9.2249167855444569E-2</v>
      </c>
      <c r="M63">
        <v>1.8681611956231636E-2</v>
      </c>
      <c r="N63">
        <v>-4.6472751588097716E-2</v>
      </c>
      <c r="O63">
        <v>-5.9657701711491429E-2</v>
      </c>
      <c r="P63">
        <v>1.5637726014008813E-2</v>
      </c>
      <c r="Q63">
        <v>3.2842879663688818E-2</v>
      </c>
      <c r="R63">
        <v>-2.382671480144416E-2</v>
      </c>
      <c r="S63">
        <v>3.5083374607891793E-2</v>
      </c>
      <c r="T63">
        <v>5.2784586444735826E-2</v>
      </c>
      <c r="U63">
        <v>5.9933866078809572E-2</v>
      </c>
      <c r="V63">
        <v>-4.7995780590717296E-2</v>
      </c>
      <c r="W63">
        <v>0.10374697824335222</v>
      </c>
      <c r="X63">
        <v>-3.2975748215552381E-3</v>
      </c>
      <c r="Y63">
        <v>-1.1204481792717047E-2</v>
      </c>
      <c r="Z63">
        <v>3.7198160337279074E-2</v>
      </c>
      <c r="AB63" s="3"/>
      <c r="AD63" s="31"/>
    </row>
    <row r="64" spans="1:30" x14ac:dyDescent="0.35">
      <c r="A64" s="1">
        <v>201703</v>
      </c>
      <c r="B64">
        <v>-2.5418060200668946E-2</v>
      </c>
      <c r="C64">
        <v>-9.2772384034519928E-2</v>
      </c>
      <c r="D64">
        <v>-8.6652184407434274E-2</v>
      </c>
      <c r="E64">
        <v>-3.8873239436619689E-2</v>
      </c>
      <c r="F64">
        <v>-5.2734029375331781E-2</v>
      </c>
      <c r="G64">
        <v>-6.3136456211812519E-2</v>
      </c>
      <c r="H64">
        <v>-4.268292682926822E-2</v>
      </c>
      <c r="I64">
        <v>-4.2682926829268331E-2</v>
      </c>
      <c r="J64">
        <v>0.15162454873646203</v>
      </c>
      <c r="K64">
        <v>-1.7341040462427793E-2</v>
      </c>
      <c r="L64">
        <v>9.7433211105290685E-2</v>
      </c>
      <c r="M64">
        <v>1.2968299711815456E-2</v>
      </c>
      <c r="N64">
        <v>-2.3141654978962034E-2</v>
      </c>
      <c r="O64">
        <v>-0.12844513780551214</v>
      </c>
      <c r="P64">
        <v>6.4153969526864252E-2</v>
      </c>
      <c r="Q64">
        <v>-5.9781226151106703E-2</v>
      </c>
      <c r="R64">
        <v>9.2455621301775093E-2</v>
      </c>
      <c r="S64">
        <v>-2.1532817609060118E-3</v>
      </c>
      <c r="T64">
        <v>-1.1532838810980661E-2</v>
      </c>
      <c r="U64">
        <v>1.8718315351618386E-2</v>
      </c>
      <c r="V64">
        <v>3.6011080332410073E-2</v>
      </c>
      <c r="W64">
        <v>-8.7698485125022763E-2</v>
      </c>
      <c r="X64">
        <v>-2.2866236703241505E-2</v>
      </c>
      <c r="Y64">
        <v>-2.0892351274787502E-2</v>
      </c>
      <c r="Z64">
        <v>-3.8919718808450021E-4</v>
      </c>
      <c r="AB64" s="3"/>
      <c r="AD64" s="31"/>
    </row>
    <row r="65" spans="1:30" x14ac:dyDescent="0.35">
      <c r="A65" s="1">
        <v>201704</v>
      </c>
      <c r="B65">
        <v>6.1770761839397004E-3</v>
      </c>
      <c r="C65">
        <v>3.9833531510107045E-2</v>
      </c>
      <c r="D65">
        <v>1.0835095137420758E-2</v>
      </c>
      <c r="E65">
        <v>1.3481828839390309E-2</v>
      </c>
      <c r="F65">
        <v>-2.7648047823650379E-2</v>
      </c>
      <c r="G65">
        <v>-2.5098814229249089E-2</v>
      </c>
      <c r="H65">
        <v>-3.8216560509554132E-2</v>
      </c>
      <c r="I65">
        <v>-3.2908704883227169E-2</v>
      </c>
      <c r="J65">
        <v>2.8213166144200663E-2</v>
      </c>
      <c r="K65">
        <v>-8.8235294117646967E-2</v>
      </c>
      <c r="L65">
        <v>-0.12124105011933173</v>
      </c>
      <c r="M65">
        <v>1.9914651493598834E-2</v>
      </c>
      <c r="N65">
        <v>-4.2354630294328843E-2</v>
      </c>
      <c r="O65">
        <v>-3.758949880668272E-2</v>
      </c>
      <c r="P65">
        <v>0.16578749058025632</v>
      </c>
      <c r="Q65">
        <v>0.1185966810966812</v>
      </c>
      <c r="R65">
        <v>2.0311442112390665E-3</v>
      </c>
      <c r="S65">
        <v>1.366687979539627E-2</v>
      </c>
      <c r="T65">
        <v>-5.444785276073616E-2</v>
      </c>
      <c r="U65">
        <v>-2.6540768151078198E-2</v>
      </c>
      <c r="V65">
        <v>-3.7433155080213942E-2</v>
      </c>
      <c r="W65">
        <v>-5.6967090127038156E-2</v>
      </c>
      <c r="X65">
        <v>-1.7829590262300687E-2</v>
      </c>
      <c r="Y65">
        <v>-5.2350813743218816E-2</v>
      </c>
      <c r="Z65">
        <v>9.0912085493182193E-3</v>
      </c>
      <c r="AB65" s="3"/>
      <c r="AD65" s="31"/>
    </row>
    <row r="66" spans="1:30" x14ac:dyDescent="0.35">
      <c r="A66" s="1">
        <v>201705</v>
      </c>
      <c r="B66">
        <v>1.5006821282401051E-2</v>
      </c>
      <c r="C66">
        <v>-1.2578616352201255E-2</v>
      </c>
      <c r="D66">
        <v>-4.209150326797384E-2</v>
      </c>
      <c r="E66">
        <v>-6.9404279930596058E-3</v>
      </c>
      <c r="F66">
        <v>-2.4783861671469731E-2</v>
      </c>
      <c r="G66">
        <v>-2.0474356375430713E-2</v>
      </c>
      <c r="H66">
        <v>6.6225165562914245E-3</v>
      </c>
      <c r="I66">
        <v>-2.1405049396267861E-2</v>
      </c>
      <c r="J66">
        <v>-6.4024390243902385E-2</v>
      </c>
      <c r="K66">
        <v>3.2258064516129004E-2</v>
      </c>
      <c r="L66">
        <v>0.11243889190657241</v>
      </c>
      <c r="M66">
        <v>-2.3963484214530206E-2</v>
      </c>
      <c r="N66">
        <v>-3.0359820089955081E-2</v>
      </c>
      <c r="O66">
        <v>-7.811531308121511E-2</v>
      </c>
      <c r="P66">
        <v>-1.3703943115707662E-2</v>
      </c>
      <c r="Q66">
        <v>-1.8785777634443224E-2</v>
      </c>
      <c r="R66">
        <v>0.12202702702702695</v>
      </c>
      <c r="S66">
        <v>5.598044626665688E-3</v>
      </c>
      <c r="T66">
        <v>8.3420229405630764E-3</v>
      </c>
      <c r="U66">
        <v>8.651199370821816E-3</v>
      </c>
      <c r="V66">
        <v>-6.0777777777777819E-2</v>
      </c>
      <c r="W66">
        <v>-5.0861840360647004E-2</v>
      </c>
      <c r="X66">
        <v>-9.6875545470413993E-3</v>
      </c>
      <c r="Y66">
        <v>-9.4456635817192769E-3</v>
      </c>
      <c r="Z66">
        <v>1.157625139134133E-2</v>
      </c>
      <c r="AB66" s="3"/>
      <c r="AD66" s="31"/>
    </row>
    <row r="67" spans="1:30" x14ac:dyDescent="0.35">
      <c r="A67" s="1">
        <v>201706</v>
      </c>
      <c r="B67">
        <v>2.4193548387096753E-2</v>
      </c>
      <c r="C67">
        <v>0.22640416907932837</v>
      </c>
      <c r="D67">
        <v>4.2303493449781682E-2</v>
      </c>
      <c r="E67">
        <v>0.22539312754804897</v>
      </c>
      <c r="F67">
        <v>-3.9204097714735875E-2</v>
      </c>
      <c r="G67">
        <v>-4.718543046357615E-2</v>
      </c>
      <c r="H67">
        <v>-2.6315789473684181E-2</v>
      </c>
      <c r="I67">
        <v>-2.1873247335950641E-2</v>
      </c>
      <c r="J67">
        <v>-9.7719869706839324E-3</v>
      </c>
      <c r="K67">
        <v>-5.6250000000000022E-2</v>
      </c>
      <c r="L67">
        <v>-5.2734375E-2</v>
      </c>
      <c r="M67">
        <v>-0.10898934788256687</v>
      </c>
      <c r="N67">
        <v>-2.8218013142636167E-2</v>
      </c>
      <c r="O67">
        <v>-7.1284465366509675E-2</v>
      </c>
      <c r="P67">
        <v>-3.0475815965395281E-2</v>
      </c>
      <c r="Q67">
        <v>-4.4371405094494665E-2</v>
      </c>
      <c r="R67">
        <v>8.6715644947608084E-3</v>
      </c>
      <c r="S67">
        <v>-2.5952642308295526E-2</v>
      </c>
      <c r="T67">
        <v>-4.4754682293461912E-2</v>
      </c>
      <c r="U67">
        <v>-4.9382716049383157E-3</v>
      </c>
      <c r="V67">
        <v>8.3638944753342104E-2</v>
      </c>
      <c r="W67">
        <v>4.7329012069736276E-2</v>
      </c>
      <c r="X67">
        <v>4.5474574777474297E-2</v>
      </c>
      <c r="Y67">
        <v>6.2415719514544499E-2</v>
      </c>
      <c r="Z67">
        <v>4.8137750908554544E-3</v>
      </c>
      <c r="AB67" s="3"/>
      <c r="AD67" s="31"/>
    </row>
    <row r="68" spans="1:30" x14ac:dyDescent="0.35">
      <c r="A68" s="1">
        <v>201707</v>
      </c>
      <c r="B68">
        <v>-2.6902887139107601E-2</v>
      </c>
      <c r="C68">
        <v>-0.10339943342776203</v>
      </c>
      <c r="D68">
        <v>5.4988216810683443E-2</v>
      </c>
      <c r="E68">
        <v>-9.7908745247148321E-2</v>
      </c>
      <c r="F68">
        <v>8.0992413368874194E-2</v>
      </c>
      <c r="G68">
        <v>8.9704604691572598E-2</v>
      </c>
      <c r="H68">
        <v>0.12837837837837829</v>
      </c>
      <c r="I68">
        <v>0.11811926605504586</v>
      </c>
      <c r="J68">
        <v>-8.2236842105263164E-2</v>
      </c>
      <c r="K68">
        <v>0.11258278145695355</v>
      </c>
      <c r="L68">
        <v>6.1855670103092786E-2</v>
      </c>
      <c r="M68">
        <v>3.936433882490098E-3</v>
      </c>
      <c r="N68">
        <v>0.10779634049323783</v>
      </c>
      <c r="O68">
        <v>7.9652425778421465E-2</v>
      </c>
      <c r="P68">
        <v>-8.6527411613600558E-3</v>
      </c>
      <c r="Q68">
        <v>-3.7403267411865837E-2</v>
      </c>
      <c r="R68">
        <v>-0.21158208955223878</v>
      </c>
      <c r="S68">
        <v>2.5034210738147156E-2</v>
      </c>
      <c r="T68">
        <v>9.5627593672940048E-3</v>
      </c>
      <c r="U68">
        <v>-3.0037873840930152E-3</v>
      </c>
      <c r="V68">
        <v>1.5502183406113534E-2</v>
      </c>
      <c r="W68">
        <v>8.7606039588112861E-2</v>
      </c>
      <c r="X68">
        <v>7.1651352946135116E-2</v>
      </c>
      <c r="Y68">
        <v>1.1695376246600109E-2</v>
      </c>
      <c r="Z68">
        <v>1.9348826118030571E-2</v>
      </c>
      <c r="AB68" s="3"/>
      <c r="AD68" s="31"/>
    </row>
    <row r="69" spans="1:30" x14ac:dyDescent="0.35">
      <c r="A69" s="1">
        <v>201708</v>
      </c>
      <c r="B69">
        <v>-3.5064059339177334E-2</v>
      </c>
      <c r="C69">
        <v>-8.109531332280151E-2</v>
      </c>
      <c r="D69">
        <v>-6.1553735418217959E-2</v>
      </c>
      <c r="E69">
        <v>-8.4299262381454132E-2</v>
      </c>
      <c r="F69">
        <v>2.6555386949924653E-3</v>
      </c>
      <c r="G69">
        <v>-5.86007574247559E-2</v>
      </c>
      <c r="H69">
        <v>4.1916167664670656E-2</v>
      </c>
      <c r="I69">
        <v>3.2307692307692371E-2</v>
      </c>
      <c r="J69">
        <v>8.9605734767025158E-2</v>
      </c>
      <c r="K69">
        <v>5.9523809523809534E-2</v>
      </c>
      <c r="L69">
        <v>-6.5048543689320337E-2</v>
      </c>
      <c r="M69">
        <v>3.0060993319779294E-2</v>
      </c>
      <c r="N69">
        <v>-7.1095152603231626E-2</v>
      </c>
      <c r="O69">
        <v>-3.4205231388329982E-2</v>
      </c>
      <c r="P69">
        <v>-2.2843504943743542E-2</v>
      </c>
      <c r="Q69">
        <v>-5.8508262617239848E-2</v>
      </c>
      <c r="R69">
        <v>-7.0119642586703002E-2</v>
      </c>
      <c r="S69">
        <v>3.8322600910946969E-2</v>
      </c>
      <c r="T69">
        <v>4.7003455260336002E-2</v>
      </c>
      <c r="U69">
        <v>0.10558029866387209</v>
      </c>
      <c r="V69">
        <v>2.4295850354762338E-2</v>
      </c>
      <c r="W69">
        <v>0.15477066470443956</v>
      </c>
      <c r="X69">
        <v>6.5759458821678551E-2</v>
      </c>
      <c r="Y69">
        <v>0.12662424948472095</v>
      </c>
      <c r="Z69">
        <v>5.4643281108557318E-4</v>
      </c>
      <c r="AB69" s="3"/>
      <c r="AD69" s="31"/>
    </row>
    <row r="70" spans="1:30" x14ac:dyDescent="0.35">
      <c r="A70" s="1">
        <v>201709</v>
      </c>
      <c r="B70">
        <v>-6.9881201956674133E-3</v>
      </c>
      <c r="C70">
        <v>1.489971346704877E-2</v>
      </c>
      <c r="D70">
        <v>2.4332187252049664E-2</v>
      </c>
      <c r="E70">
        <v>3.1645569620253111E-2</v>
      </c>
      <c r="F70">
        <v>7.434733257661752E-2</v>
      </c>
      <c r="G70">
        <v>9.4008045733644074E-2</v>
      </c>
      <c r="H70">
        <v>4.0229885057471382E-2</v>
      </c>
      <c r="I70">
        <v>7.7496274217585759E-2</v>
      </c>
      <c r="J70">
        <v>-9.8684210526316374E-3</v>
      </c>
      <c r="K70">
        <v>-0.10674157303370779</v>
      </c>
      <c r="L70">
        <v>6.0747663551401931E-2</v>
      </c>
      <c r="M70">
        <v>-3.4964049062455982E-2</v>
      </c>
      <c r="N70">
        <v>-1.0050251256281229E-2</v>
      </c>
      <c r="O70">
        <v>-2.083333333333337E-2</v>
      </c>
      <c r="P70">
        <v>7.466852756454978E-2</v>
      </c>
      <c r="Q70">
        <v>9.3453510436432685E-2</v>
      </c>
      <c r="R70">
        <v>-2.3615635179152994E-2</v>
      </c>
      <c r="S70">
        <v>-2.8286189683860319E-2</v>
      </c>
      <c r="T70">
        <v>-5.115220483641536E-2</v>
      </c>
      <c r="U70">
        <v>-9.9526066350711373E-3</v>
      </c>
      <c r="V70">
        <v>4.5759865659110055E-2</v>
      </c>
      <c r="W70">
        <v>-0.11142735768903989</v>
      </c>
      <c r="X70">
        <v>-4.5944350136541412E-2</v>
      </c>
      <c r="Y70">
        <v>8.0337257397391504E-3</v>
      </c>
      <c r="Z70">
        <v>1.9302978533243698E-2</v>
      </c>
      <c r="AB70" s="3"/>
      <c r="AD70" s="31"/>
    </row>
    <row r="71" spans="1:30" x14ac:dyDescent="0.35">
      <c r="A71" s="1">
        <v>201710</v>
      </c>
      <c r="B71">
        <v>-2.6741731175228711E-2</v>
      </c>
      <c r="C71">
        <v>-5.9288537549407105E-2</v>
      </c>
      <c r="D71">
        <v>1.7041053446940291E-2</v>
      </c>
      <c r="E71">
        <v>-6.6369213608477362E-2</v>
      </c>
      <c r="F71">
        <v>7.3076245817925711E-2</v>
      </c>
      <c r="G71">
        <v>5.2448229146506709E-2</v>
      </c>
      <c r="H71">
        <v>3.8674033149171283E-2</v>
      </c>
      <c r="I71">
        <v>1.0142923005993509E-2</v>
      </c>
      <c r="J71">
        <v>-3.6544850498338777E-2</v>
      </c>
      <c r="K71">
        <v>8.8050314465408785E-2</v>
      </c>
      <c r="L71">
        <v>2.4963289280469869E-2</v>
      </c>
      <c r="M71">
        <v>-1.0226442658876067E-3</v>
      </c>
      <c r="N71">
        <v>-2.303787582975414E-2</v>
      </c>
      <c r="O71">
        <v>4.5390070921985881E-2</v>
      </c>
      <c r="P71">
        <v>3.6233766233766396E-2</v>
      </c>
      <c r="Q71">
        <v>9.0065075921908821E-2</v>
      </c>
      <c r="R71">
        <v>0.13427856547122596</v>
      </c>
      <c r="S71">
        <v>-1.1130136986301387E-2</v>
      </c>
      <c r="T71">
        <v>1.0194291196929939E-3</v>
      </c>
      <c r="U71">
        <v>3.0397319291527003E-2</v>
      </c>
      <c r="V71">
        <v>-3.2918506623845878E-2</v>
      </c>
      <c r="W71">
        <v>0.17392551513123289</v>
      </c>
      <c r="X71">
        <v>5.6937299346304204E-2</v>
      </c>
      <c r="Y71">
        <v>3.8428154343880694E-2</v>
      </c>
      <c r="Z71">
        <v>2.218813533034969E-2</v>
      </c>
      <c r="AB71" s="3"/>
      <c r="AD71" s="31"/>
    </row>
    <row r="72" spans="1:30" x14ac:dyDescent="0.35">
      <c r="A72" s="1">
        <v>201711</v>
      </c>
      <c r="B72">
        <v>2.8922631959508394E-2</v>
      </c>
      <c r="C72">
        <v>3.6014405762304857E-2</v>
      </c>
      <c r="D72">
        <v>1.0154861640010449E-3</v>
      </c>
      <c r="E72">
        <v>3.4647550776583103E-2</v>
      </c>
      <c r="F72">
        <v>2.7732195602231835E-2</v>
      </c>
      <c r="G72">
        <v>5.5535123207061332E-2</v>
      </c>
      <c r="H72">
        <v>1.0638297872340496E-2</v>
      </c>
      <c r="I72">
        <v>1.8712916476494756E-2</v>
      </c>
      <c r="J72">
        <v>4.482758620689653E-2</v>
      </c>
      <c r="K72">
        <v>0</v>
      </c>
      <c r="L72">
        <v>-2.1489971346704828E-2</v>
      </c>
      <c r="M72">
        <v>6.4785024861070628E-2</v>
      </c>
      <c r="N72">
        <v>2.7178257394084859E-2</v>
      </c>
      <c r="O72">
        <v>2.3066485753052923E-2</v>
      </c>
      <c r="P72">
        <v>-3.3838826920666754E-2</v>
      </c>
      <c r="Q72">
        <v>-5.1739234259332578E-3</v>
      </c>
      <c r="R72">
        <v>2.6176470588235246E-2</v>
      </c>
      <c r="S72">
        <v>4.8799685163321005E-3</v>
      </c>
      <c r="T72">
        <v>-1.3119271550949385E-2</v>
      </c>
      <c r="U72">
        <v>-5.249709639953537E-2</v>
      </c>
      <c r="V72">
        <v>2.5944375259443708E-2</v>
      </c>
      <c r="W72">
        <v>-9.7617593158216276E-2</v>
      </c>
      <c r="X72">
        <v>-1.1967063129002753E-2</v>
      </c>
      <c r="Y72">
        <v>-4.0349544072948329E-2</v>
      </c>
      <c r="Z72">
        <v>3.7200430103365711E-3</v>
      </c>
      <c r="AB72" s="3"/>
      <c r="AD72" s="31"/>
    </row>
    <row r="73" spans="1:30" x14ac:dyDescent="0.35">
      <c r="A73" s="1">
        <v>201712</v>
      </c>
      <c r="B73">
        <v>-1.4054813773717534E-2</v>
      </c>
      <c r="C73">
        <v>-9.8493626882966145E-3</v>
      </c>
      <c r="D73">
        <v>-2.4346943951306099E-2</v>
      </c>
      <c r="E73">
        <v>-1.3856812933025431E-2</v>
      </c>
      <c r="F73">
        <v>6.7699185693756991E-2</v>
      </c>
      <c r="G73">
        <v>5.2613240418118545E-2</v>
      </c>
      <c r="H73">
        <v>8.9473684210526372E-2</v>
      </c>
      <c r="I73">
        <v>7.8405017921146847E-2</v>
      </c>
      <c r="J73">
        <v>-2.6402640264026278E-2</v>
      </c>
      <c r="K73">
        <v>4.0462427745664886E-2</v>
      </c>
      <c r="L73">
        <v>-7.6622742801366495E-2</v>
      </c>
      <c r="M73">
        <v>7.9934074989699067E-2</v>
      </c>
      <c r="N73">
        <v>-1.7898832684824839E-2</v>
      </c>
      <c r="O73">
        <v>5.3050397877985045E-3</v>
      </c>
      <c r="P73">
        <v>-7.4588143728109957E-2</v>
      </c>
      <c r="Q73">
        <v>-2.744439110257646E-2</v>
      </c>
      <c r="R73">
        <v>2.8661507595299618E-2</v>
      </c>
      <c r="S73">
        <v>2.5534581342523621E-2</v>
      </c>
      <c r="T73">
        <v>4.0730848609930703E-2</v>
      </c>
      <c r="U73">
        <v>0.11142436871782291</v>
      </c>
      <c r="V73">
        <v>5.5634230224559378E-3</v>
      </c>
      <c r="W73">
        <v>0.14974275656647706</v>
      </c>
      <c r="X73">
        <v>7.1857174605526319E-2</v>
      </c>
      <c r="Y73">
        <v>5.4240240715812904E-2</v>
      </c>
      <c r="Z73">
        <v>3.4342557364422932E-2</v>
      </c>
      <c r="AB73" s="3"/>
      <c r="AD73" s="31"/>
    </row>
    <row r="74" spans="1:30" x14ac:dyDescent="0.35">
      <c r="A74" s="1">
        <v>201801</v>
      </c>
      <c r="B74">
        <v>3.0648610121168929E-2</v>
      </c>
      <c r="C74">
        <v>9.3622001170275082E-2</v>
      </c>
      <c r="D74">
        <v>3.5352222511047637E-2</v>
      </c>
      <c r="E74">
        <v>5.7962529274004693E-2</v>
      </c>
      <c r="F74">
        <v>3.0207866008673534E-2</v>
      </c>
      <c r="G74">
        <v>7.1333995365773006E-2</v>
      </c>
      <c r="H74">
        <v>0</v>
      </c>
      <c r="I74">
        <v>1.7864561695056125E-2</v>
      </c>
      <c r="J74">
        <v>1.6949152542372836E-2</v>
      </c>
      <c r="K74">
        <v>4.9999999999999822E-2</v>
      </c>
      <c r="L74">
        <v>5.4968287526427018E-2</v>
      </c>
      <c r="M74">
        <v>-1.7169019458222023E-2</v>
      </c>
      <c r="N74">
        <v>-3.4469096671949306E-2</v>
      </c>
      <c r="O74">
        <v>-0.12730870712401055</v>
      </c>
      <c r="P74">
        <v>1.6610597140454209E-2</v>
      </c>
      <c r="Q74">
        <v>1.135335252982328E-2</v>
      </c>
      <c r="R74">
        <v>6.547784898300435E-3</v>
      </c>
      <c r="S74">
        <v>2.5815321163980665E-2</v>
      </c>
      <c r="T74">
        <v>5.5993000874889898E-3</v>
      </c>
      <c r="U74">
        <v>-2.3381493327451208E-2</v>
      </c>
      <c r="V74">
        <v>5.3415149381349947E-2</v>
      </c>
      <c r="W74">
        <v>6.6062176165803121E-2</v>
      </c>
      <c r="X74">
        <v>-1.8142235123367212E-2</v>
      </c>
      <c r="Y74">
        <v>6.6396274598167437E-2</v>
      </c>
      <c r="Z74">
        <v>5.6178704444133087E-2</v>
      </c>
      <c r="AB74" s="3"/>
      <c r="AD74" s="31"/>
    </row>
    <row r="75" spans="1:30" x14ac:dyDescent="0.35">
      <c r="A75" s="1">
        <v>201802</v>
      </c>
      <c r="B75">
        <v>5.6708160442600297E-2</v>
      </c>
      <c r="C75">
        <v>0.11771000535045473</v>
      </c>
      <c r="D75">
        <v>6.0005021340697962E-2</v>
      </c>
      <c r="E75">
        <v>9.5738793580520287E-2</v>
      </c>
      <c r="F75">
        <v>-6.0386122804470865E-2</v>
      </c>
      <c r="G75">
        <v>-4.7736752664915838E-2</v>
      </c>
      <c r="H75">
        <v>-8.212560386473422E-2</v>
      </c>
      <c r="I75">
        <v>-5.5102040816326525E-2</v>
      </c>
      <c r="J75">
        <v>-0.10999999999999999</v>
      </c>
      <c r="K75">
        <v>1.5873015873015817E-2</v>
      </c>
      <c r="L75">
        <v>0.11122244488977961</v>
      </c>
      <c r="M75">
        <v>7.3110766045548781E-2</v>
      </c>
      <c r="N75">
        <v>1.2310217480508978E-3</v>
      </c>
      <c r="O75">
        <v>1.133786848072571E-2</v>
      </c>
      <c r="P75">
        <v>1.3443640124095158E-2</v>
      </c>
      <c r="Q75">
        <v>2.8471487838606091E-3</v>
      </c>
      <c r="R75">
        <v>-6.9480968858131487E-2</v>
      </c>
      <c r="S75">
        <v>-1.8762564217109534E-2</v>
      </c>
      <c r="T75">
        <v>-4.8373064207412497E-2</v>
      </c>
      <c r="U75">
        <v>-3.7831733483907448E-2</v>
      </c>
      <c r="V75">
        <v>-4.4690603514132898E-2</v>
      </c>
      <c r="W75">
        <v>1.3807577598586196E-2</v>
      </c>
      <c r="X75">
        <v>-2.6396367859782499E-2</v>
      </c>
      <c r="Y75">
        <v>-2.6623468094097769E-2</v>
      </c>
      <c r="Z75">
        <v>-3.8947372061896912E-2</v>
      </c>
      <c r="AB75" s="3"/>
      <c r="AD75" s="31"/>
    </row>
    <row r="76" spans="1:30" x14ac:dyDescent="0.35">
      <c r="A76" s="1">
        <v>201803</v>
      </c>
      <c r="B76">
        <v>1.5052356020942348E-2</v>
      </c>
      <c r="C76">
        <v>-0.10531354715174723</v>
      </c>
      <c r="D76">
        <v>-1.0184746565608749E-2</v>
      </c>
      <c r="E76">
        <v>-8.8888888888888906E-2</v>
      </c>
      <c r="F76">
        <v>7.1218909315618806E-2</v>
      </c>
      <c r="G76">
        <v>5.3536664503569087E-2</v>
      </c>
      <c r="H76">
        <v>6.315789473684208E-2</v>
      </c>
      <c r="I76">
        <v>6.7818574514038943E-2</v>
      </c>
      <c r="J76">
        <v>2.2471910112359605E-2</v>
      </c>
      <c r="K76">
        <v>5.2083333333333481E-2</v>
      </c>
      <c r="L76">
        <v>0.15238954012623984</v>
      </c>
      <c r="M76">
        <v>-1.7725792837332888E-2</v>
      </c>
      <c r="N76">
        <v>-3.1557377049180269E-2</v>
      </c>
      <c r="O76">
        <v>-7.6980568011958184E-2</v>
      </c>
      <c r="P76">
        <v>-8.8231292517006787E-2</v>
      </c>
      <c r="Q76">
        <v>-0.16791044776119401</v>
      </c>
      <c r="R76">
        <v>0.13862858842778514</v>
      </c>
      <c r="S76">
        <v>7.1325593747628702E-3</v>
      </c>
      <c r="T76">
        <v>-8.4719936612421831E-3</v>
      </c>
      <c r="U76">
        <v>-6.2793427230046994E-2</v>
      </c>
      <c r="V76">
        <v>-4.1783286685325827E-2</v>
      </c>
      <c r="W76">
        <v>-3.573763347134451E-2</v>
      </c>
      <c r="X76">
        <v>-3.0943860029642445E-2</v>
      </c>
      <c r="Y76">
        <v>-5.1230101302460196E-2</v>
      </c>
      <c r="Z76">
        <v>-2.6884498624825115E-2</v>
      </c>
      <c r="AB76" s="3"/>
      <c r="AD76" s="31"/>
    </row>
    <row r="77" spans="1:30" x14ac:dyDescent="0.35">
      <c r="A77" s="1">
        <v>201804</v>
      </c>
      <c r="B77">
        <v>3.3526756931012258E-2</v>
      </c>
      <c r="C77">
        <v>0.15034777956126266</v>
      </c>
      <c r="D77">
        <v>3.5893754486719942E-3</v>
      </c>
      <c r="E77">
        <v>0.13192904656319282</v>
      </c>
      <c r="F77">
        <v>7.7156042688202975E-2</v>
      </c>
      <c r="G77">
        <v>5.5897751770865423E-2</v>
      </c>
      <c r="H77">
        <v>6.4356435643564414E-2</v>
      </c>
      <c r="I77">
        <v>5.2588996763754059E-2</v>
      </c>
      <c r="J77">
        <v>1.098901098901095E-2</v>
      </c>
      <c r="K77">
        <v>5.4455445544554504E-2</v>
      </c>
      <c r="L77">
        <v>0.10524256651017216</v>
      </c>
      <c r="M77">
        <v>2.9216793518291206E-2</v>
      </c>
      <c r="N77">
        <v>3.9356749894202236E-2</v>
      </c>
      <c r="O77">
        <v>-4.8582995951417018E-2</v>
      </c>
      <c r="P77">
        <v>9.0800567037230273E-2</v>
      </c>
      <c r="Q77">
        <v>3.4314681224410171E-2</v>
      </c>
      <c r="R77">
        <v>-5.0293925538863471E-2</v>
      </c>
      <c r="S77">
        <v>-6.1026143298424929E-3</v>
      </c>
      <c r="T77">
        <v>8.1755593803787274E-3</v>
      </c>
      <c r="U77">
        <v>0.13462742642454595</v>
      </c>
      <c r="V77">
        <v>-3.1712914667223036E-2</v>
      </c>
      <c r="W77">
        <v>2.6064030131826676E-2</v>
      </c>
      <c r="X77">
        <v>1.3615846607229365E-2</v>
      </c>
      <c r="Y77">
        <v>-4.5454545454545414E-2</v>
      </c>
      <c r="Z77">
        <v>2.718775131643536E-3</v>
      </c>
      <c r="AB77" s="3"/>
      <c r="AD77" s="31"/>
    </row>
    <row r="78" spans="1:30" x14ac:dyDescent="0.35">
      <c r="A78" s="1">
        <v>201805</v>
      </c>
      <c r="B78">
        <v>-1.6843418590143489E-2</v>
      </c>
      <c r="C78">
        <v>9.302325581395321E-3</v>
      </c>
      <c r="D78">
        <v>-2.8612303290414864E-2</v>
      </c>
      <c r="E78">
        <v>3.0852105778648387E-2</v>
      </c>
      <c r="F78">
        <v>3.8425492033739461E-2</v>
      </c>
      <c r="G78">
        <v>-2.2312964853434258E-2</v>
      </c>
      <c r="H78">
        <v>2.3255813953488413E-2</v>
      </c>
      <c r="I78">
        <v>4.8039969254419779E-2</v>
      </c>
      <c r="J78">
        <v>6.8840579710145011E-2</v>
      </c>
      <c r="K78">
        <v>1.4084507042253724E-2</v>
      </c>
      <c r="L78">
        <v>-0.13132743362831856</v>
      </c>
      <c r="M78">
        <v>0.11104484732824438</v>
      </c>
      <c r="N78">
        <v>7.3289902280131436E-3</v>
      </c>
      <c r="O78">
        <v>8.8510638297872202E-2</v>
      </c>
      <c r="P78">
        <v>8.2079343365253354E-3</v>
      </c>
      <c r="Q78">
        <v>-2.0263901979264753E-2</v>
      </c>
      <c r="R78">
        <v>7.3590096286107132E-2</v>
      </c>
      <c r="S78">
        <v>-1.0991510006064242E-2</v>
      </c>
      <c r="T78">
        <v>3.4753978415951181E-3</v>
      </c>
      <c r="U78">
        <v>1.9867549668874274E-2</v>
      </c>
      <c r="V78">
        <v>5.8500323206205573E-2</v>
      </c>
      <c r="W78">
        <v>0.11511636443726592</v>
      </c>
      <c r="X78">
        <v>7.9493596349182738E-3</v>
      </c>
      <c r="Y78">
        <v>-1.0067114093959773E-2</v>
      </c>
      <c r="Z78">
        <v>2.1608341965291933E-2</v>
      </c>
      <c r="AB78" s="3"/>
      <c r="AD78" s="31"/>
    </row>
    <row r="79" spans="1:30" x14ac:dyDescent="0.35">
      <c r="A79" s="1">
        <v>201806</v>
      </c>
      <c r="B79">
        <v>-8.7563451776649703E-2</v>
      </c>
      <c r="C79">
        <v>-9.9539170506912411E-2</v>
      </c>
      <c r="D79">
        <v>-0.13598429062346584</v>
      </c>
      <c r="E79">
        <v>-4.7505938242280332E-2</v>
      </c>
      <c r="F79">
        <v>2.1531717380092852E-2</v>
      </c>
      <c r="G79">
        <v>0.1060560859188544</v>
      </c>
      <c r="H79">
        <v>4.5454545454544082E-3</v>
      </c>
      <c r="I79">
        <v>-7.3340667400073611E-3</v>
      </c>
      <c r="J79">
        <v>-1.0169491525423791E-2</v>
      </c>
      <c r="K79">
        <v>-4.6296296296297612E-3</v>
      </c>
      <c r="L79">
        <v>2.3634881825590925E-2</v>
      </c>
      <c r="M79">
        <v>-9.9087493290391904E-2</v>
      </c>
      <c r="N79">
        <v>-6.9523039611964488E-2</v>
      </c>
      <c r="O79">
        <v>-4.2220484753713761E-2</v>
      </c>
      <c r="P79">
        <v>2.6662143826323037E-2</v>
      </c>
      <c r="Q79">
        <v>2.6743626743626736E-2</v>
      </c>
      <c r="R79">
        <v>-2.0499679692504769E-2</v>
      </c>
      <c r="S79">
        <v>-3.8476278071587378E-2</v>
      </c>
      <c r="T79">
        <v>-1.5797788309636629E-2</v>
      </c>
      <c r="U79">
        <v>-7.9220779220779192E-2</v>
      </c>
      <c r="V79">
        <v>-1.852417302798981E-2</v>
      </c>
      <c r="W79">
        <v>-2.1298307986042486E-2</v>
      </c>
      <c r="X79">
        <v>-3.1692712136702217E-2</v>
      </c>
      <c r="Y79">
        <v>-7.5867635189669103E-2</v>
      </c>
      <c r="Z79">
        <v>4.8424360241865472E-3</v>
      </c>
      <c r="AB79" s="3"/>
      <c r="AD79" s="31"/>
    </row>
    <row r="80" spans="1:30" x14ac:dyDescent="0.35">
      <c r="A80" s="1">
        <v>201807</v>
      </c>
      <c r="B80">
        <v>3.5465924895688561E-2</v>
      </c>
      <c r="C80">
        <v>0.13920163766632543</v>
      </c>
      <c r="D80">
        <v>4.4318181818181923E-2</v>
      </c>
      <c r="E80">
        <v>0.10473815461346625</v>
      </c>
      <c r="F80">
        <v>-6.3359838445033567E-2</v>
      </c>
      <c r="G80">
        <v>-7.2690492245448435E-2</v>
      </c>
      <c r="H80">
        <v>-3.1674208144796268E-2</v>
      </c>
      <c r="I80">
        <v>-2.8814185445142249E-2</v>
      </c>
      <c r="J80">
        <v>-4.7945205479452135E-2</v>
      </c>
      <c r="K80">
        <v>-3.2558139534883623E-2</v>
      </c>
      <c r="L80">
        <v>-0.13614649681528668</v>
      </c>
      <c r="M80">
        <v>6.756434699714009E-2</v>
      </c>
      <c r="N80">
        <v>-4.5178105994786999E-2</v>
      </c>
      <c r="O80">
        <v>-0.13877551020408152</v>
      </c>
      <c r="P80">
        <v>-1.1564131368532293E-2</v>
      </c>
      <c r="Q80">
        <v>2.4079452824885106E-2</v>
      </c>
      <c r="R80">
        <v>-0.33642903858731199</v>
      </c>
      <c r="S80">
        <v>-1.6660023913909972E-2</v>
      </c>
      <c r="T80">
        <v>-3.9449314730213514E-2</v>
      </c>
      <c r="U80">
        <v>-2.4094969440526581E-2</v>
      </c>
      <c r="V80">
        <v>-0.10670953022918184</v>
      </c>
      <c r="W80">
        <v>-5.9062930947495929E-2</v>
      </c>
      <c r="X80">
        <v>-5.067873303167425E-2</v>
      </c>
      <c r="Y80">
        <v>-8.0174672489082943E-2</v>
      </c>
      <c r="Z80">
        <v>3.6021556221367268E-2</v>
      </c>
      <c r="AB80" s="3"/>
      <c r="AD80" s="31"/>
    </row>
    <row r="81" spans="1:30" x14ac:dyDescent="0.35">
      <c r="A81" s="1">
        <v>201808</v>
      </c>
      <c r="B81">
        <v>-1.9476158495634666E-2</v>
      </c>
      <c r="C81">
        <v>-5.8400718778077731E-3</v>
      </c>
      <c r="D81">
        <v>-8.2154515778019577E-2</v>
      </c>
      <c r="E81">
        <v>-1.4898419864559864E-2</v>
      </c>
      <c r="F81">
        <v>4.6220185958765869E-2</v>
      </c>
      <c r="G81">
        <v>1.5125072716695609E-2</v>
      </c>
      <c r="H81">
        <v>4.6728971962616939E-2</v>
      </c>
      <c r="I81">
        <v>5.2871814378090631E-2</v>
      </c>
      <c r="J81">
        <v>5.0359712230215958E-2</v>
      </c>
      <c r="K81">
        <v>-3.8461538461538547E-2</v>
      </c>
      <c r="L81">
        <v>7.649769585253452E-2</v>
      </c>
      <c r="M81">
        <v>-8.2263645496149174E-2</v>
      </c>
      <c r="N81">
        <v>-7.3703366696997397E-2</v>
      </c>
      <c r="O81">
        <v>4.7393364928909332E-3</v>
      </c>
      <c r="P81">
        <v>-3.0084235860410313E-3</v>
      </c>
      <c r="Q81">
        <v>-4.7575480329368203E-3</v>
      </c>
      <c r="R81">
        <v>-5.9136605558840483E-3</v>
      </c>
      <c r="S81">
        <v>-2.1806095979247653E-2</v>
      </c>
      <c r="T81">
        <v>-6.4400025708593156E-2</v>
      </c>
      <c r="U81">
        <v>2.047452727929655E-2</v>
      </c>
      <c r="V81">
        <v>-3.6916647318319007E-2</v>
      </c>
      <c r="W81">
        <v>-8.8400357462019685E-2</v>
      </c>
      <c r="X81">
        <v>-5.0643469971401345E-2</v>
      </c>
      <c r="Y81">
        <v>-6.5134827193315648E-2</v>
      </c>
      <c r="Z81">
        <v>3.0263211466054596E-2</v>
      </c>
      <c r="AB81" s="3"/>
      <c r="AD81" s="31"/>
    </row>
    <row r="82" spans="1:30" x14ac:dyDescent="0.35">
      <c r="A82" s="1">
        <v>201809</v>
      </c>
      <c r="B82">
        <v>-2.3972602739726012E-2</v>
      </c>
      <c r="C82">
        <v>-7.5915047446904693E-2</v>
      </c>
      <c r="D82">
        <v>2.3710729104919892E-3</v>
      </c>
      <c r="E82">
        <v>-6.6911090742438173E-2</v>
      </c>
      <c r="F82">
        <v>6.555899021123146E-2</v>
      </c>
      <c r="G82">
        <v>4.942693409742116E-2</v>
      </c>
      <c r="H82">
        <v>4.9107142857142794E-2</v>
      </c>
      <c r="I82">
        <v>4.6604046242774588E-2</v>
      </c>
      <c r="J82">
        <v>3.082191780821919E-2</v>
      </c>
      <c r="K82">
        <v>4.4999999999999929E-2</v>
      </c>
      <c r="L82">
        <v>-0.11943493150684936</v>
      </c>
      <c r="M82">
        <v>-7.1150571637071169E-2</v>
      </c>
      <c r="N82">
        <v>6.3850687622790669E-3</v>
      </c>
      <c r="O82">
        <v>5.6603773584905648E-2</v>
      </c>
      <c r="P82">
        <v>5.9813585462348495E-2</v>
      </c>
      <c r="Q82">
        <v>9.2572164000735313E-2</v>
      </c>
      <c r="R82">
        <v>0.14872099940511596</v>
      </c>
      <c r="S82">
        <v>-8.7014170879257113E-3</v>
      </c>
      <c r="T82">
        <v>1.0647798310091439E-2</v>
      </c>
      <c r="U82">
        <v>-2.3250324560368241E-2</v>
      </c>
      <c r="V82">
        <v>-1.9165863066538114E-2</v>
      </c>
      <c r="W82">
        <v>-1.4900792094737714E-2</v>
      </c>
      <c r="X82">
        <v>4.7905945357934909E-2</v>
      </c>
      <c r="Y82">
        <v>7.4954296160877565E-2</v>
      </c>
      <c r="Z82">
        <v>4.2942871026614426E-3</v>
      </c>
      <c r="AB82" s="3"/>
      <c r="AD82" s="31"/>
    </row>
    <row r="83" spans="1:30" x14ac:dyDescent="0.35">
      <c r="A83" s="1">
        <v>201810</v>
      </c>
      <c r="B83">
        <v>1.9649122807017472E-2</v>
      </c>
      <c r="C83">
        <v>-3.520782396088018E-2</v>
      </c>
      <c r="D83">
        <v>7.3920756948551158E-3</v>
      </c>
      <c r="E83">
        <v>-1.6699410609037346E-2</v>
      </c>
      <c r="F83">
        <v>-9.2952979572102024E-2</v>
      </c>
      <c r="G83">
        <v>-0.10839590443686009</v>
      </c>
      <c r="H83">
        <v>-4.2553191489361764E-2</v>
      </c>
      <c r="I83">
        <v>-3.4863652053848782E-2</v>
      </c>
      <c r="J83">
        <v>8.3056478405315604E-2</v>
      </c>
      <c r="K83">
        <v>-0.16267942583732053</v>
      </c>
      <c r="L83">
        <v>8.6047642197374818E-2</v>
      </c>
      <c r="M83">
        <v>6.4161319890008173E-3</v>
      </c>
      <c r="N83">
        <v>0.10004880429477803</v>
      </c>
      <c r="O83">
        <v>0.17767857142857135</v>
      </c>
      <c r="P83">
        <v>-5.011072445428677E-2</v>
      </c>
      <c r="Q83">
        <v>-1.598653765250313E-2</v>
      </c>
      <c r="R83">
        <v>8.9763507681686061E-3</v>
      </c>
      <c r="S83">
        <v>1.5716435378699156E-2</v>
      </c>
      <c r="T83">
        <v>-2.922784121805333E-2</v>
      </c>
      <c r="U83">
        <v>-5.3407443209279815E-2</v>
      </c>
      <c r="V83">
        <v>-5.4688460120437488E-2</v>
      </c>
      <c r="W83">
        <v>-8.7134782262558663E-2</v>
      </c>
      <c r="X83">
        <v>-4.1603449652639179E-2</v>
      </c>
      <c r="Y83">
        <v>-4.9603174603174649E-2</v>
      </c>
      <c r="Z83">
        <v>-6.9403356024429486E-2</v>
      </c>
      <c r="AB83" s="3"/>
      <c r="AD83" s="31"/>
    </row>
    <row r="84" spans="1:30" x14ac:dyDescent="0.35">
      <c r="A84" s="1">
        <v>201811</v>
      </c>
      <c r="B84">
        <v>3.9917412250516149E-2</v>
      </c>
      <c r="C84">
        <v>1.4191586416624435E-2</v>
      </c>
      <c r="D84">
        <v>5.0484297035515047E-2</v>
      </c>
      <c r="E84">
        <v>3.0469530469530381E-2</v>
      </c>
      <c r="F84">
        <v>-0.20762260127931775</v>
      </c>
      <c r="G84">
        <v>-0.22018067677231667</v>
      </c>
      <c r="H84">
        <v>-0.18666666666666665</v>
      </c>
      <c r="I84">
        <v>-0.22031473533619461</v>
      </c>
      <c r="J84">
        <v>0.41411042944785303</v>
      </c>
      <c r="K84">
        <v>-0.20000000000000007</v>
      </c>
      <c r="L84">
        <v>-1.3876454789615078E-2</v>
      </c>
      <c r="M84">
        <v>2.6671870934166009E-2</v>
      </c>
      <c r="N84">
        <v>-4.5696539485359455E-2</v>
      </c>
      <c r="O84">
        <v>-2.6535253980288109E-2</v>
      </c>
      <c r="P84">
        <v>-3.2638380070605488E-2</v>
      </c>
      <c r="Q84">
        <v>3.0354852501068841E-2</v>
      </c>
      <c r="R84">
        <v>0.15568862275449091</v>
      </c>
      <c r="S84">
        <v>9.0534979423868567E-3</v>
      </c>
      <c r="T84">
        <v>-4.5511833076600228E-3</v>
      </c>
      <c r="U84">
        <v>-4.2124074546846524E-3</v>
      </c>
      <c r="V84">
        <v>2.5481019240769731E-2</v>
      </c>
      <c r="W84">
        <v>-2.5509091701914288E-2</v>
      </c>
      <c r="X84">
        <v>3.5327445425762383E-2</v>
      </c>
      <c r="Y84">
        <v>1.9982105577095233E-2</v>
      </c>
      <c r="Z84">
        <v>1.7859356788848979E-2</v>
      </c>
      <c r="AB84" s="3"/>
      <c r="AD84" s="31"/>
    </row>
    <row r="85" spans="1:30" x14ac:dyDescent="0.35">
      <c r="A85" s="1">
        <v>201812</v>
      </c>
      <c r="B85">
        <v>-7.2799470549305134E-3</v>
      </c>
      <c r="C85">
        <v>-2.2988505747126409E-2</v>
      </c>
      <c r="D85">
        <v>2.7940765576972559E-4</v>
      </c>
      <c r="E85">
        <v>-2.423654871546288E-2</v>
      </c>
      <c r="F85">
        <v>-9.5190043726875229E-2</v>
      </c>
      <c r="G85">
        <v>-0.10838405654820349</v>
      </c>
      <c r="H85">
        <v>-8.1967213114754189E-2</v>
      </c>
      <c r="I85">
        <v>-6.1926605504587173E-2</v>
      </c>
      <c r="J85">
        <v>-0.36225596529284165</v>
      </c>
      <c r="K85">
        <v>-7.1428571428571286E-2</v>
      </c>
      <c r="L85">
        <v>9.6686336813436302E-2</v>
      </c>
      <c r="M85">
        <v>-8.5033582562412779E-2</v>
      </c>
      <c r="N85">
        <v>-5.2998605299860557E-2</v>
      </c>
      <c r="O85">
        <v>-6.3084112149532801E-2</v>
      </c>
      <c r="P85">
        <v>1.0466157130069709E-2</v>
      </c>
      <c r="Q85">
        <v>2.8049792531120277E-2</v>
      </c>
      <c r="R85">
        <v>-9.7261287934863105E-2</v>
      </c>
      <c r="S85">
        <v>4.5106035889070029E-2</v>
      </c>
      <c r="T85">
        <v>9.3057607090103467E-2</v>
      </c>
      <c r="U85">
        <v>-5.8454044353288048E-2</v>
      </c>
      <c r="V85">
        <v>2.535496957403649E-2</v>
      </c>
      <c r="W85">
        <v>-4.6491856094505124E-2</v>
      </c>
      <c r="X85">
        <v>-3.9473684210526327E-2</v>
      </c>
      <c r="Y85">
        <v>-3.489278752436642E-2</v>
      </c>
      <c r="Z85">
        <v>-9.1776894596563907E-2</v>
      </c>
      <c r="AB85" s="3"/>
      <c r="AD85" s="31"/>
    </row>
    <row r="86" spans="1:30" x14ac:dyDescent="0.35">
      <c r="AB86" s="3"/>
      <c r="AD86" s="31"/>
    </row>
    <row r="87" spans="1:30" x14ac:dyDescent="0.35">
      <c r="AB87" s="3"/>
      <c r="AD87" s="32"/>
    </row>
    <row r="88" spans="1:30" x14ac:dyDescent="0.35">
      <c r="AB88" s="3"/>
      <c r="AD88" s="31"/>
    </row>
    <row r="89" spans="1:30" x14ac:dyDescent="0.35">
      <c r="AB89" s="3"/>
      <c r="AD89" s="31"/>
    </row>
    <row r="90" spans="1:30" x14ac:dyDescent="0.35">
      <c r="AB90" s="3"/>
      <c r="AD90" s="31"/>
    </row>
    <row r="91" spans="1:30" x14ac:dyDescent="0.3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B91" s="3"/>
      <c r="AD91" s="31"/>
    </row>
    <row r="92" spans="1:30" x14ac:dyDescent="0.3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B92" s="3"/>
      <c r="AD92" s="31"/>
    </row>
    <row r="93" spans="1:30" x14ac:dyDescent="0.35">
      <c r="AB93" s="3"/>
      <c r="AD93" s="31"/>
    </row>
    <row r="94" spans="1:30" x14ac:dyDescent="0.35">
      <c r="AB94" s="3"/>
      <c r="AD94" s="31"/>
    </row>
    <row r="95" spans="1:30" x14ac:dyDescent="0.35">
      <c r="AB95" s="3"/>
      <c r="AD95" s="31"/>
    </row>
    <row r="96" spans="1:30" x14ac:dyDescent="0.35">
      <c r="AB96" s="3"/>
      <c r="AD96" s="31"/>
    </row>
    <row r="97" spans="28:30" x14ac:dyDescent="0.35">
      <c r="AB97" s="3"/>
      <c r="AD97" s="31"/>
    </row>
    <row r="98" spans="28:30" x14ac:dyDescent="0.35">
      <c r="AB98" s="3"/>
      <c r="AD98" s="31"/>
    </row>
    <row r="99" spans="28:30" x14ac:dyDescent="0.35">
      <c r="AB99" s="3"/>
      <c r="AD99" s="31"/>
    </row>
    <row r="100" spans="28:30" x14ac:dyDescent="0.35">
      <c r="AB100" s="3"/>
      <c r="AD100" s="31"/>
    </row>
    <row r="101" spans="28:30" x14ac:dyDescent="0.35">
      <c r="AB101" s="3"/>
      <c r="AD101" s="31"/>
    </row>
    <row r="102" spans="28:30" x14ac:dyDescent="0.35">
      <c r="AB102" s="3"/>
      <c r="AD102" s="31"/>
    </row>
    <row r="103" spans="28:30" x14ac:dyDescent="0.35">
      <c r="AB103" s="3"/>
      <c r="AD103" s="31"/>
    </row>
    <row r="104" spans="28:30" x14ac:dyDescent="0.35">
      <c r="AB104" s="3"/>
      <c r="AD104" s="31"/>
    </row>
    <row r="105" spans="28:30" x14ac:dyDescent="0.35">
      <c r="AB105" s="3"/>
      <c r="AD105" s="31"/>
    </row>
    <row r="106" spans="28:30" x14ac:dyDescent="0.35">
      <c r="AB106" s="3"/>
      <c r="AD106" s="31"/>
    </row>
    <row r="107" spans="28:30" x14ac:dyDescent="0.35">
      <c r="AB107" s="3"/>
      <c r="AD107" s="31"/>
    </row>
    <row r="108" spans="28:30" x14ac:dyDescent="0.35">
      <c r="AB108" s="3"/>
      <c r="AD108" s="31"/>
    </row>
    <row r="109" spans="28:30" x14ac:dyDescent="0.35">
      <c r="AB109" s="3"/>
      <c r="AD109" s="31"/>
    </row>
    <row r="110" spans="28:30" x14ac:dyDescent="0.35">
      <c r="AB110" s="3"/>
      <c r="AD110" s="31"/>
    </row>
    <row r="111" spans="28:30" x14ac:dyDescent="0.35">
      <c r="AB111" s="3"/>
      <c r="AD111" s="31"/>
    </row>
    <row r="112" spans="28:30" x14ac:dyDescent="0.35">
      <c r="AB112" s="3"/>
      <c r="AD112" s="31"/>
    </row>
    <row r="113" spans="28:30" x14ac:dyDescent="0.35">
      <c r="AB113" s="3"/>
      <c r="AD113" s="31"/>
    </row>
    <row r="114" spans="28:30" x14ac:dyDescent="0.35">
      <c r="AB114" s="3"/>
      <c r="AD114" s="31"/>
    </row>
    <row r="115" spans="28:30" x14ac:dyDescent="0.35">
      <c r="AB115" s="3"/>
      <c r="AD115" s="31"/>
    </row>
    <row r="116" spans="28:30" x14ac:dyDescent="0.35">
      <c r="AB116" s="3"/>
      <c r="AD116" s="31"/>
    </row>
    <row r="117" spans="28:30" x14ac:dyDescent="0.35">
      <c r="AB117" s="3"/>
      <c r="AD117" s="31"/>
    </row>
    <row r="118" spans="28:30" x14ac:dyDescent="0.35">
      <c r="AB118" s="3"/>
      <c r="AD118" s="31"/>
    </row>
    <row r="119" spans="28:30" x14ac:dyDescent="0.35">
      <c r="AB119" s="3"/>
      <c r="AD119" s="31"/>
    </row>
    <row r="120" spans="28:30" x14ac:dyDescent="0.35">
      <c r="AB120" s="3"/>
      <c r="AD120" s="31"/>
    </row>
    <row r="121" spans="28:30" x14ac:dyDescent="0.35">
      <c r="AB121" s="3"/>
      <c r="AD121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64F41-B294-4FF3-B160-FF3A04BDFCF5}">
  <dimension ref="A1:H659"/>
  <sheetViews>
    <sheetView topLeftCell="C19" workbookViewId="0">
      <selection activeCell="G7" sqref="G7:G32"/>
    </sheetView>
  </sheetViews>
  <sheetFormatPr defaultRowHeight="14.5" x14ac:dyDescent="0.35"/>
  <cols>
    <col min="1" max="1" width="12.26953125" customWidth="1"/>
    <col min="2" max="2" width="10" customWidth="1"/>
    <col min="4" max="4" width="12.7265625" bestFit="1" customWidth="1"/>
    <col min="5" max="5" width="8.81640625" bestFit="1" customWidth="1"/>
  </cols>
  <sheetData>
    <row r="1" spans="1:8" x14ac:dyDescent="0.35">
      <c r="A1" t="s">
        <v>26</v>
      </c>
      <c r="B1" t="s">
        <v>71</v>
      </c>
      <c r="C1" t="s">
        <v>72</v>
      </c>
      <c r="D1" t="s">
        <v>73</v>
      </c>
      <c r="E1" t="s">
        <v>74</v>
      </c>
    </row>
    <row r="2" spans="1:8" x14ac:dyDescent="0.35">
      <c r="A2" t="s">
        <v>75</v>
      </c>
      <c r="B2" s="33">
        <v>-1.40423499152658E-2</v>
      </c>
      <c r="C2" s="34">
        <v>7.9899999999999999E-2</v>
      </c>
      <c r="D2" s="32"/>
      <c r="F2" t="s">
        <v>76</v>
      </c>
      <c r="H2" s="46">
        <v>0.5</v>
      </c>
    </row>
    <row r="3" spans="1:8" x14ac:dyDescent="0.35">
      <c r="A3" t="s">
        <v>77</v>
      </c>
      <c r="B3" s="33">
        <v>4.7449005978410501E-2</v>
      </c>
      <c r="C3" s="34">
        <v>1.2199999999999999E-2</v>
      </c>
      <c r="D3" s="32"/>
    </row>
    <row r="4" spans="1:8" x14ac:dyDescent="0.35">
      <c r="A4" t="s">
        <v>78</v>
      </c>
      <c r="B4" s="33">
        <v>-8.3490715949826697E-2</v>
      </c>
      <c r="C4" s="34">
        <v>-8.3999999999999995E-3</v>
      </c>
      <c r="D4" s="32"/>
      <c r="E4" s="34"/>
      <c r="F4" s="34"/>
    </row>
    <row r="5" spans="1:8" x14ac:dyDescent="0.35">
      <c r="A5" t="s">
        <v>79</v>
      </c>
      <c r="B5" s="33">
        <v>6.0050567919181799E-2</v>
      </c>
      <c r="C5" s="34">
        <v>-9.5999999999999992E-3</v>
      </c>
      <c r="D5" s="32"/>
      <c r="E5" s="34"/>
      <c r="F5" s="34"/>
      <c r="G5" s="22" t="s">
        <v>80</v>
      </c>
    </row>
    <row r="6" spans="1:8" x14ac:dyDescent="0.35">
      <c r="A6" t="s">
        <v>81</v>
      </c>
      <c r="B6" s="33">
        <v>4.5516494815608502E-2</v>
      </c>
      <c r="C6" s="34">
        <v>5.0900000000000001E-2</v>
      </c>
      <c r="D6" s="32"/>
      <c r="E6" s="32"/>
      <c r="F6" s="32"/>
    </row>
    <row r="7" spans="1:8" x14ac:dyDescent="0.35">
      <c r="A7" t="s">
        <v>82</v>
      </c>
      <c r="B7" s="33">
        <v>4.64698936838902E-2</v>
      </c>
      <c r="C7" s="34">
        <v>1.2699999999999999E-2</v>
      </c>
      <c r="D7" s="32"/>
      <c r="G7" t="s">
        <v>83</v>
      </c>
    </row>
    <row r="8" spans="1:8" x14ac:dyDescent="0.35">
      <c r="A8" t="s">
        <v>84</v>
      </c>
      <c r="B8" s="33">
        <v>3.26355627076284E-2</v>
      </c>
      <c r="C8" s="34">
        <v>-7.4000000000000003E-3</v>
      </c>
      <c r="D8" s="32"/>
      <c r="G8" t="s">
        <v>85</v>
      </c>
    </row>
    <row r="9" spans="1:8" x14ac:dyDescent="0.35">
      <c r="A9" t="s">
        <v>86</v>
      </c>
      <c r="B9" s="33">
        <v>4.0448797893965098E-2</v>
      </c>
      <c r="C9" s="34">
        <v>-1.0200000000000001E-2</v>
      </c>
      <c r="D9" s="32"/>
      <c r="G9" s="34" t="s">
        <v>87</v>
      </c>
    </row>
    <row r="10" spans="1:8" x14ac:dyDescent="0.35">
      <c r="A10" t="s">
        <v>88</v>
      </c>
      <c r="B10" s="33">
        <v>2.1128661202035499E-2</v>
      </c>
      <c r="C10" s="34">
        <v>-4.5400000000000003E-2</v>
      </c>
      <c r="D10" s="32"/>
      <c r="G10" s="34"/>
    </row>
    <row r="11" spans="1:8" x14ac:dyDescent="0.35">
      <c r="A11" t="s">
        <v>89</v>
      </c>
      <c r="B11" s="33">
        <v>-1.7763654714052099E-2</v>
      </c>
      <c r="C11" s="34">
        <v>4.0199999999999993E-2</v>
      </c>
      <c r="D11" s="32"/>
      <c r="G11" s="32" t="s">
        <v>90</v>
      </c>
    </row>
    <row r="12" spans="1:8" x14ac:dyDescent="0.35">
      <c r="A12" t="s">
        <v>91</v>
      </c>
      <c r="B12" s="33">
        <v>-4.7507796578037897E-4</v>
      </c>
      <c r="C12" s="34">
        <v>6.480000000000001E-2</v>
      </c>
      <c r="D12" s="32"/>
    </row>
    <row r="13" spans="1:8" x14ac:dyDescent="0.35">
      <c r="A13" t="s">
        <v>92</v>
      </c>
      <c r="B13" s="33">
        <v>-5.4662243207517797E-3</v>
      </c>
      <c r="C13" s="34">
        <v>3.8800000000000001E-2</v>
      </c>
      <c r="D13" s="32"/>
      <c r="G13" t="s">
        <v>93</v>
      </c>
    </row>
    <row r="14" spans="1:8" x14ac:dyDescent="0.35">
      <c r="A14" t="s">
        <v>94</v>
      </c>
      <c r="B14" s="33">
        <v>-9.1924935290528101E-2</v>
      </c>
      <c r="C14" s="34">
        <v>6.5000000000000006E-3</v>
      </c>
      <c r="D14" s="32"/>
      <c r="G14" t="s">
        <v>95</v>
      </c>
    </row>
    <row r="15" spans="1:8" x14ac:dyDescent="0.35">
      <c r="A15" t="s">
        <v>96</v>
      </c>
      <c r="B15" s="33">
        <v>5.9246450749098199E-2</v>
      </c>
      <c r="C15" s="34">
        <v>7.1300000000000002E-2</v>
      </c>
      <c r="D15" s="32"/>
      <c r="G15" t="s">
        <v>97</v>
      </c>
    </row>
    <row r="16" spans="1:8" x14ac:dyDescent="0.35">
      <c r="A16" t="s">
        <v>98</v>
      </c>
      <c r="B16" s="33">
        <v>4.6623602957682198E-2</v>
      </c>
      <c r="C16" s="34">
        <v>4.8799999999999996E-2</v>
      </c>
      <c r="D16" s="32"/>
      <c r="G16" t="s">
        <v>99</v>
      </c>
    </row>
    <row r="17" spans="1:7" x14ac:dyDescent="0.35">
      <c r="A17" t="s">
        <v>100</v>
      </c>
      <c r="B17" s="33">
        <v>-7.3175196436416207E-2</v>
      </c>
      <c r="C17" s="34">
        <v>-1.3100000000000001E-2</v>
      </c>
      <c r="D17" s="32"/>
    </row>
    <row r="18" spans="1:7" x14ac:dyDescent="0.35">
      <c r="A18" t="s">
        <v>101</v>
      </c>
      <c r="B18" s="33">
        <v>-3.9554521906909897E-2</v>
      </c>
      <c r="C18" s="34">
        <v>4.6199999999999998E-2</v>
      </c>
      <c r="D18" s="32"/>
      <c r="G18" t="s">
        <v>102</v>
      </c>
    </row>
    <row r="19" spans="1:7" x14ac:dyDescent="0.35">
      <c r="A19" t="s">
        <v>103</v>
      </c>
      <c r="B19" s="33">
        <v>3.3563519775881401E-2</v>
      </c>
      <c r="C19" s="34">
        <v>1.03E-2</v>
      </c>
      <c r="D19" s="32"/>
      <c r="G19" t="s">
        <v>104</v>
      </c>
    </row>
    <row r="20" spans="1:7" x14ac:dyDescent="0.35">
      <c r="A20" t="s">
        <v>105</v>
      </c>
      <c r="B20" s="33">
        <v>4.1101054260904803E-2</v>
      </c>
      <c r="C20" s="34">
        <v>-6.4500000000000002E-2</v>
      </c>
      <c r="D20" s="32"/>
      <c r="G20" t="s">
        <v>106</v>
      </c>
    </row>
    <row r="21" spans="1:7" x14ac:dyDescent="0.35">
      <c r="A21" t="s">
        <v>107</v>
      </c>
      <c r="B21" s="33">
        <v>-5.0101787350057797E-2</v>
      </c>
      <c r="C21" s="34">
        <v>6.0700000000000004E-2</v>
      </c>
      <c r="D21" s="32"/>
    </row>
    <row r="22" spans="1:7" x14ac:dyDescent="0.35">
      <c r="A22" t="s">
        <v>108</v>
      </c>
      <c r="B22" s="33">
        <v>1.2047699287618599E-2</v>
      </c>
      <c r="C22" s="34">
        <v>-8.5999999999999993E-2</v>
      </c>
      <c r="D22" s="32"/>
      <c r="G22" t="s">
        <v>109</v>
      </c>
    </row>
    <row r="23" spans="1:7" x14ac:dyDescent="0.35">
      <c r="A23" t="s">
        <v>110</v>
      </c>
      <c r="B23" s="33">
        <v>7.4528706035515997E-3</v>
      </c>
      <c r="C23" s="34">
        <v>4.6600000000000003E-2</v>
      </c>
      <c r="D23" s="32"/>
      <c r="G23" t="s">
        <v>111</v>
      </c>
    </row>
    <row r="24" spans="1:7" x14ac:dyDescent="0.35">
      <c r="A24" t="s">
        <v>112</v>
      </c>
      <c r="B24" s="33">
        <v>2.1376064740740702E-2</v>
      </c>
      <c r="C24" s="34">
        <v>1.1699999999999999E-2</v>
      </c>
      <c r="D24" s="32"/>
      <c r="G24" t="s">
        <v>113</v>
      </c>
    </row>
    <row r="25" spans="1:7" x14ac:dyDescent="0.35">
      <c r="A25" t="s">
        <v>114</v>
      </c>
      <c r="B25" s="33">
        <v>-3.4963485001905097E-2</v>
      </c>
      <c r="C25" s="34">
        <v>-3.27E-2</v>
      </c>
      <c r="D25" s="32"/>
      <c r="G25" t="s">
        <v>115</v>
      </c>
    </row>
    <row r="26" spans="1:7" x14ac:dyDescent="0.35">
      <c r="A26" t="s">
        <v>116</v>
      </c>
      <c r="B26" s="33">
        <v>2.34350518898651E-2</v>
      </c>
      <c r="C26" s="34">
        <v>0.12470000000000001</v>
      </c>
      <c r="D26" s="32"/>
    </row>
    <row r="27" spans="1:7" x14ac:dyDescent="0.35">
      <c r="A27" t="s">
        <v>117</v>
      </c>
      <c r="B27" s="33">
        <v>3.9092514849223201E-2</v>
      </c>
      <c r="C27" s="34">
        <v>4.3899999999999995E-2</v>
      </c>
      <c r="D27" s="32"/>
      <c r="G27" t="s">
        <v>118</v>
      </c>
    </row>
    <row r="28" spans="1:7" x14ac:dyDescent="0.35">
      <c r="A28" t="s">
        <v>119</v>
      </c>
      <c r="B28" s="33">
        <v>2.9173828658810401E-2</v>
      </c>
      <c r="C28" s="34">
        <v>1.6399999999999998E-2</v>
      </c>
      <c r="D28" s="32"/>
      <c r="G28" t="s">
        <v>120</v>
      </c>
    </row>
    <row r="29" spans="1:7" x14ac:dyDescent="0.35">
      <c r="A29" t="s">
        <v>121</v>
      </c>
      <c r="B29" s="33">
        <v>1.1908222355407099E-2</v>
      </c>
      <c r="C29" s="34">
        <v>-2.1099999999999997E-2</v>
      </c>
      <c r="D29" s="32"/>
      <c r="G29" t="s">
        <v>122</v>
      </c>
    </row>
    <row r="30" spans="1:7" x14ac:dyDescent="0.35">
      <c r="A30" t="s">
        <v>123</v>
      </c>
      <c r="B30" s="33">
        <v>3.6851044028861503E-2</v>
      </c>
      <c r="C30" s="34">
        <v>1.1000000000000001E-3</v>
      </c>
      <c r="D30" s="32"/>
      <c r="G30" t="s">
        <v>124</v>
      </c>
    </row>
    <row r="31" spans="1:7" x14ac:dyDescent="0.35">
      <c r="A31" t="s">
        <v>125</v>
      </c>
      <c r="B31" s="33">
        <v>3.2979596574633702E-2</v>
      </c>
      <c r="C31" s="34">
        <v>3.9399999999999998E-2</v>
      </c>
      <c r="D31" s="32"/>
    </row>
    <row r="32" spans="1:7" x14ac:dyDescent="0.35">
      <c r="A32" t="s">
        <v>126</v>
      </c>
      <c r="B32" s="33">
        <v>8.1951420056429997E-2</v>
      </c>
      <c r="C32" s="34">
        <v>3.85E-2</v>
      </c>
      <c r="D32" s="32"/>
      <c r="G32" t="s">
        <v>127</v>
      </c>
    </row>
    <row r="33" spans="1:4" x14ac:dyDescent="0.35">
      <c r="A33" t="s">
        <v>128</v>
      </c>
      <c r="B33" s="33">
        <v>-3.5920818942557102E-2</v>
      </c>
      <c r="C33" s="34">
        <v>3.5200000000000002E-2</v>
      </c>
      <c r="D33" s="32"/>
    </row>
    <row r="34" spans="1:4" x14ac:dyDescent="0.35">
      <c r="A34" t="s">
        <v>129</v>
      </c>
      <c r="B34" s="33">
        <v>2.41594819068679E-2</v>
      </c>
      <c r="C34" s="34">
        <v>-2.5899999999999999E-2</v>
      </c>
      <c r="D34" s="32"/>
    </row>
    <row r="35" spans="1:4" x14ac:dyDescent="0.35">
      <c r="A35" t="s">
        <v>130</v>
      </c>
      <c r="B35" s="33">
        <v>7.1697928840171602E-3</v>
      </c>
      <c r="C35" s="34">
        <v>-0.2324</v>
      </c>
      <c r="D35" s="32"/>
    </row>
    <row r="36" spans="1:4" x14ac:dyDescent="0.35">
      <c r="A36" t="s">
        <v>131</v>
      </c>
      <c r="B36" s="33">
        <v>3.6498344955440298E-2</v>
      </c>
      <c r="C36" s="34">
        <v>-7.7699999999999991E-2</v>
      </c>
      <c r="D36" s="32"/>
    </row>
    <row r="37" spans="1:4" x14ac:dyDescent="0.35">
      <c r="A37" t="s">
        <v>132</v>
      </c>
      <c r="B37" s="33">
        <v>-2.1675374582982E-2</v>
      </c>
      <c r="C37" s="34">
        <v>6.8099999999999994E-2</v>
      </c>
      <c r="D37" s="32"/>
    </row>
    <row r="38" spans="1:4" x14ac:dyDescent="0.35">
      <c r="A38" t="s">
        <v>133</v>
      </c>
      <c r="B38" s="33">
        <v>-2.0545250212517501E-2</v>
      </c>
      <c r="C38" s="34">
        <v>4.2099999999999999E-2</v>
      </c>
      <c r="D38" s="32"/>
    </row>
    <row r="39" spans="1:4" x14ac:dyDescent="0.35">
      <c r="A39" t="s">
        <v>134</v>
      </c>
      <c r="B39" s="33">
        <v>1.6773998836499798E-2</v>
      </c>
      <c r="C39" s="34">
        <v>4.7500000000000001E-2</v>
      </c>
      <c r="D39" s="32"/>
    </row>
    <row r="40" spans="1:4" x14ac:dyDescent="0.35">
      <c r="A40" t="s">
        <v>135</v>
      </c>
      <c r="B40" s="33">
        <v>1.5256343247459E-2</v>
      </c>
      <c r="C40" s="34">
        <v>-2.2700000000000001E-2</v>
      </c>
      <c r="D40" s="32"/>
    </row>
    <row r="41" spans="1:4" x14ac:dyDescent="0.35">
      <c r="A41" t="s">
        <v>136</v>
      </c>
      <c r="B41" s="33">
        <v>-1.24030597578035E-2</v>
      </c>
      <c r="C41" s="34">
        <v>5.6000000000000008E-3</v>
      </c>
    </row>
    <row r="42" spans="1:4" x14ac:dyDescent="0.35">
      <c r="A42" t="s">
        <v>137</v>
      </c>
      <c r="B42" s="33">
        <v>2.0254337702713301E-2</v>
      </c>
      <c r="C42" s="34">
        <v>-2.8999999999999998E-3</v>
      </c>
    </row>
    <row r="43" spans="1:4" x14ac:dyDescent="0.35">
      <c r="A43" t="s">
        <v>138</v>
      </c>
      <c r="B43" s="33">
        <v>3.52044231168685E-2</v>
      </c>
      <c r="C43" s="34">
        <v>4.7899999999999998E-2</v>
      </c>
    </row>
    <row r="44" spans="1:4" x14ac:dyDescent="0.35">
      <c r="A44" t="s">
        <v>139</v>
      </c>
      <c r="B44" s="33">
        <v>-6.5158011087329895E-2</v>
      </c>
      <c r="C44" s="34">
        <v>-1.2500000000000001E-2</v>
      </c>
    </row>
    <row r="45" spans="1:4" x14ac:dyDescent="0.35">
      <c r="A45" t="s">
        <v>140</v>
      </c>
      <c r="B45" s="33">
        <v>6.5453615194037307E-2</v>
      </c>
      <c r="C45" s="34">
        <v>-3.3099999999999997E-2</v>
      </c>
    </row>
    <row r="46" spans="1:4" x14ac:dyDescent="0.35">
      <c r="A46" t="s">
        <v>141</v>
      </c>
      <c r="B46" s="33">
        <v>5.1441937862825901E-2</v>
      </c>
      <c r="C46" s="34">
        <v>3.3000000000000002E-2</v>
      </c>
    </row>
    <row r="47" spans="1:4" x14ac:dyDescent="0.35">
      <c r="A47" t="s">
        <v>142</v>
      </c>
      <c r="B47" s="33">
        <v>-1.4760029913246001E-2</v>
      </c>
      <c r="C47" s="34">
        <v>1.15E-2</v>
      </c>
    </row>
    <row r="48" spans="1:4" x14ac:dyDescent="0.35">
      <c r="A48" t="s">
        <v>143</v>
      </c>
      <c r="B48" s="33">
        <v>-2.3856412167739201E-2</v>
      </c>
      <c r="C48" s="34">
        <v>-2.29E-2</v>
      </c>
    </row>
    <row r="49" spans="1:3" x14ac:dyDescent="0.35">
      <c r="A49" t="s">
        <v>144</v>
      </c>
      <c r="B49" s="33">
        <v>-1.8090276972603202E-2</v>
      </c>
      <c r="C49" s="34">
        <v>1.49E-2</v>
      </c>
    </row>
    <row r="50" spans="1:3" x14ac:dyDescent="0.35">
      <c r="A50" t="s">
        <v>145</v>
      </c>
      <c r="B50" s="33">
        <v>-1.2402928888474E-2</v>
      </c>
      <c r="C50" s="34">
        <v>6.0999999999999999E-2</v>
      </c>
    </row>
    <row r="51" spans="1:3" x14ac:dyDescent="0.35">
      <c r="A51" t="s">
        <v>146</v>
      </c>
      <c r="B51" s="33">
        <v>3.7065603943013102E-3</v>
      </c>
      <c r="C51" s="34">
        <v>-2.2499999999999999E-2</v>
      </c>
    </row>
    <row r="52" spans="1:3" x14ac:dyDescent="0.35">
      <c r="A52" t="s">
        <v>147</v>
      </c>
      <c r="B52" s="33">
        <v>4.6924366703116699E-2</v>
      </c>
      <c r="C52" s="34">
        <v>1.5700000000000002E-2</v>
      </c>
    </row>
    <row r="53" spans="1:3" x14ac:dyDescent="0.35">
      <c r="A53" t="s">
        <v>148</v>
      </c>
      <c r="B53" s="33">
        <v>4.1701284914075704E-3</v>
      </c>
      <c r="C53" s="34">
        <v>4.3299999999999998E-2</v>
      </c>
    </row>
    <row r="54" spans="1:3" x14ac:dyDescent="0.35">
      <c r="A54" t="s">
        <v>149</v>
      </c>
      <c r="B54" s="33">
        <v>6.8590793087006004E-3</v>
      </c>
      <c r="C54" s="34">
        <v>3.3500000000000002E-2</v>
      </c>
    </row>
    <row r="55" spans="1:3" x14ac:dyDescent="0.35">
      <c r="A55" t="s">
        <v>150</v>
      </c>
      <c r="B55" s="33">
        <v>7.9791109966825691E-3</v>
      </c>
      <c r="C55" s="34">
        <v>-1.3500000000000002E-2</v>
      </c>
    </row>
    <row r="56" spans="1:3" x14ac:dyDescent="0.35">
      <c r="A56" t="s">
        <v>151</v>
      </c>
      <c r="B56" s="33">
        <v>6.8117254517875994E-2</v>
      </c>
      <c r="C56" s="34">
        <v>7.2000000000000008E-2</v>
      </c>
    </row>
    <row r="57" spans="1:3" x14ac:dyDescent="0.35">
      <c r="A57" t="s">
        <v>152</v>
      </c>
      <c r="B57" s="33">
        <v>2.08321501143841E-2</v>
      </c>
      <c r="C57" s="34">
        <v>1.44E-2</v>
      </c>
    </row>
    <row r="58" spans="1:3" x14ac:dyDescent="0.35">
      <c r="A58" t="s">
        <v>153</v>
      </c>
      <c r="B58" s="33">
        <v>3.6227163898069299E-2</v>
      </c>
      <c r="C58" s="34">
        <v>-7.6E-3</v>
      </c>
    </row>
    <row r="59" spans="1:3" x14ac:dyDescent="0.35">
      <c r="A59" t="s">
        <v>154</v>
      </c>
      <c r="B59" s="33">
        <v>2.1253691181156399E-3</v>
      </c>
      <c r="C59" s="34">
        <v>-3.6699999999999997E-2</v>
      </c>
    </row>
    <row r="60" spans="1:3" x14ac:dyDescent="0.35">
      <c r="A60" t="s">
        <v>155</v>
      </c>
      <c r="B60" s="33">
        <v>-1.6895945546622802E-2</v>
      </c>
      <c r="C60" s="34">
        <v>1.03E-2</v>
      </c>
    </row>
    <row r="61" spans="1:3" x14ac:dyDescent="0.35">
      <c r="A61" t="s">
        <v>156</v>
      </c>
      <c r="B61" s="33">
        <v>9.6677986597694998E-2</v>
      </c>
      <c r="C61" s="34">
        <v>1.1599999999999999E-2</v>
      </c>
    </row>
    <row r="62" spans="1:3" x14ac:dyDescent="0.35">
      <c r="A62" t="s">
        <v>157</v>
      </c>
      <c r="B62" s="33">
        <v>3.7696064597946499E-2</v>
      </c>
      <c r="C62" s="34">
        <v>-7.85E-2</v>
      </c>
    </row>
    <row r="63" spans="1:3" x14ac:dyDescent="0.35">
      <c r="A63" t="s">
        <v>158</v>
      </c>
      <c r="B63" s="33">
        <v>-2.7585520648057901E-2</v>
      </c>
      <c r="C63" s="34">
        <v>1.11E-2</v>
      </c>
    </row>
    <row r="64" spans="1:3" x14ac:dyDescent="0.35">
      <c r="A64" t="s">
        <v>159</v>
      </c>
      <c r="B64" s="33">
        <v>3.33727758814237E-4</v>
      </c>
      <c r="C64" s="34">
        <v>1.83E-2</v>
      </c>
    </row>
    <row r="65" spans="1:3" x14ac:dyDescent="0.35">
      <c r="A65" t="s">
        <v>160</v>
      </c>
      <c r="B65" s="33">
        <v>-3.4465352410535603E-2</v>
      </c>
      <c r="C65" s="34">
        <v>-3.3599999999999998E-2</v>
      </c>
    </row>
    <row r="66" spans="1:3" x14ac:dyDescent="0.35">
      <c r="A66" t="s">
        <v>161</v>
      </c>
      <c r="B66" s="33">
        <v>-6.3973678074980903E-3</v>
      </c>
      <c r="C66" s="34">
        <v>8.4199999999999997E-2</v>
      </c>
    </row>
    <row r="67" spans="1:3" x14ac:dyDescent="0.35">
      <c r="A67" t="s">
        <v>162</v>
      </c>
      <c r="B67" s="33">
        <v>5.3924466100482996E-3</v>
      </c>
      <c r="C67" s="34">
        <v>-1.09E-2</v>
      </c>
    </row>
    <row r="68" spans="1:3" x14ac:dyDescent="0.35">
      <c r="A68" t="s">
        <v>163</v>
      </c>
      <c r="B68" s="33">
        <v>4.6631775073192799E-2</v>
      </c>
      <c r="C68" s="34">
        <v>-1.9E-2</v>
      </c>
    </row>
    <row r="69" spans="1:3" x14ac:dyDescent="0.35">
      <c r="A69" t="s">
        <v>164</v>
      </c>
      <c r="B69" s="33">
        <v>0.121838919831201</v>
      </c>
      <c r="C69" s="34">
        <v>-0.10150000000000001</v>
      </c>
    </row>
    <row r="70" spans="1:3" x14ac:dyDescent="0.35">
      <c r="A70" t="s">
        <v>165</v>
      </c>
      <c r="B70" s="33">
        <v>4.53981164696831E-2</v>
      </c>
      <c r="C70" s="34">
        <v>-6.1200000000000004E-2</v>
      </c>
    </row>
    <row r="71" spans="1:3" x14ac:dyDescent="0.35">
      <c r="A71" t="s">
        <v>166</v>
      </c>
      <c r="B71" s="33">
        <v>1.2564781718881399E-2</v>
      </c>
      <c r="C71" s="34">
        <v>-1.9199999999999998E-2</v>
      </c>
    </row>
    <row r="72" spans="1:3" x14ac:dyDescent="0.35">
      <c r="A72" t="s">
        <v>167</v>
      </c>
      <c r="B72" s="33">
        <v>-2.1732656775519901E-2</v>
      </c>
      <c r="C72" s="34">
        <v>6.3500000000000001E-2</v>
      </c>
    </row>
    <row r="73" spans="1:3" x14ac:dyDescent="0.35">
      <c r="A73" t="s">
        <v>168</v>
      </c>
      <c r="B73" s="33">
        <v>2.0299588406656001E-2</v>
      </c>
      <c r="C73" s="34">
        <v>2.46E-2</v>
      </c>
    </row>
    <row r="74" spans="1:3" x14ac:dyDescent="0.35">
      <c r="A74" t="s">
        <v>169</v>
      </c>
      <c r="B74" s="33">
        <v>2.9207715328128199E-3</v>
      </c>
      <c r="C74" s="34">
        <v>4.6900000000000004E-2</v>
      </c>
    </row>
    <row r="75" spans="1:3" x14ac:dyDescent="0.35">
      <c r="A75" t="s">
        <v>170</v>
      </c>
      <c r="B75" s="33">
        <v>2.72214244206706E-2</v>
      </c>
      <c r="C75" s="34">
        <v>7.1900000000000006E-2</v>
      </c>
    </row>
    <row r="76" spans="1:3" x14ac:dyDescent="0.35">
      <c r="A76" t="s">
        <v>171</v>
      </c>
      <c r="B76" s="33">
        <v>-1.3339153047923999E-2</v>
      </c>
      <c r="C76" s="34">
        <v>2.6499999999999999E-2</v>
      </c>
    </row>
    <row r="77" spans="1:3" x14ac:dyDescent="0.35">
      <c r="A77" t="s">
        <v>172</v>
      </c>
      <c r="B77" s="33">
        <v>4.8104996865247898E-2</v>
      </c>
      <c r="C77" s="34">
        <v>-2.8000000000000004E-3</v>
      </c>
    </row>
    <row r="78" spans="1:3" x14ac:dyDescent="0.35">
      <c r="A78" t="s">
        <v>173</v>
      </c>
      <c r="B78" s="33">
        <v>-3.3800713401633698E-3</v>
      </c>
      <c r="C78" s="34">
        <v>3.6499999999999998E-2</v>
      </c>
    </row>
    <row r="79" spans="1:3" x14ac:dyDescent="0.35">
      <c r="A79" t="s">
        <v>174</v>
      </c>
      <c r="B79" s="33">
        <v>1.25418206664989E-2</v>
      </c>
      <c r="C79" s="34">
        <v>-4.9400000000000006E-2</v>
      </c>
    </row>
    <row r="80" spans="1:3" x14ac:dyDescent="0.35">
      <c r="A80" t="s">
        <v>175</v>
      </c>
      <c r="B80" s="33">
        <v>-3.8791295668870497E-2</v>
      </c>
      <c r="C80" s="34">
        <v>4.24E-2</v>
      </c>
    </row>
    <row r="81" spans="1:3" x14ac:dyDescent="0.35">
      <c r="A81" t="s">
        <v>176</v>
      </c>
      <c r="B81" s="33">
        <v>6.1764316818520302E-3</v>
      </c>
      <c r="C81" s="34">
        <v>2.3199999999999998E-2</v>
      </c>
    </row>
    <row r="82" spans="1:3" x14ac:dyDescent="0.35">
      <c r="A82" t="s">
        <v>177</v>
      </c>
      <c r="B82" s="33">
        <v>-4.9850137161048897E-3</v>
      </c>
      <c r="C82" s="34">
        <v>-1.5900000000000001E-2</v>
      </c>
    </row>
    <row r="83" spans="1:3" x14ac:dyDescent="0.35">
      <c r="A83" t="s">
        <v>178</v>
      </c>
      <c r="B83" s="33">
        <v>-3.7397590310086E-2</v>
      </c>
      <c r="C83" s="34">
        <v>1.29E-2</v>
      </c>
    </row>
    <row r="84" spans="1:3" x14ac:dyDescent="0.35">
      <c r="A84" t="s">
        <v>179</v>
      </c>
      <c r="B84" s="33">
        <v>4.2772964374240899E-2</v>
      </c>
      <c r="C84" s="34">
        <v>-4.1900000000000007E-2</v>
      </c>
    </row>
    <row r="85" spans="1:3" x14ac:dyDescent="0.35">
      <c r="A85" t="s">
        <v>180</v>
      </c>
      <c r="B85" s="33">
        <v>0.108849968042505</v>
      </c>
      <c r="C85" s="34">
        <v>0.1084</v>
      </c>
    </row>
    <row r="86" spans="1:3" x14ac:dyDescent="0.35">
      <c r="A86" t="s">
        <v>181</v>
      </c>
      <c r="B86" s="33">
        <v>-2.0719916462792799E-2</v>
      </c>
      <c r="C86" s="34">
        <v>-5.8999999999999999E-3</v>
      </c>
    </row>
    <row r="87" spans="1:3" x14ac:dyDescent="0.35">
      <c r="A87" t="s">
        <v>182</v>
      </c>
      <c r="B87" s="33">
        <v>-2.40737554595403E-2</v>
      </c>
      <c r="C87" s="34">
        <v>1.09E-2</v>
      </c>
    </row>
    <row r="88" spans="1:3" x14ac:dyDescent="0.35">
      <c r="A88" t="s">
        <v>183</v>
      </c>
      <c r="B88" s="33">
        <v>8.5402486458709594E-3</v>
      </c>
      <c r="C88" s="34">
        <v>-2.6600000000000002E-2</v>
      </c>
    </row>
    <row r="89" spans="1:3" x14ac:dyDescent="0.35">
      <c r="A89" t="s">
        <v>184</v>
      </c>
      <c r="B89" s="33">
        <v>3.3690295332720097E-2</v>
      </c>
      <c r="C89" s="34">
        <v>1.0700000000000001E-2</v>
      </c>
    </row>
    <row r="90" spans="1:3" x14ac:dyDescent="0.35">
      <c r="A90" t="s">
        <v>185</v>
      </c>
      <c r="B90" s="33">
        <v>-2.9756441064164599E-2</v>
      </c>
      <c r="C90" s="34">
        <v>3.0000000000000001E-3</v>
      </c>
    </row>
    <row r="91" spans="1:3" x14ac:dyDescent="0.35">
      <c r="A91" t="s">
        <v>186</v>
      </c>
      <c r="B91" s="33">
        <v>1.46569610522772E-2</v>
      </c>
      <c r="C91" s="34">
        <v>-2.3399999999999997E-2</v>
      </c>
    </row>
    <row r="92" spans="1:3" x14ac:dyDescent="0.35">
      <c r="A92" t="s">
        <v>187</v>
      </c>
      <c r="B92" s="33">
        <v>1.5777052704029501E-2</v>
      </c>
      <c r="C92" s="34">
        <v>3.7699999999999997E-2</v>
      </c>
    </row>
    <row r="93" spans="1:3" x14ac:dyDescent="0.35">
      <c r="A93" t="s">
        <v>188</v>
      </c>
      <c r="B93" s="33">
        <v>4.81097755342473E-2</v>
      </c>
      <c r="C93" s="34">
        <v>-2.3799999999999998E-2</v>
      </c>
    </row>
    <row r="94" spans="1:3" x14ac:dyDescent="0.35">
      <c r="A94" t="s">
        <v>189</v>
      </c>
      <c r="B94" s="33">
        <v>1.50627816080042E-2</v>
      </c>
      <c r="C94" s="34">
        <v>1.1899999999999999E-2</v>
      </c>
    </row>
    <row r="95" spans="1:3" x14ac:dyDescent="0.35">
      <c r="A95" t="s">
        <v>190</v>
      </c>
      <c r="B95" s="33">
        <v>9.3714433051721203E-3</v>
      </c>
      <c r="C95" s="34">
        <v>1.0200000000000001E-2</v>
      </c>
    </row>
    <row r="96" spans="1:3" x14ac:dyDescent="0.35">
      <c r="A96" t="s">
        <v>191</v>
      </c>
      <c r="B96" s="33">
        <v>4.5450197646868702E-3</v>
      </c>
      <c r="C96" s="34">
        <v>4.1299999999999996E-2</v>
      </c>
    </row>
    <row r="97" spans="1:3" x14ac:dyDescent="0.35">
      <c r="A97" t="s">
        <v>192</v>
      </c>
      <c r="B97" s="33">
        <v>6.43852057636728E-3</v>
      </c>
      <c r="C97" s="34">
        <v>1.5300000000000001E-2</v>
      </c>
    </row>
    <row r="98" spans="1:3" x14ac:dyDescent="0.35">
      <c r="A98" t="s">
        <v>193</v>
      </c>
      <c r="B98" s="33">
        <v>-6.0898671925199103E-4</v>
      </c>
      <c r="C98" s="34">
        <v>9.300000000000001E-3</v>
      </c>
    </row>
    <row r="99" spans="1:3" x14ac:dyDescent="0.35">
      <c r="A99" t="s">
        <v>194</v>
      </c>
      <c r="B99" s="33">
        <v>6.7286257555446996E-2</v>
      </c>
      <c r="C99" s="34">
        <v>1.1999999999999999E-3</v>
      </c>
    </row>
    <row r="100" spans="1:3" x14ac:dyDescent="0.35">
      <c r="A100" t="s">
        <v>195</v>
      </c>
      <c r="B100" s="33">
        <v>8.4890913512736792E-3</v>
      </c>
      <c r="C100" s="34">
        <v>2.3E-2</v>
      </c>
    </row>
    <row r="101" spans="1:3" x14ac:dyDescent="0.35">
      <c r="A101" t="s">
        <v>196</v>
      </c>
      <c r="B101" s="33">
        <v>-8.0484167090694603E-3</v>
      </c>
      <c r="C101" s="34">
        <v>-3.0499999999999999E-2</v>
      </c>
    </row>
    <row r="102" spans="1:3" x14ac:dyDescent="0.35">
      <c r="A102" t="s">
        <v>197</v>
      </c>
      <c r="B102" s="33">
        <v>3.5700958193063903E-2</v>
      </c>
      <c r="C102" s="34">
        <v>2.8900000000000002E-2</v>
      </c>
    </row>
    <row r="103" spans="1:3" x14ac:dyDescent="0.35">
      <c r="A103" t="s">
        <v>198</v>
      </c>
      <c r="B103" s="33">
        <v>-1.40069463985348E-2</v>
      </c>
      <c r="C103" s="34">
        <v>3.0999999999999999E-3</v>
      </c>
    </row>
    <row r="104" spans="1:3" x14ac:dyDescent="0.35">
      <c r="A104" t="s">
        <v>199</v>
      </c>
      <c r="B104" s="33">
        <v>1.6917295286071499E-2</v>
      </c>
      <c r="C104" s="34">
        <v>-3.4000000000000002E-3</v>
      </c>
    </row>
    <row r="105" spans="1:3" x14ac:dyDescent="0.35">
      <c r="A105" t="s">
        <v>200</v>
      </c>
      <c r="B105" s="33">
        <v>-4.0485473068469701E-3</v>
      </c>
      <c r="C105" s="34">
        <v>3.7100000000000001E-2</v>
      </c>
    </row>
    <row r="106" spans="1:3" x14ac:dyDescent="0.35">
      <c r="A106" t="s">
        <v>201</v>
      </c>
      <c r="B106" s="33">
        <v>-3.4194752864229599E-2</v>
      </c>
      <c r="C106" s="34">
        <v>-1.1999999999999999E-3</v>
      </c>
    </row>
    <row r="107" spans="1:3" x14ac:dyDescent="0.35">
      <c r="A107" t="s">
        <v>202</v>
      </c>
      <c r="B107" s="33">
        <v>3.7715439608790598E-2</v>
      </c>
      <c r="C107" s="34">
        <v>1.41E-2</v>
      </c>
    </row>
    <row r="108" spans="1:3" x14ac:dyDescent="0.35">
      <c r="A108" t="s">
        <v>203</v>
      </c>
      <c r="B108" s="33">
        <v>6.4592046765322694E-2</v>
      </c>
      <c r="C108" s="34">
        <v>-1.89E-2</v>
      </c>
    </row>
    <row r="109" spans="1:3" x14ac:dyDescent="0.35">
      <c r="A109" t="s">
        <v>204</v>
      </c>
      <c r="B109" s="33">
        <v>4.9694341182615502E-2</v>
      </c>
      <c r="C109" s="34">
        <v>1.6500000000000001E-2</v>
      </c>
    </row>
    <row r="110" spans="1:3" x14ac:dyDescent="0.35">
      <c r="A110" t="s">
        <v>205</v>
      </c>
      <c r="B110" s="33">
        <v>-1.13355741055892E-2</v>
      </c>
      <c r="C110" s="34">
        <v>2.87E-2</v>
      </c>
    </row>
    <row r="111" spans="1:3" x14ac:dyDescent="0.35">
      <c r="A111" t="s">
        <v>206</v>
      </c>
      <c r="B111" s="33">
        <v>6.6480914568827904E-3</v>
      </c>
      <c r="C111" s="34">
        <v>-2.5499999999999998E-2</v>
      </c>
    </row>
    <row r="112" spans="1:3" x14ac:dyDescent="0.35">
      <c r="A112" t="s">
        <v>207</v>
      </c>
      <c r="B112" s="33">
        <v>-1.54037176677788E-2</v>
      </c>
      <c r="C112" s="34">
        <v>-4.7800000000000002E-2</v>
      </c>
    </row>
    <row r="113" spans="1:3" x14ac:dyDescent="0.35">
      <c r="A113" t="s">
        <v>208</v>
      </c>
      <c r="B113" s="33">
        <v>-1.9933096341801501E-2</v>
      </c>
      <c r="C113" s="34">
        <v>6.8000000000000005E-3</v>
      </c>
    </row>
    <row r="114" spans="1:3" x14ac:dyDescent="0.35">
      <c r="A114" t="s">
        <v>209</v>
      </c>
      <c r="B114" s="33">
        <v>6.3194827026681402E-2</v>
      </c>
      <c r="C114" s="34">
        <v>5.7999999999999996E-3</v>
      </c>
    </row>
    <row r="115" spans="1:3" x14ac:dyDescent="0.35">
      <c r="A115" t="s">
        <v>210</v>
      </c>
      <c r="B115" s="33">
        <v>-1.2718994398960499E-2</v>
      </c>
      <c r="C115" s="34">
        <v>-3.0299999999999997E-2</v>
      </c>
    </row>
    <row r="116" spans="1:3" x14ac:dyDescent="0.35">
      <c r="A116" t="s">
        <v>211</v>
      </c>
      <c r="B116" s="33">
        <v>-2.63524284844079E-2</v>
      </c>
      <c r="C116" s="34">
        <v>2.8199999999999999E-2</v>
      </c>
    </row>
    <row r="117" spans="1:3" x14ac:dyDescent="0.35">
      <c r="A117" t="s">
        <v>212</v>
      </c>
      <c r="B117" s="33">
        <v>3.9282245990232799E-2</v>
      </c>
      <c r="C117" s="34">
        <v>4.0099999999999997E-2</v>
      </c>
    </row>
    <row r="118" spans="1:3" x14ac:dyDescent="0.35">
      <c r="A118" t="s">
        <v>213</v>
      </c>
      <c r="B118" s="33">
        <v>3.8410283429944098E-2</v>
      </c>
      <c r="C118" s="34">
        <v>-2.3099999999999999E-2</v>
      </c>
    </row>
    <row r="119" spans="1:3" x14ac:dyDescent="0.35">
      <c r="A119" t="s">
        <v>214</v>
      </c>
      <c r="B119" s="33">
        <v>4.2201423119368302E-2</v>
      </c>
      <c r="C119" s="34">
        <v>1.34E-2</v>
      </c>
    </row>
    <row r="120" spans="1:3" x14ac:dyDescent="0.35">
      <c r="A120" t="s">
        <v>215</v>
      </c>
      <c r="B120" s="33">
        <v>6.8625089469420197E-2</v>
      </c>
      <c r="C120" s="34">
        <v>-4.0399999999999998E-2</v>
      </c>
    </row>
    <row r="121" spans="1:3" x14ac:dyDescent="0.35">
      <c r="A121" t="s">
        <v>216</v>
      </c>
      <c r="B121" s="33">
        <v>8.7945506641475997E-3</v>
      </c>
      <c r="C121" s="34">
        <v>8.6E-3</v>
      </c>
    </row>
    <row r="122" spans="1:3" x14ac:dyDescent="0.35">
      <c r="A122" t="s">
        <v>217</v>
      </c>
      <c r="B122" s="33">
        <v>2.1819603429536899E-2</v>
      </c>
      <c r="C122" s="34">
        <v>1.8000000000000002E-2</v>
      </c>
    </row>
    <row r="123" spans="1:3" x14ac:dyDescent="0.35">
      <c r="A123" t="s">
        <v>218</v>
      </c>
      <c r="B123" s="33">
        <v>-1.6548859604073499E-2</v>
      </c>
      <c r="C123" s="34">
        <v>3.6299999999999999E-2</v>
      </c>
    </row>
    <row r="124" spans="1:3" x14ac:dyDescent="0.35">
      <c r="A124" t="s">
        <v>219</v>
      </c>
      <c r="B124" s="33">
        <v>-1.94601359805689E-2</v>
      </c>
      <c r="C124" s="34">
        <v>2.1899999999999999E-2</v>
      </c>
    </row>
    <row r="125" spans="1:3" x14ac:dyDescent="0.35">
      <c r="A125" t="s">
        <v>220</v>
      </c>
      <c r="B125" s="33">
        <v>1.3247037439148601E-2</v>
      </c>
      <c r="C125" s="34">
        <v>2.1099999999999997E-2</v>
      </c>
    </row>
    <row r="126" spans="1:3" x14ac:dyDescent="0.35">
      <c r="A126" t="s">
        <v>221</v>
      </c>
      <c r="B126" s="33">
        <v>-9.3836439806389907E-3</v>
      </c>
      <c r="C126" s="34">
        <v>2.8999999999999998E-2</v>
      </c>
    </row>
    <row r="127" spans="1:3" x14ac:dyDescent="0.35">
      <c r="A127" t="s">
        <v>222</v>
      </c>
      <c r="B127" s="33">
        <v>1.9956676193720199E-2</v>
      </c>
      <c r="C127" s="34">
        <v>2.7200000000000002E-2</v>
      </c>
    </row>
    <row r="128" spans="1:3" x14ac:dyDescent="0.35">
      <c r="A128" t="s">
        <v>223</v>
      </c>
      <c r="B128" s="33">
        <v>-1.0787187141450799E-2</v>
      </c>
      <c r="C128" s="34">
        <v>3.7200000000000004E-2</v>
      </c>
    </row>
    <row r="129" spans="1:3" x14ac:dyDescent="0.35">
      <c r="A129" t="s">
        <v>224</v>
      </c>
      <c r="B129" s="33">
        <v>-1.50935363367788E-2</v>
      </c>
      <c r="C129" s="34">
        <v>5.5000000000000005E-3</v>
      </c>
    </row>
    <row r="130" spans="1:3" x14ac:dyDescent="0.35">
      <c r="A130" t="s">
        <v>225</v>
      </c>
      <c r="B130" s="33">
        <v>1.8751307908163001E-2</v>
      </c>
      <c r="C130" s="34">
        <v>3.3500000000000002E-2</v>
      </c>
    </row>
    <row r="131" spans="1:3" x14ac:dyDescent="0.35">
      <c r="A131" t="s">
        <v>226</v>
      </c>
      <c r="B131" s="33">
        <v>5.2497923865137902E-3</v>
      </c>
      <c r="C131" s="34">
        <v>-1.52E-2</v>
      </c>
    </row>
    <row r="132" spans="1:3" x14ac:dyDescent="0.35">
      <c r="A132" t="s">
        <v>227</v>
      </c>
      <c r="B132" s="33">
        <v>1.34128649118841E-2</v>
      </c>
      <c r="C132" s="34">
        <v>3.9599999999999996E-2</v>
      </c>
    </row>
    <row r="133" spans="1:3" x14ac:dyDescent="0.35">
      <c r="A133" t="s">
        <v>228</v>
      </c>
      <c r="B133" s="33">
        <v>1.3012975554101001E-2</v>
      </c>
      <c r="C133" s="34">
        <v>1.03E-2</v>
      </c>
    </row>
    <row r="134" spans="1:3" x14ac:dyDescent="0.35">
      <c r="A134" t="s">
        <v>229</v>
      </c>
      <c r="B134" s="33">
        <v>-7.8486175787572096E-2</v>
      </c>
      <c r="C134" s="34">
        <v>2.2599999999999999E-2</v>
      </c>
    </row>
    <row r="135" spans="1:3" x14ac:dyDescent="0.35">
      <c r="A135" t="s">
        <v>230</v>
      </c>
      <c r="B135" s="33">
        <v>3.7609193956605398E-2</v>
      </c>
      <c r="C135" s="34">
        <v>1.3300000000000001E-2</v>
      </c>
    </row>
    <row r="136" spans="1:3" x14ac:dyDescent="0.35">
      <c r="A136" t="s">
        <v>231</v>
      </c>
      <c r="B136" s="33">
        <v>3.6792453301060499E-2</v>
      </c>
      <c r="C136" s="34">
        <v>7.3000000000000001E-3</v>
      </c>
    </row>
    <row r="137" spans="1:3" x14ac:dyDescent="0.35">
      <c r="A137" t="s">
        <v>232</v>
      </c>
      <c r="B137" s="33">
        <v>6.3813680732571001E-2</v>
      </c>
      <c r="C137" s="34">
        <v>2.06E-2</v>
      </c>
    </row>
    <row r="138" spans="1:3" x14ac:dyDescent="0.35">
      <c r="A138" t="s">
        <v>233</v>
      </c>
      <c r="B138" s="33">
        <v>-1.71543682621756E-2</v>
      </c>
      <c r="C138" s="34">
        <v>2.3599999999999999E-2</v>
      </c>
    </row>
    <row r="139" spans="1:3" x14ac:dyDescent="0.35">
      <c r="A139" t="s">
        <v>234</v>
      </c>
      <c r="B139" s="33">
        <v>2.9398954005732399E-2</v>
      </c>
      <c r="C139" s="34">
        <v>-1.1399999999999999E-2</v>
      </c>
    </row>
    <row r="140" spans="1:3" x14ac:dyDescent="0.35">
      <c r="A140" t="s">
        <v>235</v>
      </c>
      <c r="B140" s="33">
        <v>9.7123900394111996E-3</v>
      </c>
      <c r="C140" s="34">
        <v>-5.9699999999999996E-2</v>
      </c>
    </row>
    <row r="141" spans="1:3" x14ac:dyDescent="0.35">
      <c r="A141" t="s">
        <v>236</v>
      </c>
      <c r="B141" s="33">
        <v>2.1398103095587599E-2</v>
      </c>
      <c r="C141" s="34">
        <v>2.7699999999999999E-2</v>
      </c>
    </row>
    <row r="142" spans="1:3" x14ac:dyDescent="0.35">
      <c r="A142" t="s">
        <v>237</v>
      </c>
      <c r="B142" s="33">
        <v>8.1824133659393394E-2</v>
      </c>
      <c r="C142" s="34">
        <v>5.0099999999999999E-2</v>
      </c>
    </row>
    <row r="143" spans="1:3" x14ac:dyDescent="0.35">
      <c r="A143" t="s">
        <v>238</v>
      </c>
      <c r="B143" s="33">
        <v>-1.1021213236293501E-2</v>
      </c>
      <c r="C143" s="34">
        <v>8.6E-3</v>
      </c>
    </row>
    <row r="144" spans="1:3" x14ac:dyDescent="0.35">
      <c r="A144" t="s">
        <v>239</v>
      </c>
      <c r="B144" s="33">
        <v>3.2721327066158802E-2</v>
      </c>
      <c r="C144" s="34">
        <v>6.25E-2</v>
      </c>
    </row>
    <row r="145" spans="1:3" x14ac:dyDescent="0.35">
      <c r="A145" t="s">
        <v>240</v>
      </c>
      <c r="B145" s="33">
        <v>3.3065403075712499E-2</v>
      </c>
      <c r="C145" s="34">
        <v>-1.7000000000000001E-2</v>
      </c>
    </row>
    <row r="146" spans="1:3" x14ac:dyDescent="0.35">
      <c r="A146" t="s">
        <v>241</v>
      </c>
      <c r="B146" s="33">
        <v>-2.0181608289007599E-2</v>
      </c>
      <c r="C146" s="34">
        <v>4.99E-2</v>
      </c>
    </row>
    <row r="147" spans="1:3" x14ac:dyDescent="0.35">
      <c r="A147" t="s">
        <v>242</v>
      </c>
      <c r="B147" s="33">
        <v>-7.3024248752481896E-2</v>
      </c>
      <c r="C147" s="34">
        <v>-4.8999999999999998E-3</v>
      </c>
    </row>
    <row r="148" spans="1:3" x14ac:dyDescent="0.35">
      <c r="A148" t="s">
        <v>243</v>
      </c>
      <c r="B148" s="33">
        <v>3.0641016787272199E-2</v>
      </c>
      <c r="C148" s="34">
        <v>-5.0300000000000004E-2</v>
      </c>
    </row>
    <row r="149" spans="1:3" x14ac:dyDescent="0.35">
      <c r="A149" t="s">
        <v>244</v>
      </c>
      <c r="B149" s="33">
        <v>2.4099156657010901E-2</v>
      </c>
      <c r="C149" s="34">
        <v>4.0399999999999998E-2</v>
      </c>
    </row>
    <row r="150" spans="1:3" x14ac:dyDescent="0.35">
      <c r="A150" t="s">
        <v>245</v>
      </c>
      <c r="B150" s="33">
        <v>4.1118974575641697E-2</v>
      </c>
      <c r="C150" s="34">
        <v>6.7400000000000002E-2</v>
      </c>
    </row>
    <row r="151" spans="1:3" x14ac:dyDescent="0.35">
      <c r="A151" t="s">
        <v>246</v>
      </c>
      <c r="B151" s="33">
        <v>-1.7175227145423799E-2</v>
      </c>
      <c r="C151" s="34">
        <v>4.0999999999999995E-2</v>
      </c>
    </row>
    <row r="152" spans="1:3" x14ac:dyDescent="0.35">
      <c r="A152" t="s">
        <v>247</v>
      </c>
      <c r="B152" s="33">
        <v>1.7600591103173299E-2</v>
      </c>
      <c r="C152" s="34">
        <v>7.3300000000000004E-2</v>
      </c>
    </row>
    <row r="153" spans="1:3" x14ac:dyDescent="0.35">
      <c r="A153" t="s">
        <v>248</v>
      </c>
      <c r="B153" s="33">
        <v>-4.1286554087119003E-2</v>
      </c>
      <c r="C153" s="34">
        <v>-4.1500000000000002E-2</v>
      </c>
    </row>
    <row r="154" spans="1:3" x14ac:dyDescent="0.35">
      <c r="A154" t="s">
        <v>249</v>
      </c>
      <c r="B154" s="33">
        <v>-3.0037847353399601E-2</v>
      </c>
      <c r="C154" s="34">
        <v>5.3499999999999999E-2</v>
      </c>
    </row>
    <row r="155" spans="1:3" x14ac:dyDescent="0.35">
      <c r="A155" t="s">
        <v>250</v>
      </c>
      <c r="B155" s="33">
        <v>7.1919621767987602E-3</v>
      </c>
      <c r="C155" s="34">
        <v>-3.7999999999999999E-2</v>
      </c>
    </row>
    <row r="156" spans="1:3" x14ac:dyDescent="0.35">
      <c r="A156" t="s">
        <v>251</v>
      </c>
      <c r="B156" s="33">
        <v>7.1012584635522999E-3</v>
      </c>
      <c r="C156" s="34">
        <v>2.98E-2</v>
      </c>
    </row>
    <row r="157" spans="1:3" x14ac:dyDescent="0.35">
      <c r="A157" t="s">
        <v>252</v>
      </c>
      <c r="B157" s="33">
        <v>5.9568189084576999E-2</v>
      </c>
      <c r="C157" s="34">
        <v>1.32E-2</v>
      </c>
    </row>
    <row r="158" spans="1:3" x14ac:dyDescent="0.35">
      <c r="A158" t="s">
        <v>253</v>
      </c>
      <c r="B158" s="33">
        <v>1.1833730218418201E-2</v>
      </c>
      <c r="C158" s="34">
        <v>1.5E-3</v>
      </c>
    </row>
    <row r="159" spans="1:3" x14ac:dyDescent="0.35">
      <c r="A159" t="s">
        <v>254</v>
      </c>
      <c r="B159" s="33">
        <v>4.6143898611132397E-2</v>
      </c>
      <c r="C159" s="34">
        <v>7.0400000000000004E-2</v>
      </c>
    </row>
    <row r="160" spans="1:3" x14ac:dyDescent="0.35">
      <c r="A160" t="s">
        <v>255</v>
      </c>
      <c r="B160" s="33">
        <v>1.8942564170937499E-2</v>
      </c>
      <c r="C160" s="34">
        <v>4.7599999999999996E-2</v>
      </c>
    </row>
    <row r="161" spans="1:4" x14ac:dyDescent="0.35">
      <c r="A161" t="s">
        <v>256</v>
      </c>
      <c r="B161" s="33">
        <v>2.4554694857922402E-2</v>
      </c>
      <c r="C161" s="34">
        <v>7.3000000000000001E-3</v>
      </c>
    </row>
    <row r="162" spans="1:4" x14ac:dyDescent="0.35">
      <c r="A162" t="s">
        <v>257</v>
      </c>
      <c r="B162" s="33">
        <v>4.3544386216707101E-2</v>
      </c>
      <c r="C162" s="34">
        <v>-3.0699999999999998E-2</v>
      </c>
    </row>
    <row r="163" spans="1:4" x14ac:dyDescent="0.35">
      <c r="A163" t="s">
        <v>258</v>
      </c>
      <c r="B163" s="33">
        <v>3.2732118491180302E-2</v>
      </c>
      <c r="C163" s="34">
        <v>3.1800000000000002E-2</v>
      </c>
    </row>
    <row r="164" spans="1:4" x14ac:dyDescent="0.35">
      <c r="A164" t="s">
        <v>259</v>
      </c>
      <c r="B164" s="33">
        <v>9.1905679268505E-2</v>
      </c>
      <c r="C164" s="34">
        <v>-2.46E-2</v>
      </c>
    </row>
    <row r="165" spans="1:4" x14ac:dyDescent="0.35">
      <c r="A165" t="s">
        <v>260</v>
      </c>
      <c r="B165" s="33">
        <v>6.3605364670163894E-2</v>
      </c>
      <c r="C165" s="34">
        <v>-0.16079999999999997</v>
      </c>
    </row>
    <row r="166" spans="1:4" x14ac:dyDescent="0.35">
      <c r="A166" t="s">
        <v>261</v>
      </c>
      <c r="B166" s="33">
        <v>-7.1244394313241394E-2</v>
      </c>
      <c r="C166" s="34">
        <v>6.1500000000000006E-2</v>
      </c>
    </row>
    <row r="167" spans="1:4" x14ac:dyDescent="0.35">
      <c r="A167" t="s">
        <v>262</v>
      </c>
      <c r="B167" s="33">
        <v>4.5499502970169402E-3</v>
      </c>
      <c r="C167" s="34">
        <v>7.1300000000000002E-2</v>
      </c>
    </row>
    <row r="168" spans="1:4" x14ac:dyDescent="0.35">
      <c r="A168" t="s">
        <v>263</v>
      </c>
      <c r="B168" s="33">
        <v>6.08664406631855E-2</v>
      </c>
      <c r="C168" s="34">
        <v>6.0999999999999999E-2</v>
      </c>
    </row>
    <row r="169" spans="1:4" x14ac:dyDescent="0.35">
      <c r="A169" t="s">
        <v>264</v>
      </c>
      <c r="B169" s="33">
        <v>8.2242700478269107E-2</v>
      </c>
      <c r="C169" s="34">
        <v>6.1600000000000002E-2</v>
      </c>
    </row>
    <row r="170" spans="1:4" x14ac:dyDescent="0.35">
      <c r="A170" t="s">
        <v>265</v>
      </c>
      <c r="B170" s="33">
        <v>1.9427603711979401E-2</v>
      </c>
      <c r="C170" s="34">
        <v>3.5000000000000003E-2</v>
      </c>
    </row>
    <row r="171" spans="1:4" x14ac:dyDescent="0.35">
      <c r="A171" t="s">
        <v>266</v>
      </c>
      <c r="B171" s="33">
        <v>5.3468054121623101E-2</v>
      </c>
      <c r="C171" s="34">
        <v>-4.0800000000000003E-2</v>
      </c>
    </row>
    <row r="172" spans="1:4" x14ac:dyDescent="0.35">
      <c r="A172" t="s">
        <v>267</v>
      </c>
      <c r="B172" s="33">
        <v>-9.4192746213846601E-2</v>
      </c>
      <c r="C172" s="34">
        <v>3.4500000000000003E-2</v>
      </c>
    </row>
    <row r="173" spans="1:4" x14ac:dyDescent="0.35">
      <c r="A173" t="s">
        <v>268</v>
      </c>
      <c r="B173" s="33">
        <v>-1.7764323276975798E-2</v>
      </c>
      <c r="C173" s="34">
        <v>4.3299999999999998E-2</v>
      </c>
      <c r="D173" s="34">
        <v>-2.0381217506233403E-2</v>
      </c>
    </row>
    <row r="174" spans="1:4" x14ac:dyDescent="0.35">
      <c r="A174" t="s">
        <v>269</v>
      </c>
      <c r="B174" s="33">
        <v>9.2593797476171899E-2</v>
      </c>
      <c r="C174" s="34">
        <v>-2.46E-2</v>
      </c>
      <c r="D174" s="34">
        <v>-2.990841465402691E-2</v>
      </c>
    </row>
    <row r="175" spans="1:4" x14ac:dyDescent="0.35">
      <c r="A175" t="s">
        <v>270</v>
      </c>
      <c r="B175" s="33">
        <v>-5.5692445384562597E-2</v>
      </c>
      <c r="C175" s="34">
        <v>4.7699999999999992E-2</v>
      </c>
      <c r="D175" s="34">
        <v>6.4272622083550807E-2</v>
      </c>
    </row>
    <row r="176" spans="1:4" x14ac:dyDescent="0.35">
      <c r="A176" t="s">
        <v>271</v>
      </c>
      <c r="B176" s="33">
        <v>2.90463480351273E-2</v>
      </c>
      <c r="C176" s="34">
        <v>-3.49E-2</v>
      </c>
      <c r="D176" s="34">
        <v>4.7103971945262169E-2</v>
      </c>
    </row>
    <row r="177" spans="1:4" x14ac:dyDescent="0.35">
      <c r="A177" t="s">
        <v>272</v>
      </c>
      <c r="B177" s="33">
        <v>-5.4142967598816904E-3</v>
      </c>
      <c r="C177" s="34">
        <v>-1.38E-2</v>
      </c>
      <c r="D177" s="34">
        <v>-2.5845642998037349E-3</v>
      </c>
    </row>
    <row r="178" spans="1:4" x14ac:dyDescent="0.35">
      <c r="A178" t="s">
        <v>273</v>
      </c>
      <c r="B178" s="33">
        <v>-1.63316014650886E-3</v>
      </c>
      <c r="C178" s="34">
        <v>-2.7900000000000001E-2</v>
      </c>
      <c r="D178" s="34">
        <v>2.3741346905679476E-2</v>
      </c>
    </row>
    <row r="179" spans="1:4" x14ac:dyDescent="0.35">
      <c r="A179" t="s">
        <v>274</v>
      </c>
      <c r="B179" s="33">
        <v>-2.3991752544698201E-2</v>
      </c>
      <c r="C179" s="34">
        <v>6.1200000000000004E-2</v>
      </c>
      <c r="D179" s="34">
        <v>-9.2802973023233051E-2</v>
      </c>
    </row>
    <row r="180" spans="1:4" x14ac:dyDescent="0.35">
      <c r="A180" t="s">
        <v>275</v>
      </c>
      <c r="B180" s="33">
        <v>5.3333591449364399E-2</v>
      </c>
      <c r="C180" s="34">
        <v>3.3700000000000001E-2</v>
      </c>
      <c r="D180" s="34">
        <v>0.11447964282391151</v>
      </c>
    </row>
    <row r="181" spans="1:4" x14ac:dyDescent="0.35">
      <c r="A181" t="s">
        <v>276</v>
      </c>
      <c r="B181" s="33">
        <v>4.3945311333897903E-2</v>
      </c>
      <c r="C181" s="34">
        <v>7.7199999999999991E-2</v>
      </c>
      <c r="D181" s="34">
        <v>-1.7077405995676583E-2</v>
      </c>
    </row>
    <row r="182" spans="1:4" x14ac:dyDescent="0.35">
      <c r="A182" t="s">
        <v>277</v>
      </c>
      <c r="B182" s="33">
        <v>1.74914021449416E-2</v>
      </c>
      <c r="C182" s="34">
        <v>-4.7400000000000005E-2</v>
      </c>
      <c r="D182" s="34">
        <v>-1.4277019982405659E-2</v>
      </c>
    </row>
    <row r="183" spans="1:4" x14ac:dyDescent="0.35">
      <c r="A183" t="s">
        <v>278</v>
      </c>
      <c r="B183" s="33">
        <v>4.6512076989738499E-2</v>
      </c>
      <c r="C183" s="34">
        <v>2.4500000000000001E-2</v>
      </c>
      <c r="D183" s="34">
        <v>4.7050566225168983E-3</v>
      </c>
    </row>
    <row r="184" spans="1:4" x14ac:dyDescent="0.35">
      <c r="A184" t="s">
        <v>279</v>
      </c>
      <c r="B184" s="33">
        <v>-5.20774263616611E-2</v>
      </c>
      <c r="C184" s="34">
        <v>5.2000000000000005E-2</v>
      </c>
      <c r="D184" s="34">
        <v>-5.443561899544317E-2</v>
      </c>
    </row>
    <row r="185" spans="1:4" x14ac:dyDescent="0.35">
      <c r="A185" t="s">
        <v>280</v>
      </c>
      <c r="B185" s="33">
        <v>2.5839703360415699E-2</v>
      </c>
      <c r="C185" s="34">
        <v>-6.4000000000000001E-2</v>
      </c>
      <c r="D185" s="34">
        <v>6.7998839591937463E-2</v>
      </c>
    </row>
    <row r="186" spans="1:4" x14ac:dyDescent="0.35">
      <c r="A186" t="s">
        <v>281</v>
      </c>
      <c r="B186" s="33">
        <v>3.9217496235653002E-2</v>
      </c>
      <c r="C186" s="34">
        <v>-4.4199999999999996E-2</v>
      </c>
      <c r="D186" s="34">
        <v>8.8926136164079444E-3</v>
      </c>
    </row>
    <row r="187" spans="1:4" x14ac:dyDescent="0.35">
      <c r="A187" t="s">
        <v>282</v>
      </c>
      <c r="B187" s="33">
        <v>5.85811288787925E-2</v>
      </c>
      <c r="C187" s="34">
        <v>4.6399999999999997E-2</v>
      </c>
      <c r="D187" s="34">
        <v>6.5588623437508181E-3</v>
      </c>
    </row>
    <row r="188" spans="1:4" x14ac:dyDescent="0.35">
      <c r="A188" t="s">
        <v>283</v>
      </c>
      <c r="B188" s="33">
        <v>-6.8600660008926303E-3</v>
      </c>
      <c r="C188" s="34">
        <v>-2.5099999999999997E-2</v>
      </c>
      <c r="D188" s="34">
        <v>-3.1254523302443757E-2</v>
      </c>
    </row>
    <row r="189" spans="1:4" x14ac:dyDescent="0.35">
      <c r="A189" t="s">
        <v>284</v>
      </c>
      <c r="B189" s="33">
        <v>8.5044735786801703E-2</v>
      </c>
      <c r="C189" s="34">
        <v>7.0300000000000001E-2</v>
      </c>
      <c r="D189" s="34">
        <v>5.4284904396209935E-3</v>
      </c>
    </row>
    <row r="190" spans="1:4" x14ac:dyDescent="0.35">
      <c r="A190" t="s">
        <v>285</v>
      </c>
      <c r="B190" s="33">
        <v>-8.7762432344022298E-3</v>
      </c>
      <c r="C190" s="34">
        <v>-5.45E-2</v>
      </c>
      <c r="D190" s="34">
        <v>-4.4802240095162912E-2</v>
      </c>
    </row>
    <row r="191" spans="1:4" x14ac:dyDescent="0.35">
      <c r="A191" t="s">
        <v>286</v>
      </c>
      <c r="B191" s="33">
        <v>1.6878902182929999E-2</v>
      </c>
      <c r="C191" s="34">
        <v>-2.76E-2</v>
      </c>
      <c r="D191" s="34">
        <v>1.3220416318288899E-2</v>
      </c>
    </row>
    <row r="192" spans="1:4" x14ac:dyDescent="0.35">
      <c r="A192" t="s">
        <v>287</v>
      </c>
      <c r="B192" s="33">
        <v>5.6652419784113298E-2</v>
      </c>
      <c r="C192" s="34">
        <v>-0.1072</v>
      </c>
      <c r="D192" s="34">
        <v>-2.2872493817651107E-2</v>
      </c>
    </row>
    <row r="193" spans="1:4" x14ac:dyDescent="0.35">
      <c r="A193" t="s">
        <v>288</v>
      </c>
      <c r="B193" s="33">
        <v>-2.72135472354284E-2</v>
      </c>
      <c r="C193" s="34">
        <v>1.1899999999999999E-2</v>
      </c>
      <c r="D193" s="34">
        <v>-1.30139547792502E-2</v>
      </c>
    </row>
    <row r="194" spans="1:4" x14ac:dyDescent="0.35">
      <c r="A194" t="s">
        <v>289</v>
      </c>
      <c r="B194" s="33">
        <v>-2.2812123608076499E-2</v>
      </c>
      <c r="C194" s="34">
        <v>3.1300000000000001E-2</v>
      </c>
      <c r="D194" s="34">
        <v>8.254748701100852E-3</v>
      </c>
    </row>
    <row r="195" spans="1:4" x14ac:dyDescent="0.35">
      <c r="A195" t="s">
        <v>290</v>
      </c>
      <c r="B195" s="33">
        <v>4.3217882535472102E-3</v>
      </c>
      <c r="C195" s="34">
        <v>-0.10050000000000001</v>
      </c>
      <c r="D195" s="34">
        <v>-2.5613045014026486E-2</v>
      </c>
    </row>
    <row r="196" spans="1:4" x14ac:dyDescent="0.35">
      <c r="A196" t="s">
        <v>291</v>
      </c>
      <c r="B196" s="33">
        <v>5.6672416650901898E-2</v>
      </c>
      <c r="C196" s="34">
        <v>-7.2599999999999998E-2</v>
      </c>
      <c r="D196" s="34">
        <v>3.6871057119781073E-2</v>
      </c>
    </row>
    <row r="197" spans="1:4" x14ac:dyDescent="0.35">
      <c r="A197" t="s">
        <v>292</v>
      </c>
      <c r="B197" s="33">
        <v>2.3001748646605698E-2</v>
      </c>
      <c r="C197" s="34">
        <v>7.9399999999999998E-2</v>
      </c>
      <c r="D197" s="34">
        <v>-5.3637123672730103E-2</v>
      </c>
    </row>
    <row r="198" spans="1:4" x14ac:dyDescent="0.35">
      <c r="A198" t="s">
        <v>293</v>
      </c>
      <c r="B198" s="33">
        <v>-3.9742571879236403E-3</v>
      </c>
      <c r="C198" s="34">
        <v>7.1999999999999998E-3</v>
      </c>
      <c r="D198" s="34">
        <v>-3.5840082619120986E-2</v>
      </c>
    </row>
    <row r="199" spans="1:4" x14ac:dyDescent="0.35">
      <c r="A199" t="s">
        <v>294</v>
      </c>
      <c r="B199" s="33">
        <v>8.8045182096260794E-3</v>
      </c>
      <c r="C199" s="34">
        <v>-1.9400000000000001E-2</v>
      </c>
      <c r="D199" s="34">
        <v>-5.1754209303552047E-2</v>
      </c>
    </row>
    <row r="200" spans="1:4" x14ac:dyDescent="0.35">
      <c r="A200" t="s">
        <v>295</v>
      </c>
      <c r="B200" s="33">
        <v>-3.7943754635355098E-2</v>
      </c>
      <c r="C200" s="34">
        <v>-2.1299999999999999E-2</v>
      </c>
      <c r="D200" s="34">
        <v>2.5933213326737127E-2</v>
      </c>
    </row>
    <row r="201" spans="1:4" x14ac:dyDescent="0.35">
      <c r="A201" t="s">
        <v>296</v>
      </c>
      <c r="B201" s="33">
        <v>1.32279100272724E-2</v>
      </c>
      <c r="C201" s="34">
        <v>-6.4600000000000005E-2</v>
      </c>
      <c r="D201" s="34">
        <v>-1.7626016276219826E-2</v>
      </c>
    </row>
    <row r="202" spans="1:4" x14ac:dyDescent="0.35">
      <c r="A202" t="s">
        <v>297</v>
      </c>
      <c r="B202" s="33">
        <v>7.4290245257768506E-2</v>
      </c>
      <c r="C202" s="34">
        <v>-9.2499999999999999E-2</v>
      </c>
      <c r="D202" s="34">
        <v>5.8731915359413391E-2</v>
      </c>
    </row>
    <row r="203" spans="1:4" x14ac:dyDescent="0.35">
      <c r="A203" t="s">
        <v>298</v>
      </c>
      <c r="B203" s="33">
        <v>4.21401745409416E-2</v>
      </c>
      <c r="C203" s="34">
        <v>2.46E-2</v>
      </c>
      <c r="D203" s="34">
        <v>5.7912602882609299E-2</v>
      </c>
    </row>
    <row r="204" spans="1:4" x14ac:dyDescent="0.35">
      <c r="A204" t="s">
        <v>299</v>
      </c>
      <c r="B204" s="33">
        <v>-3.57061806401213E-2</v>
      </c>
      <c r="C204" s="34">
        <v>7.5399999999999995E-2</v>
      </c>
      <c r="D204" s="34">
        <v>-2.6246192471664143E-2</v>
      </c>
    </row>
    <row r="205" spans="1:4" x14ac:dyDescent="0.35">
      <c r="A205" t="s">
        <v>300</v>
      </c>
      <c r="B205" s="33">
        <v>1.9815053473037799E-2</v>
      </c>
      <c r="C205" s="34">
        <v>1.6E-2</v>
      </c>
      <c r="D205" s="34">
        <v>-1.0490872474935086E-2</v>
      </c>
    </row>
    <row r="206" spans="1:4" x14ac:dyDescent="0.35">
      <c r="A206" t="s">
        <v>301</v>
      </c>
      <c r="B206" s="33">
        <v>1.6303522191554901E-2</v>
      </c>
      <c r="C206" s="34">
        <v>-1.44E-2</v>
      </c>
      <c r="D206" s="34">
        <v>-1.2390243647216465E-2</v>
      </c>
    </row>
    <row r="207" spans="1:4" x14ac:dyDescent="0.35">
      <c r="A207" t="s">
        <v>302</v>
      </c>
      <c r="B207" s="33">
        <v>-6.77715913500715E-3</v>
      </c>
      <c r="C207" s="34">
        <v>-2.29E-2</v>
      </c>
      <c r="D207" s="34">
        <v>-9.024101257405515E-3</v>
      </c>
    </row>
    <row r="208" spans="1:4" x14ac:dyDescent="0.35">
      <c r="A208" t="s">
        <v>303</v>
      </c>
      <c r="B208" s="33">
        <v>-6.0303487829419897E-2</v>
      </c>
      <c r="C208" s="34">
        <v>4.24E-2</v>
      </c>
      <c r="D208" s="34">
        <v>2.1479785980397702E-2</v>
      </c>
    </row>
    <row r="209" spans="1:4" x14ac:dyDescent="0.35">
      <c r="A209" t="s">
        <v>304</v>
      </c>
      <c r="B209" s="33">
        <v>4.34665193786231E-2</v>
      </c>
      <c r="C209" s="34">
        <v>-5.2000000000000005E-2</v>
      </c>
      <c r="D209" s="34">
        <v>-9.8009383280544433E-3</v>
      </c>
    </row>
    <row r="210" spans="1:4" x14ac:dyDescent="0.35">
      <c r="A210" t="s">
        <v>305</v>
      </c>
      <c r="B210" s="33">
        <v>3.2098885956962898E-2</v>
      </c>
      <c r="C210" s="34">
        <v>-1.38E-2</v>
      </c>
      <c r="D210" s="34">
        <v>8.7224398255250617E-3</v>
      </c>
    </row>
    <row r="211" spans="1:4" x14ac:dyDescent="0.35">
      <c r="A211" t="s">
        <v>306</v>
      </c>
      <c r="B211" s="33">
        <v>-2.1167400515506099E-2</v>
      </c>
      <c r="C211" s="34">
        <v>-7.2099999999999997E-2</v>
      </c>
      <c r="D211" s="34">
        <v>-3.1299739355863741E-2</v>
      </c>
    </row>
    <row r="212" spans="1:4" x14ac:dyDescent="0.35">
      <c r="A212" t="s">
        <v>307</v>
      </c>
      <c r="B212" s="33">
        <v>2.12670645660628E-2</v>
      </c>
      <c r="C212" s="34">
        <v>-8.1799999999999998E-2</v>
      </c>
      <c r="D212" s="34">
        <v>-9.3114192779440164E-3</v>
      </c>
    </row>
    <row r="213" spans="1:4" x14ac:dyDescent="0.35">
      <c r="A213" t="s">
        <v>308</v>
      </c>
      <c r="B213" s="33">
        <v>1.8244889811418301E-2</v>
      </c>
      <c r="C213" s="34">
        <v>5.0000000000000001E-3</v>
      </c>
      <c r="D213" s="34">
        <v>-2.2422271615221791E-2</v>
      </c>
    </row>
    <row r="214" spans="1:4" x14ac:dyDescent="0.35">
      <c r="A214" t="s">
        <v>309</v>
      </c>
      <c r="B214" s="33">
        <v>-9.9625546725461795E-4</v>
      </c>
      <c r="C214" s="34">
        <v>-0.10349999999999999</v>
      </c>
      <c r="D214" s="34">
        <v>1.5297823425580639E-2</v>
      </c>
    </row>
    <row r="215" spans="1:4" x14ac:dyDescent="0.35">
      <c r="A215" t="s">
        <v>310</v>
      </c>
      <c r="B215" s="33">
        <v>-4.2190862264793801E-2</v>
      </c>
      <c r="C215" s="34">
        <v>7.8399999999999997E-2</v>
      </c>
      <c r="D215" s="34">
        <v>-2.7213780794998355E-2</v>
      </c>
    </row>
    <row r="216" spans="1:4" x14ac:dyDescent="0.35">
      <c r="A216" t="s">
        <v>311</v>
      </c>
      <c r="B216" s="33">
        <v>-8.1687664660706708E-3</v>
      </c>
      <c r="C216" s="34">
        <v>5.96E-2</v>
      </c>
      <c r="D216" s="34">
        <v>7.013393801467982E-4</v>
      </c>
    </row>
    <row r="217" spans="1:4" x14ac:dyDescent="0.35">
      <c r="A217" t="s">
        <v>312</v>
      </c>
      <c r="B217" s="33">
        <v>8.2983162289150106E-2</v>
      </c>
      <c r="C217" s="34">
        <v>-5.7599999999999998E-2</v>
      </c>
      <c r="D217" s="34">
        <v>-3.4317296127852039E-2</v>
      </c>
    </row>
    <row r="218" spans="1:4" x14ac:dyDescent="0.35">
      <c r="A218" t="s">
        <v>313</v>
      </c>
      <c r="B218" s="33">
        <v>5.0132945011318999E-2</v>
      </c>
      <c r="C218" s="34">
        <v>-2.5699999999999997E-2</v>
      </c>
      <c r="D218" s="34">
        <v>8.831758419300198E-2</v>
      </c>
    </row>
    <row r="219" spans="1:4" x14ac:dyDescent="0.35">
      <c r="A219" t="s">
        <v>314</v>
      </c>
      <c r="B219" s="33">
        <v>4.0626353868635501E-2</v>
      </c>
      <c r="C219" s="34">
        <v>-1.8799999999999997E-2</v>
      </c>
      <c r="D219" s="34">
        <v>-3.8286840596105882E-2</v>
      </c>
    </row>
    <row r="220" spans="1:4" x14ac:dyDescent="0.35">
      <c r="A220" t="s">
        <v>315</v>
      </c>
      <c r="B220" s="33">
        <v>-6.16139094066026E-2</v>
      </c>
      <c r="C220" s="34">
        <v>1.09E-2</v>
      </c>
      <c r="D220" s="34">
        <v>-5.2249389141300603E-2</v>
      </c>
    </row>
    <row r="221" spans="1:4" x14ac:dyDescent="0.35">
      <c r="A221" t="s">
        <v>316</v>
      </c>
      <c r="B221" s="33">
        <v>-1.5759650361566301E-2</v>
      </c>
      <c r="C221" s="34">
        <v>8.2200000000000009E-2</v>
      </c>
      <c r="D221" s="34">
        <v>-2.8386562171330742E-2</v>
      </c>
    </row>
    <row r="222" spans="1:4" x14ac:dyDescent="0.35">
      <c r="A222" t="s">
        <v>317</v>
      </c>
      <c r="B222" s="33">
        <v>9.5331873658453092E-3</v>
      </c>
      <c r="C222" s="34">
        <v>6.0499999999999998E-2</v>
      </c>
      <c r="D222" s="34">
        <v>-0.15419996075388279</v>
      </c>
    </row>
    <row r="223" spans="1:4" x14ac:dyDescent="0.35">
      <c r="A223" t="s">
        <v>318</v>
      </c>
      <c r="B223" s="33">
        <v>-1.83457835139283E-2</v>
      </c>
      <c r="C223" s="34">
        <v>1.4199999999999999E-2</v>
      </c>
      <c r="D223" s="34">
        <v>3.1617256243958863E-2</v>
      </c>
    </row>
    <row r="224" spans="1:4" x14ac:dyDescent="0.35">
      <c r="A224" t="s">
        <v>319</v>
      </c>
      <c r="B224" s="33">
        <v>-2.7908321012849499E-2</v>
      </c>
      <c r="C224" s="34">
        <v>2.35E-2</v>
      </c>
      <c r="D224" s="34">
        <v>7.4399519082714582E-2</v>
      </c>
    </row>
    <row r="225" spans="1:4" x14ac:dyDescent="0.35">
      <c r="A225" t="s">
        <v>320</v>
      </c>
      <c r="B225" s="33">
        <v>-4.6039207723343597E-3</v>
      </c>
      <c r="C225" s="34">
        <v>2.3399999999999997E-2</v>
      </c>
      <c r="D225" s="34">
        <v>7.3638732929335888E-3</v>
      </c>
    </row>
    <row r="226" spans="1:4" x14ac:dyDescent="0.35">
      <c r="A226" t="s">
        <v>321</v>
      </c>
      <c r="B226" s="33">
        <v>4.56108337044005E-2</v>
      </c>
      <c r="C226" s="34">
        <v>-1.24E-2</v>
      </c>
      <c r="D226" s="34">
        <v>7.801030529779973E-3</v>
      </c>
    </row>
    <row r="227" spans="1:4" x14ac:dyDescent="0.35">
      <c r="A227" t="s">
        <v>322</v>
      </c>
      <c r="B227" s="33">
        <v>9.76456947243933E-2</v>
      </c>
      <c r="C227" s="34">
        <v>6.08E-2</v>
      </c>
      <c r="D227" s="34">
        <v>3.0270085137383161E-3</v>
      </c>
    </row>
    <row r="228" spans="1:4" x14ac:dyDescent="0.35">
      <c r="A228" t="s">
        <v>323</v>
      </c>
      <c r="B228" s="33">
        <v>1.88648067797198E-2</v>
      </c>
      <c r="C228" s="34">
        <v>1.3500000000000002E-2</v>
      </c>
      <c r="D228" s="34">
        <v>2.7367880043028543E-2</v>
      </c>
    </row>
    <row r="229" spans="1:4" x14ac:dyDescent="0.35">
      <c r="A229" t="s">
        <v>324</v>
      </c>
      <c r="B229" s="33">
        <v>8.3566620426711105E-2</v>
      </c>
      <c r="C229" s="34">
        <v>4.2900000000000001E-2</v>
      </c>
      <c r="D229" s="34">
        <v>3.2339375269429198E-2</v>
      </c>
    </row>
    <row r="230" spans="1:4" x14ac:dyDescent="0.35">
      <c r="A230" t="s">
        <v>325</v>
      </c>
      <c r="B230" s="33">
        <v>-1.06770218250453E-2</v>
      </c>
      <c r="C230" s="34">
        <v>2.1499999999999998E-2</v>
      </c>
      <c r="D230" s="34">
        <v>2.3689142750815989E-2</v>
      </c>
    </row>
    <row r="231" spans="1:4" x14ac:dyDescent="0.35">
      <c r="A231" t="s">
        <v>326</v>
      </c>
      <c r="B231" s="33">
        <v>9.3599582657983002E-2</v>
      </c>
      <c r="C231" s="34">
        <v>1.3999999999999999E-2</v>
      </c>
      <c r="D231" s="34">
        <v>5.6011942855438868E-2</v>
      </c>
    </row>
    <row r="232" spans="1:4" x14ac:dyDescent="0.35">
      <c r="A232" t="s">
        <v>327</v>
      </c>
      <c r="B232" s="33">
        <v>1.3987171076728399E-2</v>
      </c>
      <c r="C232" s="34">
        <v>-1.32E-2</v>
      </c>
      <c r="D232" s="34">
        <v>3.3820314297190866E-2</v>
      </c>
    </row>
    <row r="233" spans="1:4" x14ac:dyDescent="0.35">
      <c r="A233" t="s">
        <v>328</v>
      </c>
      <c r="B233" s="33">
        <v>-2.4213893052602499E-2</v>
      </c>
      <c r="C233" s="34">
        <v>-1.83E-2</v>
      </c>
      <c r="D233" s="34">
        <v>-8.8424829549816633E-2</v>
      </c>
    </row>
    <row r="234" spans="1:4" x14ac:dyDescent="0.35">
      <c r="A234" t="s">
        <v>329</v>
      </c>
      <c r="B234" s="33">
        <v>-1.6607948418734999E-2</v>
      </c>
      <c r="C234" s="34">
        <v>1.1699999999999999E-2</v>
      </c>
      <c r="D234" s="34">
        <v>-3.7455534538944443E-2</v>
      </c>
    </row>
    <row r="235" spans="1:4" x14ac:dyDescent="0.35">
      <c r="A235" t="s">
        <v>330</v>
      </c>
      <c r="B235" s="33">
        <v>-4.2320053850082598E-2</v>
      </c>
      <c r="C235" s="34">
        <v>1.8600000000000002E-2</v>
      </c>
      <c r="D235" s="34">
        <v>-1.6580692710190328E-2</v>
      </c>
    </row>
    <row r="236" spans="1:4" x14ac:dyDescent="0.35">
      <c r="A236" t="s">
        <v>331</v>
      </c>
      <c r="B236" s="33">
        <v>1.4191145274647401E-2</v>
      </c>
      <c r="C236" s="34">
        <v>-4.0599999999999997E-2</v>
      </c>
      <c r="D236" s="34">
        <v>-4.1348511243182754E-3</v>
      </c>
    </row>
    <row r="237" spans="1:4" x14ac:dyDescent="0.35">
      <c r="A237" t="s">
        <v>332</v>
      </c>
      <c r="B237" s="33">
        <v>-2.14539613079715E-2</v>
      </c>
      <c r="C237" s="34">
        <v>8.0000000000000004E-4</v>
      </c>
      <c r="D237" s="34">
        <v>1.5636847490090217E-2</v>
      </c>
    </row>
    <row r="238" spans="1:4" x14ac:dyDescent="0.35">
      <c r="A238" t="s">
        <v>333</v>
      </c>
      <c r="B238" s="33">
        <v>8.2295928117209302E-2</v>
      </c>
      <c r="C238" s="34">
        <v>1.6E-2</v>
      </c>
      <c r="D238" s="34">
        <v>-1.9193307175452125E-2</v>
      </c>
    </row>
    <row r="239" spans="1:4" x14ac:dyDescent="0.35">
      <c r="A239" t="s">
        <v>334</v>
      </c>
      <c r="B239" s="33">
        <v>-1.8217080511339301E-2</v>
      </c>
      <c r="C239" s="34">
        <v>1.43E-2</v>
      </c>
      <c r="D239" s="34">
        <v>-7.4059192267419693E-3</v>
      </c>
    </row>
    <row r="240" spans="1:4" x14ac:dyDescent="0.35">
      <c r="A240" t="s">
        <v>335</v>
      </c>
      <c r="B240" s="33">
        <v>4.38849506217606E-2</v>
      </c>
      <c r="C240" s="34">
        <v>4.5400000000000003E-2</v>
      </c>
      <c r="D240" s="34">
        <v>0.11434826010905234</v>
      </c>
    </row>
    <row r="241" spans="1:4" x14ac:dyDescent="0.35">
      <c r="A241" t="s">
        <v>336</v>
      </c>
      <c r="B241" s="33">
        <v>-2.7576941683342099E-2</v>
      </c>
      <c r="C241" s="34">
        <v>3.4300000000000004E-2</v>
      </c>
      <c r="D241" s="34">
        <v>-2.8670588086771719E-2</v>
      </c>
    </row>
    <row r="242" spans="1:4" x14ac:dyDescent="0.35">
      <c r="A242" t="s">
        <v>337</v>
      </c>
      <c r="B242" s="33">
        <v>4.0716301134736399E-2</v>
      </c>
      <c r="C242" s="34">
        <v>-2.76E-2</v>
      </c>
      <c r="D242" s="34">
        <v>-3.4923912007745909E-2</v>
      </c>
    </row>
    <row r="243" spans="1:4" x14ac:dyDescent="0.35">
      <c r="A243" t="s">
        <v>338</v>
      </c>
      <c r="B243" s="33">
        <v>-4.3595238796148697E-2</v>
      </c>
      <c r="C243" s="34">
        <v>1.89E-2</v>
      </c>
      <c r="D243" s="34">
        <v>5.1695556151065188E-3</v>
      </c>
    </row>
    <row r="244" spans="1:4" x14ac:dyDescent="0.35">
      <c r="A244" t="s">
        <v>339</v>
      </c>
      <c r="B244" s="33">
        <v>2.2729725652836499E-2</v>
      </c>
      <c r="C244" s="34">
        <v>-1.9699999999999999E-2</v>
      </c>
      <c r="D244" s="34">
        <v>4.5060255529373282E-2</v>
      </c>
    </row>
    <row r="245" spans="1:4" x14ac:dyDescent="0.35">
      <c r="A245" t="s">
        <v>340</v>
      </c>
      <c r="B245" s="33">
        <v>-3.3542968762777001E-2</v>
      </c>
      <c r="C245" s="34">
        <v>-2.6099999999999998E-2</v>
      </c>
      <c r="D245" s="34">
        <v>-3.0907882788573426E-2</v>
      </c>
    </row>
    <row r="246" spans="1:4" x14ac:dyDescent="0.35">
      <c r="A246" t="s">
        <v>341</v>
      </c>
      <c r="B246" s="33">
        <v>-2.60620142017556E-2</v>
      </c>
      <c r="C246" s="34">
        <v>3.6499999999999998E-2</v>
      </c>
      <c r="D246" s="34">
        <v>-3.5425275689989655E-2</v>
      </c>
    </row>
    <row r="247" spans="1:4" x14ac:dyDescent="0.35">
      <c r="A247" t="s">
        <v>342</v>
      </c>
      <c r="B247" s="33">
        <v>1.8850356558476899E-2</v>
      </c>
      <c r="C247" s="34">
        <v>5.6999999999999993E-3</v>
      </c>
      <c r="D247" s="34">
        <v>-4.7797406510145433E-2</v>
      </c>
    </row>
    <row r="248" spans="1:4" x14ac:dyDescent="0.35">
      <c r="A248" t="s">
        <v>343</v>
      </c>
      <c r="B248" s="33">
        <v>1.55043822268783E-2</v>
      </c>
      <c r="C248" s="34">
        <v>3.9199999999999999E-2</v>
      </c>
      <c r="D248" s="34">
        <v>5.8184347824603175E-2</v>
      </c>
    </row>
    <row r="249" spans="1:4" x14ac:dyDescent="0.35">
      <c r="A249" t="s">
        <v>344</v>
      </c>
      <c r="B249" s="33">
        <v>2.0321095361295199E-2</v>
      </c>
      <c r="C249" s="34">
        <v>-1.2199999999999999E-2</v>
      </c>
      <c r="D249" s="34">
        <v>7.0752473746434341E-2</v>
      </c>
    </row>
    <row r="250" spans="1:4" x14ac:dyDescent="0.35">
      <c r="A250" t="s">
        <v>345</v>
      </c>
      <c r="B250" s="33">
        <v>-4.6387114087819599E-3</v>
      </c>
      <c r="C250" s="34">
        <v>4.8999999999999998E-3</v>
      </c>
      <c r="D250" s="34">
        <v>5.7449053451684648E-2</v>
      </c>
    </row>
    <row r="251" spans="1:4" x14ac:dyDescent="0.35">
      <c r="A251" t="s">
        <v>346</v>
      </c>
      <c r="B251" s="33">
        <v>3.8630074689353501E-3</v>
      </c>
      <c r="C251" s="34">
        <v>-2.0199999999999999E-2</v>
      </c>
      <c r="D251" s="34">
        <v>-8.8128495990662768E-3</v>
      </c>
    </row>
    <row r="252" spans="1:4" x14ac:dyDescent="0.35">
      <c r="A252" t="s">
        <v>347</v>
      </c>
      <c r="B252" s="33">
        <v>2.3468841161749E-2</v>
      </c>
      <c r="C252" s="34">
        <v>3.61E-2</v>
      </c>
      <c r="D252" s="34">
        <v>4.7964551805176427E-2</v>
      </c>
    </row>
    <row r="253" spans="1:4" x14ac:dyDescent="0.35">
      <c r="A253" t="s">
        <v>348</v>
      </c>
      <c r="B253" s="33">
        <v>1.6700238770413399E-2</v>
      </c>
      <c r="C253" s="34">
        <v>-2.5000000000000001E-3</v>
      </c>
      <c r="D253" s="34">
        <v>-3.794840722234797E-2</v>
      </c>
    </row>
    <row r="254" spans="1:4" x14ac:dyDescent="0.35">
      <c r="A254" t="s">
        <v>349</v>
      </c>
      <c r="B254" s="33">
        <v>8.0049297020744106E-2</v>
      </c>
      <c r="C254" s="34">
        <v>3.04E-2</v>
      </c>
      <c r="D254" s="34">
        <v>0.11518640111959896</v>
      </c>
    </row>
    <row r="255" spans="1:4" x14ac:dyDescent="0.35">
      <c r="A255" t="s">
        <v>350</v>
      </c>
      <c r="B255" s="33">
        <v>-4.9308053170757898E-2</v>
      </c>
      <c r="C255" s="34">
        <v>-3.0000000000000001E-3</v>
      </c>
      <c r="D255" s="34">
        <v>-3.8877107736329283E-2</v>
      </c>
    </row>
    <row r="256" spans="1:4" x14ac:dyDescent="0.35">
      <c r="A256" t="s">
        <v>351</v>
      </c>
      <c r="B256" s="33">
        <v>8.7913652030866499E-2</v>
      </c>
      <c r="C256" s="34">
        <v>1.46E-2</v>
      </c>
      <c r="D256" s="34">
        <v>7.8219103985584598E-2</v>
      </c>
    </row>
    <row r="257" spans="1:4" x14ac:dyDescent="0.35">
      <c r="A257" t="s">
        <v>352</v>
      </c>
      <c r="B257" s="33">
        <v>8.76151945102914E-2</v>
      </c>
      <c r="C257" s="34">
        <v>7.3000000000000001E-3</v>
      </c>
      <c r="D257" s="34">
        <v>0.20639447248372997</v>
      </c>
    </row>
    <row r="258" spans="1:4" x14ac:dyDescent="0.35">
      <c r="A258" t="s">
        <v>353</v>
      </c>
      <c r="B258" s="33">
        <v>1.06705777015501E-2</v>
      </c>
      <c r="C258" s="34">
        <v>-3.5699999999999996E-2</v>
      </c>
      <c r="D258" s="34">
        <v>5.8615450780265685E-2</v>
      </c>
    </row>
    <row r="259" spans="1:4" x14ac:dyDescent="0.35">
      <c r="A259" t="s">
        <v>354</v>
      </c>
      <c r="B259" s="33">
        <v>-2.4322029339281799E-2</v>
      </c>
      <c r="C259" s="34">
        <v>-3.4999999999999996E-3</v>
      </c>
      <c r="D259" s="34">
        <v>-4.5392507998108081E-2</v>
      </c>
    </row>
    <row r="260" spans="1:4" x14ac:dyDescent="0.35">
      <c r="A260" t="s">
        <v>355</v>
      </c>
      <c r="B260" s="33">
        <v>1.43757970782893E-2</v>
      </c>
      <c r="C260" s="34">
        <v>-7.8000000000000005E-3</v>
      </c>
      <c r="D260" s="34">
        <v>7.5744565662763705E-2</v>
      </c>
    </row>
    <row r="261" spans="1:4" x14ac:dyDescent="0.35">
      <c r="A261" t="s">
        <v>356</v>
      </c>
      <c r="B261" s="33">
        <v>1.7084805568125E-3</v>
      </c>
      <c r="C261" s="34">
        <v>2.0299999999999999E-2</v>
      </c>
      <c r="D261" s="34">
        <v>-5.5630679020602924E-2</v>
      </c>
    </row>
    <row r="262" spans="1:4" x14ac:dyDescent="0.35">
      <c r="A262" t="s">
        <v>357</v>
      </c>
      <c r="B262" s="33">
        <v>4.3912200841182303E-2</v>
      </c>
      <c r="C262" s="34">
        <v>1.84E-2</v>
      </c>
      <c r="D262" s="34">
        <v>5.6433995919560907E-2</v>
      </c>
    </row>
    <row r="263" spans="1:4" x14ac:dyDescent="0.35">
      <c r="A263" t="s">
        <v>358</v>
      </c>
      <c r="B263" s="33">
        <v>-1.5797128425696201E-2</v>
      </c>
      <c r="C263" s="34">
        <v>3.2300000000000002E-2</v>
      </c>
      <c r="D263" s="34">
        <v>9.5071654126261396E-3</v>
      </c>
    </row>
    <row r="264" spans="1:4" x14ac:dyDescent="0.35">
      <c r="A264" t="s">
        <v>359</v>
      </c>
      <c r="B264" s="33">
        <v>4.9756468426829003E-3</v>
      </c>
      <c r="C264" s="34">
        <v>1.7100000000000001E-2</v>
      </c>
      <c r="D264" s="34">
        <v>-2.6167370668904198E-2</v>
      </c>
    </row>
    <row r="265" spans="1:4" x14ac:dyDescent="0.35">
      <c r="A265" t="s">
        <v>360</v>
      </c>
      <c r="B265" s="33">
        <v>4.0411704657499804E-3</v>
      </c>
      <c r="C265" s="34">
        <v>8.6999999999999994E-3</v>
      </c>
      <c r="D265" s="34">
        <v>2.5742114224830574E-2</v>
      </c>
    </row>
    <row r="266" spans="1:4" x14ac:dyDescent="0.35">
      <c r="A266" t="s">
        <v>361</v>
      </c>
      <c r="B266" s="33">
        <v>1.5973622966856599E-3</v>
      </c>
      <c r="C266" s="34">
        <v>1.3999999999999999E-2</v>
      </c>
      <c r="D266" s="34">
        <v>5.0973025245085415E-2</v>
      </c>
    </row>
    <row r="267" spans="1:4" x14ac:dyDescent="0.35">
      <c r="A267" t="s">
        <v>362</v>
      </c>
      <c r="B267" s="33">
        <v>1.32429284140342E-2</v>
      </c>
      <c r="C267" s="34">
        <v>-1.9599999999999999E-2</v>
      </c>
      <c r="D267" s="34">
        <v>-3.0219478327402974E-3</v>
      </c>
    </row>
    <row r="268" spans="1:4" x14ac:dyDescent="0.35">
      <c r="A268" t="s">
        <v>363</v>
      </c>
      <c r="B268" s="33">
        <v>-1.7763849193063699E-2</v>
      </c>
      <c r="C268" s="34">
        <v>6.8000000000000005E-3</v>
      </c>
      <c r="D268" s="34">
        <v>-3.8614937623121917E-2</v>
      </c>
    </row>
    <row r="269" spans="1:4" x14ac:dyDescent="0.35">
      <c r="A269" t="s">
        <v>364</v>
      </c>
      <c r="B269" s="33">
        <v>2.7959655165282302E-2</v>
      </c>
      <c r="C269" s="34">
        <v>3.49E-2</v>
      </c>
      <c r="D269" s="34">
        <v>6.3513766862608192E-2</v>
      </c>
    </row>
    <row r="270" spans="1:4" x14ac:dyDescent="0.35">
      <c r="A270" t="s">
        <v>365</v>
      </c>
      <c r="B270" s="33">
        <v>1.1356843360171801E-2</v>
      </c>
      <c r="C270" s="34">
        <v>3.2400000000000005E-2</v>
      </c>
      <c r="D270" s="34">
        <v>-4.5326198119977165E-2</v>
      </c>
    </row>
    <row r="271" spans="1:4" x14ac:dyDescent="0.35">
      <c r="A271" t="s">
        <v>366</v>
      </c>
      <c r="B271" s="33">
        <v>-6.66167871576109E-3</v>
      </c>
      <c r="C271" s="34">
        <v>-1.9599999999999999E-2</v>
      </c>
      <c r="D271" s="34">
        <v>5.1412109399116571E-2</v>
      </c>
    </row>
    <row r="272" spans="1:4" x14ac:dyDescent="0.35">
      <c r="A272" t="s">
        <v>367</v>
      </c>
      <c r="B272" s="33">
        <v>-4.1524442718529203E-2</v>
      </c>
      <c r="C272" s="34">
        <v>-3.73E-2</v>
      </c>
      <c r="D272" s="34">
        <v>1.2274611146235789E-2</v>
      </c>
    </row>
    <row r="273" spans="1:4" x14ac:dyDescent="0.35">
      <c r="A273" t="s">
        <v>368</v>
      </c>
      <c r="B273" s="33">
        <v>-4.4023233449886701E-3</v>
      </c>
      <c r="C273" s="34">
        <v>9.1999999999999998E-3</v>
      </c>
      <c r="D273" s="34">
        <v>-2.912177245886045E-2</v>
      </c>
    </row>
    <row r="274" spans="1:4" x14ac:dyDescent="0.35">
      <c r="A274" t="s">
        <v>369</v>
      </c>
      <c r="B274" s="33">
        <v>2.3322394052890199E-2</v>
      </c>
      <c r="C274" s="34">
        <v>3.2199999999999999E-2</v>
      </c>
      <c r="D274" s="34">
        <v>0.1518128561950291</v>
      </c>
    </row>
    <row r="275" spans="1:4" x14ac:dyDescent="0.35">
      <c r="A275" t="s">
        <v>370</v>
      </c>
      <c r="B275" s="33">
        <v>5.6072056995268897E-2</v>
      </c>
      <c r="C275" s="34">
        <v>1.8000000000000002E-2</v>
      </c>
      <c r="D275" s="34">
        <v>6.7499357184961015E-2</v>
      </c>
    </row>
    <row r="276" spans="1:4" x14ac:dyDescent="0.35">
      <c r="A276" t="s">
        <v>371</v>
      </c>
      <c r="B276" s="33">
        <v>-4.4143522967157204E-3</v>
      </c>
      <c r="C276" s="34">
        <v>-4.8300000000000003E-2</v>
      </c>
      <c r="D276" s="34">
        <v>2.8436834396288312E-2</v>
      </c>
    </row>
    <row r="277" spans="1:4" x14ac:dyDescent="0.35">
      <c r="A277" t="s">
        <v>372</v>
      </c>
      <c r="B277" s="33">
        <v>3.96175158089856E-2</v>
      </c>
      <c r="C277" s="34">
        <v>-8.6999999999999994E-3</v>
      </c>
      <c r="D277" s="34">
        <v>0.10116450518003184</v>
      </c>
    </row>
    <row r="278" spans="1:4" x14ac:dyDescent="0.35">
      <c r="A278" t="s">
        <v>373</v>
      </c>
      <c r="B278" s="33">
        <v>5.5989959999925096E-3</v>
      </c>
      <c r="C278" s="34">
        <v>-6.3600000000000004E-2</v>
      </c>
      <c r="D278" s="34">
        <v>5.7345746192361567E-2</v>
      </c>
    </row>
    <row r="279" spans="1:4" x14ac:dyDescent="0.35">
      <c r="A279" t="s">
        <v>374</v>
      </c>
      <c r="B279" s="33">
        <v>0.16168815316846899</v>
      </c>
      <c r="C279" s="34">
        <v>-3.0899999999999997E-2</v>
      </c>
      <c r="D279" s="34">
        <v>2.7992443658884598E-2</v>
      </c>
    </row>
    <row r="280" spans="1:4" x14ac:dyDescent="0.35">
      <c r="A280" t="s">
        <v>375</v>
      </c>
      <c r="B280" s="33">
        <v>-8.6148133581780903E-2</v>
      </c>
      <c r="C280" s="34">
        <v>-9.300000000000001E-3</v>
      </c>
      <c r="D280" s="34">
        <v>-8.8520990742515668E-2</v>
      </c>
    </row>
    <row r="281" spans="1:4" x14ac:dyDescent="0.35">
      <c r="A281" t="s">
        <v>376</v>
      </c>
      <c r="B281" s="33">
        <v>2.71476960269691E-2</v>
      </c>
      <c r="C281" s="34">
        <v>4.5999999999999999E-2</v>
      </c>
      <c r="D281" s="34">
        <v>4.8433438739178668E-3</v>
      </c>
    </row>
    <row r="282" spans="1:4" x14ac:dyDescent="0.35">
      <c r="A282" t="s">
        <v>377</v>
      </c>
      <c r="B282" s="33">
        <v>3.4718266882401198E-2</v>
      </c>
      <c r="C282" s="34">
        <v>1.8600000000000002E-2</v>
      </c>
      <c r="D282" s="34">
        <v>-1.3693604802349652E-2</v>
      </c>
    </row>
    <row r="283" spans="1:4" x14ac:dyDescent="0.35">
      <c r="A283" t="s">
        <v>378</v>
      </c>
      <c r="B283" s="33">
        <v>8.1140544781058394E-2</v>
      </c>
      <c r="C283" s="34">
        <v>-8.4399999999999989E-2</v>
      </c>
      <c r="D283" s="34">
        <v>-5.8633153444583329E-2</v>
      </c>
    </row>
    <row r="284" spans="1:4" x14ac:dyDescent="0.35">
      <c r="A284" t="s">
        <v>379</v>
      </c>
      <c r="B284" s="33">
        <v>-9.1000303577097597E-2</v>
      </c>
      <c r="C284" s="34">
        <v>-7.7000000000000002E-3</v>
      </c>
      <c r="D284" s="34">
        <v>-6.1464107021340975E-2</v>
      </c>
    </row>
    <row r="285" spans="1:4" x14ac:dyDescent="0.35">
      <c r="A285" t="s">
        <v>380</v>
      </c>
      <c r="B285" s="33">
        <v>-4.3356392641038403E-2</v>
      </c>
      <c r="C285" s="34">
        <v>1.5300000000000001E-2</v>
      </c>
      <c r="D285" s="34">
        <v>-5.7122310918202954E-2</v>
      </c>
    </row>
    <row r="286" spans="1:4" x14ac:dyDescent="0.35">
      <c r="A286" t="s">
        <v>381</v>
      </c>
      <c r="B286" s="33">
        <v>-6.6323203815770004E-2</v>
      </c>
      <c r="C286" s="34">
        <v>-9.2399999999999996E-2</v>
      </c>
      <c r="D286" s="34">
        <v>8.0834518592121703E-3</v>
      </c>
    </row>
    <row r="287" spans="1:4" x14ac:dyDescent="0.35">
      <c r="A287" t="s">
        <v>382</v>
      </c>
      <c r="B287" s="33">
        <v>1.44657311696418E-2</v>
      </c>
      <c r="C287" s="34">
        <v>-0.17230000000000001</v>
      </c>
      <c r="D287" s="34">
        <v>0.35893650384396791</v>
      </c>
    </row>
    <row r="288" spans="1:4" x14ac:dyDescent="0.35">
      <c r="A288" t="s">
        <v>383</v>
      </c>
      <c r="B288" s="33">
        <v>4.5542496616973099E-2</v>
      </c>
      <c r="C288" s="34">
        <v>-7.8600000000000003E-2</v>
      </c>
      <c r="D288" s="34">
        <v>-2.2767372937737833E-2</v>
      </c>
    </row>
    <row r="289" spans="1:4" x14ac:dyDescent="0.35">
      <c r="A289" t="s">
        <v>384</v>
      </c>
      <c r="B289" s="33">
        <v>3.2453419174213002E-2</v>
      </c>
      <c r="C289" s="34">
        <v>1.7399999999999999E-2</v>
      </c>
      <c r="D289" s="34">
        <v>4.23565421714669E-2</v>
      </c>
    </row>
    <row r="290" spans="1:4" x14ac:dyDescent="0.35">
      <c r="A290" t="s">
        <v>385</v>
      </c>
      <c r="B290" s="33">
        <v>2.1011195417317E-2</v>
      </c>
      <c r="C290" s="34">
        <v>-8.1199999999999994E-2</v>
      </c>
      <c r="D290" s="34">
        <v>4.7431616727061948E-2</v>
      </c>
    </row>
    <row r="291" spans="1:4" x14ac:dyDescent="0.35">
      <c r="A291" t="s">
        <v>386</v>
      </c>
      <c r="B291" s="33">
        <v>2.5196824087188301E-2</v>
      </c>
      <c r="C291" s="34">
        <v>-0.10099999999999999</v>
      </c>
      <c r="D291" s="34">
        <v>-3.1100912535967772E-2</v>
      </c>
    </row>
    <row r="292" spans="1:4" x14ac:dyDescent="0.35">
      <c r="A292" t="s">
        <v>387</v>
      </c>
      <c r="B292" s="33">
        <v>-3.4497163323216902E-2</v>
      </c>
      <c r="C292" s="34">
        <v>8.9499999999999996E-2</v>
      </c>
      <c r="D292" s="34">
        <v>-8.8338465763644375E-2</v>
      </c>
    </row>
    <row r="293" spans="1:4" x14ac:dyDescent="0.35">
      <c r="A293" t="s">
        <v>388</v>
      </c>
      <c r="B293" s="33">
        <v>-2.4294650387193001E-2</v>
      </c>
      <c r="C293" s="34">
        <v>0.1018</v>
      </c>
      <c r="D293" s="34">
        <v>1.115021637585622E-2</v>
      </c>
    </row>
    <row r="294" spans="1:4" x14ac:dyDescent="0.35">
      <c r="A294" t="s">
        <v>389</v>
      </c>
      <c r="B294" s="33">
        <v>-8.1483273468679299E-2</v>
      </c>
      <c r="C294" s="34">
        <v>5.21E-2</v>
      </c>
      <c r="D294" s="34">
        <v>-2.4323165956653004E-2</v>
      </c>
    </row>
    <row r="295" spans="1:4" x14ac:dyDescent="0.35">
      <c r="A295" t="s">
        <v>390</v>
      </c>
      <c r="B295" s="33">
        <v>3.07063608679876E-2</v>
      </c>
      <c r="C295" s="34">
        <v>4.3E-3</v>
      </c>
      <c r="D295" s="34">
        <v>-4.2543261656061371E-2</v>
      </c>
    </row>
    <row r="296" spans="1:4" x14ac:dyDescent="0.35">
      <c r="A296" t="s">
        <v>391</v>
      </c>
      <c r="B296" s="33">
        <v>-2.7593462994028602E-2</v>
      </c>
      <c r="C296" s="34">
        <v>7.7199999999999991E-2</v>
      </c>
      <c r="D296" s="34">
        <v>8.6983556106259741E-2</v>
      </c>
    </row>
    <row r="297" spans="1:4" x14ac:dyDescent="0.35">
      <c r="A297" t="s">
        <v>392</v>
      </c>
      <c r="B297" s="33">
        <v>3.84176801431486E-2</v>
      </c>
      <c r="C297" s="34">
        <v>3.3300000000000003E-2</v>
      </c>
      <c r="D297" s="34">
        <v>3.4674408959621886E-2</v>
      </c>
    </row>
    <row r="298" spans="1:4" x14ac:dyDescent="0.35">
      <c r="A298" t="s">
        <v>393</v>
      </c>
      <c r="B298" s="33">
        <v>1.0391518369327101E-3</v>
      </c>
      <c r="C298" s="34">
        <v>4.0800000000000003E-2</v>
      </c>
      <c r="D298" s="34">
        <v>-6.3139213424981994E-2</v>
      </c>
    </row>
    <row r="299" spans="1:4" x14ac:dyDescent="0.35">
      <c r="A299" t="s">
        <v>394</v>
      </c>
      <c r="B299" s="33">
        <v>-4.1355783673834801E-2</v>
      </c>
      <c r="C299" s="34">
        <v>-2.5899999999999999E-2</v>
      </c>
      <c r="D299" s="34">
        <v>7.9184830822353308E-2</v>
      </c>
    </row>
    <row r="300" spans="1:4" x14ac:dyDescent="0.35">
      <c r="A300" t="s">
        <v>395</v>
      </c>
      <c r="B300" s="33">
        <v>2.8437029934348702E-2</v>
      </c>
      <c r="C300" s="34">
        <v>5.5599999999999997E-2</v>
      </c>
      <c r="D300" s="34">
        <v>0.14494470142383273</v>
      </c>
    </row>
    <row r="301" spans="1:4" x14ac:dyDescent="0.35">
      <c r="A301" t="s">
        <v>396</v>
      </c>
      <c r="B301" s="33">
        <v>1.3430420367684701E-2</v>
      </c>
      <c r="C301" s="34">
        <v>2.75E-2</v>
      </c>
      <c r="D301" s="34">
        <v>-3.4831784649107772E-2</v>
      </c>
    </row>
    <row r="302" spans="1:4" x14ac:dyDescent="0.35">
      <c r="A302" t="s">
        <v>397</v>
      </c>
      <c r="B302" s="33">
        <v>-5.0723437936923202E-2</v>
      </c>
      <c r="C302" s="34">
        <v>-3.3599999999999998E-2</v>
      </c>
      <c r="D302" s="34">
        <v>-5.2243453204653713E-2</v>
      </c>
    </row>
    <row r="303" spans="1:4" x14ac:dyDescent="0.35">
      <c r="A303" t="s">
        <v>398</v>
      </c>
      <c r="B303" s="33">
        <v>3.2137606432270899E-2</v>
      </c>
      <c r="C303" s="34">
        <v>3.4000000000000002E-2</v>
      </c>
      <c r="D303" s="34">
        <v>2.6226054440934891E-2</v>
      </c>
    </row>
    <row r="304" spans="1:4" x14ac:dyDescent="0.35">
      <c r="A304" t="s">
        <v>399</v>
      </c>
      <c r="B304" s="33">
        <v>4.0672080730656202E-2</v>
      </c>
      <c r="C304" s="34">
        <v>6.3099999999999989E-2</v>
      </c>
      <c r="D304" s="34">
        <v>3.1429210589203685E-2</v>
      </c>
    </row>
    <row r="305" spans="1:4" x14ac:dyDescent="0.35">
      <c r="A305" t="s">
        <v>400</v>
      </c>
      <c r="B305" s="33">
        <v>2.5889724787927899E-2</v>
      </c>
      <c r="C305" s="34">
        <v>0.02</v>
      </c>
      <c r="D305" s="34">
        <v>4.1285559068733255E-2</v>
      </c>
    </row>
    <row r="306" spans="1:4" x14ac:dyDescent="0.35">
      <c r="A306" t="s">
        <v>401</v>
      </c>
      <c r="B306" s="33">
        <v>-9.5663876001999798E-2</v>
      </c>
      <c r="C306" s="34">
        <v>-7.8899999999999998E-2</v>
      </c>
      <c r="D306" s="34">
        <v>-2.4672229947360312E-2</v>
      </c>
    </row>
    <row r="307" spans="1:4" x14ac:dyDescent="0.35">
      <c r="A307" t="s">
        <v>402</v>
      </c>
      <c r="B307" s="33">
        <v>-3.1003255734203001E-2</v>
      </c>
      <c r="C307" s="34">
        <v>-5.57E-2</v>
      </c>
      <c r="D307" s="34">
        <v>9.0045982065041288E-2</v>
      </c>
    </row>
    <row r="308" spans="1:4" x14ac:dyDescent="0.35">
      <c r="A308" t="s">
        <v>403</v>
      </c>
      <c r="B308" s="33">
        <v>-3.5158432902436101E-2</v>
      </c>
      <c r="C308" s="34">
        <v>6.93E-2</v>
      </c>
      <c r="D308" s="34">
        <v>-6.1269182004262721E-2</v>
      </c>
    </row>
    <row r="309" spans="1:4" x14ac:dyDescent="0.35">
      <c r="A309" t="s">
        <v>404</v>
      </c>
      <c r="B309" s="33">
        <v>2.0990438969249001E-2</v>
      </c>
      <c r="C309" s="34">
        <v>-4.7699999999999992E-2</v>
      </c>
      <c r="D309" s="34">
        <v>6.5792942028146756E-2</v>
      </c>
    </row>
    <row r="310" spans="1:4" x14ac:dyDescent="0.35">
      <c r="A310" t="s">
        <v>405</v>
      </c>
      <c r="B310" s="33">
        <v>4.82430830701693E-2</v>
      </c>
      <c r="C310" s="34">
        <v>9.5399999999999985E-2</v>
      </c>
      <c r="D310" s="34">
        <v>4.3603053011967804E-2</v>
      </c>
    </row>
    <row r="311" spans="1:4" x14ac:dyDescent="0.35">
      <c r="A311" t="s">
        <v>406</v>
      </c>
      <c r="B311" s="33">
        <v>7.7218893992308205E-2</v>
      </c>
      <c r="C311" s="34">
        <v>3.8800000000000001E-2</v>
      </c>
      <c r="D311" s="34">
        <v>7.0758024758638779E-2</v>
      </c>
    </row>
    <row r="312" spans="1:4" x14ac:dyDescent="0.35">
      <c r="A312" t="s">
        <v>407</v>
      </c>
      <c r="B312" s="33">
        <v>-1.31489129164325E-2</v>
      </c>
      <c r="C312" s="34">
        <v>6.0000000000000001E-3</v>
      </c>
      <c r="D312" s="34">
        <v>3.4252916990160094E-2</v>
      </c>
    </row>
    <row r="313" spans="1:4" x14ac:dyDescent="0.35">
      <c r="A313" t="s">
        <v>408</v>
      </c>
      <c r="B313" s="33">
        <v>8.7624594204206499E-2</v>
      </c>
      <c r="C313" s="34">
        <v>6.8199999999999997E-2</v>
      </c>
      <c r="D313" s="34">
        <v>0.13404372567652234</v>
      </c>
    </row>
    <row r="314" spans="1:4" x14ac:dyDescent="0.35">
      <c r="A314" t="s">
        <v>409</v>
      </c>
      <c r="B314" s="33">
        <v>3.6878960298954697E-2</v>
      </c>
      <c r="C314" s="34">
        <v>1.9900000000000001E-2</v>
      </c>
      <c r="D314" s="34">
        <v>-3.0715784355244125E-2</v>
      </c>
    </row>
    <row r="315" spans="1:4" x14ac:dyDescent="0.35">
      <c r="A315" t="s">
        <v>410</v>
      </c>
      <c r="B315" s="33">
        <v>4.7696095435167001E-2</v>
      </c>
      <c r="C315" s="34">
        <v>3.49E-2</v>
      </c>
      <c r="D315" s="34">
        <v>1.1101784116226213E-3</v>
      </c>
    </row>
    <row r="316" spans="1:4" x14ac:dyDescent="0.35">
      <c r="A316" t="s">
        <v>411</v>
      </c>
      <c r="B316" s="33">
        <v>8.0675943944120993E-3</v>
      </c>
      <c r="C316" s="34">
        <v>4.5999999999999999E-3</v>
      </c>
      <c r="D316" s="34">
        <v>2.7371036014361094E-2</v>
      </c>
    </row>
    <row r="317" spans="1:4" x14ac:dyDescent="0.35">
      <c r="A317" t="s">
        <v>412</v>
      </c>
      <c r="B317" s="33">
        <v>2.5615142963948598E-2</v>
      </c>
      <c r="C317" s="34">
        <v>2.8999999999999998E-2</v>
      </c>
      <c r="D317" s="34">
        <v>0.11109372223990521</v>
      </c>
    </row>
    <row r="318" spans="1:4" x14ac:dyDescent="0.35">
      <c r="A318" t="s">
        <v>413</v>
      </c>
      <c r="B318" s="33">
        <v>-5.5943250757654897E-2</v>
      </c>
      <c r="C318" s="34">
        <v>-1.2699999999999999E-2</v>
      </c>
      <c r="D318" s="34">
        <v>-4.9033715722678908E-2</v>
      </c>
    </row>
    <row r="319" spans="1:4" x14ac:dyDescent="0.35">
      <c r="A319" t="s">
        <v>414</v>
      </c>
      <c r="B319" s="33">
        <v>-4.5759860422220001E-2</v>
      </c>
      <c r="C319" s="34">
        <v>-1.7500000000000002E-2</v>
      </c>
      <c r="D319" s="34">
        <v>-3.5765381019074623E-2</v>
      </c>
    </row>
    <row r="320" spans="1:4" x14ac:dyDescent="0.35">
      <c r="A320" t="s">
        <v>415</v>
      </c>
      <c r="B320" s="33">
        <v>4.1643016985798198E-2</v>
      </c>
      <c r="C320" s="34">
        <v>-2.35E-2</v>
      </c>
      <c r="D320" s="34">
        <v>3.5160149610497127E-2</v>
      </c>
    </row>
    <row r="321" spans="1:7" x14ac:dyDescent="0.35">
      <c r="A321" t="s">
        <v>416</v>
      </c>
      <c r="B321" s="33">
        <v>2.41324753365042E-2</v>
      </c>
      <c r="C321" s="34">
        <v>-5.9900000000000002E-2</v>
      </c>
      <c r="D321" s="34">
        <v>5.6188696069802369E-2</v>
      </c>
    </row>
    <row r="322" spans="1:7" x14ac:dyDescent="0.35">
      <c r="A322" t="s">
        <v>417</v>
      </c>
      <c r="B322" s="33">
        <v>-0.196181675851794</v>
      </c>
      <c r="C322" s="34">
        <v>-7.5899999999999995E-2</v>
      </c>
      <c r="D322" s="34">
        <v>-0.17392907814107408</v>
      </c>
    </row>
    <row r="323" spans="1:7" x14ac:dyDescent="0.35">
      <c r="A323" t="s">
        <v>418</v>
      </c>
      <c r="B323" s="33">
        <v>2.7951843055746299E-3</v>
      </c>
      <c r="C323" s="34">
        <v>0.11349999999999999</v>
      </c>
      <c r="D323" s="34">
        <v>-1.9756279279497378E-2</v>
      </c>
    </row>
    <row r="324" spans="1:7" x14ac:dyDescent="0.35">
      <c r="A324" t="s">
        <v>419</v>
      </c>
      <c r="B324" s="33">
        <v>3.81535085097904E-2</v>
      </c>
      <c r="C324" s="34">
        <v>-2.8000000000000004E-3</v>
      </c>
      <c r="D324" s="34">
        <v>-8.518961184376117E-3</v>
      </c>
    </row>
    <row r="325" spans="1:7" x14ac:dyDescent="0.35">
      <c r="A325" t="s">
        <v>420</v>
      </c>
      <c r="B325" s="33">
        <v>-1.4004069817237501E-2</v>
      </c>
      <c r="C325" s="34">
        <v>7.4000000000000003E-3</v>
      </c>
      <c r="D325" s="34">
        <v>9.9462081826033416E-2</v>
      </c>
    </row>
    <row r="326" spans="1:7" x14ac:dyDescent="0.35">
      <c r="B326" s="33"/>
      <c r="C326" s="34"/>
    </row>
    <row r="327" spans="1:7" x14ac:dyDescent="0.35">
      <c r="B327" s="33"/>
      <c r="C327" s="34"/>
    </row>
    <row r="328" spans="1:7" x14ac:dyDescent="0.35">
      <c r="A328" s="86" t="s">
        <v>421</v>
      </c>
      <c r="B328" s="86"/>
      <c r="C328" s="86"/>
      <c r="D328" s="86"/>
    </row>
    <row r="329" spans="1:7" x14ac:dyDescent="0.35">
      <c r="A329" t="s">
        <v>26</v>
      </c>
      <c r="B329" t="s">
        <v>71</v>
      </c>
      <c r="C329" t="s">
        <v>72</v>
      </c>
      <c r="D329" t="s">
        <v>74</v>
      </c>
    </row>
    <row r="330" spans="1:7" x14ac:dyDescent="0.35">
      <c r="A330" t="s">
        <v>422</v>
      </c>
      <c r="B330" s="33">
        <v>-8.8094311390803093E-3</v>
      </c>
      <c r="C330" s="34">
        <v>5.0499999999999996E-2</v>
      </c>
    </row>
    <row r="331" spans="1:7" x14ac:dyDescent="0.35">
      <c r="A331" t="s">
        <v>423</v>
      </c>
      <c r="B331" s="33">
        <v>2.3117918366312201E-3</v>
      </c>
      <c r="C331" s="34">
        <v>4.4199999999999996E-2</v>
      </c>
    </row>
    <row r="332" spans="1:7" x14ac:dyDescent="0.35">
      <c r="A332" t="s">
        <v>424</v>
      </c>
      <c r="B332" s="33">
        <v>2.9821910902740702E-2</v>
      </c>
      <c r="C332" s="34">
        <v>3.1099999999999999E-2</v>
      </c>
      <c r="E332" s="34"/>
      <c r="F332" s="34"/>
      <c r="G332" s="34"/>
    </row>
    <row r="333" spans="1:7" x14ac:dyDescent="0.35">
      <c r="A333" t="s">
        <v>425</v>
      </c>
      <c r="B333" s="33">
        <v>7.6252854468416599E-3</v>
      </c>
      <c r="C333" s="34">
        <v>-8.5000000000000006E-3</v>
      </c>
      <c r="D333" s="34">
        <v>-8.9163878498397277E-3</v>
      </c>
      <c r="E333" s="34"/>
      <c r="F333" s="34"/>
      <c r="G333" s="34"/>
    </row>
    <row r="334" spans="1:7" x14ac:dyDescent="0.35">
      <c r="A334" t="s">
        <v>426</v>
      </c>
      <c r="B334" s="33">
        <v>6.0862798446226503E-2</v>
      </c>
      <c r="C334" s="34">
        <v>-6.1900000000000004E-2</v>
      </c>
      <c r="D334" s="34">
        <v>-3.7932411917459439E-3</v>
      </c>
      <c r="E334" s="32"/>
      <c r="F334" s="32"/>
      <c r="G334" s="32"/>
    </row>
    <row r="335" spans="1:7" x14ac:dyDescent="0.35">
      <c r="A335" t="s">
        <v>427</v>
      </c>
      <c r="B335" s="33">
        <v>-4.32361853128546E-2</v>
      </c>
      <c r="C335" s="34">
        <v>3.8900000000000004E-2</v>
      </c>
      <c r="D335" s="34">
        <v>-4.0398973395496286E-2</v>
      </c>
    </row>
    <row r="336" spans="1:7" x14ac:dyDescent="0.35">
      <c r="A336" t="s">
        <v>428</v>
      </c>
      <c r="B336" s="33">
        <v>-2.2899080730950101E-2</v>
      </c>
      <c r="C336" s="34">
        <v>7.9000000000000008E-3</v>
      </c>
      <c r="D336" s="34">
        <v>-1.538279853727661E-2</v>
      </c>
    </row>
    <row r="337" spans="1:4" x14ac:dyDescent="0.35">
      <c r="A337" t="s">
        <v>429</v>
      </c>
      <c r="B337" s="33">
        <v>-2.03137447626013E-2</v>
      </c>
      <c r="C337" s="34">
        <v>2.5499999999999998E-2</v>
      </c>
      <c r="D337" s="34">
        <v>-7.8251751618338222E-2</v>
      </c>
    </row>
    <row r="338" spans="1:4" x14ac:dyDescent="0.35">
      <c r="A338" t="s">
        <v>430</v>
      </c>
      <c r="B338" s="33">
        <v>-6.2127118163671703E-2</v>
      </c>
      <c r="C338" s="34">
        <v>2.7300000000000001E-2</v>
      </c>
      <c r="D338" s="34">
        <v>9.7498262982541703E-2</v>
      </c>
    </row>
    <row r="339" spans="1:4" x14ac:dyDescent="0.35">
      <c r="A339" t="s">
        <v>431</v>
      </c>
      <c r="B339" s="33">
        <v>-1.70393831917835E-2</v>
      </c>
      <c r="C339" s="34">
        <v>-1.7600000000000001E-2</v>
      </c>
      <c r="D339" s="34">
        <v>-0.11094313744083931</v>
      </c>
    </row>
    <row r="340" spans="1:4" x14ac:dyDescent="0.35">
      <c r="A340" t="s">
        <v>432</v>
      </c>
      <c r="B340" s="33">
        <v>-3.8950642101395198E-2</v>
      </c>
      <c r="C340" s="34">
        <v>7.8000000000000005E-3</v>
      </c>
      <c r="D340" s="34">
        <v>1.9884409578119509E-2</v>
      </c>
    </row>
    <row r="341" spans="1:4" x14ac:dyDescent="0.35">
      <c r="A341" t="s">
        <v>433</v>
      </c>
      <c r="B341" s="33">
        <v>-2.1876725347244601E-2</v>
      </c>
      <c r="C341" s="34">
        <v>1.18E-2</v>
      </c>
      <c r="D341" s="34">
        <v>-4.0630236044179383E-2</v>
      </c>
    </row>
    <row r="342" spans="1:4" x14ac:dyDescent="0.35">
      <c r="A342" t="s">
        <v>434</v>
      </c>
      <c r="B342" s="33">
        <v>2.9731049178949899E-2</v>
      </c>
      <c r="C342" s="34">
        <v>5.57E-2</v>
      </c>
      <c r="D342" s="34">
        <v>-4.3508652238612597E-2</v>
      </c>
    </row>
    <row r="343" spans="1:4" x14ac:dyDescent="0.35">
      <c r="A343" t="s">
        <v>435</v>
      </c>
      <c r="B343" s="33">
        <v>3.5547609111618E-2</v>
      </c>
      <c r="C343" s="34">
        <v>1.29E-2</v>
      </c>
      <c r="D343" s="34">
        <v>2.9814922252472686E-2</v>
      </c>
    </row>
    <row r="344" spans="1:4" x14ac:dyDescent="0.35">
      <c r="A344" t="s">
        <v>436</v>
      </c>
      <c r="B344" s="33">
        <v>2.5043935777968101E-3</v>
      </c>
      <c r="C344" s="34">
        <v>4.0300000000000002E-2</v>
      </c>
      <c r="D344" s="34">
        <v>3.8412977545073099E-2</v>
      </c>
    </row>
    <row r="345" spans="1:4" x14ac:dyDescent="0.35">
      <c r="A345" t="s">
        <v>437</v>
      </c>
      <c r="B345" s="33">
        <v>6.3974897578664494E-2</v>
      </c>
      <c r="C345" s="34">
        <v>1.55E-2</v>
      </c>
      <c r="D345" s="34">
        <v>0.11098596056543655</v>
      </c>
    </row>
    <row r="346" spans="1:4" x14ac:dyDescent="0.35">
      <c r="A346" t="s">
        <v>438</v>
      </c>
      <c r="B346" s="33">
        <v>2.96480405951427E-2</v>
      </c>
      <c r="C346" s="34">
        <v>2.7999999999999997E-2</v>
      </c>
      <c r="D346" s="34">
        <v>5.9773532431346074E-2</v>
      </c>
    </row>
    <row r="347" spans="1:4" x14ac:dyDescent="0.35">
      <c r="A347" t="s">
        <v>439</v>
      </c>
      <c r="B347" s="33">
        <v>3.6758588639618103E-2</v>
      </c>
      <c r="C347" s="34">
        <v>-1.2E-2</v>
      </c>
      <c r="D347" s="34">
        <v>0.16763798443921182</v>
      </c>
    </row>
    <row r="348" spans="1:4" x14ac:dyDescent="0.35">
      <c r="A348" t="s">
        <v>440</v>
      </c>
      <c r="B348" s="33">
        <v>2.4095883494662799E-2</v>
      </c>
      <c r="C348" s="34">
        <v>5.6500000000000002E-2</v>
      </c>
      <c r="D348" s="34">
        <v>-7.0153844944286337E-2</v>
      </c>
    </row>
    <row r="349" spans="1:4" x14ac:dyDescent="0.35">
      <c r="A349" t="s">
        <v>441</v>
      </c>
      <c r="B349" s="33">
        <v>-2.81907441189009E-2</v>
      </c>
      <c r="C349" s="34">
        <v>-2.7099999999999999E-2</v>
      </c>
      <c r="D349" s="34">
        <v>-9.8874962790690926E-2</v>
      </c>
    </row>
    <row r="350" spans="1:4" x14ac:dyDescent="0.35">
      <c r="A350" t="s">
        <v>442</v>
      </c>
      <c r="B350" s="33">
        <v>-2.1311721513847599E-2</v>
      </c>
      <c r="C350" s="34">
        <v>3.7699999999999997E-2</v>
      </c>
      <c r="D350" s="34">
        <v>-7.1035051196052523E-2</v>
      </c>
    </row>
    <row r="351" spans="1:4" x14ac:dyDescent="0.35">
      <c r="A351" t="s">
        <v>443</v>
      </c>
      <c r="B351" s="33">
        <v>-4.2277089352831801E-3</v>
      </c>
      <c r="C351" s="34">
        <v>4.1799999999999997E-2</v>
      </c>
      <c r="D351" s="34">
        <v>3.4573234994467275E-3</v>
      </c>
    </row>
    <row r="352" spans="1:4" x14ac:dyDescent="0.35">
      <c r="A352" t="s">
        <v>444</v>
      </c>
      <c r="B352" s="33">
        <v>2.7057959863521601E-2</v>
      </c>
      <c r="C352" s="34">
        <v>3.1300000000000001E-2</v>
      </c>
      <c r="D352" s="34">
        <v>-7.3018318786292419E-2</v>
      </c>
    </row>
    <row r="353" spans="1:4" x14ac:dyDescent="0.35">
      <c r="A353" t="s">
        <v>445</v>
      </c>
      <c r="B353" s="33">
        <v>6.2866380385983196E-3</v>
      </c>
      <c r="C353" s="34">
        <v>2.81E-2</v>
      </c>
      <c r="D353" s="34">
        <v>-4.8527578498661879E-3</v>
      </c>
    </row>
    <row r="354" spans="1:4" x14ac:dyDescent="0.35">
      <c r="A354" t="s">
        <v>446</v>
      </c>
      <c r="B354" s="33">
        <v>6.2566907282654797E-3</v>
      </c>
      <c r="C354" s="34">
        <v>-3.32E-2</v>
      </c>
      <c r="D354" s="34">
        <v>-6.5025768698706049E-2</v>
      </c>
    </row>
    <row r="355" spans="1:4" x14ac:dyDescent="0.35">
      <c r="A355" t="s">
        <v>447</v>
      </c>
      <c r="B355" s="33">
        <v>-6.4304458806858103E-2</v>
      </c>
      <c r="C355" s="34">
        <v>4.6500000000000007E-2</v>
      </c>
      <c r="D355" s="34">
        <v>7.2584845717729468E-2</v>
      </c>
    </row>
    <row r="356" spans="1:4" x14ac:dyDescent="0.35">
      <c r="A356" t="s">
        <v>448</v>
      </c>
      <c r="B356" s="33">
        <v>7.0605876175478602E-3</v>
      </c>
      <c r="C356" s="34">
        <v>4.3E-3</v>
      </c>
      <c r="D356" s="34">
        <v>-1.9974727123284929E-2</v>
      </c>
    </row>
    <row r="357" spans="1:4" x14ac:dyDescent="0.35">
      <c r="A357" t="s">
        <v>449</v>
      </c>
      <c r="B357" s="33">
        <v>-8.4043298454239898E-3</v>
      </c>
      <c r="C357" s="34">
        <v>-1.9E-3</v>
      </c>
      <c r="D357" s="34">
        <v>3.5894715328859274E-2</v>
      </c>
    </row>
    <row r="358" spans="1:4" x14ac:dyDescent="0.35">
      <c r="A358" t="s">
        <v>450</v>
      </c>
      <c r="B358" s="33">
        <v>2.21063341830285E-2</v>
      </c>
      <c r="C358" s="34">
        <v>2.06E-2</v>
      </c>
      <c r="D358" s="34">
        <v>-7.4797731349597996E-2</v>
      </c>
    </row>
    <row r="359" spans="1:4" x14ac:dyDescent="0.35">
      <c r="A359" t="s">
        <v>451</v>
      </c>
      <c r="B359" s="33">
        <v>2.1649590439315799E-2</v>
      </c>
      <c r="C359" s="34">
        <v>2.6099999999999998E-2</v>
      </c>
      <c r="D359" s="34">
        <v>-8.0788813389346542E-2</v>
      </c>
    </row>
    <row r="360" spans="1:4" x14ac:dyDescent="0.35">
      <c r="A360" t="s">
        <v>452</v>
      </c>
      <c r="B360" s="33">
        <v>-6.0993589808548201E-3</v>
      </c>
      <c r="C360" s="34">
        <v>-2.0400000000000001E-2</v>
      </c>
      <c r="D360" s="34">
        <v>-5.8696828705011982E-3</v>
      </c>
    </row>
    <row r="361" spans="1:4" x14ac:dyDescent="0.35">
      <c r="A361" t="s">
        <v>453</v>
      </c>
      <c r="B361" s="33">
        <v>-2.5192773962254699E-3</v>
      </c>
      <c r="C361" s="34">
        <v>4.24E-2</v>
      </c>
      <c r="D361" s="34">
        <v>-2.7641169900111305E-2</v>
      </c>
    </row>
    <row r="362" spans="1:4" x14ac:dyDescent="0.35">
      <c r="A362" t="s">
        <v>454</v>
      </c>
      <c r="B362" s="33">
        <v>9.7869824989183105E-2</v>
      </c>
      <c r="C362" s="34">
        <v>-1.9699999999999999E-2</v>
      </c>
      <c r="D362" s="34">
        <v>-8.8302408337130364E-2</v>
      </c>
    </row>
    <row r="363" spans="1:4" x14ac:dyDescent="0.35">
      <c r="A363" t="s">
        <v>455</v>
      </c>
      <c r="B363" s="33">
        <v>-3.9886317006716902E-2</v>
      </c>
      <c r="C363" s="34">
        <v>2.52E-2</v>
      </c>
      <c r="D363" s="34">
        <v>5.6776549887058568E-2</v>
      </c>
    </row>
    <row r="364" spans="1:4" x14ac:dyDescent="0.35">
      <c r="A364" t="s">
        <v>456</v>
      </c>
      <c r="B364" s="33">
        <v>7.9409731130461195E-2</v>
      </c>
      <c r="C364" s="34">
        <v>2.5499999999999998E-2</v>
      </c>
      <c r="D364" s="34">
        <v>8.2192905617061607E-2</v>
      </c>
    </row>
    <row r="365" spans="1:4" x14ac:dyDescent="0.35">
      <c r="A365" t="s">
        <v>457</v>
      </c>
      <c r="B365" s="33">
        <v>2.92393661431192E-2</v>
      </c>
      <c r="C365" s="34">
        <v>-5.9999999999999995E-4</v>
      </c>
      <c r="D365" s="34">
        <v>8.387289520382632E-2</v>
      </c>
    </row>
    <row r="366" spans="1:4" x14ac:dyDescent="0.35">
      <c r="A366" t="s">
        <v>458</v>
      </c>
      <c r="B366" s="33">
        <v>4.1322643526331998E-2</v>
      </c>
      <c r="C366" s="34">
        <v>-3.1099999999999999E-2</v>
      </c>
      <c r="D366" s="34">
        <v>1.4627077062228461E-2</v>
      </c>
    </row>
    <row r="367" spans="1:4" x14ac:dyDescent="0.35">
      <c r="A367" t="s">
        <v>459</v>
      </c>
      <c r="B367" s="33">
        <v>-8.8740751565455606E-2</v>
      </c>
      <c r="C367" s="34">
        <v>6.13E-2</v>
      </c>
      <c r="D367" s="34">
        <v>-4.1860134221645376E-2</v>
      </c>
    </row>
    <row r="368" spans="1:4" x14ac:dyDescent="0.35">
      <c r="A368" t="s">
        <v>460</v>
      </c>
      <c r="B368" s="33">
        <v>6.4425509808525294E-2</v>
      </c>
      <c r="C368" s="34">
        <v>-1.1200000000000002E-2</v>
      </c>
      <c r="D368" s="34">
        <v>3.931437375677649E-3</v>
      </c>
    </row>
    <row r="369" spans="1:4" x14ac:dyDescent="0.35">
      <c r="A369" t="s">
        <v>461</v>
      </c>
      <c r="B369" s="33">
        <v>-6.7544207689039196E-2</v>
      </c>
      <c r="C369" s="34">
        <v>5.8999999999999999E-3</v>
      </c>
      <c r="D369" s="34">
        <v>-0.10940705217459404</v>
      </c>
    </row>
    <row r="370" spans="1:4" x14ac:dyDescent="0.35">
      <c r="A370" t="s">
        <v>462</v>
      </c>
      <c r="B370" s="33">
        <v>1.52642725355618E-2</v>
      </c>
      <c r="C370" s="34">
        <v>1.3600000000000001E-2</v>
      </c>
      <c r="D370" s="34">
        <v>-1.1336869200172644E-2</v>
      </c>
    </row>
    <row r="371" spans="1:4" x14ac:dyDescent="0.35">
      <c r="A371" t="s">
        <v>463</v>
      </c>
      <c r="B371" s="33">
        <v>-3.8339013781012503E-2</v>
      </c>
      <c r="C371" s="34">
        <v>-1.5300000000000001E-2</v>
      </c>
      <c r="D371" s="34">
        <v>-4.9975702277349446E-2</v>
      </c>
    </row>
    <row r="372" spans="1:4" x14ac:dyDescent="0.35">
      <c r="A372" t="s">
        <v>464</v>
      </c>
      <c r="B372" s="33">
        <v>0.13397504539361799</v>
      </c>
      <c r="C372" s="34">
        <v>1.54E-2</v>
      </c>
      <c r="D372" s="34">
        <v>2.1770259060212543E-2</v>
      </c>
    </row>
    <row r="373" spans="1:4" x14ac:dyDescent="0.35">
      <c r="A373" t="s">
        <v>465</v>
      </c>
      <c r="B373" s="33">
        <v>1.2597404621116699E-2</v>
      </c>
      <c r="C373" s="34">
        <v>-6.0400000000000002E-2</v>
      </c>
      <c r="D373" s="34">
        <v>-1.7696027490615076E-2</v>
      </c>
    </row>
    <row r="374" spans="1:4" x14ac:dyDescent="0.35">
      <c r="A374" t="s">
        <v>466</v>
      </c>
      <c r="B374" s="33">
        <v>3.7944079907799598E-2</v>
      </c>
      <c r="C374" s="34">
        <v>-3.0699999999999998E-2</v>
      </c>
      <c r="D374" s="34">
        <v>3.6741348671418012E-2</v>
      </c>
    </row>
    <row r="375" spans="1:4" x14ac:dyDescent="0.35">
      <c r="A375" t="s">
        <v>467</v>
      </c>
      <c r="B375" s="33">
        <v>-8.4445394278791705E-3</v>
      </c>
      <c r="C375" s="34">
        <v>7.7499999999999999E-2</v>
      </c>
      <c r="D375" s="34">
        <v>-3.9693902884491629E-2</v>
      </c>
    </row>
    <row r="376" spans="1:4" x14ac:dyDescent="0.35">
      <c r="A376" t="s">
        <v>468</v>
      </c>
      <c r="B376" s="33">
        <v>9.7499571599384993E-2</v>
      </c>
      <c r="C376" s="34">
        <v>5.6000000000000008E-3</v>
      </c>
      <c r="D376" s="34">
        <v>1.1909522085942125E-2</v>
      </c>
    </row>
    <row r="377" spans="1:4" x14ac:dyDescent="0.35">
      <c r="A377" t="s">
        <v>469</v>
      </c>
      <c r="B377" s="33">
        <v>2.30879377351988E-2</v>
      </c>
      <c r="C377" s="34">
        <v>-2.1700000000000001E-2</v>
      </c>
      <c r="D377" s="34">
        <v>1.0948964637022702E-2</v>
      </c>
    </row>
    <row r="378" spans="1:4" x14ac:dyDescent="0.35">
      <c r="A378" t="s">
        <v>470</v>
      </c>
      <c r="B378" s="33">
        <v>1.2046512716996599E-3</v>
      </c>
      <c r="C378" s="34">
        <v>-5.7699999999999994E-2</v>
      </c>
      <c r="D378" s="34">
        <v>-2.3138736238484052E-2</v>
      </c>
    </row>
    <row r="379" spans="1:4" x14ac:dyDescent="0.35">
      <c r="A379" t="s">
        <v>471</v>
      </c>
      <c r="B379" s="33">
        <v>-4.3451049280198804E-3</v>
      </c>
      <c r="C379" s="34">
        <v>-8.0000000000000004E-4</v>
      </c>
      <c r="D379" s="34">
        <v>-8.2974458640043075E-2</v>
      </c>
    </row>
    <row r="380" spans="1:4" x14ac:dyDescent="0.35">
      <c r="A380" t="s">
        <v>472</v>
      </c>
      <c r="B380" s="33">
        <v>-5.1503787555784802E-2</v>
      </c>
      <c r="C380" s="34">
        <v>6.9599999999999995E-2</v>
      </c>
      <c r="D380" s="34">
        <v>-4.0822013768779739E-2</v>
      </c>
    </row>
    <row r="381" spans="1:4" x14ac:dyDescent="0.35">
      <c r="A381" t="s">
        <v>473</v>
      </c>
      <c r="B381" s="33">
        <v>-0.101649466461963</v>
      </c>
      <c r="C381" s="34">
        <v>9.1999999999999998E-3</v>
      </c>
      <c r="D381" s="34">
        <v>0.13158145316955322</v>
      </c>
    </row>
    <row r="382" spans="1:4" x14ac:dyDescent="0.35">
      <c r="A382" t="s">
        <v>474</v>
      </c>
      <c r="B382" s="33">
        <v>1.16737409838684E-2</v>
      </c>
      <c r="C382" s="34">
        <v>1.78E-2</v>
      </c>
      <c r="D382" s="34">
        <v>-7.7941761378750599E-2</v>
      </c>
    </row>
    <row r="383" spans="1:4" x14ac:dyDescent="0.35">
      <c r="A383" t="s">
        <v>475</v>
      </c>
      <c r="B383" s="33">
        <v>-1.5592319261322899E-2</v>
      </c>
      <c r="C383" s="34">
        <v>-5.0000000000000001E-4</v>
      </c>
      <c r="D383" s="34">
        <v>4.3703946972914916E-2</v>
      </c>
    </row>
    <row r="384" spans="1:4" x14ac:dyDescent="0.35">
      <c r="A384" t="s">
        <v>476</v>
      </c>
      <c r="B384" s="33">
        <v>-5.1009406615428196E-3</v>
      </c>
      <c r="C384" s="34">
        <v>3.95E-2</v>
      </c>
      <c r="D384" s="34">
        <v>1.4646132365329223E-2</v>
      </c>
    </row>
    <row r="385" spans="1:4" x14ac:dyDescent="0.35">
      <c r="A385" t="s">
        <v>477</v>
      </c>
      <c r="B385" s="33">
        <v>-2.0290911021328399E-2</v>
      </c>
      <c r="C385" s="34">
        <v>5.0000000000000001E-3</v>
      </c>
      <c r="D385" s="34">
        <v>-3.4548040292638332E-2</v>
      </c>
    </row>
    <row r="386" spans="1:4" x14ac:dyDescent="0.35">
      <c r="A386" t="s">
        <v>478</v>
      </c>
      <c r="B386" s="33">
        <v>9.5526785812521005E-3</v>
      </c>
      <c r="C386" s="34">
        <v>2.5000000000000001E-3</v>
      </c>
      <c r="D386" s="34">
        <v>-2.5953981192456805E-2</v>
      </c>
    </row>
    <row r="387" spans="1:4" x14ac:dyDescent="0.35">
      <c r="A387" t="s">
        <v>479</v>
      </c>
      <c r="B387" s="33">
        <v>-1.1898723450262799E-3</v>
      </c>
      <c r="C387" s="34">
        <v>-2.0199999999999999E-2</v>
      </c>
      <c r="D387" s="34">
        <v>9.2861249843170825E-3</v>
      </c>
    </row>
    <row r="388" spans="1:4" x14ac:dyDescent="0.35">
      <c r="A388" t="s">
        <v>480</v>
      </c>
      <c r="B388" s="33">
        <v>-3.8781245230013403E-2</v>
      </c>
      <c r="C388" s="34">
        <v>4.8600000000000004E-2</v>
      </c>
      <c r="D388" s="34">
        <v>-3.2745948836724235E-2</v>
      </c>
    </row>
    <row r="389" spans="1:4" x14ac:dyDescent="0.35">
      <c r="A389" t="s">
        <v>481</v>
      </c>
      <c r="B389" s="33">
        <v>-6.8806185836693304E-2</v>
      </c>
      <c r="C389" s="34">
        <v>1.8100000000000002E-2</v>
      </c>
      <c r="D389" s="34">
        <v>-4.70660144762379E-3</v>
      </c>
    </row>
    <row r="390" spans="1:4" x14ac:dyDescent="0.35">
      <c r="A390" t="s">
        <v>482</v>
      </c>
      <c r="B390" s="33">
        <v>1.30407755855667E-2</v>
      </c>
      <c r="C390" s="34">
        <v>1.9400000000000001E-2</v>
      </c>
      <c r="D390" s="34">
        <v>-5.2696621919038643E-2</v>
      </c>
    </row>
    <row r="391" spans="1:4" x14ac:dyDescent="0.35">
      <c r="A391" t="s">
        <v>483</v>
      </c>
      <c r="B391" s="33">
        <v>1.6039514153415198E-2</v>
      </c>
      <c r="C391" s="34">
        <v>3.5699999999999996E-2</v>
      </c>
      <c r="D391" s="34">
        <v>-1.7683122939764231E-2</v>
      </c>
    </row>
    <row r="392" spans="1:4" x14ac:dyDescent="0.35">
      <c r="A392" t="s">
        <v>484</v>
      </c>
      <c r="B392" s="33">
        <v>-4.3646764497884197E-2</v>
      </c>
      <c r="C392" s="34">
        <v>1.7000000000000001E-3</v>
      </c>
      <c r="D392" s="34">
        <v>-2.5673251292930917E-2</v>
      </c>
    </row>
    <row r="393" spans="1:4" x14ac:dyDescent="0.35">
      <c r="A393" t="s">
        <v>485</v>
      </c>
      <c r="B393" s="33">
        <v>-2.8538854472876799E-2</v>
      </c>
      <c r="C393" s="34">
        <v>1.09E-2</v>
      </c>
      <c r="D393" s="34">
        <v>-2.3455789774605239E-2</v>
      </c>
    </row>
    <row r="394" spans="1:4" x14ac:dyDescent="0.35">
      <c r="A394" t="s">
        <v>486</v>
      </c>
      <c r="B394" s="33">
        <v>6.62982380998468E-3</v>
      </c>
      <c r="C394" s="34">
        <v>1.06E-2</v>
      </c>
      <c r="D394" s="34">
        <v>1.8970900962749164E-2</v>
      </c>
    </row>
    <row r="395" spans="1:4" x14ac:dyDescent="0.35">
      <c r="A395" t="s">
        <v>487</v>
      </c>
      <c r="B395" s="33">
        <v>-8.6868466417805296E-3</v>
      </c>
      <c r="C395" s="34">
        <v>7.8000000000000005E-3</v>
      </c>
      <c r="D395" s="34">
        <v>1.0907534074420272E-3</v>
      </c>
    </row>
    <row r="396" spans="1:4" x14ac:dyDescent="0.35">
      <c r="A396" t="s">
        <v>488</v>
      </c>
      <c r="B396" s="33">
        <v>-5.06040909486309E-2</v>
      </c>
      <c r="C396" s="34">
        <v>1.8700000000000001E-2</v>
      </c>
      <c r="D396" s="34">
        <v>-3.9889034802036955E-2</v>
      </c>
    </row>
    <row r="397" spans="1:4" x14ac:dyDescent="0.35">
      <c r="A397" t="s">
        <v>489</v>
      </c>
      <c r="B397" s="33">
        <v>2.1010371346330801E-2</v>
      </c>
      <c r="C397" s="34">
        <v>1.6000000000000001E-3</v>
      </c>
      <c r="D397" s="34">
        <v>-1.5383532415946476E-3</v>
      </c>
    </row>
    <row r="398" spans="1:4" x14ac:dyDescent="0.35">
      <c r="A398" t="s">
        <v>490</v>
      </c>
      <c r="B398" s="33">
        <v>-1.88795651004099E-3</v>
      </c>
      <c r="C398" s="34">
        <v>2.5099999999999997E-2</v>
      </c>
      <c r="D398" s="34">
        <v>-8.070160455619553E-2</v>
      </c>
    </row>
    <row r="399" spans="1:4" x14ac:dyDescent="0.35">
      <c r="A399" t="s">
        <v>491</v>
      </c>
      <c r="B399" s="33">
        <v>3.4569739316074398E-2</v>
      </c>
      <c r="C399" s="34">
        <v>2.2499999999999999E-2</v>
      </c>
      <c r="D399" s="34">
        <v>2.7534407629409063E-2</v>
      </c>
    </row>
    <row r="400" spans="1:4" x14ac:dyDescent="0.35">
      <c r="A400" t="s">
        <v>492</v>
      </c>
      <c r="B400" s="33">
        <v>-2.4261702201985199E-2</v>
      </c>
      <c r="C400" s="34">
        <v>3.1200000000000002E-2</v>
      </c>
      <c r="D400" s="34">
        <v>3.5876632872520351E-3</v>
      </c>
    </row>
    <row r="401" spans="1:4" x14ac:dyDescent="0.35">
      <c r="A401" t="s">
        <v>493</v>
      </c>
      <c r="B401" s="33">
        <v>7.7224876809940404E-2</v>
      </c>
      <c r="C401" s="34">
        <v>1.06E-2</v>
      </c>
      <c r="D401" s="34">
        <v>-3.9427326347946504E-2</v>
      </c>
    </row>
    <row r="402" spans="1:4" x14ac:dyDescent="0.35">
      <c r="A402" t="s">
        <v>494</v>
      </c>
      <c r="B402" s="33">
        <v>-1.3054201874620401E-3</v>
      </c>
      <c r="C402" s="34">
        <v>5.5800000000000002E-2</v>
      </c>
      <c r="D402" s="34">
        <v>3.6896595331856033E-2</v>
      </c>
    </row>
    <row r="403" spans="1:4" x14ac:dyDescent="0.35">
      <c r="A403" t="s">
        <v>495</v>
      </c>
      <c r="B403" s="33">
        <v>-4.5325064531925301E-2</v>
      </c>
      <c r="C403" s="34">
        <v>-3.6499999999999998E-2</v>
      </c>
      <c r="D403" s="34">
        <v>-5.0790730158409444E-2</v>
      </c>
    </row>
    <row r="404" spans="1:4" x14ac:dyDescent="0.35">
      <c r="A404" t="s">
        <v>496</v>
      </c>
      <c r="B404" s="33">
        <v>2.66595285198356E-2</v>
      </c>
      <c r="C404" s="34">
        <v>-2.35E-2</v>
      </c>
      <c r="D404" s="34">
        <v>1.6377295360155811E-2</v>
      </c>
    </row>
    <row r="405" spans="1:4" x14ac:dyDescent="0.35">
      <c r="A405" t="s">
        <v>497</v>
      </c>
      <c r="B405" s="33">
        <v>1.6355272542157E-2</v>
      </c>
      <c r="C405" s="34">
        <v>2.8999999999999998E-3</v>
      </c>
      <c r="D405" s="34">
        <v>-8.0447814481687807E-3</v>
      </c>
    </row>
    <row r="406" spans="1:4" x14ac:dyDescent="0.35">
      <c r="A406" t="s">
        <v>498</v>
      </c>
      <c r="B406" s="33">
        <v>-6.7410242611264199E-3</v>
      </c>
      <c r="C406" s="34">
        <v>2.6499999999999999E-2</v>
      </c>
      <c r="D406" s="34">
        <v>-2.7632517500747215E-3</v>
      </c>
    </row>
    <row r="407" spans="1:4" x14ac:dyDescent="0.35">
      <c r="A407" t="s">
        <v>499</v>
      </c>
      <c r="B407" s="33">
        <v>-1.14540787737167E-2</v>
      </c>
      <c r="C407" s="34">
        <v>4.7999999999999996E-3</v>
      </c>
      <c r="D407" s="34">
        <v>3.8710718338585338E-2</v>
      </c>
    </row>
    <row r="408" spans="1:4" x14ac:dyDescent="0.35">
      <c r="A408" t="s">
        <v>500</v>
      </c>
      <c r="B408" s="33">
        <v>-6.4650506219610399E-3</v>
      </c>
      <c r="C408" s="34">
        <v>3.1899999999999998E-2</v>
      </c>
      <c r="D408" s="34">
        <v>3.7425141805763854E-2</v>
      </c>
    </row>
    <row r="409" spans="1:4" x14ac:dyDescent="0.35">
      <c r="A409" t="s">
        <v>501</v>
      </c>
      <c r="B409" s="33">
        <v>5.9976986432196802E-2</v>
      </c>
      <c r="C409" s="34">
        <v>3.44E-2</v>
      </c>
      <c r="D409" s="34">
        <v>8.0345788905702098E-2</v>
      </c>
    </row>
    <row r="410" spans="1:4" x14ac:dyDescent="0.35">
      <c r="A410" t="s">
        <v>502</v>
      </c>
      <c r="B410" s="33">
        <v>-2.1389144023472501E-2</v>
      </c>
      <c r="C410" s="34">
        <v>5.9999999999999995E-4</v>
      </c>
      <c r="D410" s="34">
        <v>-8.5371212050793406E-3</v>
      </c>
    </row>
    <row r="411" spans="1:4" x14ac:dyDescent="0.35">
      <c r="A411" t="s">
        <v>503</v>
      </c>
      <c r="B411" s="33">
        <v>-4.2211252472133497E-2</v>
      </c>
      <c r="C411" s="34">
        <v>-7.6799999999999993E-2</v>
      </c>
      <c r="D411" s="34">
        <v>2.0410864536499963E-2</v>
      </c>
    </row>
    <row r="412" spans="1:4" x14ac:dyDescent="0.35">
      <c r="A412" t="s">
        <v>504</v>
      </c>
      <c r="B412" s="33">
        <v>-4.9597813447239202E-2</v>
      </c>
      <c r="C412" s="34">
        <v>1.6899999999999998E-2</v>
      </c>
      <c r="D412" s="34">
        <v>2.775911063325141E-2</v>
      </c>
    </row>
    <row r="413" spans="1:4" x14ac:dyDescent="0.35">
      <c r="A413" t="s">
        <v>505</v>
      </c>
      <c r="B413" s="33">
        <v>6.79722578127024E-3</v>
      </c>
      <c r="C413" s="34">
        <v>-9.5500000000000002E-2</v>
      </c>
      <c r="D413" s="34">
        <v>-9.0090999915123596E-3</v>
      </c>
    </row>
    <row r="414" spans="1:4" x14ac:dyDescent="0.35">
      <c r="A414" t="s">
        <v>506</v>
      </c>
      <c r="B414" s="33">
        <v>-8.4094773754511895E-2</v>
      </c>
      <c r="C414" s="34">
        <v>8.4100000000000008E-2</v>
      </c>
      <c r="D414" s="34"/>
    </row>
    <row r="415" spans="1:4" x14ac:dyDescent="0.35">
      <c r="A415" t="s">
        <v>507</v>
      </c>
      <c r="B415" s="33">
        <v>-5.6750111243639902E-3</v>
      </c>
      <c r="C415" s="34">
        <v>3.4000000000000002E-2</v>
      </c>
    </row>
    <row r="416" spans="1:4" x14ac:dyDescent="0.35">
      <c r="A416" t="s">
        <v>508</v>
      </c>
      <c r="B416" s="33">
        <v>-2.60874889814565E-3</v>
      </c>
      <c r="C416" s="34">
        <v>1.1000000000000001E-2</v>
      </c>
    </row>
    <row r="417" spans="1:3" x14ac:dyDescent="0.35">
      <c r="A417" t="s">
        <v>509</v>
      </c>
      <c r="B417" s="33">
        <v>8.2156573370691204E-3</v>
      </c>
      <c r="C417" s="34">
        <v>3.9599999999999996E-2</v>
      </c>
    </row>
    <row r="418" spans="1:3" x14ac:dyDescent="0.35">
      <c r="A418" t="s">
        <v>510</v>
      </c>
      <c r="B418" s="33">
        <v>2.3209758647617901E-2</v>
      </c>
      <c r="C418" s="34">
        <v>-6.9400000000000003E-2</v>
      </c>
    </row>
    <row r="419" spans="1:3" x14ac:dyDescent="0.35">
      <c r="A419" t="s">
        <v>511</v>
      </c>
      <c r="B419" s="33">
        <v>-4.5704105802504801E-2</v>
      </c>
      <c r="C419" s="34">
        <v>6.93E-2</v>
      </c>
    </row>
    <row r="420" spans="1:3" x14ac:dyDescent="0.35">
      <c r="A420" t="s">
        <v>512</v>
      </c>
      <c r="B420" s="33">
        <v>-1.16502008196621E-2</v>
      </c>
      <c r="C420" s="34">
        <v>1.1899999999999999E-2</v>
      </c>
    </row>
    <row r="421" spans="1:3" x14ac:dyDescent="0.35">
      <c r="A421" t="s">
        <v>513</v>
      </c>
      <c r="B421" s="33">
        <v>8.6152389810506894E-2</v>
      </c>
      <c r="C421" s="34">
        <v>-2.58E-2</v>
      </c>
    </row>
    <row r="422" spans="1:3" x14ac:dyDescent="0.35">
      <c r="A422" t="s">
        <v>514</v>
      </c>
      <c r="B422" s="33">
        <v>-6.6149424961691294E-2</v>
      </c>
      <c r="C422" s="34">
        <v>1.43E-2</v>
      </c>
    </row>
    <row r="423" spans="1:3" x14ac:dyDescent="0.35">
      <c r="A423" t="s">
        <v>515</v>
      </c>
      <c r="B423" s="33">
        <v>-2.3133368985122402E-2</v>
      </c>
      <c r="C423" s="34">
        <v>2.06E-2</v>
      </c>
    </row>
    <row r="424" spans="1:3" x14ac:dyDescent="0.35">
      <c r="A424" t="s">
        <v>516</v>
      </c>
      <c r="B424" s="33">
        <v>-2.7719943737078302E-2</v>
      </c>
      <c r="C424" s="34">
        <v>3.8699999999999998E-2</v>
      </c>
    </row>
    <row r="425" spans="1:3" x14ac:dyDescent="0.35">
      <c r="A425" t="s">
        <v>517</v>
      </c>
      <c r="B425" s="33">
        <v>1.36959303872359E-2</v>
      </c>
      <c r="C425" s="34">
        <v>2.7699999999999999E-2</v>
      </c>
    </row>
    <row r="426" spans="1:3" x14ac:dyDescent="0.35">
      <c r="A426" t="s">
        <v>518</v>
      </c>
      <c r="B426" s="33">
        <v>-4.1651151674405397E-2</v>
      </c>
      <c r="C426" s="34">
        <v>-1.1000000000000001E-3</v>
      </c>
    </row>
    <row r="427" spans="1:3" x14ac:dyDescent="0.35">
      <c r="A427" t="s">
        <v>519</v>
      </c>
      <c r="B427" s="33">
        <v>1.1356651659167299E-2</v>
      </c>
      <c r="C427" s="34">
        <v>-8.1300000000000011E-2</v>
      </c>
    </row>
    <row r="428" spans="1:3" x14ac:dyDescent="0.35">
      <c r="A428" t="s">
        <v>520</v>
      </c>
      <c r="B428" s="33">
        <v>0.18946105798816801</v>
      </c>
      <c r="C428" s="34">
        <v>-0.1338</v>
      </c>
    </row>
    <row r="429" spans="1:3" x14ac:dyDescent="0.35">
      <c r="A429" t="s">
        <v>521</v>
      </c>
      <c r="B429" s="33">
        <v>7.2022247964388204E-3</v>
      </c>
      <c r="C429" s="34">
        <v>0.13650000000000001</v>
      </c>
    </row>
    <row r="430" spans="1:3" x14ac:dyDescent="0.35">
      <c r="A430" t="s">
        <v>522</v>
      </c>
      <c r="B430" s="33">
        <v>-4.9472974341727399E-2</v>
      </c>
      <c r="C430" s="34">
        <v>5.5800000000000002E-2</v>
      </c>
    </row>
    <row r="431" spans="1:3" x14ac:dyDescent="0.35">
      <c r="A431" t="s">
        <v>523</v>
      </c>
      <c r="B431" s="33">
        <v>-2.4645684752920002E-2</v>
      </c>
      <c r="C431" s="34">
        <v>2.46E-2</v>
      </c>
    </row>
    <row r="432" spans="1:3" x14ac:dyDescent="0.35">
      <c r="A432" t="s">
        <v>524</v>
      </c>
      <c r="B432" s="33">
        <v>-4.1700986035729901E-2</v>
      </c>
      <c r="C432" s="34">
        <v>5.7699999999999994E-2</v>
      </c>
    </row>
    <row r="433" spans="1:3" x14ac:dyDescent="0.35">
      <c r="A433" t="s">
        <v>525</v>
      </c>
      <c r="B433" s="33">
        <v>-5.3598900976616903E-2</v>
      </c>
      <c r="C433" s="34">
        <v>7.6299999999999993E-2</v>
      </c>
    </row>
    <row r="434" spans="1:3" x14ac:dyDescent="0.35">
      <c r="A434" t="s">
        <v>526</v>
      </c>
      <c r="B434" s="33">
        <v>-1.4130209036082E-2</v>
      </c>
      <c r="C434" s="34">
        <v>-3.6299999999999999E-2</v>
      </c>
    </row>
    <row r="435" spans="1:3" x14ac:dyDescent="0.35">
      <c r="A435" t="s">
        <v>527</v>
      </c>
      <c r="B435" s="33">
        <v>2.49887552111593E-2</v>
      </c>
      <c r="C435" s="34">
        <v>-2.1000000000000001E-2</v>
      </c>
    </row>
    <row r="436" spans="1:3" x14ac:dyDescent="0.35">
      <c r="A436" t="s">
        <v>528</v>
      </c>
      <c r="B436" s="33">
        <v>-7.9677526018316597E-2</v>
      </c>
      <c r="C436" s="34">
        <v>0.12470000000000001</v>
      </c>
    </row>
    <row r="437" spans="1:3" x14ac:dyDescent="0.35">
      <c r="A437" t="s">
        <v>529</v>
      </c>
      <c r="B437" s="33">
        <v>5.6041194834580602E-2</v>
      </c>
      <c r="C437" s="34">
        <v>4.6300000000000001E-2</v>
      </c>
    </row>
    <row r="438" spans="1:3" x14ac:dyDescent="0.35">
      <c r="A438" t="s">
        <v>530</v>
      </c>
      <c r="B438" s="33">
        <v>7.2904972185086504E-3</v>
      </c>
      <c r="C438" s="34">
        <v>-2.9999999999999997E-4</v>
      </c>
    </row>
    <row r="439" spans="1:3" x14ac:dyDescent="0.35">
      <c r="A439" t="s">
        <v>531</v>
      </c>
      <c r="B439" s="33">
        <v>1.0279601229733201E-2</v>
      </c>
      <c r="C439" s="34">
        <v>2.7799999999999998E-2</v>
      </c>
    </row>
    <row r="440" spans="1:3" x14ac:dyDescent="0.35">
      <c r="A440" t="s">
        <v>532</v>
      </c>
      <c r="B440" s="33">
        <v>-2.9577573922131999E-2</v>
      </c>
      <c r="C440" s="34">
        <v>3.0800000000000001E-2</v>
      </c>
    </row>
    <row r="441" spans="1:3" x14ac:dyDescent="0.35">
      <c r="A441" t="s">
        <v>533</v>
      </c>
      <c r="B441" s="33">
        <v>8.7003556712073896E-2</v>
      </c>
      <c r="C441" s="34">
        <v>4.9299999999999997E-2</v>
      </c>
    </row>
    <row r="442" spans="1:3" x14ac:dyDescent="0.35">
      <c r="A442" t="s">
        <v>534</v>
      </c>
      <c r="B442" s="33">
        <v>3.5033542366439803E-2</v>
      </c>
      <c r="C442" s="34">
        <v>2.8999999999999998E-3</v>
      </c>
    </row>
    <row r="443" spans="1:3" x14ac:dyDescent="0.35">
      <c r="A443" t="s">
        <v>535</v>
      </c>
      <c r="B443" s="33">
        <v>-2.9814718277373899E-2</v>
      </c>
      <c r="C443" s="34">
        <v>2.75E-2</v>
      </c>
    </row>
    <row r="444" spans="1:3" x14ac:dyDescent="0.35">
      <c r="A444" t="s">
        <v>536</v>
      </c>
      <c r="B444" s="33">
        <v>2.0369147180040102E-2</v>
      </c>
      <c r="C444" s="34">
        <v>1.2699999999999999E-2</v>
      </c>
    </row>
    <row r="445" spans="1:3" x14ac:dyDescent="0.35">
      <c r="A445" t="s">
        <v>537</v>
      </c>
      <c r="B445" s="33">
        <v>-1.14142376136475E-3</v>
      </c>
      <c r="C445" s="34">
        <v>2.8999999999999998E-2</v>
      </c>
    </row>
    <row r="446" spans="1:3" x14ac:dyDescent="0.35">
      <c r="A446" t="s">
        <v>538</v>
      </c>
      <c r="B446" s="33">
        <v>3.9606817403849498E-2</v>
      </c>
      <c r="C446" s="34">
        <v>-4.3700000000000003E-2</v>
      </c>
    </row>
    <row r="447" spans="1:3" x14ac:dyDescent="0.35">
      <c r="A447" t="s">
        <v>539</v>
      </c>
      <c r="B447" s="33">
        <v>4.4269327076193403E-2</v>
      </c>
      <c r="C447" s="34">
        <v>6.6500000000000004E-2</v>
      </c>
    </row>
    <row r="448" spans="1:3" x14ac:dyDescent="0.35">
      <c r="A448" t="s">
        <v>540</v>
      </c>
      <c r="B448" s="33">
        <v>-7.92365897688323E-2</v>
      </c>
      <c r="C448" s="34">
        <v>-1.55E-2</v>
      </c>
    </row>
    <row r="449" spans="1:3" x14ac:dyDescent="0.35">
      <c r="A449" t="s">
        <v>541</v>
      </c>
      <c r="B449" s="33">
        <v>4.1061724765895397E-2</v>
      </c>
      <c r="C449" s="34">
        <v>3.1E-2</v>
      </c>
    </row>
    <row r="450" spans="1:3" x14ac:dyDescent="0.35">
      <c r="B450" s="33" t="s">
        <v>542</v>
      </c>
    </row>
    <row r="451" spans="1:3" x14ac:dyDescent="0.35">
      <c r="B451" s="33" t="s">
        <v>542</v>
      </c>
    </row>
    <row r="452" spans="1:3" x14ac:dyDescent="0.35">
      <c r="B452" s="33" t="s">
        <v>542</v>
      </c>
    </row>
    <row r="453" spans="1:3" x14ac:dyDescent="0.35">
      <c r="B453" s="33" t="s">
        <v>542</v>
      </c>
    </row>
    <row r="454" spans="1:3" x14ac:dyDescent="0.35">
      <c r="B454" s="33" t="s">
        <v>542</v>
      </c>
    </row>
    <row r="455" spans="1:3" x14ac:dyDescent="0.35">
      <c r="B455" s="33" t="s">
        <v>542</v>
      </c>
    </row>
    <row r="456" spans="1:3" x14ac:dyDescent="0.35">
      <c r="B456" s="33" t="s">
        <v>542</v>
      </c>
    </row>
    <row r="457" spans="1:3" x14ac:dyDescent="0.35">
      <c r="B457" s="33" t="s">
        <v>542</v>
      </c>
    </row>
    <row r="458" spans="1:3" x14ac:dyDescent="0.35">
      <c r="B458" s="33" t="s">
        <v>542</v>
      </c>
    </row>
    <row r="459" spans="1:3" x14ac:dyDescent="0.35">
      <c r="B459" s="33" t="s">
        <v>542</v>
      </c>
    </row>
    <row r="460" spans="1:3" x14ac:dyDescent="0.35">
      <c r="B460" s="33" t="s">
        <v>542</v>
      </c>
    </row>
    <row r="461" spans="1:3" x14ac:dyDescent="0.35">
      <c r="B461" s="33" t="s">
        <v>542</v>
      </c>
    </row>
    <row r="462" spans="1:3" x14ac:dyDescent="0.35">
      <c r="B462" s="33" t="s">
        <v>542</v>
      </c>
    </row>
    <row r="463" spans="1:3" x14ac:dyDescent="0.35">
      <c r="B463" s="33" t="s">
        <v>542</v>
      </c>
    </row>
    <row r="464" spans="1:3" x14ac:dyDescent="0.35">
      <c r="B464" s="33" t="s">
        <v>542</v>
      </c>
    </row>
    <row r="465" spans="2:2" x14ac:dyDescent="0.35">
      <c r="B465" s="33" t="s">
        <v>542</v>
      </c>
    </row>
    <row r="466" spans="2:2" x14ac:dyDescent="0.35">
      <c r="B466" s="33" t="s">
        <v>542</v>
      </c>
    </row>
    <row r="467" spans="2:2" x14ac:dyDescent="0.35">
      <c r="B467" s="33" t="s">
        <v>542</v>
      </c>
    </row>
    <row r="468" spans="2:2" x14ac:dyDescent="0.35">
      <c r="B468" s="33" t="s">
        <v>542</v>
      </c>
    </row>
    <row r="469" spans="2:2" x14ac:dyDescent="0.35">
      <c r="B469" s="33" t="s">
        <v>542</v>
      </c>
    </row>
    <row r="470" spans="2:2" x14ac:dyDescent="0.35">
      <c r="B470" s="33" t="s">
        <v>542</v>
      </c>
    </row>
    <row r="471" spans="2:2" x14ac:dyDescent="0.35">
      <c r="B471" s="33" t="s">
        <v>542</v>
      </c>
    </row>
    <row r="472" spans="2:2" x14ac:dyDescent="0.35">
      <c r="B472" s="33" t="s">
        <v>542</v>
      </c>
    </row>
    <row r="473" spans="2:2" x14ac:dyDescent="0.35">
      <c r="B473" s="33" t="s">
        <v>542</v>
      </c>
    </row>
    <row r="474" spans="2:2" x14ac:dyDescent="0.35">
      <c r="B474" s="33" t="s">
        <v>542</v>
      </c>
    </row>
    <row r="475" spans="2:2" x14ac:dyDescent="0.35">
      <c r="B475" s="33" t="s">
        <v>542</v>
      </c>
    </row>
    <row r="476" spans="2:2" x14ac:dyDescent="0.35">
      <c r="B476" s="33" t="s">
        <v>542</v>
      </c>
    </row>
    <row r="477" spans="2:2" x14ac:dyDescent="0.35">
      <c r="B477" s="33" t="s">
        <v>542</v>
      </c>
    </row>
    <row r="478" spans="2:2" x14ac:dyDescent="0.35">
      <c r="B478" s="33" t="s">
        <v>542</v>
      </c>
    </row>
    <row r="479" spans="2:2" x14ac:dyDescent="0.35">
      <c r="B479" s="33" t="s">
        <v>542</v>
      </c>
    </row>
    <row r="480" spans="2:2" x14ac:dyDescent="0.35">
      <c r="B480" s="33" t="s">
        <v>542</v>
      </c>
    </row>
    <row r="481" spans="2:2" x14ac:dyDescent="0.35">
      <c r="B481" s="33" t="s">
        <v>542</v>
      </c>
    </row>
    <row r="482" spans="2:2" x14ac:dyDescent="0.35">
      <c r="B482" s="33" t="s">
        <v>542</v>
      </c>
    </row>
    <row r="483" spans="2:2" x14ac:dyDescent="0.35">
      <c r="B483" s="33" t="s">
        <v>542</v>
      </c>
    </row>
    <row r="484" spans="2:2" x14ac:dyDescent="0.35">
      <c r="B484" s="33" t="s">
        <v>542</v>
      </c>
    </row>
    <row r="485" spans="2:2" x14ac:dyDescent="0.35">
      <c r="B485" s="33" t="s">
        <v>542</v>
      </c>
    </row>
    <row r="486" spans="2:2" x14ac:dyDescent="0.35">
      <c r="B486" s="33" t="s">
        <v>542</v>
      </c>
    </row>
    <row r="487" spans="2:2" x14ac:dyDescent="0.35">
      <c r="B487" s="33" t="s">
        <v>542</v>
      </c>
    </row>
    <row r="488" spans="2:2" x14ac:dyDescent="0.35">
      <c r="B488" s="33" t="s">
        <v>542</v>
      </c>
    </row>
    <row r="489" spans="2:2" x14ac:dyDescent="0.35">
      <c r="B489" s="33" t="s">
        <v>542</v>
      </c>
    </row>
    <row r="490" spans="2:2" x14ac:dyDescent="0.35">
      <c r="B490" s="33" t="s">
        <v>542</v>
      </c>
    </row>
    <row r="491" spans="2:2" x14ac:dyDescent="0.35">
      <c r="B491" s="33" t="s">
        <v>542</v>
      </c>
    </row>
    <row r="492" spans="2:2" x14ac:dyDescent="0.35">
      <c r="B492" s="33" t="s">
        <v>542</v>
      </c>
    </row>
    <row r="493" spans="2:2" x14ac:dyDescent="0.35">
      <c r="B493" s="33" t="s">
        <v>542</v>
      </c>
    </row>
    <row r="494" spans="2:2" x14ac:dyDescent="0.35">
      <c r="B494" s="33" t="s">
        <v>542</v>
      </c>
    </row>
    <row r="495" spans="2:2" x14ac:dyDescent="0.35">
      <c r="B495" s="33" t="s">
        <v>542</v>
      </c>
    </row>
    <row r="496" spans="2:2" x14ac:dyDescent="0.35">
      <c r="B496" s="33" t="s">
        <v>542</v>
      </c>
    </row>
    <row r="497" spans="2:2" x14ac:dyDescent="0.35">
      <c r="B497" s="33" t="s">
        <v>542</v>
      </c>
    </row>
    <row r="498" spans="2:2" x14ac:dyDescent="0.35">
      <c r="B498" s="33" t="s">
        <v>542</v>
      </c>
    </row>
    <row r="499" spans="2:2" x14ac:dyDescent="0.35">
      <c r="B499" s="33" t="s">
        <v>542</v>
      </c>
    </row>
    <row r="500" spans="2:2" x14ac:dyDescent="0.35">
      <c r="B500" s="33" t="s">
        <v>542</v>
      </c>
    </row>
    <row r="501" spans="2:2" x14ac:dyDescent="0.35">
      <c r="B501" s="33" t="s">
        <v>542</v>
      </c>
    </row>
    <row r="502" spans="2:2" x14ac:dyDescent="0.35">
      <c r="B502" s="33" t="s">
        <v>542</v>
      </c>
    </row>
    <row r="503" spans="2:2" x14ac:dyDescent="0.35">
      <c r="B503" s="33" t="s">
        <v>542</v>
      </c>
    </row>
    <row r="504" spans="2:2" x14ac:dyDescent="0.35">
      <c r="B504" s="33" t="s">
        <v>542</v>
      </c>
    </row>
    <row r="505" spans="2:2" x14ac:dyDescent="0.35">
      <c r="B505" s="33" t="s">
        <v>542</v>
      </c>
    </row>
    <row r="506" spans="2:2" x14ac:dyDescent="0.35">
      <c r="B506" s="33" t="s">
        <v>542</v>
      </c>
    </row>
    <row r="507" spans="2:2" x14ac:dyDescent="0.35">
      <c r="B507" s="33" t="s">
        <v>542</v>
      </c>
    </row>
    <row r="508" spans="2:2" x14ac:dyDescent="0.35">
      <c r="B508" s="33" t="s">
        <v>542</v>
      </c>
    </row>
    <row r="509" spans="2:2" x14ac:dyDescent="0.35">
      <c r="B509" s="33" t="s">
        <v>542</v>
      </c>
    </row>
    <row r="510" spans="2:2" x14ac:dyDescent="0.35">
      <c r="B510" s="33" t="s">
        <v>542</v>
      </c>
    </row>
    <row r="511" spans="2:2" x14ac:dyDescent="0.35">
      <c r="B511" s="33" t="s">
        <v>542</v>
      </c>
    </row>
    <row r="512" spans="2:2" x14ac:dyDescent="0.35">
      <c r="B512" s="33" t="s">
        <v>542</v>
      </c>
    </row>
    <row r="513" spans="2:2" x14ac:dyDescent="0.35">
      <c r="B513" s="33" t="s">
        <v>542</v>
      </c>
    </row>
    <row r="514" spans="2:2" x14ac:dyDescent="0.35">
      <c r="B514" s="33" t="s">
        <v>542</v>
      </c>
    </row>
    <row r="515" spans="2:2" x14ac:dyDescent="0.35">
      <c r="B515" s="33" t="s">
        <v>542</v>
      </c>
    </row>
    <row r="516" spans="2:2" x14ac:dyDescent="0.35">
      <c r="B516" s="33" t="s">
        <v>542</v>
      </c>
    </row>
    <row r="517" spans="2:2" x14ac:dyDescent="0.35">
      <c r="B517" s="33" t="s">
        <v>542</v>
      </c>
    </row>
    <row r="518" spans="2:2" x14ac:dyDescent="0.35">
      <c r="B518" s="33" t="s">
        <v>542</v>
      </c>
    </row>
    <row r="519" spans="2:2" x14ac:dyDescent="0.35">
      <c r="B519" s="33" t="s">
        <v>542</v>
      </c>
    </row>
    <row r="520" spans="2:2" x14ac:dyDescent="0.35">
      <c r="B520" s="33" t="s">
        <v>542</v>
      </c>
    </row>
    <row r="521" spans="2:2" x14ac:dyDescent="0.35">
      <c r="B521" s="33" t="s">
        <v>542</v>
      </c>
    </row>
    <row r="522" spans="2:2" x14ac:dyDescent="0.35">
      <c r="B522" s="33" t="s">
        <v>542</v>
      </c>
    </row>
    <row r="523" spans="2:2" x14ac:dyDescent="0.35">
      <c r="B523" s="33" t="s">
        <v>542</v>
      </c>
    </row>
    <row r="524" spans="2:2" x14ac:dyDescent="0.35">
      <c r="B524" s="33" t="s">
        <v>542</v>
      </c>
    </row>
    <row r="525" spans="2:2" x14ac:dyDescent="0.35">
      <c r="B525" s="33" t="s">
        <v>542</v>
      </c>
    </row>
    <row r="526" spans="2:2" x14ac:dyDescent="0.35">
      <c r="B526" s="33" t="s">
        <v>542</v>
      </c>
    </row>
    <row r="527" spans="2:2" x14ac:dyDescent="0.35">
      <c r="B527" s="33" t="s">
        <v>542</v>
      </c>
    </row>
    <row r="528" spans="2:2" x14ac:dyDescent="0.35">
      <c r="B528" s="33" t="s">
        <v>542</v>
      </c>
    </row>
    <row r="529" spans="2:2" x14ac:dyDescent="0.35">
      <c r="B529" s="33" t="s">
        <v>542</v>
      </c>
    </row>
    <row r="530" spans="2:2" x14ac:dyDescent="0.35">
      <c r="B530" s="33" t="s">
        <v>542</v>
      </c>
    </row>
    <row r="531" spans="2:2" x14ac:dyDescent="0.35">
      <c r="B531" s="33" t="s">
        <v>542</v>
      </c>
    </row>
    <row r="532" spans="2:2" x14ac:dyDescent="0.35">
      <c r="B532" s="33" t="s">
        <v>542</v>
      </c>
    </row>
    <row r="533" spans="2:2" x14ac:dyDescent="0.35">
      <c r="B533" s="33" t="s">
        <v>542</v>
      </c>
    </row>
    <row r="534" spans="2:2" x14ac:dyDescent="0.35">
      <c r="B534" s="33" t="s">
        <v>542</v>
      </c>
    </row>
    <row r="535" spans="2:2" x14ac:dyDescent="0.35">
      <c r="B535" s="33" t="s">
        <v>542</v>
      </c>
    </row>
    <row r="536" spans="2:2" x14ac:dyDescent="0.35">
      <c r="B536" s="33" t="s">
        <v>542</v>
      </c>
    </row>
    <row r="537" spans="2:2" x14ac:dyDescent="0.35">
      <c r="B537" s="33" t="s">
        <v>542</v>
      </c>
    </row>
    <row r="538" spans="2:2" x14ac:dyDescent="0.35">
      <c r="B538" s="33" t="s">
        <v>542</v>
      </c>
    </row>
    <row r="539" spans="2:2" x14ac:dyDescent="0.35">
      <c r="B539" s="33" t="s">
        <v>542</v>
      </c>
    </row>
    <row r="540" spans="2:2" x14ac:dyDescent="0.35">
      <c r="B540" s="33" t="s">
        <v>542</v>
      </c>
    </row>
    <row r="541" spans="2:2" x14ac:dyDescent="0.35">
      <c r="B541" s="33" t="s">
        <v>542</v>
      </c>
    </row>
    <row r="542" spans="2:2" x14ac:dyDescent="0.35">
      <c r="B542" s="33" t="s">
        <v>542</v>
      </c>
    </row>
    <row r="543" spans="2:2" x14ac:dyDescent="0.35">
      <c r="B543" s="33" t="s">
        <v>542</v>
      </c>
    </row>
    <row r="544" spans="2:2" x14ac:dyDescent="0.35">
      <c r="B544" s="33" t="s">
        <v>542</v>
      </c>
    </row>
    <row r="545" spans="2:2" x14ac:dyDescent="0.35">
      <c r="B545" s="33" t="s">
        <v>542</v>
      </c>
    </row>
    <row r="546" spans="2:2" x14ac:dyDescent="0.35">
      <c r="B546" s="33" t="s">
        <v>542</v>
      </c>
    </row>
    <row r="547" spans="2:2" x14ac:dyDescent="0.35">
      <c r="B547" s="33" t="s">
        <v>542</v>
      </c>
    </row>
    <row r="548" spans="2:2" x14ac:dyDescent="0.35">
      <c r="B548" s="33" t="s">
        <v>542</v>
      </c>
    </row>
    <row r="549" spans="2:2" x14ac:dyDescent="0.35">
      <c r="B549" s="33" t="s">
        <v>542</v>
      </c>
    </row>
    <row r="550" spans="2:2" x14ac:dyDescent="0.35">
      <c r="B550" s="33" t="s">
        <v>542</v>
      </c>
    </row>
    <row r="551" spans="2:2" x14ac:dyDescent="0.35">
      <c r="B551" s="33" t="s">
        <v>542</v>
      </c>
    </row>
    <row r="552" spans="2:2" x14ac:dyDescent="0.35">
      <c r="B552" s="33" t="s">
        <v>542</v>
      </c>
    </row>
    <row r="553" spans="2:2" x14ac:dyDescent="0.35">
      <c r="B553" s="33" t="s">
        <v>542</v>
      </c>
    </row>
    <row r="554" spans="2:2" x14ac:dyDescent="0.35">
      <c r="B554" s="33" t="s">
        <v>542</v>
      </c>
    </row>
    <row r="555" spans="2:2" x14ac:dyDescent="0.35">
      <c r="B555" s="33" t="s">
        <v>542</v>
      </c>
    </row>
    <row r="556" spans="2:2" x14ac:dyDescent="0.35">
      <c r="B556" s="33" t="s">
        <v>542</v>
      </c>
    </row>
    <row r="557" spans="2:2" x14ac:dyDescent="0.35">
      <c r="B557" s="33" t="s">
        <v>542</v>
      </c>
    </row>
    <row r="558" spans="2:2" x14ac:dyDescent="0.35">
      <c r="B558" s="33" t="s">
        <v>542</v>
      </c>
    </row>
    <row r="559" spans="2:2" x14ac:dyDescent="0.35">
      <c r="B559" s="33" t="s">
        <v>542</v>
      </c>
    </row>
    <row r="560" spans="2:2" x14ac:dyDescent="0.35">
      <c r="B560" s="33" t="s">
        <v>542</v>
      </c>
    </row>
    <row r="561" spans="2:2" x14ac:dyDescent="0.35">
      <c r="B561" s="33" t="s">
        <v>542</v>
      </c>
    </row>
    <row r="562" spans="2:2" x14ac:dyDescent="0.35">
      <c r="B562" s="33" t="s">
        <v>542</v>
      </c>
    </row>
    <row r="563" spans="2:2" x14ac:dyDescent="0.35">
      <c r="B563" s="33" t="s">
        <v>542</v>
      </c>
    </row>
    <row r="564" spans="2:2" x14ac:dyDescent="0.35">
      <c r="B564" s="33" t="s">
        <v>542</v>
      </c>
    </row>
    <row r="565" spans="2:2" x14ac:dyDescent="0.35">
      <c r="B565" s="33" t="s">
        <v>542</v>
      </c>
    </row>
    <row r="566" spans="2:2" x14ac:dyDescent="0.35">
      <c r="B566" s="33" t="s">
        <v>542</v>
      </c>
    </row>
    <row r="567" spans="2:2" x14ac:dyDescent="0.35">
      <c r="B567" s="33" t="s">
        <v>542</v>
      </c>
    </row>
    <row r="568" spans="2:2" x14ac:dyDescent="0.35">
      <c r="B568" s="33" t="s">
        <v>542</v>
      </c>
    </row>
    <row r="569" spans="2:2" x14ac:dyDescent="0.35">
      <c r="B569" s="33" t="s">
        <v>542</v>
      </c>
    </row>
    <row r="570" spans="2:2" x14ac:dyDescent="0.35">
      <c r="B570" s="33" t="s">
        <v>542</v>
      </c>
    </row>
    <row r="571" spans="2:2" x14ac:dyDescent="0.35">
      <c r="B571" s="33" t="s">
        <v>542</v>
      </c>
    </row>
    <row r="572" spans="2:2" x14ac:dyDescent="0.35">
      <c r="B572" s="33" t="s">
        <v>542</v>
      </c>
    </row>
    <row r="573" spans="2:2" x14ac:dyDescent="0.35">
      <c r="B573" s="33" t="s">
        <v>542</v>
      </c>
    </row>
    <row r="574" spans="2:2" x14ac:dyDescent="0.35">
      <c r="B574" s="33" t="s">
        <v>542</v>
      </c>
    </row>
    <row r="575" spans="2:2" x14ac:dyDescent="0.35">
      <c r="B575" s="33" t="s">
        <v>542</v>
      </c>
    </row>
    <row r="576" spans="2:2" x14ac:dyDescent="0.35">
      <c r="B576" s="33" t="s">
        <v>542</v>
      </c>
    </row>
    <row r="577" spans="2:2" x14ac:dyDescent="0.35">
      <c r="B577" s="33" t="s">
        <v>542</v>
      </c>
    </row>
    <row r="578" spans="2:2" x14ac:dyDescent="0.35">
      <c r="B578" s="33" t="s">
        <v>542</v>
      </c>
    </row>
    <row r="579" spans="2:2" x14ac:dyDescent="0.35">
      <c r="B579" s="33" t="s">
        <v>542</v>
      </c>
    </row>
    <row r="580" spans="2:2" x14ac:dyDescent="0.35">
      <c r="B580" s="33" t="s">
        <v>542</v>
      </c>
    </row>
    <row r="581" spans="2:2" x14ac:dyDescent="0.35">
      <c r="B581" s="33" t="s">
        <v>542</v>
      </c>
    </row>
    <row r="582" spans="2:2" x14ac:dyDescent="0.35">
      <c r="B582" s="33" t="s">
        <v>542</v>
      </c>
    </row>
    <row r="583" spans="2:2" x14ac:dyDescent="0.35">
      <c r="B583" s="33" t="s">
        <v>542</v>
      </c>
    </row>
    <row r="584" spans="2:2" x14ac:dyDescent="0.35">
      <c r="B584" s="33" t="s">
        <v>542</v>
      </c>
    </row>
    <row r="585" spans="2:2" x14ac:dyDescent="0.35">
      <c r="B585" s="33" t="s">
        <v>542</v>
      </c>
    </row>
    <row r="586" spans="2:2" x14ac:dyDescent="0.35">
      <c r="B586" s="33" t="s">
        <v>542</v>
      </c>
    </row>
    <row r="587" spans="2:2" x14ac:dyDescent="0.35">
      <c r="B587" s="33" t="s">
        <v>542</v>
      </c>
    </row>
    <row r="588" spans="2:2" x14ac:dyDescent="0.35">
      <c r="B588" s="33" t="s">
        <v>542</v>
      </c>
    </row>
    <row r="589" spans="2:2" x14ac:dyDescent="0.35">
      <c r="B589" s="33" t="s">
        <v>542</v>
      </c>
    </row>
    <row r="590" spans="2:2" x14ac:dyDescent="0.35">
      <c r="B590" s="33" t="s">
        <v>542</v>
      </c>
    </row>
    <row r="591" spans="2:2" x14ac:dyDescent="0.35">
      <c r="B591" s="33" t="s">
        <v>542</v>
      </c>
    </row>
    <row r="592" spans="2:2" x14ac:dyDescent="0.35">
      <c r="B592" s="33" t="s">
        <v>542</v>
      </c>
    </row>
    <row r="593" spans="2:2" x14ac:dyDescent="0.35">
      <c r="B593" s="33" t="s">
        <v>542</v>
      </c>
    </row>
    <row r="594" spans="2:2" x14ac:dyDescent="0.35">
      <c r="B594" s="33" t="s">
        <v>542</v>
      </c>
    </row>
    <row r="595" spans="2:2" x14ac:dyDescent="0.35">
      <c r="B595" s="33" t="s">
        <v>542</v>
      </c>
    </row>
    <row r="596" spans="2:2" x14ac:dyDescent="0.35">
      <c r="B596" s="33" t="s">
        <v>542</v>
      </c>
    </row>
    <row r="597" spans="2:2" x14ac:dyDescent="0.35">
      <c r="B597" s="33" t="s">
        <v>542</v>
      </c>
    </row>
    <row r="598" spans="2:2" x14ac:dyDescent="0.35">
      <c r="B598" s="33" t="s">
        <v>542</v>
      </c>
    </row>
    <row r="599" spans="2:2" x14ac:dyDescent="0.35">
      <c r="B599" s="33" t="s">
        <v>542</v>
      </c>
    </row>
    <row r="600" spans="2:2" x14ac:dyDescent="0.35">
      <c r="B600" s="33" t="s">
        <v>542</v>
      </c>
    </row>
    <row r="601" spans="2:2" x14ac:dyDescent="0.35">
      <c r="B601" s="33" t="s">
        <v>542</v>
      </c>
    </row>
    <row r="602" spans="2:2" x14ac:dyDescent="0.35">
      <c r="B602" s="33" t="s">
        <v>542</v>
      </c>
    </row>
    <row r="603" spans="2:2" x14ac:dyDescent="0.35">
      <c r="B603" s="33" t="s">
        <v>542</v>
      </c>
    </row>
    <row r="604" spans="2:2" x14ac:dyDescent="0.35">
      <c r="B604" s="33" t="s">
        <v>542</v>
      </c>
    </row>
    <row r="605" spans="2:2" x14ac:dyDescent="0.35">
      <c r="B605" s="33" t="s">
        <v>542</v>
      </c>
    </row>
    <row r="606" spans="2:2" x14ac:dyDescent="0.35">
      <c r="B606" s="33" t="s">
        <v>542</v>
      </c>
    </row>
    <row r="607" spans="2:2" x14ac:dyDescent="0.35">
      <c r="B607" s="33" t="s">
        <v>542</v>
      </c>
    </row>
    <row r="608" spans="2:2" x14ac:dyDescent="0.35">
      <c r="B608" s="33" t="s">
        <v>542</v>
      </c>
    </row>
    <row r="609" spans="2:2" x14ac:dyDescent="0.35">
      <c r="B609" s="33" t="s">
        <v>542</v>
      </c>
    </row>
    <row r="610" spans="2:2" x14ac:dyDescent="0.35">
      <c r="B610" s="33" t="s">
        <v>542</v>
      </c>
    </row>
    <row r="611" spans="2:2" x14ac:dyDescent="0.35">
      <c r="B611" s="33" t="s">
        <v>542</v>
      </c>
    </row>
    <row r="612" spans="2:2" x14ac:dyDescent="0.35">
      <c r="B612" s="33" t="s">
        <v>542</v>
      </c>
    </row>
    <row r="613" spans="2:2" x14ac:dyDescent="0.35">
      <c r="B613" s="33" t="s">
        <v>542</v>
      </c>
    </row>
    <row r="614" spans="2:2" x14ac:dyDescent="0.35">
      <c r="B614" s="33" t="s">
        <v>542</v>
      </c>
    </row>
    <row r="615" spans="2:2" x14ac:dyDescent="0.35">
      <c r="B615" s="33" t="s">
        <v>542</v>
      </c>
    </row>
    <row r="616" spans="2:2" x14ac:dyDescent="0.35">
      <c r="B616" s="33" t="s">
        <v>542</v>
      </c>
    </row>
    <row r="617" spans="2:2" x14ac:dyDescent="0.35">
      <c r="B617" s="33" t="s">
        <v>542</v>
      </c>
    </row>
    <row r="618" spans="2:2" x14ac:dyDescent="0.35">
      <c r="B618" s="33" t="s">
        <v>542</v>
      </c>
    </row>
    <row r="619" spans="2:2" x14ac:dyDescent="0.35">
      <c r="B619" s="33" t="s">
        <v>542</v>
      </c>
    </row>
    <row r="620" spans="2:2" x14ac:dyDescent="0.35">
      <c r="B620" s="33" t="s">
        <v>542</v>
      </c>
    </row>
    <row r="621" spans="2:2" x14ac:dyDescent="0.35">
      <c r="B621" s="33" t="s">
        <v>542</v>
      </c>
    </row>
    <row r="622" spans="2:2" x14ac:dyDescent="0.35">
      <c r="B622" s="33" t="s">
        <v>542</v>
      </c>
    </row>
    <row r="623" spans="2:2" x14ac:dyDescent="0.35">
      <c r="B623" s="33" t="s">
        <v>542</v>
      </c>
    </row>
    <row r="624" spans="2:2" x14ac:dyDescent="0.35">
      <c r="B624" s="33" t="s">
        <v>542</v>
      </c>
    </row>
    <row r="625" spans="2:2" x14ac:dyDescent="0.35">
      <c r="B625" s="33" t="s">
        <v>542</v>
      </c>
    </row>
    <row r="626" spans="2:2" x14ac:dyDescent="0.35">
      <c r="B626" s="33" t="s">
        <v>542</v>
      </c>
    </row>
    <row r="627" spans="2:2" x14ac:dyDescent="0.35">
      <c r="B627" s="33" t="s">
        <v>542</v>
      </c>
    </row>
    <row r="628" spans="2:2" x14ac:dyDescent="0.35">
      <c r="B628" s="33" t="s">
        <v>542</v>
      </c>
    </row>
    <row r="629" spans="2:2" x14ac:dyDescent="0.35">
      <c r="B629" s="33" t="s">
        <v>542</v>
      </c>
    </row>
    <row r="630" spans="2:2" x14ac:dyDescent="0.35">
      <c r="B630" s="33" t="s">
        <v>542</v>
      </c>
    </row>
    <row r="631" spans="2:2" x14ac:dyDescent="0.35">
      <c r="B631" s="33" t="s">
        <v>542</v>
      </c>
    </row>
    <row r="632" spans="2:2" x14ac:dyDescent="0.35">
      <c r="B632" s="33" t="s">
        <v>542</v>
      </c>
    </row>
    <row r="633" spans="2:2" x14ac:dyDescent="0.35">
      <c r="B633" s="33" t="s">
        <v>542</v>
      </c>
    </row>
    <row r="634" spans="2:2" x14ac:dyDescent="0.35">
      <c r="B634" s="33" t="s">
        <v>542</v>
      </c>
    </row>
    <row r="635" spans="2:2" x14ac:dyDescent="0.35">
      <c r="B635" s="33" t="s">
        <v>542</v>
      </c>
    </row>
    <row r="636" spans="2:2" x14ac:dyDescent="0.35">
      <c r="B636" s="33" t="s">
        <v>542</v>
      </c>
    </row>
    <row r="637" spans="2:2" x14ac:dyDescent="0.35">
      <c r="B637" s="33" t="s">
        <v>542</v>
      </c>
    </row>
    <row r="638" spans="2:2" x14ac:dyDescent="0.35">
      <c r="B638" s="33" t="s">
        <v>542</v>
      </c>
    </row>
    <row r="639" spans="2:2" x14ac:dyDescent="0.35">
      <c r="B639" s="33" t="s">
        <v>542</v>
      </c>
    </row>
    <row r="640" spans="2:2" x14ac:dyDescent="0.35">
      <c r="B640" s="33" t="s">
        <v>542</v>
      </c>
    </row>
    <row r="641" spans="2:2" x14ac:dyDescent="0.35">
      <c r="B641" s="33" t="s">
        <v>542</v>
      </c>
    </row>
    <row r="642" spans="2:2" x14ac:dyDescent="0.35">
      <c r="B642" s="33" t="s">
        <v>542</v>
      </c>
    </row>
    <row r="643" spans="2:2" x14ac:dyDescent="0.35">
      <c r="B643" s="33" t="s">
        <v>542</v>
      </c>
    </row>
    <row r="644" spans="2:2" x14ac:dyDescent="0.35">
      <c r="B644" s="33" t="s">
        <v>542</v>
      </c>
    </row>
    <row r="645" spans="2:2" x14ac:dyDescent="0.35">
      <c r="B645" s="33" t="s">
        <v>542</v>
      </c>
    </row>
    <row r="646" spans="2:2" x14ac:dyDescent="0.35">
      <c r="B646" s="33" t="s">
        <v>542</v>
      </c>
    </row>
    <row r="647" spans="2:2" x14ac:dyDescent="0.35">
      <c r="B647" s="33" t="s">
        <v>542</v>
      </c>
    </row>
    <row r="648" spans="2:2" x14ac:dyDescent="0.35">
      <c r="B648" s="33" t="s">
        <v>542</v>
      </c>
    </row>
    <row r="649" spans="2:2" x14ac:dyDescent="0.35">
      <c r="B649" s="33" t="s">
        <v>542</v>
      </c>
    </row>
    <row r="650" spans="2:2" x14ac:dyDescent="0.35">
      <c r="B650" s="33" t="s">
        <v>542</v>
      </c>
    </row>
    <row r="651" spans="2:2" x14ac:dyDescent="0.35">
      <c r="B651" s="33" t="s">
        <v>542</v>
      </c>
    </row>
    <row r="652" spans="2:2" x14ac:dyDescent="0.35">
      <c r="B652" s="33" t="s">
        <v>542</v>
      </c>
    </row>
    <row r="653" spans="2:2" x14ac:dyDescent="0.35">
      <c r="B653" s="33" t="s">
        <v>542</v>
      </c>
    </row>
    <row r="654" spans="2:2" x14ac:dyDescent="0.35">
      <c r="B654" s="33" t="s">
        <v>542</v>
      </c>
    </row>
    <row r="655" spans="2:2" x14ac:dyDescent="0.35">
      <c r="B655" s="33" t="s">
        <v>542</v>
      </c>
    </row>
    <row r="656" spans="2:2" x14ac:dyDescent="0.35">
      <c r="B656" s="33" t="s">
        <v>542</v>
      </c>
    </row>
    <row r="657" spans="2:2" x14ac:dyDescent="0.35">
      <c r="B657" s="33" t="s">
        <v>542</v>
      </c>
    </row>
    <row r="658" spans="2:2" x14ac:dyDescent="0.35">
      <c r="B658" s="33" t="s">
        <v>542</v>
      </c>
    </row>
    <row r="659" spans="2:2" x14ac:dyDescent="0.35">
      <c r="B659" s="33" t="s">
        <v>542</v>
      </c>
    </row>
  </sheetData>
  <mergeCells count="1">
    <mergeCell ref="A328:D3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Front Sheet</vt:lpstr>
      <vt:lpstr>Workspace</vt:lpstr>
      <vt:lpstr>Futures Returns</vt:lpstr>
      <vt:lpstr>Out of Sample Data</vt:lpstr>
      <vt:lpstr>TSMOM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Shepherd, Shane</dc:creator>
  <cp:lastModifiedBy>Tam Ly</cp:lastModifiedBy>
  <dcterms:created xsi:type="dcterms:W3CDTF">2022-04-06T05:51:05Z</dcterms:created>
  <dcterms:modified xsi:type="dcterms:W3CDTF">2022-12-04T23:48:17Z</dcterms:modified>
</cp:coreProperties>
</file>