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Yuchen\Downloads\"/>
    </mc:Choice>
  </mc:AlternateContent>
  <xr:revisionPtr revIDLastSave="0" documentId="8_{B6D23B77-1D6C-42D0-902F-80A7934D5199}" xr6:coauthVersionLast="47" xr6:coauthVersionMax="47" xr10:uidLastSave="{00000000-0000-0000-0000-000000000000}"/>
  <bookViews>
    <workbookView xWindow="-105" yWindow="0" windowWidth="19410" windowHeight="20985" xr2:uid="{2E5C2B4E-EEC2-4A81-943D-1070920A50F7}"/>
  </bookViews>
  <sheets>
    <sheet name="Gold Corp" sheetId="1" r:id="rId1"/>
    <sheet name="Blue Corp" sheetId="5" r:id="rId2"/>
    <sheet name="Gold+Blue Rate Rec"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4" i="2" l="1"/>
  <c r="B2" i="2"/>
  <c r="B2" i="5"/>
  <c r="U37" i="1"/>
  <c r="E18" i="1"/>
  <c r="C18" i="1"/>
  <c r="E15" i="1"/>
  <c r="C15" i="1"/>
  <c r="E10" i="1"/>
  <c r="C10" i="1"/>
  <c r="E5" i="1"/>
  <c r="C5" i="1"/>
</calcChain>
</file>

<file path=xl/sharedStrings.xml><?xml version="1.0" encoding="utf-8"?>
<sst xmlns="http://schemas.openxmlformats.org/spreadsheetml/2006/main" count="131" uniqueCount="116">
  <si>
    <t>Gold Corporation has the following preliminary trial balance, before recording the  tax provision.</t>
    <phoneticPr fontId="4" type="noConversion"/>
  </si>
  <si>
    <t>Other information regarding Gold is as follows.</t>
  </si>
  <si>
    <t>The federal statutory income tax rate is 21% for both years.</t>
    <phoneticPr fontId="4" type="noConversion"/>
  </si>
  <si>
    <t>Cash</t>
  </si>
  <si>
    <t>$</t>
  </si>
  <si>
    <t>Gold operates in multiple states.  The weighted average statutory state income tax rate is 7% for both years.</t>
    <phoneticPr fontId="4" type="noConversion"/>
  </si>
  <si>
    <t>Accounts Receivable</t>
  </si>
  <si>
    <t>State income taxes are based on taxable income for federal purposes without any modifications.</t>
    <phoneticPr fontId="4" type="noConversion"/>
  </si>
  <si>
    <t>Allowance for bad debts</t>
  </si>
  <si>
    <t>Book income including preliminary income tax expense of $18,000 is $532,000.</t>
    <phoneticPr fontId="4" type="noConversion"/>
  </si>
  <si>
    <t>Fixed Assets</t>
  </si>
  <si>
    <t>Tax depreciation for the year ended 2020 is $500,000.</t>
    <phoneticPr fontId="4" type="noConversion"/>
  </si>
  <si>
    <t>Accumulated Depreciation</t>
  </si>
  <si>
    <t>Gold's cost basis in fixed assets for book and tax is the same.</t>
    <phoneticPr fontId="4" type="noConversion"/>
  </si>
  <si>
    <t>Deferred Tax Asset</t>
  </si>
  <si>
    <t>Gold's pre-tax temporary difference in fixed assets at year-end 2019 was $175,000 book&gt;tax basis.</t>
  </si>
  <si>
    <t>Accounts Payable</t>
  </si>
  <si>
    <t>None of Gold's 2019 vacation accrual was paid within the first 2.5 months of 2020, and none of the 2020 vacation accrual is expected to be paid in the first 2.5 months of 2021.</t>
  </si>
  <si>
    <t>Accrued Vacation</t>
  </si>
  <si>
    <t>All of Gold's 2019 bonuses and payroll were paid out within the first 2.5 months of 2020, and Gold's expectation is to do this again in 2021.</t>
  </si>
  <si>
    <t>Incentive Bonus Payable</t>
  </si>
  <si>
    <t>Gold is the beneficiary of the officers' life insurance contract(s).</t>
  </si>
  <si>
    <t>Accrued Payroll</t>
  </si>
  <si>
    <t>Interest income is from other than municipal bonds, so is taxable.</t>
    <phoneticPr fontId="4" type="noConversion"/>
  </si>
  <si>
    <t>Income Taxes Payable</t>
  </si>
  <si>
    <t>Deferred Tax Liability</t>
  </si>
  <si>
    <t>Using the trial balance and the above information, complete the following.</t>
  </si>
  <si>
    <t>APIC</t>
  </si>
  <si>
    <r>
      <t xml:space="preserve">Show your work below on this tab.  </t>
    </r>
    <r>
      <rPr>
        <u val="singleAccounting"/>
        <sz val="10"/>
        <color theme="1"/>
        <rFont val="Georgia"/>
        <family val="1"/>
      </rPr>
      <t>Partial credit will be awarded, but only if work is shown.</t>
    </r>
  </si>
  <si>
    <t>Common Stock</t>
  </si>
  <si>
    <t>Compute 2020 federal taxable income.</t>
    <phoneticPr fontId="4" type="noConversion"/>
  </si>
  <si>
    <t>Federal taxable income</t>
  </si>
  <si>
    <t>Retained Earnings</t>
  </si>
  <si>
    <t>Compute the state statutory income tax rate net of the federal benefit.</t>
  </si>
  <si>
    <t>State statutory rate net of federal benefit to four decimal places, e.g. .2111</t>
  </si>
  <si>
    <t>Revenue</t>
  </si>
  <si>
    <t>Calculate the total 2020 current income tax provision.</t>
  </si>
  <si>
    <t>Total current income tax expense</t>
  </si>
  <si>
    <t>Payroll Expense</t>
  </si>
  <si>
    <t>Purchases</t>
  </si>
  <si>
    <t>Prepare an inventory of deferreds using the template below.</t>
  </si>
  <si>
    <t>Tax-effected DTL balance at 12/31/20</t>
  </si>
  <si>
    <t>Insurance</t>
  </si>
  <si>
    <t>Compute the total 2020 deferred income tax provision.</t>
  </si>
  <si>
    <t>Deferred income tax expense</t>
  </si>
  <si>
    <t>Officers Life insurance</t>
  </si>
  <si>
    <t>Payroll Taxes</t>
  </si>
  <si>
    <t>Compute the 2020 effective tax rate</t>
  </si>
  <si>
    <t>Effective tax rate to four decimal places, e.g. .2111</t>
  </si>
  <si>
    <t>Bad Debt Expense</t>
  </si>
  <si>
    <t>Prepare a 2020 effective tax rate reconciliation using the template below.</t>
  </si>
  <si>
    <t>Total income tax expense</t>
  </si>
  <si>
    <t>Travel</t>
  </si>
  <si>
    <t>Meals and Entertainment</t>
  </si>
  <si>
    <t>Inventory of Deferreds</t>
  </si>
  <si>
    <t>Effective Tax Rate Reconciliation</t>
  </si>
  <si>
    <t>Rent</t>
  </si>
  <si>
    <t>Pre-tax 2019</t>
  </si>
  <si>
    <t>Current Activity</t>
  </si>
  <si>
    <t>Pre-tax 2020</t>
  </si>
  <si>
    <t>Tax-effected 2020</t>
  </si>
  <si>
    <t>Gold</t>
  </si>
  <si>
    <t>Office Supplies</t>
  </si>
  <si>
    <t>Pre-tax</t>
  </si>
  <si>
    <t>Tax-effected</t>
  </si>
  <si>
    <t>Depreciation</t>
  </si>
  <si>
    <t>Insert temp differences here</t>
  </si>
  <si>
    <t>Marketing Costs</t>
  </si>
  <si>
    <t xml:space="preserve">Pretax book income </t>
  </si>
  <si>
    <t>Other Expenses</t>
  </si>
  <si>
    <t>State income tax expense</t>
  </si>
  <si>
    <t>Penalties</t>
  </si>
  <si>
    <t>Permanent differences</t>
  </si>
  <si>
    <t>Interest Income</t>
  </si>
  <si>
    <t>Interest Expense</t>
  </si>
  <si>
    <t>Total pre-tax</t>
  </si>
  <si>
    <t>Income tax Expense</t>
  </si>
  <si>
    <t>Tax Rate</t>
  </si>
  <si>
    <t>Total tax-effected</t>
  </si>
  <si>
    <t>Tax expense</t>
  </si>
  <si>
    <t>Show all your work by using excel functions and formula, DO NOT SIMPLY ENTER THE NUMBER.</t>
    <phoneticPr fontId="3" type="noConversion"/>
  </si>
  <si>
    <t>Total</t>
  </si>
  <si>
    <t>Accounting for Income Taxes</t>
  </si>
  <si>
    <t>Final Exam</t>
  </si>
  <si>
    <t>Gold Corp acquired 100% of the shares of Blue Corp during 2020.</t>
  </si>
  <si>
    <t xml:space="preserve">Using this information about Blue determine the journal entry to record </t>
  </si>
  <si>
    <t xml:space="preserve">Following are the bases in assets acquired after initial purchase accounting </t>
  </si>
  <si>
    <t>the net deferred asset or liability acquired.</t>
  </si>
  <si>
    <t>but prior to the computation of deferred taxes.  Blue Corp is a corporate</t>
  </si>
  <si>
    <t>entity domiciled in Mexico and is taxed at a statutory rate of 30%.</t>
  </si>
  <si>
    <t>You may extend the table of basis information provided to perform your calculation.</t>
  </si>
  <si>
    <t>Gold Corp did not make an election pursuant to IRC section 338</t>
  </si>
  <si>
    <t>Partial credit will be awarded for elements of the computation as well as the entry itself.</t>
  </si>
  <si>
    <t>with respect to the acquisition of Blue Corp.</t>
  </si>
  <si>
    <t>Book</t>
  </si>
  <si>
    <t>Tax</t>
  </si>
  <si>
    <t>Accounts</t>
  </si>
  <si>
    <t>Receivable</t>
  </si>
  <si>
    <t>Inventory</t>
  </si>
  <si>
    <t>Intangible Assets</t>
  </si>
  <si>
    <t>Goodwill</t>
  </si>
  <si>
    <t>Blue Corp, domiciled in Mexico and taxed at 30%, computed 2020 taxable income as follows.</t>
  </si>
  <si>
    <t>Pretax book income</t>
  </si>
  <si>
    <t>Non-deductible expenses</t>
  </si>
  <si>
    <t>Temporary differences</t>
  </si>
  <si>
    <t>Taxable income</t>
  </si>
  <si>
    <t>Using the above information and information previously computed for Gold + Blue:</t>
  </si>
  <si>
    <t>Compute Gold's worldwide (consolidated) income tax expense, including Blue.</t>
  </si>
  <si>
    <t>Gold + Blue worldwide tax expense</t>
  </si>
  <si>
    <t>Reconcile Gold's worldwide effective tax rate, including Blue, using the table below.</t>
  </si>
  <si>
    <t>Cost of foreign income taxed at a higher rate</t>
  </si>
  <si>
    <t>Show your work on this tab.  Partial credit will be awarded.</t>
  </si>
  <si>
    <t>Blue</t>
  </si>
  <si>
    <t>Foreign income taxed at a higher rate</t>
  </si>
  <si>
    <t>Enter the following amounts here and show your work</t>
    <phoneticPr fontId="3" type="noConversion"/>
  </si>
  <si>
    <t>Enter your journal entry here and show your work as well as how you get these number</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</si>
</sst>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77" formatCode="_(* #,##0_);_(* \(#,##0\);_(* &quot;-&quot;??_);_(@_)"/>
  </numFmts>
  <fonts count="8" x14ac:knownFonts="1">
    <font>
      <sz val="11"/>
      <color theme="1"/>
      <name val="等线"/>
      <family val="2"/>
      <charset val="134"/>
      <scheme val="minor"/>
    </font>
    <font>
      <sz val="11"/>
      <color theme="1"/>
      <name val="等线"/>
      <family val="2"/>
      <charset val="134"/>
      <scheme val="minor"/>
    </font>
    <font>
      <sz val="10"/>
      <color theme="1"/>
      <name val="Georgia"/>
      <family val="1"/>
    </font>
    <font>
      <sz val="9"/>
      <name val="等线"/>
      <family val="2"/>
      <charset val="134"/>
      <scheme val="minor"/>
    </font>
    <font>
      <sz val="9"/>
      <name val="等线"/>
      <family val="3"/>
      <charset val="134"/>
      <scheme val="minor"/>
    </font>
    <font>
      <b/>
      <sz val="10"/>
      <color theme="1"/>
      <name val="Georgia"/>
      <family val="1"/>
    </font>
    <font>
      <b/>
      <sz val="10"/>
      <color rgb="FFFF0000"/>
      <name val="Georgia"/>
      <family val="1"/>
    </font>
    <font>
      <u val="singleAccounting"/>
      <sz val="10"/>
      <color theme="1"/>
      <name val="Georgia"/>
      <family val="1"/>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29">
    <xf numFmtId="0" fontId="0" fillId="0" borderId="0" xfId="0">
      <alignment vertical="center"/>
    </xf>
    <xf numFmtId="177" fontId="2" fillId="0" borderId="0" xfId="1" applyNumberFormat="1" applyFont="1" applyAlignment="1">
      <alignment vertical="center"/>
    </xf>
    <xf numFmtId="177" fontId="2" fillId="0" borderId="0" xfId="1" applyNumberFormat="1" applyFont="1" applyAlignment="1"/>
    <xf numFmtId="177" fontId="5" fillId="0" borderId="0" xfId="1" applyNumberFormat="1" applyFont="1" applyAlignment="1"/>
    <xf numFmtId="177" fontId="2" fillId="0" borderId="1" xfId="1" applyNumberFormat="1" applyFont="1" applyBorder="1" applyAlignment="1">
      <alignment vertical="center" wrapText="1"/>
    </xf>
    <xf numFmtId="177" fontId="2" fillId="0" borderId="2" xfId="1" applyNumberFormat="1" applyFont="1" applyBorder="1" applyAlignment="1">
      <alignment horizontal="center" vertical="center" wrapText="1"/>
    </xf>
    <xf numFmtId="0" fontId="2" fillId="0" borderId="2" xfId="1" applyNumberFormat="1" applyFont="1" applyBorder="1" applyAlignment="1">
      <alignment horizontal="center" vertical="center" wrapText="1"/>
    </xf>
    <xf numFmtId="177" fontId="2" fillId="0" borderId="3" xfId="1" applyNumberFormat="1" applyFont="1" applyBorder="1" applyAlignment="1">
      <alignment vertical="center" wrapText="1"/>
    </xf>
    <xf numFmtId="177" fontId="2" fillId="0" borderId="4" xfId="1" applyNumberFormat="1" applyFont="1" applyBorder="1" applyAlignment="1">
      <alignment horizontal="center" vertical="center" wrapText="1"/>
    </xf>
    <xf numFmtId="177" fontId="2" fillId="0" borderId="4" xfId="1" applyNumberFormat="1" applyFont="1" applyBorder="1" applyAlignment="1">
      <alignment horizontal="right" vertical="center" wrapText="1"/>
    </xf>
    <xf numFmtId="177" fontId="2" fillId="0" borderId="4" xfId="1" applyNumberFormat="1" applyFont="1" applyBorder="1" applyAlignment="1">
      <alignment vertical="center" wrapText="1"/>
    </xf>
    <xf numFmtId="177" fontId="2" fillId="0" borderId="0" xfId="1" applyNumberFormat="1" applyFont="1" applyAlignment="1">
      <alignment horizontal="left" wrapText="1"/>
    </xf>
    <xf numFmtId="177" fontId="2" fillId="0" borderId="0" xfId="1" applyNumberFormat="1" applyFont="1" applyAlignment="1">
      <alignment horizontal="left"/>
    </xf>
    <xf numFmtId="177" fontId="2" fillId="0" borderId="0" xfId="1" applyNumberFormat="1" applyFont="1" applyAlignment="1">
      <alignment horizontal="left" wrapText="1"/>
    </xf>
    <xf numFmtId="177" fontId="6" fillId="0" borderId="0" xfId="1" applyNumberFormat="1" applyFont="1" applyAlignment="1"/>
    <xf numFmtId="177" fontId="2" fillId="0" borderId="5" xfId="1" applyNumberFormat="1" applyFont="1" applyBorder="1" applyAlignment="1"/>
    <xf numFmtId="177" fontId="2" fillId="0" borderId="6" xfId="1" applyNumberFormat="1" applyFont="1" applyBorder="1" applyAlignment="1"/>
    <xf numFmtId="177" fontId="7" fillId="0" borderId="0" xfId="1" applyNumberFormat="1" applyFont="1" applyAlignment="1">
      <alignment horizontal="center" wrapText="1"/>
    </xf>
    <xf numFmtId="177" fontId="2" fillId="0" borderId="0" xfId="1" applyNumberFormat="1" applyFont="1" applyAlignment="1">
      <alignment horizontal="center"/>
    </xf>
    <xf numFmtId="177" fontId="7" fillId="0" borderId="0" xfId="1" applyNumberFormat="1" applyFont="1" applyAlignment="1"/>
    <xf numFmtId="177" fontId="2" fillId="2" borderId="0" xfId="1" applyNumberFormat="1" applyFont="1" applyFill="1" applyAlignment="1"/>
    <xf numFmtId="177" fontId="2" fillId="0" borderId="7" xfId="1" applyNumberFormat="1" applyFont="1" applyBorder="1" applyAlignment="1"/>
    <xf numFmtId="0" fontId="2" fillId="0" borderId="0" xfId="1" applyNumberFormat="1" applyFont="1" applyAlignment="1"/>
    <xf numFmtId="177" fontId="7" fillId="0" borderId="0" xfId="1" applyNumberFormat="1" applyFont="1" applyAlignment="1">
      <alignment horizontal="center"/>
    </xf>
    <xf numFmtId="177" fontId="2" fillId="3" borderId="0" xfId="1" applyNumberFormat="1" applyFont="1" applyFill="1" applyAlignment="1"/>
    <xf numFmtId="177" fontId="5" fillId="3" borderId="0" xfId="1" applyNumberFormat="1" applyFont="1" applyFill="1" applyAlignment="1"/>
    <xf numFmtId="177" fontId="2" fillId="0" borderId="8" xfId="1" applyNumberFormat="1" applyFont="1" applyBorder="1" applyAlignment="1"/>
    <xf numFmtId="177" fontId="2" fillId="0" borderId="0" xfId="1" applyNumberFormat="1" applyFont="1" applyAlignment="1">
      <alignment horizontal="center"/>
    </xf>
    <xf numFmtId="177" fontId="2" fillId="0" borderId="5" xfId="1" applyNumberFormat="1"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Yuchen\Downloads\Accounting%20for%20income%20tax%20final%20exam\Final%20Exam%202024.xlsx" TargetMode="External"/><Relationship Id="rId1" Type="http://schemas.openxmlformats.org/officeDocument/2006/relationships/externalLinkPath" Target="Accounting%20for%20income%20tax%20final%20exam/Final%20Exam%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old Corp"/>
      <sheetName val="Blue Corp"/>
      <sheetName val="Gold+Blue Rate Rec"/>
    </sheetNames>
    <sheetDataSet>
      <sheetData sheetId="0">
        <row r="2">
          <cell r="B2" t="str">
            <v>ACCT 70177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F4B18-A610-4D99-95B4-C82658B17656}">
  <dimension ref="A1:X38"/>
  <sheetViews>
    <sheetView tabSelected="1" topLeftCell="C1" zoomScale="70" zoomScaleNormal="70" workbookViewId="0">
      <selection activeCell="U25" sqref="U25"/>
    </sheetView>
  </sheetViews>
  <sheetFormatPr defaultRowHeight="14.25" x14ac:dyDescent="0.2"/>
  <cols>
    <col min="5" max="5" width="23.75" customWidth="1"/>
  </cols>
  <sheetData>
    <row r="1" spans="1:24" x14ac:dyDescent="0.2">
      <c r="A1" s="1" t="s">
        <v>0</v>
      </c>
      <c r="B1" s="2"/>
      <c r="C1" s="2"/>
      <c r="D1" s="2"/>
      <c r="E1" s="2"/>
      <c r="F1" s="2"/>
      <c r="G1" s="2"/>
      <c r="H1" s="3" t="s">
        <v>1</v>
      </c>
      <c r="I1" s="2"/>
      <c r="J1" s="2"/>
      <c r="K1" s="2"/>
      <c r="L1" s="2"/>
      <c r="M1" s="2"/>
      <c r="N1" s="2"/>
      <c r="O1" s="2"/>
      <c r="P1" s="2"/>
      <c r="Q1" s="2"/>
      <c r="R1" s="2"/>
      <c r="S1" s="2"/>
      <c r="T1" s="2"/>
      <c r="U1" s="2"/>
      <c r="V1" s="2"/>
      <c r="W1" s="2"/>
      <c r="X1" s="2"/>
    </row>
    <row r="2" spans="1:24" ht="15" thickBot="1" x14ac:dyDescent="0.25">
      <c r="A2" s="1"/>
      <c r="B2" s="2"/>
      <c r="C2" s="2"/>
      <c r="D2" s="2"/>
      <c r="E2" s="2"/>
      <c r="F2" s="2"/>
      <c r="G2" s="2"/>
      <c r="H2" s="2"/>
      <c r="I2" s="2"/>
      <c r="J2" s="2"/>
      <c r="K2" s="2"/>
      <c r="L2" s="2"/>
      <c r="M2" s="2"/>
      <c r="N2" s="2"/>
      <c r="O2" s="2"/>
      <c r="P2" s="2"/>
      <c r="Q2" s="2"/>
      <c r="R2" s="2"/>
      <c r="S2" s="2"/>
      <c r="T2" s="2"/>
      <c r="U2" s="2"/>
      <c r="V2" s="2"/>
      <c r="W2" s="2"/>
      <c r="X2" s="2"/>
    </row>
    <row r="3" spans="1:24" ht="15" thickBot="1" x14ac:dyDescent="0.25">
      <c r="A3" s="4"/>
      <c r="B3" s="5"/>
      <c r="C3" s="6">
        <v>2019</v>
      </c>
      <c r="D3" s="5"/>
      <c r="E3" s="6">
        <v>2020</v>
      </c>
      <c r="F3" s="2"/>
      <c r="G3" s="2"/>
      <c r="H3" s="2" t="s">
        <v>2</v>
      </c>
      <c r="I3" s="2"/>
      <c r="J3" s="2"/>
      <c r="K3" s="2"/>
      <c r="L3" s="2"/>
      <c r="M3" s="2"/>
      <c r="N3" s="2"/>
      <c r="O3" s="2"/>
      <c r="P3" s="2"/>
      <c r="Q3" s="2"/>
      <c r="R3" s="2"/>
      <c r="S3" s="2"/>
      <c r="T3" s="2"/>
      <c r="U3" s="2"/>
      <c r="V3" s="2"/>
      <c r="W3" s="2"/>
      <c r="X3" s="2"/>
    </row>
    <row r="4" spans="1:24" ht="15" thickBot="1" x14ac:dyDescent="0.25">
      <c r="A4" s="7" t="s">
        <v>3</v>
      </c>
      <c r="B4" s="8" t="s">
        <v>4</v>
      </c>
      <c r="C4" s="9">
        <v>170300</v>
      </c>
      <c r="D4" s="10" t="s">
        <v>4</v>
      </c>
      <c r="E4" s="9">
        <v>185750</v>
      </c>
      <c r="F4" s="2"/>
      <c r="G4" s="2"/>
      <c r="H4" s="2" t="s">
        <v>5</v>
      </c>
      <c r="I4" s="2"/>
      <c r="J4" s="2"/>
      <c r="K4" s="2"/>
      <c r="L4" s="2"/>
      <c r="M4" s="2"/>
      <c r="N4" s="2"/>
      <c r="O4" s="2"/>
      <c r="P4" s="2"/>
      <c r="Q4" s="2"/>
      <c r="R4" s="2"/>
      <c r="S4" s="2"/>
      <c r="T4" s="2"/>
      <c r="U4" s="2"/>
      <c r="V4" s="2"/>
      <c r="W4" s="2"/>
      <c r="X4" s="2"/>
    </row>
    <row r="5" spans="1:24" ht="39" thickBot="1" x14ac:dyDescent="0.25">
      <c r="A5" s="7" t="s">
        <v>6</v>
      </c>
      <c r="B5" s="8"/>
      <c r="C5" s="9">
        <f>585000-432000</f>
        <v>153000</v>
      </c>
      <c r="D5" s="10"/>
      <c r="E5" s="9">
        <f>540000</f>
        <v>540000</v>
      </c>
      <c r="F5" s="2"/>
      <c r="G5" s="2"/>
      <c r="H5" s="2" t="s">
        <v>7</v>
      </c>
      <c r="I5" s="2"/>
      <c r="J5" s="2"/>
      <c r="K5" s="2"/>
      <c r="L5" s="2"/>
      <c r="M5" s="2"/>
      <c r="N5" s="2"/>
      <c r="O5" s="2"/>
      <c r="P5" s="2"/>
      <c r="Q5" s="2"/>
      <c r="R5" s="2"/>
      <c r="S5" s="2"/>
      <c r="T5" s="2"/>
      <c r="U5" s="2"/>
      <c r="V5" s="2"/>
      <c r="W5" s="2"/>
      <c r="X5" s="2"/>
    </row>
    <row r="6" spans="1:24" ht="51.75" thickBot="1" x14ac:dyDescent="0.25">
      <c r="A6" s="7" t="s">
        <v>8</v>
      </c>
      <c r="B6" s="8"/>
      <c r="C6" s="9">
        <v>-12000</v>
      </c>
      <c r="D6" s="10"/>
      <c r="E6" s="9">
        <v>-17500</v>
      </c>
      <c r="F6" s="2"/>
      <c r="G6" s="2"/>
      <c r="H6" s="2" t="s">
        <v>9</v>
      </c>
      <c r="I6" s="2"/>
      <c r="J6" s="2"/>
      <c r="K6" s="2"/>
      <c r="L6" s="2"/>
      <c r="M6" s="2"/>
      <c r="N6" s="2"/>
      <c r="O6" s="2"/>
      <c r="P6" s="2"/>
      <c r="Q6" s="2"/>
      <c r="R6" s="2"/>
      <c r="S6" s="2"/>
      <c r="T6" s="2"/>
      <c r="U6" s="2"/>
      <c r="V6" s="2"/>
      <c r="W6" s="2"/>
      <c r="X6" s="2"/>
    </row>
    <row r="7" spans="1:24" ht="26.25" thickBot="1" x14ac:dyDescent="0.25">
      <c r="A7" s="7" t="s">
        <v>10</v>
      </c>
      <c r="B7" s="8"/>
      <c r="C7" s="9">
        <v>850000</v>
      </c>
      <c r="D7" s="10"/>
      <c r="E7" s="9">
        <v>950000</v>
      </c>
      <c r="F7" s="2"/>
      <c r="G7" s="2"/>
      <c r="H7" s="2" t="s">
        <v>11</v>
      </c>
      <c r="I7" s="2"/>
      <c r="J7" s="2"/>
      <c r="K7" s="2"/>
      <c r="L7" s="2"/>
      <c r="M7" s="2"/>
      <c r="N7" s="2"/>
      <c r="O7" s="2"/>
      <c r="P7" s="2"/>
      <c r="Q7" s="2"/>
      <c r="R7" s="2"/>
      <c r="S7" s="2"/>
      <c r="T7" s="2"/>
      <c r="U7" s="2"/>
      <c r="V7" s="2"/>
      <c r="W7" s="2"/>
      <c r="X7" s="2"/>
    </row>
    <row r="8" spans="1:24" ht="64.5" thickBot="1" x14ac:dyDescent="0.25">
      <c r="A8" s="7" t="s">
        <v>12</v>
      </c>
      <c r="B8" s="8"/>
      <c r="C8" s="9">
        <v>-200000</v>
      </c>
      <c r="D8" s="10"/>
      <c r="E8" s="9">
        <v>-350000</v>
      </c>
      <c r="F8" s="2"/>
      <c r="G8" s="2"/>
      <c r="H8" s="2" t="s">
        <v>13</v>
      </c>
      <c r="I8" s="2"/>
      <c r="J8" s="2"/>
      <c r="K8" s="2"/>
      <c r="L8" s="2"/>
      <c r="M8" s="2"/>
      <c r="N8" s="2"/>
      <c r="O8" s="2"/>
      <c r="P8" s="2"/>
      <c r="Q8" s="2"/>
      <c r="R8" s="2"/>
      <c r="S8" s="2"/>
      <c r="T8" s="2"/>
      <c r="U8" s="2"/>
      <c r="V8" s="2"/>
      <c r="W8" s="2"/>
      <c r="X8" s="2"/>
    </row>
    <row r="9" spans="1:24" ht="26.25" thickBot="1" x14ac:dyDescent="0.25">
      <c r="A9" s="7" t="s">
        <v>14</v>
      </c>
      <c r="B9" s="8"/>
      <c r="C9" s="9"/>
      <c r="D9" s="10"/>
      <c r="E9" s="9"/>
      <c r="F9" s="2"/>
      <c r="G9" s="2"/>
      <c r="H9" s="2" t="s">
        <v>15</v>
      </c>
      <c r="I9" s="2"/>
      <c r="J9" s="2"/>
      <c r="K9" s="2"/>
      <c r="L9" s="2"/>
      <c r="M9" s="2"/>
      <c r="N9" s="2"/>
      <c r="O9" s="2"/>
      <c r="P9" s="2"/>
      <c r="Q9" s="2"/>
      <c r="R9" s="2"/>
      <c r="S9" s="2"/>
      <c r="T9" s="2"/>
      <c r="U9" s="2"/>
      <c r="V9" s="2"/>
      <c r="W9" s="2"/>
      <c r="X9" s="2"/>
    </row>
    <row r="10" spans="1:24" ht="26.25" thickBot="1" x14ac:dyDescent="0.25">
      <c r="A10" s="7" t="s">
        <v>16</v>
      </c>
      <c r="B10" s="8"/>
      <c r="C10" s="9">
        <f>-553600-100000-500</f>
        <v>-654100</v>
      </c>
      <c r="D10" s="10"/>
      <c r="E10" s="9">
        <f>-434550</f>
        <v>-434550</v>
      </c>
      <c r="F10" s="2"/>
      <c r="G10" s="2"/>
      <c r="H10" s="11" t="s">
        <v>17</v>
      </c>
      <c r="I10" s="11"/>
      <c r="J10" s="11"/>
      <c r="K10" s="11"/>
      <c r="L10" s="11"/>
      <c r="M10" s="11"/>
      <c r="N10" s="11"/>
      <c r="O10" s="11"/>
      <c r="P10" s="11"/>
      <c r="Q10" s="2"/>
      <c r="R10" s="2"/>
      <c r="S10" s="2"/>
      <c r="T10" s="2"/>
      <c r="U10" s="2"/>
      <c r="V10" s="2"/>
      <c r="W10" s="2"/>
      <c r="X10" s="2"/>
    </row>
    <row r="11" spans="1:24" ht="26.25" thickBot="1" x14ac:dyDescent="0.25">
      <c r="A11" s="7" t="s">
        <v>18</v>
      </c>
      <c r="B11" s="8"/>
      <c r="C11" s="9">
        <v>-30000</v>
      </c>
      <c r="D11" s="10"/>
      <c r="E11" s="9">
        <v>-10500</v>
      </c>
      <c r="F11" s="2"/>
      <c r="G11" s="2"/>
      <c r="H11" s="11" t="s">
        <v>19</v>
      </c>
      <c r="I11" s="11"/>
      <c r="J11" s="11"/>
      <c r="K11" s="11"/>
      <c r="L11" s="11"/>
      <c r="M11" s="11"/>
      <c r="N11" s="11"/>
      <c r="O11" s="11"/>
      <c r="P11" s="11"/>
      <c r="Q11" s="2"/>
      <c r="R11" s="2"/>
      <c r="S11" s="2"/>
      <c r="T11" s="2"/>
      <c r="U11" s="2"/>
      <c r="V11" s="2"/>
      <c r="W11" s="2"/>
      <c r="X11" s="2"/>
    </row>
    <row r="12" spans="1:24" ht="39" thickBot="1" x14ac:dyDescent="0.25">
      <c r="A12" s="7" t="s">
        <v>20</v>
      </c>
      <c r="B12" s="8"/>
      <c r="C12" s="9">
        <v>-80000</v>
      </c>
      <c r="D12" s="10"/>
      <c r="E12" s="9">
        <v>-80000</v>
      </c>
      <c r="F12" s="2"/>
      <c r="G12" s="2"/>
      <c r="H12" s="12" t="s">
        <v>21</v>
      </c>
      <c r="I12" s="13"/>
      <c r="J12" s="13"/>
      <c r="K12" s="13"/>
      <c r="L12" s="13"/>
      <c r="M12" s="13"/>
      <c r="N12" s="13"/>
      <c r="O12" s="13"/>
      <c r="P12" s="13"/>
      <c r="Q12" s="2"/>
      <c r="R12" s="2"/>
      <c r="S12" s="2"/>
      <c r="T12" s="2"/>
      <c r="U12" s="2"/>
      <c r="V12" s="2"/>
      <c r="W12" s="2"/>
      <c r="X12" s="2"/>
    </row>
    <row r="13" spans="1:24" ht="26.25" thickBot="1" x14ac:dyDescent="0.25">
      <c r="A13" s="7" t="s">
        <v>22</v>
      </c>
      <c r="B13" s="8"/>
      <c r="C13" s="9">
        <v>-25000</v>
      </c>
      <c r="D13" s="10"/>
      <c r="E13" s="9">
        <v>-34000</v>
      </c>
      <c r="F13" s="2"/>
      <c r="G13" s="2"/>
      <c r="H13" s="12" t="s">
        <v>23</v>
      </c>
      <c r="I13" s="13"/>
      <c r="J13" s="13"/>
      <c r="K13" s="13"/>
      <c r="L13" s="13"/>
      <c r="M13" s="13"/>
      <c r="N13" s="13"/>
      <c r="O13" s="13"/>
      <c r="P13" s="13"/>
      <c r="Q13" s="2"/>
      <c r="R13" s="2"/>
      <c r="S13" s="2"/>
      <c r="T13" s="2"/>
      <c r="U13" s="2"/>
      <c r="V13" s="2"/>
      <c r="W13" s="2"/>
      <c r="X13" s="2"/>
    </row>
    <row r="14" spans="1:24" ht="39" thickBot="1" x14ac:dyDescent="0.25">
      <c r="A14" s="7" t="s">
        <v>24</v>
      </c>
      <c r="B14" s="8"/>
      <c r="C14" s="9">
        <v>-2000</v>
      </c>
      <c r="D14" s="10"/>
      <c r="E14" s="9">
        <v>-20000</v>
      </c>
      <c r="F14" s="2"/>
      <c r="G14" s="14" t="s">
        <v>80</v>
      </c>
      <c r="H14" s="13"/>
      <c r="I14" s="13"/>
      <c r="J14" s="13"/>
      <c r="K14" s="13"/>
      <c r="L14" s="13"/>
      <c r="M14" s="13"/>
      <c r="N14" s="13"/>
      <c r="O14" s="13"/>
      <c r="P14" s="13"/>
      <c r="R14" s="2"/>
      <c r="S14" s="2"/>
      <c r="T14" s="2"/>
      <c r="U14" s="2"/>
      <c r="V14" s="2"/>
      <c r="W14" s="2"/>
      <c r="X14" s="2"/>
    </row>
    <row r="15" spans="1:24" ht="39" thickBot="1" x14ac:dyDescent="0.25">
      <c r="A15" s="7" t="s">
        <v>25</v>
      </c>
      <c r="B15" s="8"/>
      <c r="C15" s="9">
        <f>-69213+16611+17317</f>
        <v>-35285</v>
      </c>
      <c r="D15" s="10"/>
      <c r="E15" s="9">
        <f>-69213+16611+17317</f>
        <v>-35285</v>
      </c>
      <c r="F15" s="2"/>
      <c r="G15" s="24"/>
      <c r="H15" s="25" t="s">
        <v>26</v>
      </c>
      <c r="I15" s="24"/>
      <c r="J15" s="24"/>
      <c r="K15" s="24"/>
      <c r="L15" s="24"/>
      <c r="M15" s="24"/>
      <c r="N15" s="24"/>
      <c r="O15" s="2"/>
      <c r="P15" s="2"/>
      <c r="Q15" s="14"/>
      <c r="R15" s="2"/>
      <c r="S15" s="2"/>
      <c r="T15" s="2"/>
      <c r="U15" s="2"/>
      <c r="V15" s="2"/>
      <c r="W15" s="2"/>
      <c r="X15" s="2"/>
    </row>
    <row r="16" spans="1:24" ht="15.75" thickBot="1" x14ac:dyDescent="0.4">
      <c r="A16" s="7" t="s">
        <v>27</v>
      </c>
      <c r="B16" s="8"/>
      <c r="C16" s="9">
        <v>-60000</v>
      </c>
      <c r="D16" s="10"/>
      <c r="E16" s="9">
        <v>-87000</v>
      </c>
      <c r="F16" s="2"/>
      <c r="G16" s="24"/>
      <c r="H16" s="24" t="s">
        <v>28</v>
      </c>
      <c r="I16" s="24"/>
      <c r="J16" s="24"/>
      <c r="K16" s="24"/>
      <c r="L16" s="24"/>
      <c r="M16" s="24"/>
      <c r="N16" s="24"/>
      <c r="O16" s="2"/>
      <c r="P16" s="2"/>
      <c r="Q16" s="14"/>
      <c r="R16" s="2"/>
      <c r="S16" s="2"/>
      <c r="T16" s="2"/>
      <c r="U16" s="2"/>
      <c r="V16" s="2"/>
      <c r="W16" s="2"/>
      <c r="X16" s="2"/>
    </row>
    <row r="17" spans="1:24" ht="26.25" thickBot="1" x14ac:dyDescent="0.25">
      <c r="A17" s="7" t="s">
        <v>29</v>
      </c>
      <c r="B17" s="8"/>
      <c r="C17" s="9">
        <v>-10000</v>
      </c>
      <c r="D17" s="10"/>
      <c r="E17" s="9">
        <v>-10000</v>
      </c>
      <c r="F17" s="2"/>
      <c r="G17" s="24">
        <v>1</v>
      </c>
      <c r="H17" s="24" t="s">
        <v>30</v>
      </c>
      <c r="I17" s="24"/>
      <c r="J17" s="24"/>
      <c r="K17" s="24"/>
      <c r="L17" s="24"/>
      <c r="M17" s="24"/>
      <c r="N17" s="24"/>
      <c r="O17" s="2"/>
      <c r="P17" s="2"/>
      <c r="Q17" s="15"/>
      <c r="R17" s="2" t="s">
        <v>31</v>
      </c>
      <c r="S17" s="2"/>
      <c r="T17" s="2"/>
      <c r="U17" s="2"/>
      <c r="V17" s="2"/>
      <c r="W17" s="2"/>
      <c r="X17" s="2"/>
    </row>
    <row r="18" spans="1:24" ht="26.25" thickBot="1" x14ac:dyDescent="0.25">
      <c r="A18" s="7" t="s">
        <v>32</v>
      </c>
      <c r="B18" s="8"/>
      <c r="C18" s="9">
        <f>-579598+532000-17317</f>
        <v>-64915</v>
      </c>
      <c r="D18" s="10"/>
      <c r="E18" s="9">
        <f>-579598+532000-17317</f>
        <v>-64915</v>
      </c>
      <c r="F18" s="2"/>
      <c r="G18" s="24">
        <v>2</v>
      </c>
      <c r="H18" s="24" t="s">
        <v>33</v>
      </c>
      <c r="I18" s="24"/>
      <c r="J18" s="24"/>
      <c r="K18" s="24"/>
      <c r="L18" s="24"/>
      <c r="M18" s="24"/>
      <c r="N18" s="24"/>
      <c r="O18" s="2"/>
      <c r="P18" s="2"/>
      <c r="Q18" s="16"/>
      <c r="R18" s="2" t="s">
        <v>34</v>
      </c>
      <c r="S18" s="2"/>
      <c r="T18" s="2"/>
      <c r="U18" s="2"/>
      <c r="V18" s="2"/>
      <c r="W18" s="2"/>
      <c r="X18" s="2"/>
    </row>
    <row r="19" spans="1:24" ht="15" thickBot="1" x14ac:dyDescent="0.25">
      <c r="A19" s="7" t="s">
        <v>35</v>
      </c>
      <c r="B19" s="8"/>
      <c r="C19" s="9"/>
      <c r="D19" s="10"/>
      <c r="E19" s="9">
        <v>-3360700</v>
      </c>
      <c r="F19" s="2"/>
      <c r="G19" s="24">
        <v>3</v>
      </c>
      <c r="H19" s="24" t="s">
        <v>36</v>
      </c>
      <c r="I19" s="24"/>
      <c r="J19" s="24"/>
      <c r="K19" s="24"/>
      <c r="L19" s="24"/>
      <c r="M19" s="24"/>
      <c r="N19" s="24"/>
      <c r="O19" s="2"/>
      <c r="P19" s="2"/>
      <c r="Q19" s="16"/>
      <c r="R19" s="2" t="s">
        <v>37</v>
      </c>
      <c r="S19" s="2"/>
      <c r="T19" s="2"/>
      <c r="U19" s="2"/>
      <c r="V19" s="2"/>
      <c r="W19" s="2"/>
      <c r="X19" s="2"/>
    </row>
    <row r="20" spans="1:24" ht="26.25" thickBot="1" x14ac:dyDescent="0.25">
      <c r="A20" s="7" t="s">
        <v>38</v>
      </c>
      <c r="B20" s="8"/>
      <c r="C20" s="9"/>
      <c r="D20" s="10"/>
      <c r="E20" s="9">
        <v>450000</v>
      </c>
      <c r="F20" s="2"/>
      <c r="G20" s="24"/>
      <c r="H20" s="24"/>
      <c r="I20" s="24"/>
      <c r="J20" s="24"/>
      <c r="K20" s="24"/>
      <c r="L20" s="24"/>
      <c r="M20" s="24"/>
      <c r="N20" s="24"/>
      <c r="O20" s="2"/>
      <c r="P20" s="2"/>
      <c r="Q20" s="2"/>
      <c r="R20" s="2"/>
      <c r="S20" s="2"/>
      <c r="T20" s="2"/>
      <c r="U20" s="2"/>
      <c r="V20" s="2"/>
      <c r="W20" s="2"/>
      <c r="X20" s="2"/>
    </row>
    <row r="21" spans="1:24" ht="26.25" thickBot="1" x14ac:dyDescent="0.25">
      <c r="A21" s="7" t="s">
        <v>39</v>
      </c>
      <c r="B21" s="8"/>
      <c r="C21" s="9"/>
      <c r="D21" s="10"/>
      <c r="E21" s="9">
        <v>110000</v>
      </c>
      <c r="F21" s="2"/>
      <c r="G21" s="24">
        <v>4</v>
      </c>
      <c r="H21" s="24" t="s">
        <v>40</v>
      </c>
      <c r="I21" s="24"/>
      <c r="J21" s="24"/>
      <c r="K21" s="24"/>
      <c r="L21" s="24"/>
      <c r="M21" s="24"/>
      <c r="N21" s="24"/>
      <c r="O21" s="2"/>
      <c r="P21" s="2"/>
      <c r="Q21" s="15"/>
      <c r="R21" s="2" t="s">
        <v>41</v>
      </c>
      <c r="S21" s="2"/>
      <c r="T21" s="2"/>
      <c r="U21" s="2"/>
      <c r="V21" s="2"/>
      <c r="W21" s="2"/>
      <c r="X21" s="2"/>
    </row>
    <row r="22" spans="1:24" ht="26.25" thickBot="1" x14ac:dyDescent="0.25">
      <c r="A22" s="7" t="s">
        <v>42</v>
      </c>
      <c r="B22" s="8"/>
      <c r="C22" s="9"/>
      <c r="D22" s="10"/>
      <c r="E22" s="9">
        <v>350000</v>
      </c>
      <c r="F22" s="2"/>
      <c r="G22" s="24">
        <v>5</v>
      </c>
      <c r="H22" s="24" t="s">
        <v>43</v>
      </c>
      <c r="I22" s="24"/>
      <c r="J22" s="24"/>
      <c r="K22" s="24"/>
      <c r="L22" s="24"/>
      <c r="M22" s="24"/>
      <c r="N22" s="24"/>
      <c r="O22" s="2"/>
      <c r="P22" s="2"/>
      <c r="Q22" s="16"/>
      <c r="R22" s="2" t="s">
        <v>44</v>
      </c>
      <c r="S22" s="2"/>
      <c r="T22" s="2"/>
      <c r="U22" s="2"/>
      <c r="V22" s="2"/>
      <c r="W22" s="2"/>
      <c r="X22" s="2"/>
    </row>
    <row r="23" spans="1:24" ht="39" thickBot="1" x14ac:dyDescent="0.25">
      <c r="A23" s="7" t="s">
        <v>45</v>
      </c>
      <c r="B23" s="8"/>
      <c r="C23" s="9"/>
      <c r="D23" s="10"/>
      <c r="E23" s="9">
        <v>2700</v>
      </c>
      <c r="F23" s="2"/>
      <c r="G23" s="24"/>
      <c r="H23" s="24"/>
      <c r="I23" s="24"/>
      <c r="J23" s="24"/>
      <c r="K23" s="24"/>
      <c r="L23" s="24"/>
      <c r="M23" s="24"/>
      <c r="N23" s="24"/>
      <c r="O23" s="2"/>
      <c r="P23" s="2"/>
      <c r="Q23" s="2"/>
      <c r="R23" s="2"/>
      <c r="S23" s="2"/>
      <c r="T23" s="2"/>
      <c r="U23" s="2"/>
      <c r="V23" s="2"/>
      <c r="W23" s="2"/>
      <c r="X23" s="2"/>
    </row>
    <row r="24" spans="1:24" ht="26.25" thickBot="1" x14ac:dyDescent="0.25">
      <c r="A24" s="7" t="s">
        <v>46</v>
      </c>
      <c r="B24" s="8"/>
      <c r="C24" s="9"/>
      <c r="D24" s="10"/>
      <c r="E24" s="9">
        <v>450000</v>
      </c>
      <c r="F24" s="2"/>
      <c r="G24" s="24">
        <v>6</v>
      </c>
      <c r="H24" s="24" t="s">
        <v>47</v>
      </c>
      <c r="I24" s="24"/>
      <c r="J24" s="24"/>
      <c r="K24" s="24"/>
      <c r="L24" s="24"/>
      <c r="M24" s="24"/>
      <c r="N24" s="24"/>
      <c r="O24" s="2"/>
      <c r="P24" s="2"/>
      <c r="Q24" s="15"/>
      <c r="R24" s="2" t="s">
        <v>48</v>
      </c>
      <c r="S24" s="2"/>
      <c r="T24" s="2"/>
      <c r="U24" s="2"/>
      <c r="V24" s="2"/>
      <c r="W24" s="2"/>
      <c r="X24" s="2"/>
    </row>
    <row r="25" spans="1:24" ht="26.25" thickBot="1" x14ac:dyDescent="0.25">
      <c r="A25" s="7" t="s">
        <v>49</v>
      </c>
      <c r="B25" s="8"/>
      <c r="C25" s="9"/>
      <c r="D25" s="10"/>
      <c r="E25" s="9">
        <v>9500</v>
      </c>
      <c r="F25" s="2"/>
      <c r="G25" s="24">
        <v>7</v>
      </c>
      <c r="H25" s="24" t="s">
        <v>50</v>
      </c>
      <c r="I25" s="24"/>
      <c r="J25" s="24"/>
      <c r="K25" s="24"/>
      <c r="L25" s="24"/>
      <c r="M25" s="24"/>
      <c r="N25" s="24"/>
      <c r="O25" s="2"/>
      <c r="P25" s="2"/>
      <c r="Q25" s="16"/>
      <c r="R25" s="2" t="s">
        <v>51</v>
      </c>
      <c r="S25" s="2"/>
      <c r="T25" s="2"/>
      <c r="U25" s="2"/>
      <c r="V25" s="2"/>
      <c r="W25" s="2"/>
      <c r="X25" s="2"/>
    </row>
    <row r="26" spans="1:24" ht="15" thickBot="1" x14ac:dyDescent="0.25">
      <c r="A26" s="7" t="s">
        <v>52</v>
      </c>
      <c r="B26" s="8"/>
      <c r="C26" s="9"/>
      <c r="D26" s="10"/>
      <c r="E26" s="9">
        <v>50000</v>
      </c>
      <c r="F26" s="2"/>
      <c r="G26" s="2"/>
      <c r="H26" s="2"/>
      <c r="I26" s="2"/>
      <c r="J26" s="2"/>
      <c r="K26" s="2"/>
      <c r="L26" s="2"/>
      <c r="M26" s="2"/>
      <c r="N26" s="2"/>
      <c r="O26" s="2"/>
      <c r="P26" s="2"/>
      <c r="Q26" s="2"/>
      <c r="R26" s="2"/>
      <c r="S26" s="2"/>
      <c r="T26" s="2"/>
      <c r="U26" s="2"/>
      <c r="V26" s="2"/>
      <c r="W26" s="2"/>
      <c r="X26" s="2"/>
    </row>
    <row r="27" spans="1:24" ht="39" thickBot="1" x14ac:dyDescent="0.25">
      <c r="A27" s="7" t="s">
        <v>53</v>
      </c>
      <c r="B27" s="8"/>
      <c r="C27" s="9"/>
      <c r="D27" s="10"/>
      <c r="E27" s="9">
        <v>60000</v>
      </c>
      <c r="F27" s="2"/>
      <c r="G27" s="2"/>
      <c r="H27" s="3" t="s">
        <v>54</v>
      </c>
      <c r="I27" s="2"/>
      <c r="J27" s="2"/>
      <c r="K27" s="2"/>
      <c r="L27" s="2"/>
      <c r="M27" s="2"/>
      <c r="N27" s="2"/>
      <c r="O27" s="2"/>
      <c r="P27" s="2"/>
      <c r="Q27" s="3" t="s">
        <v>55</v>
      </c>
      <c r="R27" s="2"/>
      <c r="S27" s="2"/>
      <c r="T27" s="2"/>
      <c r="U27" s="2"/>
      <c r="V27" s="2"/>
      <c r="W27" s="2"/>
      <c r="X27" s="2"/>
    </row>
    <row r="28" spans="1:24" ht="45.75" thickBot="1" x14ac:dyDescent="0.4">
      <c r="A28" s="7" t="s">
        <v>56</v>
      </c>
      <c r="B28" s="8"/>
      <c r="C28" s="9"/>
      <c r="D28" s="10"/>
      <c r="E28" s="9">
        <v>650000</v>
      </c>
      <c r="F28" s="2"/>
      <c r="G28" s="2"/>
      <c r="H28" s="2"/>
      <c r="I28" s="2"/>
      <c r="J28" s="17" t="s">
        <v>57</v>
      </c>
      <c r="K28" s="17" t="s">
        <v>58</v>
      </c>
      <c r="L28" s="17" t="s">
        <v>59</v>
      </c>
      <c r="M28" s="17" t="s">
        <v>60</v>
      </c>
      <c r="N28" s="2"/>
      <c r="O28" s="2"/>
      <c r="P28" s="2"/>
      <c r="Q28" s="2"/>
      <c r="R28" s="2"/>
      <c r="S28" s="18" t="s">
        <v>61</v>
      </c>
      <c r="T28" s="18"/>
      <c r="U28" s="2"/>
      <c r="V28" s="2"/>
      <c r="W28" s="2"/>
      <c r="X28" s="2"/>
    </row>
    <row r="29" spans="1:24" ht="26.25" thickBot="1" x14ac:dyDescent="0.4">
      <c r="A29" s="7" t="s">
        <v>62</v>
      </c>
      <c r="B29" s="8"/>
      <c r="C29" s="9"/>
      <c r="D29" s="10"/>
      <c r="E29" s="9">
        <v>600</v>
      </c>
      <c r="F29" s="2"/>
      <c r="G29" s="2"/>
      <c r="H29" s="2"/>
      <c r="I29" s="2"/>
      <c r="J29" s="2"/>
      <c r="K29" s="2"/>
      <c r="L29" s="2"/>
      <c r="M29" s="2"/>
      <c r="N29" s="2"/>
      <c r="O29" s="2"/>
      <c r="P29" s="2"/>
      <c r="Q29" s="2"/>
      <c r="R29" s="2"/>
      <c r="S29" s="19" t="s">
        <v>63</v>
      </c>
      <c r="T29" s="19" t="s">
        <v>64</v>
      </c>
      <c r="U29" s="2"/>
      <c r="V29" s="2"/>
      <c r="W29" s="2"/>
      <c r="X29" s="2"/>
    </row>
    <row r="30" spans="1:24" ht="39" thickBot="1" x14ac:dyDescent="0.25">
      <c r="A30" s="7" t="s">
        <v>65</v>
      </c>
      <c r="B30" s="8"/>
      <c r="C30" s="9"/>
      <c r="D30" s="10"/>
      <c r="E30" s="9">
        <v>150000</v>
      </c>
      <c r="F30" s="2"/>
      <c r="G30" s="2"/>
      <c r="H30" s="20" t="s">
        <v>66</v>
      </c>
      <c r="I30" s="2"/>
      <c r="J30" s="2"/>
      <c r="K30" s="2"/>
      <c r="L30" s="2"/>
      <c r="M30" s="2"/>
      <c r="N30" s="2"/>
      <c r="O30" s="2"/>
      <c r="P30" s="2"/>
      <c r="Q30" s="2"/>
      <c r="R30" s="2"/>
      <c r="S30" s="2"/>
      <c r="T30" s="2"/>
      <c r="U30" s="2"/>
      <c r="V30" s="2"/>
      <c r="W30" s="2"/>
      <c r="X30" s="2"/>
    </row>
    <row r="31" spans="1:24" ht="39" thickBot="1" x14ac:dyDescent="0.25">
      <c r="A31" s="7" t="s">
        <v>67</v>
      </c>
      <c r="B31" s="8"/>
      <c r="C31" s="9"/>
      <c r="D31" s="10"/>
      <c r="E31" s="9">
        <v>125000</v>
      </c>
      <c r="F31" s="2"/>
      <c r="G31" s="2"/>
      <c r="H31" s="20"/>
      <c r="I31" s="2"/>
      <c r="J31" s="2"/>
      <c r="K31" s="2"/>
      <c r="L31" s="2"/>
      <c r="M31" s="2"/>
      <c r="N31" s="2"/>
      <c r="O31" s="2"/>
      <c r="P31" s="2"/>
      <c r="Q31" s="2" t="s">
        <v>68</v>
      </c>
      <c r="R31" s="2"/>
      <c r="S31" s="2"/>
      <c r="T31" s="2"/>
      <c r="U31" s="2"/>
      <c r="V31" s="2"/>
      <c r="W31" s="2"/>
      <c r="X31" s="2"/>
    </row>
    <row r="32" spans="1:24" ht="26.25" thickBot="1" x14ac:dyDescent="0.25">
      <c r="A32" s="7" t="s">
        <v>69</v>
      </c>
      <c r="B32" s="8"/>
      <c r="C32" s="9"/>
      <c r="D32" s="10"/>
      <c r="E32" s="9">
        <v>350000</v>
      </c>
      <c r="F32" s="2"/>
      <c r="G32" s="2"/>
      <c r="H32" s="20"/>
      <c r="I32" s="2"/>
      <c r="J32" s="2"/>
      <c r="K32" s="2"/>
      <c r="L32" s="2"/>
      <c r="M32" s="2"/>
      <c r="N32" s="2"/>
      <c r="O32" s="2"/>
      <c r="P32" s="2"/>
      <c r="Q32" s="2" t="s">
        <v>70</v>
      </c>
      <c r="R32" s="2"/>
      <c r="S32" s="2"/>
      <c r="T32" s="2"/>
      <c r="U32" s="2"/>
      <c r="V32" s="2"/>
      <c r="W32" s="2"/>
      <c r="X32" s="2"/>
    </row>
    <row r="33" spans="1:24" ht="15" thickBot="1" x14ac:dyDescent="0.25">
      <c r="A33" s="7" t="s">
        <v>71</v>
      </c>
      <c r="B33" s="8"/>
      <c r="C33" s="9"/>
      <c r="D33" s="10"/>
      <c r="E33" s="9">
        <v>8000</v>
      </c>
      <c r="F33" s="2"/>
      <c r="G33" s="2"/>
      <c r="H33" s="20"/>
      <c r="I33" s="2"/>
      <c r="J33" s="2"/>
      <c r="K33" s="2"/>
      <c r="L33" s="2"/>
      <c r="M33" s="2"/>
      <c r="N33" s="2"/>
      <c r="O33" s="2"/>
      <c r="P33" s="2"/>
      <c r="Q33" s="2" t="s">
        <v>72</v>
      </c>
      <c r="R33" s="2"/>
      <c r="S33" s="2"/>
      <c r="T33" s="2"/>
      <c r="U33" s="2"/>
      <c r="V33" s="2"/>
      <c r="W33" s="2"/>
      <c r="X33" s="2"/>
    </row>
    <row r="34" spans="1:24" ht="26.25" thickBot="1" x14ac:dyDescent="0.25">
      <c r="A34" s="7" t="s">
        <v>73</v>
      </c>
      <c r="B34" s="8"/>
      <c r="C34" s="9"/>
      <c r="D34" s="10"/>
      <c r="E34" s="9">
        <v>-3100</v>
      </c>
      <c r="F34" s="2"/>
      <c r="G34" s="2"/>
      <c r="H34" s="20"/>
      <c r="I34" s="2"/>
      <c r="J34" s="15"/>
      <c r="K34" s="15"/>
      <c r="L34" s="15"/>
      <c r="M34" s="15"/>
      <c r="N34" s="2"/>
      <c r="O34" s="2"/>
      <c r="P34" s="2"/>
      <c r="Q34" s="2"/>
      <c r="R34" s="2"/>
      <c r="S34" s="2"/>
      <c r="T34" s="2"/>
      <c r="U34" s="2"/>
      <c r="V34" s="2"/>
      <c r="W34" s="2"/>
      <c r="X34" s="2"/>
    </row>
    <row r="35" spans="1:24" ht="26.25" thickBot="1" x14ac:dyDescent="0.25">
      <c r="A35" s="7" t="s">
        <v>74</v>
      </c>
      <c r="B35" s="8"/>
      <c r="C35" s="9"/>
      <c r="D35" s="10"/>
      <c r="E35" s="9">
        <v>48000</v>
      </c>
      <c r="F35" s="2"/>
      <c r="G35" s="2"/>
      <c r="H35" s="2" t="s">
        <v>75</v>
      </c>
      <c r="I35" s="2"/>
      <c r="J35" s="2"/>
      <c r="K35" s="2"/>
      <c r="L35" s="2"/>
      <c r="M35" s="2"/>
      <c r="N35" s="2"/>
      <c r="O35" s="2"/>
      <c r="P35" s="2"/>
      <c r="Q35" s="2"/>
      <c r="R35" s="2"/>
      <c r="S35" s="2"/>
      <c r="T35" s="2"/>
      <c r="U35" s="2"/>
      <c r="V35" s="2"/>
      <c r="W35" s="2"/>
      <c r="X35" s="2"/>
    </row>
    <row r="36" spans="1:24" ht="39" thickBot="1" x14ac:dyDescent="0.25">
      <c r="A36" s="7" t="s">
        <v>76</v>
      </c>
      <c r="B36" s="8"/>
      <c r="C36" s="9"/>
      <c r="D36" s="10"/>
      <c r="E36" s="9">
        <v>18000</v>
      </c>
      <c r="F36" s="2"/>
      <c r="G36" s="2"/>
      <c r="H36" s="2" t="s">
        <v>77</v>
      </c>
      <c r="I36" s="2"/>
      <c r="J36" s="15"/>
      <c r="K36" s="15"/>
      <c r="L36" s="15"/>
      <c r="M36" s="15"/>
      <c r="N36" s="2"/>
      <c r="O36" s="2"/>
      <c r="P36" s="2"/>
      <c r="Q36" s="2"/>
      <c r="R36" s="2"/>
      <c r="S36" s="2"/>
      <c r="T36" s="15"/>
      <c r="U36" s="2"/>
      <c r="V36" s="2"/>
      <c r="W36" s="2"/>
      <c r="X36" s="2"/>
    </row>
    <row r="37" spans="1:24" ht="15" thickBot="1" x14ac:dyDescent="0.25">
      <c r="A37" s="2"/>
      <c r="B37" s="2"/>
      <c r="C37" s="2"/>
      <c r="D37" s="2"/>
      <c r="E37" s="2"/>
      <c r="F37" s="2"/>
      <c r="G37" s="2"/>
      <c r="H37" s="2" t="s">
        <v>78</v>
      </c>
      <c r="I37" s="2"/>
      <c r="J37" s="21"/>
      <c r="K37" s="21"/>
      <c r="L37" s="21"/>
      <c r="M37" s="21"/>
      <c r="N37" s="2"/>
      <c r="O37" s="2"/>
      <c r="P37" s="2"/>
      <c r="Q37" s="2" t="s">
        <v>79</v>
      </c>
      <c r="R37" s="2"/>
      <c r="S37" s="2"/>
      <c r="T37" s="2"/>
      <c r="U37" s="22" t="e">
        <f>+T37/S31</f>
        <v>#DIV/0!</v>
      </c>
      <c r="V37" s="2"/>
      <c r="W37" s="2"/>
      <c r="X37" s="2"/>
    </row>
    <row r="38" spans="1:24" ht="15" thickTop="1" x14ac:dyDescent="0.2"/>
  </sheetData>
  <mergeCells count="3">
    <mergeCell ref="H10:P10"/>
    <mergeCell ref="H11:P11"/>
    <mergeCell ref="S28:T28"/>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B466E-39BD-4BD2-BFDA-37A035003E88}">
  <dimension ref="B1:J19"/>
  <sheetViews>
    <sheetView workbookViewId="0">
      <selection activeCell="J12" sqref="J12"/>
    </sheetView>
  </sheetViews>
  <sheetFormatPr defaultColWidth="8.875" defaultRowHeight="12.75" x14ac:dyDescent="0.2"/>
  <cols>
    <col min="1" max="1" width="3.5" style="2" customWidth="1"/>
    <col min="2" max="2" width="15.125" style="2" customWidth="1"/>
    <col min="3" max="3" width="3.5" style="2" customWidth="1"/>
    <col min="4" max="4" width="12" style="2" customWidth="1"/>
    <col min="5" max="5" width="12.125" style="2" customWidth="1"/>
    <col min="6" max="16384" width="8.875" style="2"/>
  </cols>
  <sheetData>
    <row r="1" spans="2:10" x14ac:dyDescent="0.2">
      <c r="B1" s="3" t="s">
        <v>82</v>
      </c>
    </row>
    <row r="2" spans="2:10" x14ac:dyDescent="0.2">
      <c r="B2" s="3" t="str">
        <f>+'[1]Gold Corp'!B2</f>
        <v>ACCT 70177</v>
      </c>
    </row>
    <row r="3" spans="2:10" x14ac:dyDescent="0.2">
      <c r="B3" s="3" t="s">
        <v>83</v>
      </c>
    </row>
    <row r="5" spans="2:10" x14ac:dyDescent="0.2">
      <c r="B5" s="2" t="s">
        <v>84</v>
      </c>
      <c r="I5" s="2">
        <v>1</v>
      </c>
      <c r="J5" s="3" t="s">
        <v>85</v>
      </c>
    </row>
    <row r="6" spans="2:10" x14ac:dyDescent="0.2">
      <c r="B6" s="2" t="s">
        <v>86</v>
      </c>
      <c r="J6" s="3" t="s">
        <v>87</v>
      </c>
    </row>
    <row r="7" spans="2:10" x14ac:dyDescent="0.2">
      <c r="B7" s="2" t="s">
        <v>88</v>
      </c>
      <c r="J7" s="3"/>
    </row>
    <row r="8" spans="2:10" x14ac:dyDescent="0.2">
      <c r="B8" s="2" t="s">
        <v>89</v>
      </c>
      <c r="J8" s="2" t="s">
        <v>90</v>
      </c>
    </row>
    <row r="9" spans="2:10" x14ac:dyDescent="0.2">
      <c r="B9" s="2" t="s">
        <v>91</v>
      </c>
      <c r="J9" s="2" t="s">
        <v>92</v>
      </c>
    </row>
    <row r="10" spans="2:10" x14ac:dyDescent="0.2">
      <c r="B10" s="2" t="s">
        <v>93</v>
      </c>
    </row>
    <row r="11" spans="2:10" x14ac:dyDescent="0.2">
      <c r="J11" s="14" t="s">
        <v>115</v>
      </c>
    </row>
    <row r="12" spans="2:10" ht="15" x14ac:dyDescent="0.35">
      <c r="D12" s="23" t="s">
        <v>94</v>
      </c>
      <c r="E12" s="23" t="s">
        <v>95</v>
      </c>
    </row>
    <row r="13" spans="2:10" x14ac:dyDescent="0.2">
      <c r="B13" s="2" t="s">
        <v>3</v>
      </c>
      <c r="D13" s="2">
        <v>450000</v>
      </c>
      <c r="E13" s="2">
        <v>450000</v>
      </c>
    </row>
    <row r="14" spans="2:10" x14ac:dyDescent="0.2">
      <c r="B14" s="2" t="s">
        <v>96</v>
      </c>
    </row>
    <row r="15" spans="2:10" x14ac:dyDescent="0.2">
      <c r="B15" s="2" t="s">
        <v>97</v>
      </c>
      <c r="D15" s="2">
        <v>1500000</v>
      </c>
      <c r="E15" s="2">
        <v>1750000</v>
      </c>
    </row>
    <row r="16" spans="2:10" x14ac:dyDescent="0.2">
      <c r="B16" s="2" t="s">
        <v>98</v>
      </c>
      <c r="D16" s="2">
        <v>2250000</v>
      </c>
      <c r="E16" s="2">
        <v>2750000</v>
      </c>
    </row>
    <row r="17" spans="2:5" x14ac:dyDescent="0.2">
      <c r="B17" s="2" t="s">
        <v>10</v>
      </c>
      <c r="D17" s="2">
        <v>5800000</v>
      </c>
      <c r="E17" s="2">
        <v>2250000</v>
      </c>
    </row>
    <row r="18" spans="2:5" x14ac:dyDescent="0.2">
      <c r="B18" s="2" t="s">
        <v>99</v>
      </c>
      <c r="D18" s="2">
        <v>8000000</v>
      </c>
    </row>
    <row r="19" spans="2:5" x14ac:dyDescent="0.2">
      <c r="B19" s="2" t="s">
        <v>100</v>
      </c>
      <c r="D19" s="2">
        <v>2000000</v>
      </c>
    </row>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10537-8521-4A92-8CE5-1523761563CE}">
  <dimension ref="B1:M34"/>
  <sheetViews>
    <sheetView workbookViewId="0">
      <selection activeCell="B64" sqref="B64"/>
    </sheetView>
  </sheetViews>
  <sheetFormatPr defaultColWidth="8.875" defaultRowHeight="12.75" x14ac:dyDescent="0.2"/>
  <cols>
    <col min="1" max="1" width="3.625" style="2" customWidth="1"/>
    <col min="2" max="2" width="31.875" style="2" customWidth="1"/>
    <col min="3" max="3" width="8.875" style="2"/>
    <col min="4" max="4" width="12.625" style="2" customWidth="1"/>
    <col min="5" max="5" width="2.5" style="2" customWidth="1"/>
    <col min="6" max="6" width="8.875" style="2"/>
    <col min="7" max="7" width="11.875" style="2" customWidth="1"/>
    <col min="8" max="8" width="3" style="2" customWidth="1"/>
    <col min="9" max="9" width="10.875" style="2" customWidth="1"/>
    <col min="10" max="16384" width="8.875" style="2"/>
  </cols>
  <sheetData>
    <row r="1" spans="2:4" x14ac:dyDescent="0.2">
      <c r="B1" s="3" t="s">
        <v>82</v>
      </c>
    </row>
    <row r="2" spans="2:4" x14ac:dyDescent="0.2">
      <c r="B2" s="3" t="str">
        <f>+'[1]Gold Corp'!B2</f>
        <v>ACCT 70177</v>
      </c>
    </row>
    <row r="3" spans="2:4" x14ac:dyDescent="0.2">
      <c r="B3" s="3" t="s">
        <v>83</v>
      </c>
    </row>
    <row r="5" spans="2:4" x14ac:dyDescent="0.2">
      <c r="B5" s="2" t="s">
        <v>101</v>
      </c>
    </row>
    <row r="8" spans="2:4" x14ac:dyDescent="0.2">
      <c r="B8" s="2" t="s">
        <v>102</v>
      </c>
      <c r="D8" s="2">
        <v>1200000</v>
      </c>
    </row>
    <row r="10" spans="2:4" x14ac:dyDescent="0.2">
      <c r="B10" s="2" t="s">
        <v>103</v>
      </c>
      <c r="D10" s="2">
        <v>125000</v>
      </c>
    </row>
    <row r="12" spans="2:4" ht="15" x14ac:dyDescent="0.35">
      <c r="B12" s="2" t="s">
        <v>104</v>
      </c>
      <c r="D12" s="19">
        <v>-250000</v>
      </c>
    </row>
    <row r="14" spans="2:4" ht="13.5" thickBot="1" x14ac:dyDescent="0.25">
      <c r="B14" s="2" t="s">
        <v>105</v>
      </c>
      <c r="D14" s="26">
        <f>SUM(D8:D13)</f>
        <v>1075000</v>
      </c>
    </row>
    <row r="15" spans="2:4" ht="13.5" thickTop="1" x14ac:dyDescent="0.2"/>
    <row r="17" spans="2:13" x14ac:dyDescent="0.2">
      <c r="B17" s="3" t="s">
        <v>106</v>
      </c>
      <c r="L17" s="14" t="s">
        <v>114</v>
      </c>
    </row>
    <row r="18" spans="2:13" x14ac:dyDescent="0.2">
      <c r="B18" s="2">
        <v>1</v>
      </c>
      <c r="C18" s="2" t="s">
        <v>107</v>
      </c>
      <c r="L18" s="15"/>
      <c r="M18" s="2" t="s">
        <v>108</v>
      </c>
    </row>
    <row r="19" spans="2:13" x14ac:dyDescent="0.2">
      <c r="B19" s="2">
        <v>2</v>
      </c>
      <c r="C19" s="2" t="s">
        <v>109</v>
      </c>
      <c r="L19" s="16"/>
      <c r="M19" s="2" t="s">
        <v>110</v>
      </c>
    </row>
    <row r="20" spans="2:13" x14ac:dyDescent="0.2">
      <c r="B20" s="2" t="s">
        <v>111</v>
      </c>
    </row>
    <row r="23" spans="2:13" x14ac:dyDescent="0.2">
      <c r="C23" s="18" t="s">
        <v>61</v>
      </c>
      <c r="D23" s="18"/>
      <c r="F23" s="18" t="s">
        <v>112</v>
      </c>
      <c r="G23" s="18"/>
      <c r="I23" s="27" t="s">
        <v>81</v>
      </c>
    </row>
    <row r="24" spans="2:13" ht="15" x14ac:dyDescent="0.35">
      <c r="C24" s="19" t="s">
        <v>63</v>
      </c>
      <c r="D24" s="19" t="s">
        <v>64</v>
      </c>
      <c r="F24" s="19" t="s">
        <v>63</v>
      </c>
      <c r="G24" s="19" t="s">
        <v>64</v>
      </c>
      <c r="I24" s="28" t="s">
        <v>64</v>
      </c>
    </row>
    <row r="26" spans="2:13" x14ac:dyDescent="0.2">
      <c r="B26" s="2" t="s">
        <v>68</v>
      </c>
    </row>
    <row r="28" spans="2:13" x14ac:dyDescent="0.2">
      <c r="B28" s="2" t="s">
        <v>70</v>
      </c>
    </row>
    <row r="30" spans="2:13" x14ac:dyDescent="0.2">
      <c r="B30" s="2" t="s">
        <v>72</v>
      </c>
    </row>
    <row r="32" spans="2:13" x14ac:dyDescent="0.2">
      <c r="B32" s="2" t="s">
        <v>113</v>
      </c>
    </row>
    <row r="34" spans="2:2" x14ac:dyDescent="0.2">
      <c r="B34" s="2" t="s">
        <v>79</v>
      </c>
    </row>
  </sheetData>
  <mergeCells count="2">
    <mergeCell ref="C23:D23"/>
    <mergeCell ref="F23:G23"/>
  </mergeCells>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Gold Corp</vt:lpstr>
      <vt:lpstr>Blue Corp</vt:lpstr>
      <vt:lpstr>Gold+Blue Rate Rec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Yuchen</dc:creator>
  <cp:lastModifiedBy>Yuchen</cp:lastModifiedBy>
  <dcterms:created xsi:type="dcterms:W3CDTF">2024-04-26T19:26:47Z</dcterms:created>
  <dcterms:modified xsi:type="dcterms:W3CDTF">2024-04-26T19:34:42Z</dcterms:modified>
</cp:coreProperties>
</file>