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3"/>
  <workbookPr/>
  <mc:AlternateContent xmlns:mc="http://schemas.openxmlformats.org/markup-compatibility/2006">
    <mc:Choice Requires="x15">
      <x15ac:absPath xmlns:x15ac="http://schemas.microsoft.com/office/spreadsheetml/2010/11/ac" url="/Users/chresteciadjap/Downloads/"/>
    </mc:Choice>
  </mc:AlternateContent>
  <xr:revisionPtr revIDLastSave="0" documentId="13_ncr:1_{1F377B9F-152C-214C-BF0D-98F31694DA10}" xr6:coauthVersionLast="45" xr6:coauthVersionMax="45" xr10:uidLastSave="{00000000-0000-0000-0000-000000000000}"/>
  <bookViews>
    <workbookView xWindow="0" yWindow="440" windowWidth="28800" windowHeight="164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D11" i="1" l="1"/>
  <c r="AD10" i="1"/>
  <c r="AD9" i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1" i="1"/>
  <c r="U32" i="1"/>
  <c r="U33" i="1"/>
  <c r="U34" i="1"/>
  <c r="U35" i="1"/>
  <c r="U36" i="1"/>
  <c r="U37" i="1"/>
  <c r="U38" i="1"/>
  <c r="U39" i="1"/>
  <c r="U40" i="1"/>
  <c r="U41" i="1"/>
  <c r="U42" i="1"/>
  <c r="U43" i="1"/>
  <c r="U44" i="1"/>
  <c r="U45" i="1"/>
  <c r="U46" i="1"/>
  <c r="U47" i="1"/>
  <c r="U48" i="1"/>
  <c r="U49" i="1"/>
  <c r="U50" i="1"/>
  <c r="U51" i="1"/>
  <c r="U52" i="1"/>
  <c r="U53" i="1"/>
  <c r="U54" i="1"/>
  <c r="U55" i="1"/>
  <c r="U56" i="1"/>
  <c r="U57" i="1"/>
  <c r="U58" i="1"/>
  <c r="U59" i="1"/>
  <c r="U60" i="1"/>
  <c r="U61" i="1"/>
  <c r="U62" i="1"/>
  <c r="U63" i="1"/>
  <c r="U64" i="1"/>
  <c r="U4" i="1"/>
  <c r="T10" i="1"/>
  <c r="T9" i="1"/>
  <c r="T8" i="1"/>
  <c r="R10" i="1"/>
  <c r="R9" i="1"/>
  <c r="R8" i="1"/>
  <c r="S10" i="1"/>
  <c r="S9" i="1"/>
  <c r="S8" i="1"/>
  <c r="M4" i="1"/>
  <c r="AB11" i="1"/>
  <c r="AB10" i="1"/>
  <c r="AB9" i="1"/>
  <c r="Z11" i="1"/>
  <c r="Z10" i="1"/>
  <c r="Z9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3" i="1"/>
  <c r="P6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3" i="1"/>
  <c r="M64" i="1"/>
  <c r="AH6" i="1"/>
  <c r="AG6" i="1"/>
  <c r="AF6" i="1"/>
  <c r="AE6" i="1"/>
  <c r="AC6" i="1"/>
  <c r="AH5" i="1"/>
  <c r="AG5" i="1"/>
  <c r="AF5" i="1"/>
  <c r="AE5" i="1"/>
  <c r="AD5" i="1"/>
  <c r="AC5" i="1"/>
  <c r="AH4" i="1"/>
  <c r="AG4" i="1"/>
  <c r="AF4" i="1"/>
  <c r="AE4" i="1"/>
  <c r="AD4" i="1"/>
  <c r="AC4" i="1"/>
  <c r="F62" i="1" l="1"/>
  <c r="E62" i="1"/>
  <c r="D62" i="1"/>
  <c r="Z6" i="1" s="1"/>
  <c r="F40" i="1"/>
  <c r="P40" i="1" s="1"/>
  <c r="E40" i="1"/>
  <c r="D40" i="1"/>
  <c r="Z5" i="1" s="1"/>
  <c r="F21" i="1"/>
  <c r="E21" i="1"/>
  <c r="M21" i="1" s="1"/>
  <c r="D21" i="1"/>
  <c r="Z4" i="1" s="1"/>
  <c r="P21" i="1" l="1"/>
  <c r="P62" i="1"/>
  <c r="AA6" i="1"/>
  <c r="M62" i="1"/>
  <c r="M40" i="1"/>
  <c r="AA5" i="1"/>
  <c r="AB6" i="1"/>
  <c r="AB4" i="1"/>
  <c r="AB5" i="1"/>
  <c r="E4" i="1"/>
  <c r="P4" i="1" s="1"/>
  <c r="AA4" i="1" l="1"/>
  <c r="AD6" i="1"/>
</calcChain>
</file>

<file path=xl/sharedStrings.xml><?xml version="1.0" encoding="utf-8"?>
<sst xmlns="http://schemas.openxmlformats.org/spreadsheetml/2006/main" count="180" uniqueCount="36">
  <si>
    <t>Section</t>
  </si>
  <si>
    <t>Group</t>
  </si>
  <si>
    <t>Leaf</t>
  </si>
  <si>
    <t>CO2init (uL/L)</t>
  </si>
  <si>
    <t>CO2dark (uL/L)</t>
  </si>
  <si>
    <t>CO2light (uL/L)</t>
  </si>
  <si>
    <t>Leaf area (cm2)</t>
  </si>
  <si>
    <t>Fresh mass (mg)</t>
  </si>
  <si>
    <t>Dry mass (mg)</t>
  </si>
  <si>
    <t>CCI (unitless)</t>
  </si>
  <si>
    <t>Time in dark (min)</t>
  </si>
  <si>
    <t>Time in light (min)</t>
  </si>
  <si>
    <t>G</t>
  </si>
  <si>
    <t>YG</t>
  </si>
  <si>
    <t xml:space="preserve">Y </t>
  </si>
  <si>
    <t>TUES 8AM</t>
  </si>
  <si>
    <t>THURS 8AM</t>
  </si>
  <si>
    <t>THURSDAY SECTION - PLEASE USE ALL SAMPLES ON THIS LIST FOR YOUR CALCULATIONS (except for highlighted rows, which have clear errors or missing data)</t>
  </si>
  <si>
    <t>Y</t>
  </si>
  <si>
    <t>Time in dark (hour)</t>
  </si>
  <si>
    <t>Time in light (hour)</t>
  </si>
  <si>
    <t>Dark - Initial</t>
  </si>
  <si>
    <t>Light - Dark</t>
  </si>
  <si>
    <t>Average D-I</t>
  </si>
  <si>
    <t>Average L-D</t>
  </si>
  <si>
    <t>Respiration Rate</t>
  </si>
  <si>
    <t>Photosynthesic Rate</t>
  </si>
  <si>
    <t>CO2Dark - CO2 initial</t>
  </si>
  <si>
    <t>respiration rate</t>
  </si>
  <si>
    <t>co2 light - co2 dark</t>
  </si>
  <si>
    <t>photosynthetic rate</t>
  </si>
  <si>
    <t>LMA</t>
  </si>
  <si>
    <t>Average Leaf area</t>
  </si>
  <si>
    <t>Average Dry mass</t>
  </si>
  <si>
    <t>Dry mass/Leaf area</t>
  </si>
  <si>
    <t>Average LMA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</si>
</sst>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0" fillId="0" borderId="0" xfId="0" applyAlignment="1">
      <alignment horizontal="left" vertical="top"/>
    </xf>
    <xf numFmtId="164" fontId="0" fillId="0" borderId="0" xfId="0" applyNumberFormat="1"/>
    <xf numFmtId="164" fontId="0" fillId="0" borderId="0" xfId="0" applyNumberFormat="1" applyAlignment="1">
      <alignment horizontal="left" vertical="top"/>
    </xf>
    <xf numFmtId="0" fontId="0" fillId="0" borderId="0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64"/>
  <sheetViews>
    <sheetView tabSelected="1" topLeftCell="I1" zoomScale="50" workbookViewId="0">
      <pane ySplit="3" topLeftCell="A4" activePane="bottomLeft" state="frozen"/>
      <selection pane="bottomLeft" activeCell="AA22" sqref="AA22"/>
    </sheetView>
  </sheetViews>
  <sheetFormatPr baseColWidth="10" defaultColWidth="8.83203125" defaultRowHeight="15" x14ac:dyDescent="0.2"/>
  <cols>
    <col min="4" max="4" width="13.33203125" bestFit="1" customWidth="1"/>
    <col min="5" max="5" width="14.1640625" bestFit="1" customWidth="1"/>
    <col min="6" max="6" width="14.33203125" bestFit="1" customWidth="1"/>
    <col min="7" max="7" width="14.6640625" style="3" customWidth="1"/>
    <col min="8" max="8" width="15.5" bestFit="1" customWidth="1"/>
    <col min="9" max="9" width="13.5" bestFit="1" customWidth="1"/>
    <col min="10" max="10" width="12.6640625" bestFit="1" customWidth="1"/>
    <col min="11" max="11" width="14.1640625" customWidth="1"/>
    <col min="12" max="12" width="14.33203125" customWidth="1"/>
    <col min="13" max="13" width="9.83203125" customWidth="1"/>
    <col min="14" max="14" width="3.83203125" customWidth="1"/>
    <col min="15" max="15" width="11.83203125" customWidth="1"/>
    <col min="16" max="16" width="11.33203125" customWidth="1"/>
    <col min="17" max="17" width="4.5" customWidth="1"/>
    <col min="19" max="19" width="13.6640625" customWidth="1"/>
    <col min="20" max="20" width="18.1640625" customWidth="1"/>
    <col min="22" max="22" width="14.5" customWidth="1"/>
    <col min="23" max="23" width="19.6640625" customWidth="1"/>
    <col min="24" max="24" width="14.33203125" customWidth="1"/>
    <col min="25" max="25" width="5" customWidth="1"/>
    <col min="26" max="26" width="19.6640625" customWidth="1"/>
    <col min="27" max="27" width="10.6640625" bestFit="1" customWidth="1"/>
    <col min="28" max="28" width="14.1640625" bestFit="1" customWidth="1"/>
    <col min="29" max="29" width="12.1640625" customWidth="1"/>
    <col min="30" max="30" width="11.6640625" bestFit="1" customWidth="1"/>
    <col min="36" max="36" width="14.33203125" customWidth="1"/>
  </cols>
  <sheetData>
    <row r="1" spans="1:36" ht="16" x14ac:dyDescent="0.2">
      <c r="A1" s="1" t="s">
        <v>17</v>
      </c>
    </row>
    <row r="3" spans="1:36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4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21</v>
      </c>
      <c r="N3" s="2"/>
      <c r="O3" s="2" t="s">
        <v>23</v>
      </c>
      <c r="P3" s="2" t="s">
        <v>22</v>
      </c>
      <c r="R3" s="2" t="s">
        <v>24</v>
      </c>
      <c r="S3" s="2" t="s">
        <v>25</v>
      </c>
      <c r="T3" s="2" t="s">
        <v>26</v>
      </c>
      <c r="U3" s="2" t="s">
        <v>34</v>
      </c>
      <c r="W3" s="2" t="s">
        <v>35</v>
      </c>
      <c r="Y3" s="6"/>
      <c r="Z3" s="7" t="s">
        <v>3</v>
      </c>
      <c r="AA3" s="7" t="s">
        <v>4</v>
      </c>
      <c r="AB3" s="7" t="s">
        <v>5</v>
      </c>
      <c r="AC3" s="8" t="s">
        <v>6</v>
      </c>
      <c r="AD3" s="7" t="s">
        <v>7</v>
      </c>
      <c r="AE3" s="7" t="s">
        <v>8</v>
      </c>
      <c r="AF3" s="7" t="s">
        <v>9</v>
      </c>
      <c r="AG3" s="7" t="s">
        <v>10</v>
      </c>
      <c r="AH3" s="7" t="s">
        <v>11</v>
      </c>
      <c r="AI3" s="7" t="s">
        <v>19</v>
      </c>
      <c r="AJ3" s="7" t="s">
        <v>20</v>
      </c>
    </row>
    <row r="4" spans="1:36" x14ac:dyDescent="0.2">
      <c r="A4" t="s">
        <v>16</v>
      </c>
      <c r="B4">
        <v>1</v>
      </c>
      <c r="C4" t="s">
        <v>12</v>
      </c>
      <c r="D4">
        <v>873.67</v>
      </c>
      <c r="E4">
        <f>200*17.83</f>
        <v>3565.9999999999995</v>
      </c>
      <c r="F4">
        <v>731.03</v>
      </c>
      <c r="G4" s="3">
        <v>11.43</v>
      </c>
      <c r="H4">
        <v>289</v>
      </c>
      <c r="I4">
        <v>111</v>
      </c>
      <c r="J4">
        <v>23.3</v>
      </c>
      <c r="K4">
        <v>30</v>
      </c>
      <c r="L4">
        <v>11</v>
      </c>
      <c r="M4">
        <f>E4-D4</f>
        <v>2692.3299999999995</v>
      </c>
      <c r="N4" t="s">
        <v>12</v>
      </c>
      <c r="P4">
        <f>F4-E4</f>
        <v>-2834.9699999999993</v>
      </c>
      <c r="Q4" t="s">
        <v>12</v>
      </c>
      <c r="S4">
        <v>5.7437120889999997</v>
      </c>
      <c r="T4">
        <v>-15.64805275</v>
      </c>
      <c r="U4">
        <f>I4/G4</f>
        <v>9.7112860892388451</v>
      </c>
      <c r="V4" t="s">
        <v>12</v>
      </c>
      <c r="Y4" s="6" t="s">
        <v>12</v>
      </c>
      <c r="Z4" s="9">
        <f>AVERAGE(D4:D22)</f>
        <v>908.52473684210531</v>
      </c>
      <c r="AA4" s="9">
        <f>AVERAGE(E4:E22)</f>
        <v>2421.4615789473683</v>
      </c>
      <c r="AB4" s="9">
        <f>AVERAGE(F4:F22)</f>
        <v>712.81315789473683</v>
      </c>
      <c r="AC4" s="9">
        <f>AVERAGE(G4:G22)</f>
        <v>9.3150157894736818</v>
      </c>
      <c r="AD4" s="9">
        <f>AVERAGE(H4:H22)</f>
        <v>245.73684210526315</v>
      </c>
      <c r="AE4" s="9">
        <f>AVERAGE(I4:I22)</f>
        <v>93.78947368421052</v>
      </c>
      <c r="AF4" s="9">
        <f>AVERAGE(J4:J22)</f>
        <v>21.905263157894741</v>
      </c>
      <c r="AG4" s="9">
        <f>AVERAGE(K4:K22)</f>
        <v>30.526315789473685</v>
      </c>
      <c r="AH4" s="9">
        <f>AVERAGE(L4:L22)</f>
        <v>12.684210526315789</v>
      </c>
      <c r="AI4" s="9">
        <v>0.50877192900000001</v>
      </c>
      <c r="AJ4" s="9">
        <v>0.21140350799999999</v>
      </c>
    </row>
    <row r="5" spans="1:36" x14ac:dyDescent="0.2">
      <c r="A5" t="s">
        <v>16</v>
      </c>
      <c r="B5">
        <v>2</v>
      </c>
      <c r="C5" t="s">
        <v>12</v>
      </c>
      <c r="D5">
        <v>481.41</v>
      </c>
      <c r="E5">
        <v>2995.44</v>
      </c>
      <c r="F5">
        <v>820.18</v>
      </c>
      <c r="G5" s="3">
        <v>8.3059999999999992</v>
      </c>
      <c r="H5">
        <v>271</v>
      </c>
      <c r="I5">
        <v>107</v>
      </c>
      <c r="J5">
        <v>34.1</v>
      </c>
      <c r="K5">
        <v>40</v>
      </c>
      <c r="L5">
        <v>18</v>
      </c>
      <c r="M5">
        <f t="shared" ref="M5:M64" si="0">E5-D5</f>
        <v>2514.0300000000002</v>
      </c>
      <c r="N5" t="s">
        <v>18</v>
      </c>
      <c r="P5">
        <f>F5-E5</f>
        <v>-2175.2600000000002</v>
      </c>
      <c r="Q5" t="s">
        <v>18</v>
      </c>
      <c r="S5">
        <v>2.7170970369999998</v>
      </c>
      <c r="T5">
        <v>-0.397243181</v>
      </c>
      <c r="U5">
        <f t="shared" ref="U5:U64" si="1">I5/G5</f>
        <v>12.882253792439203</v>
      </c>
      <c r="V5" t="s">
        <v>18</v>
      </c>
      <c r="Y5" s="6" t="s">
        <v>18</v>
      </c>
      <c r="Z5" s="9">
        <f>AVERAGE(D23:D42)</f>
        <v>737.41224999999997</v>
      </c>
      <c r="AA5" s="9">
        <f>AVERAGE(E23:E42)</f>
        <v>1504.0445000000002</v>
      </c>
      <c r="AB5" s="9">
        <f>AVERAGE(F23:F42)</f>
        <v>1457.9709999999998</v>
      </c>
      <c r="AC5" s="9">
        <f>AVERAGE(G23:G42)</f>
        <v>10.037165</v>
      </c>
      <c r="AD5" s="9">
        <f>AVERAGE(H23:H42)</f>
        <v>137.05000000000001</v>
      </c>
      <c r="AE5" s="9">
        <f>AVERAGE(I23:I42)</f>
        <v>32.1</v>
      </c>
      <c r="AF5" s="9">
        <f>AVERAGE(J23:J42)</f>
        <v>1.3050000000000002</v>
      </c>
      <c r="AG5" s="9">
        <f>AVERAGE(K23:K42)</f>
        <v>30.35</v>
      </c>
      <c r="AH5" s="9">
        <f>AVERAGE(L23:L42)</f>
        <v>12.45</v>
      </c>
      <c r="AI5" s="9">
        <v>0.505833333</v>
      </c>
      <c r="AJ5" s="9">
        <v>0.20749999999999999</v>
      </c>
    </row>
    <row r="6" spans="1:36" x14ac:dyDescent="0.2">
      <c r="A6" t="s">
        <v>16</v>
      </c>
      <c r="B6">
        <v>3</v>
      </c>
      <c r="C6" t="s">
        <v>12</v>
      </c>
      <c r="D6">
        <v>1105.46</v>
      </c>
      <c r="E6">
        <v>2603.1799999999998</v>
      </c>
      <c r="F6">
        <v>1176.78</v>
      </c>
      <c r="G6" s="3">
        <v>7.53</v>
      </c>
      <c r="H6">
        <v>218</v>
      </c>
      <c r="I6">
        <v>79</v>
      </c>
      <c r="J6">
        <v>28.4</v>
      </c>
      <c r="K6">
        <v>30</v>
      </c>
      <c r="L6">
        <v>10</v>
      </c>
      <c r="M6">
        <f t="shared" si="0"/>
        <v>1497.7199999999998</v>
      </c>
      <c r="N6" t="s">
        <v>13</v>
      </c>
      <c r="P6">
        <f>F6-E6</f>
        <v>-1426.3999999999999</v>
      </c>
      <c r="Q6" t="s">
        <v>13</v>
      </c>
      <c r="S6">
        <v>3.11534602</v>
      </c>
      <c r="T6">
        <v>-8.0281455350000002</v>
      </c>
      <c r="U6">
        <f t="shared" si="1"/>
        <v>10.49136786188579</v>
      </c>
      <c r="V6" t="s">
        <v>13</v>
      </c>
      <c r="Y6" s="6" t="s">
        <v>13</v>
      </c>
      <c r="Z6" s="9">
        <f>AVERAGE(D43:D64)</f>
        <v>895.54886363636354</v>
      </c>
      <c r="AA6" s="9">
        <f>AVERAGE(E43:E64)</f>
        <v>1801.7836363636363</v>
      </c>
      <c r="AB6" s="9">
        <f>AVERAGE(F43:F64)</f>
        <v>804.88045454545454</v>
      </c>
      <c r="AC6" s="9">
        <f>AVERAGE(G43:G64)</f>
        <v>10.3483</v>
      </c>
      <c r="AD6" s="9">
        <f>AVERAGE(H43:HH64)</f>
        <v>21.570372767697446</v>
      </c>
      <c r="AE6" s="9">
        <f>AVERAGE(I43:I64)</f>
        <v>49.409090909090907</v>
      </c>
      <c r="AF6" s="9">
        <f>AVERAGE(J43:J64)</f>
        <v>3.2</v>
      </c>
      <c r="AG6" s="9">
        <f>AVERAGE(K43:K64)</f>
        <v>30.363636363636363</v>
      </c>
      <c r="AH6" s="9">
        <f>AVERAGE(L43:L64)</f>
        <v>12.954545454545455</v>
      </c>
      <c r="AI6" s="9">
        <v>0.50606060600000002</v>
      </c>
      <c r="AJ6" s="9">
        <v>0.216</v>
      </c>
    </row>
    <row r="7" spans="1:36" x14ac:dyDescent="0.2">
      <c r="A7" t="s">
        <v>16</v>
      </c>
      <c r="B7">
        <v>4</v>
      </c>
      <c r="C7" t="s">
        <v>12</v>
      </c>
      <c r="D7">
        <v>1283.76</v>
      </c>
      <c r="E7">
        <v>3155.91</v>
      </c>
      <c r="F7">
        <v>962.82</v>
      </c>
      <c r="G7" s="3">
        <v>6.6749999999999998</v>
      </c>
      <c r="H7">
        <v>233</v>
      </c>
      <c r="I7">
        <v>93</v>
      </c>
      <c r="J7">
        <v>24.4</v>
      </c>
      <c r="K7">
        <v>30</v>
      </c>
      <c r="L7">
        <v>15</v>
      </c>
      <c r="M7">
        <f t="shared" si="0"/>
        <v>1872.1499999999999</v>
      </c>
      <c r="P7">
        <f>F7-E7</f>
        <v>-2193.0899999999997</v>
      </c>
      <c r="R7" t="s">
        <v>32</v>
      </c>
      <c r="S7" t="s">
        <v>33</v>
      </c>
      <c r="T7" t="s">
        <v>31</v>
      </c>
      <c r="U7">
        <f t="shared" si="1"/>
        <v>13.932584269662922</v>
      </c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8" spans="1:36" x14ac:dyDescent="0.2">
      <c r="A8" t="s">
        <v>16</v>
      </c>
      <c r="B8">
        <v>5</v>
      </c>
      <c r="C8" t="s">
        <v>12</v>
      </c>
      <c r="D8">
        <v>1016.31</v>
      </c>
      <c r="E8">
        <v>3922.6</v>
      </c>
      <c r="F8">
        <v>3334.21</v>
      </c>
      <c r="G8" s="3">
        <v>9.4309999999999992</v>
      </c>
      <c r="H8">
        <v>228</v>
      </c>
      <c r="I8">
        <v>95</v>
      </c>
      <c r="J8">
        <v>25.3</v>
      </c>
      <c r="K8">
        <v>30</v>
      </c>
      <c r="L8">
        <v>15</v>
      </c>
      <c r="M8">
        <f t="shared" si="0"/>
        <v>2906.29</v>
      </c>
      <c r="P8">
        <f>F8-E8</f>
        <v>-588.38999999999987</v>
      </c>
      <c r="Q8" t="s">
        <v>12</v>
      </c>
      <c r="R8" s="3">
        <f>AVERAGE(G4:G22)</f>
        <v>9.3150157894736818</v>
      </c>
      <c r="S8">
        <f>AVERAGE(I4:I22)</f>
        <v>93.78947368421052</v>
      </c>
      <c r="T8">
        <f>S8/R8</f>
        <v>10.068632818657823</v>
      </c>
      <c r="U8">
        <f t="shared" si="1"/>
        <v>10.073162973173577</v>
      </c>
      <c r="Y8" s="6"/>
      <c r="Z8" s="6" t="s">
        <v>27</v>
      </c>
      <c r="AA8" s="6" t="s">
        <v>28</v>
      </c>
      <c r="AB8" s="6" t="s">
        <v>29</v>
      </c>
      <c r="AC8" s="6" t="s">
        <v>30</v>
      </c>
      <c r="AD8" s="6" t="s">
        <v>31</v>
      </c>
      <c r="AE8" s="10"/>
      <c r="AF8" s="10"/>
      <c r="AG8" s="10"/>
      <c r="AH8" s="10"/>
      <c r="AI8" s="10"/>
      <c r="AJ8" s="10"/>
    </row>
    <row r="9" spans="1:36" x14ac:dyDescent="0.2">
      <c r="A9" t="s">
        <v>16</v>
      </c>
      <c r="B9">
        <v>7</v>
      </c>
      <c r="C9" t="s">
        <v>12</v>
      </c>
      <c r="D9">
        <v>891.5</v>
      </c>
      <c r="E9">
        <v>1658.19</v>
      </c>
      <c r="F9">
        <v>641.88</v>
      </c>
      <c r="G9" s="3">
        <v>8.9499999999999993</v>
      </c>
      <c r="H9">
        <v>183</v>
      </c>
      <c r="I9">
        <v>69</v>
      </c>
      <c r="J9">
        <v>24.9</v>
      </c>
      <c r="K9">
        <v>30</v>
      </c>
      <c r="L9">
        <v>15</v>
      </c>
      <c r="M9">
        <f t="shared" si="0"/>
        <v>766.69</v>
      </c>
      <c r="P9">
        <f>F9-E9</f>
        <v>-1016.3100000000001</v>
      </c>
      <c r="Q9" t="s">
        <v>18</v>
      </c>
      <c r="R9" s="3">
        <f>AVERAGE(G23:G42)</f>
        <v>10.037165</v>
      </c>
      <c r="S9">
        <f>AVERAGE(I23:I42)</f>
        <v>32.1</v>
      </c>
      <c r="T9">
        <f>S9/R9</f>
        <v>3.1981142085439465</v>
      </c>
      <c r="U9">
        <f t="shared" si="1"/>
        <v>7.7094972067039116</v>
      </c>
      <c r="Y9" s="6" t="s">
        <v>12</v>
      </c>
      <c r="Z9" s="9">
        <f>AVERAGE(M4:M22)</f>
        <v>1512.9368421052632</v>
      </c>
      <c r="AA9" s="9">
        <v>5.7437120889999997</v>
      </c>
      <c r="AB9" s="9">
        <f>AVERAGE(P4:P22)</f>
        <v>-1708.6484210526312</v>
      </c>
      <c r="AC9" s="9">
        <v>-15.64805275</v>
      </c>
      <c r="AD9" s="9">
        <f>AVERAGE(U4:U22)</f>
        <v>10.327845270281852</v>
      </c>
      <c r="AE9" s="10"/>
      <c r="AF9" s="10"/>
      <c r="AG9" s="10"/>
      <c r="AH9" s="10"/>
      <c r="AI9" s="10"/>
      <c r="AJ9" s="10"/>
    </row>
    <row r="10" spans="1:36" x14ac:dyDescent="0.2">
      <c r="A10" t="s">
        <v>16</v>
      </c>
      <c r="B10">
        <v>8</v>
      </c>
      <c r="C10" t="s">
        <v>12</v>
      </c>
      <c r="D10">
        <v>1533.38</v>
      </c>
      <c r="E10">
        <v>3209.4</v>
      </c>
      <c r="F10">
        <v>1141.1199999999999</v>
      </c>
      <c r="G10" s="3">
        <v>7.976</v>
      </c>
      <c r="H10">
        <v>223</v>
      </c>
      <c r="I10">
        <v>88</v>
      </c>
      <c r="J10">
        <v>35.299999999999997</v>
      </c>
      <c r="K10">
        <v>30</v>
      </c>
      <c r="L10">
        <v>12</v>
      </c>
      <c r="M10">
        <f t="shared" si="0"/>
        <v>1676.02</v>
      </c>
      <c r="P10">
        <f>F10-E10</f>
        <v>-2068.2800000000002</v>
      </c>
      <c r="Q10" t="s">
        <v>13</v>
      </c>
      <c r="R10" s="3">
        <f>AVERAGE(G43:G64)</f>
        <v>10.3483</v>
      </c>
      <c r="S10">
        <f>AVERAGE(I43:I64)</f>
        <v>49.409090909090907</v>
      </c>
      <c r="T10">
        <f>S10/R10</f>
        <v>4.7746094439754261</v>
      </c>
      <c r="U10">
        <f t="shared" si="1"/>
        <v>11.033099297893681</v>
      </c>
      <c r="Y10" s="6" t="s">
        <v>18</v>
      </c>
      <c r="Z10" s="9">
        <f>AVERAGE(M23:M42)</f>
        <v>766.63225</v>
      </c>
      <c r="AA10" s="9">
        <v>2.7170970369999998</v>
      </c>
      <c r="AB10" s="9">
        <f>AVERAGE(P23:P42)</f>
        <v>-46.073500000000031</v>
      </c>
      <c r="AC10" s="9">
        <v>-0.397243181</v>
      </c>
      <c r="AD10" s="9">
        <f>AVERAGE(U23:U42)</f>
        <v>3.3927316504899343</v>
      </c>
      <c r="AE10" s="10"/>
      <c r="AF10" s="10"/>
      <c r="AG10" s="10"/>
      <c r="AH10" s="10"/>
      <c r="AI10" s="10"/>
      <c r="AJ10" s="10"/>
    </row>
    <row r="11" spans="1:36" x14ac:dyDescent="0.2">
      <c r="A11" t="s">
        <v>16</v>
      </c>
      <c r="B11">
        <v>9</v>
      </c>
      <c r="C11" t="s">
        <v>12</v>
      </c>
      <c r="D11">
        <v>1167.8699999999999</v>
      </c>
      <c r="E11">
        <v>2228.75</v>
      </c>
      <c r="F11">
        <v>427.92</v>
      </c>
      <c r="G11" s="3">
        <v>9.17</v>
      </c>
      <c r="H11">
        <v>190</v>
      </c>
      <c r="I11">
        <v>67</v>
      </c>
      <c r="J11">
        <v>11</v>
      </c>
      <c r="K11">
        <v>30</v>
      </c>
      <c r="L11">
        <v>10</v>
      </c>
      <c r="M11">
        <f t="shared" si="0"/>
        <v>1060.8800000000001</v>
      </c>
      <c r="P11">
        <f>F11-E11</f>
        <v>-1800.83</v>
      </c>
      <c r="U11">
        <f t="shared" si="1"/>
        <v>7.306434023991276</v>
      </c>
      <c r="Y11" s="6" t="s">
        <v>13</v>
      </c>
      <c r="Z11" s="9">
        <f>AVERAGE(M43:M64)</f>
        <v>906.23477272727257</v>
      </c>
      <c r="AA11" s="9">
        <v>3.11534602</v>
      </c>
      <c r="AB11" s="9">
        <f>AVERAGE(P43:P64)</f>
        <v>-996.90318181818179</v>
      </c>
      <c r="AC11" s="9">
        <v>-8.0281455350000002</v>
      </c>
      <c r="AD11" s="9">
        <f>AVERAGE(U43:U64)</f>
        <v>4.7586639597613978</v>
      </c>
      <c r="AE11" s="10"/>
      <c r="AF11" s="10"/>
      <c r="AG11" s="10"/>
      <c r="AH11" s="10"/>
      <c r="AI11" s="10"/>
      <c r="AJ11" s="10"/>
    </row>
    <row r="12" spans="1:36" x14ac:dyDescent="0.2">
      <c r="A12" t="s">
        <v>16</v>
      </c>
      <c r="B12">
        <v>10</v>
      </c>
      <c r="C12" t="s">
        <v>12</v>
      </c>
      <c r="D12">
        <v>944.99</v>
      </c>
      <c r="E12">
        <v>2068.2800000000002</v>
      </c>
      <c r="F12">
        <v>552.73</v>
      </c>
      <c r="G12" s="3">
        <v>5.75</v>
      </c>
      <c r="H12">
        <v>169</v>
      </c>
      <c r="I12">
        <v>71</v>
      </c>
      <c r="J12">
        <v>8.9</v>
      </c>
      <c r="K12">
        <v>30</v>
      </c>
      <c r="L12">
        <v>10</v>
      </c>
      <c r="M12">
        <f t="shared" si="0"/>
        <v>1123.2900000000002</v>
      </c>
      <c r="P12">
        <f>F12-E12</f>
        <v>-1515.5500000000002</v>
      </c>
      <c r="U12">
        <f t="shared" si="1"/>
        <v>12.347826086956522</v>
      </c>
      <c r="AE12" s="5"/>
      <c r="AF12" s="5"/>
      <c r="AG12" s="5"/>
      <c r="AH12" s="5"/>
      <c r="AI12" s="5"/>
      <c r="AJ12" s="5"/>
    </row>
    <row r="13" spans="1:36" x14ac:dyDescent="0.2">
      <c r="A13" t="s">
        <v>16</v>
      </c>
      <c r="B13">
        <v>11</v>
      </c>
      <c r="C13" t="s">
        <v>12</v>
      </c>
      <c r="D13">
        <v>1194.6099999999999</v>
      </c>
      <c r="E13">
        <v>2674.5</v>
      </c>
      <c r="F13">
        <v>873.67</v>
      </c>
      <c r="G13" s="3">
        <v>8.6</v>
      </c>
      <c r="H13">
        <v>282</v>
      </c>
      <c r="I13">
        <v>103</v>
      </c>
      <c r="J13">
        <v>17.100000000000001</v>
      </c>
      <c r="K13">
        <v>29</v>
      </c>
      <c r="L13">
        <v>10</v>
      </c>
      <c r="M13">
        <f t="shared" si="0"/>
        <v>1479.89</v>
      </c>
      <c r="P13">
        <f>F13-E13</f>
        <v>-1800.83</v>
      </c>
      <c r="U13">
        <f t="shared" si="1"/>
        <v>11.976744186046512</v>
      </c>
    </row>
    <row r="14" spans="1:36" x14ac:dyDescent="0.2">
      <c r="A14" t="s">
        <v>16</v>
      </c>
      <c r="B14">
        <v>12</v>
      </c>
      <c r="C14" t="s">
        <v>12</v>
      </c>
      <c r="D14">
        <v>552.73</v>
      </c>
      <c r="E14">
        <v>2210.92</v>
      </c>
      <c r="F14">
        <v>588.39</v>
      </c>
      <c r="G14" s="3">
        <v>7.67</v>
      </c>
      <c r="H14">
        <v>223</v>
      </c>
      <c r="I14">
        <v>90</v>
      </c>
      <c r="J14">
        <v>4.8</v>
      </c>
      <c r="K14">
        <v>30</v>
      </c>
      <c r="L14">
        <v>10</v>
      </c>
      <c r="M14">
        <f t="shared" si="0"/>
        <v>1658.19</v>
      </c>
      <c r="P14">
        <f>F14-E14</f>
        <v>-1622.5300000000002</v>
      </c>
      <c r="U14">
        <f t="shared" si="1"/>
        <v>11.734028683181226</v>
      </c>
    </row>
    <row r="15" spans="1:36" x14ac:dyDescent="0.2">
      <c r="A15" t="s">
        <v>15</v>
      </c>
      <c r="B15">
        <v>1</v>
      </c>
      <c r="C15" t="s">
        <v>12</v>
      </c>
      <c r="D15">
        <v>820</v>
      </c>
      <c r="E15">
        <v>1230</v>
      </c>
      <c r="F15">
        <v>186.36</v>
      </c>
      <c r="G15" s="3">
        <v>10.515000000000001</v>
      </c>
      <c r="H15">
        <v>132</v>
      </c>
      <c r="I15">
        <v>38</v>
      </c>
      <c r="J15">
        <v>11.9</v>
      </c>
      <c r="K15">
        <v>30</v>
      </c>
      <c r="L15">
        <v>15</v>
      </c>
      <c r="M15">
        <f t="shared" si="0"/>
        <v>410</v>
      </c>
      <c r="P15">
        <f>F15-E15</f>
        <v>-1043.6399999999999</v>
      </c>
      <c r="U15">
        <f t="shared" si="1"/>
        <v>3.6138849262957677</v>
      </c>
    </row>
    <row r="16" spans="1:36" x14ac:dyDescent="0.2">
      <c r="A16" t="s">
        <v>15</v>
      </c>
      <c r="B16">
        <v>2</v>
      </c>
      <c r="C16" t="s">
        <v>12</v>
      </c>
      <c r="D16">
        <v>521.91999999999996</v>
      </c>
      <c r="E16">
        <v>2609.6</v>
      </c>
      <c r="F16">
        <v>242.32</v>
      </c>
      <c r="G16" s="3">
        <v>8.9712999999999994</v>
      </c>
      <c r="H16">
        <v>508</v>
      </c>
      <c r="I16">
        <v>189</v>
      </c>
      <c r="J16">
        <v>27.1</v>
      </c>
      <c r="K16">
        <v>30</v>
      </c>
      <c r="L16">
        <v>15</v>
      </c>
      <c r="M16">
        <f t="shared" si="0"/>
        <v>2087.6799999999998</v>
      </c>
      <c r="P16">
        <f>F16-E16</f>
        <v>-2367.2799999999997</v>
      </c>
      <c r="U16">
        <f t="shared" si="1"/>
        <v>21.067180899089319</v>
      </c>
    </row>
    <row r="17" spans="1:21" x14ac:dyDescent="0.2">
      <c r="A17" t="s">
        <v>15</v>
      </c>
      <c r="B17">
        <v>4</v>
      </c>
      <c r="C17" t="s">
        <v>12</v>
      </c>
      <c r="D17">
        <v>959.96</v>
      </c>
      <c r="E17">
        <v>1919.92</v>
      </c>
      <c r="F17">
        <v>484.64</v>
      </c>
      <c r="G17" s="3">
        <v>11.561</v>
      </c>
      <c r="H17">
        <v>260</v>
      </c>
      <c r="I17">
        <v>111</v>
      </c>
      <c r="J17">
        <v>23.2</v>
      </c>
      <c r="K17">
        <v>30</v>
      </c>
      <c r="L17">
        <v>10</v>
      </c>
      <c r="M17">
        <f t="shared" si="0"/>
        <v>959.96</v>
      </c>
      <c r="P17">
        <f>F17-E17</f>
        <v>-1435.2800000000002</v>
      </c>
      <c r="U17">
        <f t="shared" si="1"/>
        <v>9.6012455669924748</v>
      </c>
    </row>
    <row r="18" spans="1:21" x14ac:dyDescent="0.2">
      <c r="A18" t="s">
        <v>15</v>
      </c>
      <c r="B18">
        <v>5</v>
      </c>
      <c r="C18" t="s">
        <v>12</v>
      </c>
      <c r="D18">
        <v>1183.6400000000001</v>
      </c>
      <c r="E18">
        <v>2124.96</v>
      </c>
      <c r="F18">
        <v>149.12</v>
      </c>
      <c r="G18" s="3">
        <v>9.2349999999999994</v>
      </c>
      <c r="H18">
        <v>188</v>
      </c>
      <c r="I18">
        <v>69</v>
      </c>
      <c r="J18">
        <v>16.600000000000001</v>
      </c>
      <c r="K18">
        <v>30</v>
      </c>
      <c r="L18">
        <v>14</v>
      </c>
      <c r="M18">
        <f t="shared" si="0"/>
        <v>941.31999999999994</v>
      </c>
      <c r="P18">
        <f>F18-E18</f>
        <v>-1975.8400000000001</v>
      </c>
      <c r="U18">
        <f t="shared" si="1"/>
        <v>7.4715755278830542</v>
      </c>
    </row>
    <row r="19" spans="1:21" x14ac:dyDescent="0.2">
      <c r="A19" t="s">
        <v>15</v>
      </c>
      <c r="B19">
        <v>6</v>
      </c>
      <c r="C19" t="s">
        <v>12</v>
      </c>
      <c r="D19">
        <v>577.84</v>
      </c>
      <c r="E19">
        <v>2087.6799999999998</v>
      </c>
      <c r="F19">
        <v>111.84</v>
      </c>
      <c r="G19" s="3">
        <v>9.8390000000000004</v>
      </c>
      <c r="H19">
        <v>278</v>
      </c>
      <c r="I19">
        <v>108</v>
      </c>
      <c r="J19">
        <v>23.8</v>
      </c>
      <c r="K19">
        <v>29</v>
      </c>
      <c r="L19">
        <v>16</v>
      </c>
      <c r="M19">
        <f t="shared" si="0"/>
        <v>1509.8399999999997</v>
      </c>
      <c r="P19">
        <f>F19-E19</f>
        <v>-1975.84</v>
      </c>
      <c r="U19">
        <f t="shared" si="1"/>
        <v>10.976725276959041</v>
      </c>
    </row>
    <row r="20" spans="1:21" x14ac:dyDescent="0.2">
      <c r="A20" t="s">
        <v>15</v>
      </c>
      <c r="B20">
        <v>7</v>
      </c>
      <c r="C20" t="s">
        <v>12</v>
      </c>
      <c r="D20">
        <v>932</v>
      </c>
      <c r="E20">
        <v>2182.1999999999998</v>
      </c>
      <c r="F20">
        <v>447.4</v>
      </c>
      <c r="G20" s="3">
        <v>9.8409999999999993</v>
      </c>
      <c r="H20">
        <v>220</v>
      </c>
      <c r="I20">
        <v>84</v>
      </c>
      <c r="J20">
        <v>29.4</v>
      </c>
      <c r="K20">
        <v>30</v>
      </c>
      <c r="L20">
        <v>10</v>
      </c>
      <c r="M20">
        <f t="shared" si="0"/>
        <v>1250.1999999999998</v>
      </c>
      <c r="P20">
        <f>F20-E20</f>
        <v>-1734.7999999999997</v>
      </c>
      <c r="U20">
        <f t="shared" si="1"/>
        <v>8.5357179148460531</v>
      </c>
    </row>
    <row r="21" spans="1:21" x14ac:dyDescent="0.2">
      <c r="A21" t="s">
        <v>15</v>
      </c>
      <c r="B21">
        <v>8</v>
      </c>
      <c r="C21" t="s">
        <v>12</v>
      </c>
      <c r="D21">
        <f>18.64*22.5</f>
        <v>419.40000000000003</v>
      </c>
      <c r="E21">
        <f>18.64*56</f>
        <v>1043.8400000000001</v>
      </c>
      <c r="F21">
        <f>18.64*7</f>
        <v>130.48000000000002</v>
      </c>
      <c r="G21" s="3">
        <v>11.815</v>
      </c>
      <c r="H21">
        <v>147</v>
      </c>
      <c r="I21">
        <v>39</v>
      </c>
      <c r="J21">
        <v>9.4</v>
      </c>
      <c r="K21">
        <v>30</v>
      </c>
      <c r="L21">
        <v>15</v>
      </c>
      <c r="M21">
        <f t="shared" si="0"/>
        <v>624.44000000000005</v>
      </c>
      <c r="P21">
        <f>F21-E21</f>
        <v>-913.36000000000013</v>
      </c>
      <c r="U21">
        <f t="shared" si="1"/>
        <v>3.3008887008040628</v>
      </c>
    </row>
    <row r="22" spans="1:21" x14ac:dyDescent="0.2">
      <c r="A22" t="s">
        <v>15</v>
      </c>
      <c r="B22">
        <v>10</v>
      </c>
      <c r="C22" t="s">
        <v>12</v>
      </c>
      <c r="D22">
        <v>801.52</v>
      </c>
      <c r="E22">
        <v>2516.4</v>
      </c>
      <c r="F22">
        <v>540.55999999999995</v>
      </c>
      <c r="G22" s="3">
        <v>13.72</v>
      </c>
      <c r="H22">
        <v>427</v>
      </c>
      <c r="I22">
        <v>171</v>
      </c>
      <c r="J22">
        <v>37.299999999999997</v>
      </c>
      <c r="K22">
        <v>32</v>
      </c>
      <c r="L22">
        <v>10</v>
      </c>
      <c r="M22">
        <f t="shared" si="0"/>
        <v>1714.88</v>
      </c>
      <c r="P22">
        <f>F22-E22</f>
        <v>-1975.8400000000001</v>
      </c>
      <c r="U22">
        <f t="shared" si="1"/>
        <v>12.463556851311953</v>
      </c>
    </row>
    <row r="23" spans="1:21" x14ac:dyDescent="0.2">
      <c r="A23" t="s">
        <v>16</v>
      </c>
      <c r="B23">
        <v>1</v>
      </c>
      <c r="C23" t="s">
        <v>14</v>
      </c>
      <c r="D23">
        <v>1016.31</v>
      </c>
      <c r="E23">
        <v>2353.56</v>
      </c>
      <c r="F23">
        <v>2407.0500000000002</v>
      </c>
      <c r="G23" s="3">
        <v>15.88</v>
      </c>
      <c r="H23">
        <v>172</v>
      </c>
      <c r="I23">
        <v>37</v>
      </c>
      <c r="J23">
        <v>1.2</v>
      </c>
      <c r="K23">
        <v>30</v>
      </c>
      <c r="L23">
        <v>11</v>
      </c>
      <c r="M23">
        <f t="shared" si="0"/>
        <v>1337.25</v>
      </c>
      <c r="P23">
        <f>F23-E23</f>
        <v>53.490000000000236</v>
      </c>
      <c r="U23">
        <f t="shared" si="1"/>
        <v>2.3299748110831233</v>
      </c>
    </row>
    <row r="24" spans="1:21" x14ac:dyDescent="0.2">
      <c r="A24" t="s">
        <v>16</v>
      </c>
      <c r="B24">
        <v>2</v>
      </c>
      <c r="C24" t="s">
        <v>14</v>
      </c>
      <c r="D24">
        <v>561.65</v>
      </c>
      <c r="E24">
        <v>1068.8</v>
      </c>
      <c r="F24">
        <v>1176.78</v>
      </c>
      <c r="G24" s="3">
        <v>4.62</v>
      </c>
      <c r="H24">
        <v>60</v>
      </c>
      <c r="I24">
        <v>19</v>
      </c>
      <c r="J24">
        <v>1.1000000000000001</v>
      </c>
      <c r="K24">
        <v>35</v>
      </c>
      <c r="L24">
        <v>14</v>
      </c>
      <c r="M24">
        <f t="shared" si="0"/>
        <v>507.15</v>
      </c>
      <c r="P24">
        <f>F24-E24</f>
        <v>107.98000000000002</v>
      </c>
      <c r="U24">
        <f t="shared" si="1"/>
        <v>4.1125541125541121</v>
      </c>
    </row>
    <row r="25" spans="1:21" x14ac:dyDescent="0.2">
      <c r="A25" t="s">
        <v>16</v>
      </c>
      <c r="B25">
        <v>3</v>
      </c>
      <c r="C25" t="s">
        <v>14</v>
      </c>
      <c r="D25">
        <v>900.42</v>
      </c>
      <c r="E25">
        <v>1800.83</v>
      </c>
      <c r="F25">
        <v>1889.98</v>
      </c>
      <c r="G25" s="3">
        <v>4.5949999999999998</v>
      </c>
      <c r="H25">
        <v>135</v>
      </c>
      <c r="I25">
        <v>34</v>
      </c>
      <c r="J25">
        <v>1.3</v>
      </c>
      <c r="K25">
        <v>30</v>
      </c>
      <c r="L25">
        <v>10</v>
      </c>
      <c r="M25">
        <f t="shared" si="0"/>
        <v>900.41</v>
      </c>
      <c r="P25">
        <f>F25-E25</f>
        <v>89.150000000000091</v>
      </c>
      <c r="U25">
        <f t="shared" si="1"/>
        <v>7.3993471164309037</v>
      </c>
    </row>
    <row r="26" spans="1:21" x14ac:dyDescent="0.2">
      <c r="A26" t="s">
        <v>16</v>
      </c>
      <c r="B26">
        <v>4</v>
      </c>
      <c r="C26" t="s">
        <v>14</v>
      </c>
      <c r="D26">
        <v>570.55999999999995</v>
      </c>
      <c r="E26">
        <v>1319.42</v>
      </c>
      <c r="F26">
        <v>1462.06</v>
      </c>
      <c r="G26" s="3">
        <v>8.5920000000000005</v>
      </c>
      <c r="H26">
        <v>105</v>
      </c>
      <c r="I26">
        <v>28</v>
      </c>
      <c r="J26">
        <v>1.3</v>
      </c>
      <c r="K26">
        <v>30</v>
      </c>
      <c r="L26">
        <v>15</v>
      </c>
      <c r="M26">
        <f t="shared" si="0"/>
        <v>748.86000000000013</v>
      </c>
      <c r="P26">
        <f>F26-E26</f>
        <v>142.63999999999987</v>
      </c>
      <c r="U26">
        <f t="shared" si="1"/>
        <v>3.2588454376163871</v>
      </c>
    </row>
    <row r="27" spans="1:21" x14ac:dyDescent="0.2">
      <c r="A27" t="s">
        <v>16</v>
      </c>
      <c r="B27">
        <v>7</v>
      </c>
      <c r="C27" t="s">
        <v>14</v>
      </c>
      <c r="D27">
        <v>766.69</v>
      </c>
      <c r="E27">
        <v>1889.98</v>
      </c>
      <c r="F27">
        <v>2353.56</v>
      </c>
      <c r="G27" s="3">
        <v>14.34</v>
      </c>
      <c r="H27">
        <v>188</v>
      </c>
      <c r="I27">
        <v>42</v>
      </c>
      <c r="J27">
        <v>1.1000000000000001</v>
      </c>
      <c r="K27">
        <v>30</v>
      </c>
      <c r="L27">
        <v>15</v>
      </c>
      <c r="M27">
        <f t="shared" si="0"/>
        <v>1123.29</v>
      </c>
      <c r="P27">
        <f>F27-E27</f>
        <v>463.57999999999993</v>
      </c>
      <c r="U27">
        <f t="shared" si="1"/>
        <v>2.9288702928870292</v>
      </c>
    </row>
    <row r="28" spans="1:21" x14ac:dyDescent="0.2">
      <c r="A28" t="s">
        <v>16</v>
      </c>
      <c r="B28">
        <v>8</v>
      </c>
      <c r="C28" t="s">
        <v>14</v>
      </c>
      <c r="D28">
        <v>1096.5450000000001</v>
      </c>
      <c r="E28">
        <v>1979.13</v>
      </c>
      <c r="F28">
        <v>1194.6099999999999</v>
      </c>
      <c r="G28" s="3">
        <v>11.848000000000001</v>
      </c>
      <c r="H28">
        <v>135</v>
      </c>
      <c r="I28">
        <v>35</v>
      </c>
      <c r="J28">
        <v>1.2</v>
      </c>
      <c r="K28">
        <v>31</v>
      </c>
      <c r="L28">
        <v>13</v>
      </c>
      <c r="M28">
        <f t="shared" si="0"/>
        <v>882.58500000000004</v>
      </c>
      <c r="P28">
        <f>F28-E28</f>
        <v>-784.52000000000021</v>
      </c>
      <c r="U28">
        <f t="shared" si="1"/>
        <v>2.9540850776502361</v>
      </c>
    </row>
    <row r="29" spans="1:21" x14ac:dyDescent="0.2">
      <c r="A29" t="s">
        <v>16</v>
      </c>
      <c r="B29">
        <v>9</v>
      </c>
      <c r="C29" t="s">
        <v>14</v>
      </c>
      <c r="D29">
        <v>1274.8499999999999</v>
      </c>
      <c r="E29">
        <v>1497.72</v>
      </c>
      <c r="F29">
        <v>1319.42</v>
      </c>
      <c r="G29" s="3">
        <v>10.44</v>
      </c>
      <c r="H29">
        <v>125</v>
      </c>
      <c r="I29">
        <v>33</v>
      </c>
      <c r="J29">
        <v>3.7</v>
      </c>
      <c r="K29">
        <v>30</v>
      </c>
      <c r="L29">
        <v>10</v>
      </c>
      <c r="M29">
        <f t="shared" si="0"/>
        <v>222.87000000000012</v>
      </c>
      <c r="P29">
        <f>F29-E29</f>
        <v>-178.29999999999995</v>
      </c>
      <c r="U29">
        <f t="shared" si="1"/>
        <v>3.1609195402298851</v>
      </c>
    </row>
    <row r="30" spans="1:21" x14ac:dyDescent="0.2">
      <c r="A30" t="s">
        <v>16</v>
      </c>
      <c r="B30">
        <v>10</v>
      </c>
      <c r="C30" t="s">
        <v>14</v>
      </c>
      <c r="D30">
        <v>909.33</v>
      </c>
      <c r="E30">
        <v>1676.02</v>
      </c>
      <c r="F30">
        <v>1854.32</v>
      </c>
      <c r="G30" s="3">
        <v>10.27</v>
      </c>
      <c r="H30">
        <v>120</v>
      </c>
      <c r="I30">
        <v>27</v>
      </c>
      <c r="J30">
        <v>1.2</v>
      </c>
      <c r="K30">
        <v>30</v>
      </c>
      <c r="L30">
        <v>10</v>
      </c>
      <c r="M30">
        <f t="shared" si="0"/>
        <v>766.68999999999994</v>
      </c>
      <c r="P30">
        <f>F30-E30</f>
        <v>178.29999999999995</v>
      </c>
      <c r="U30">
        <f t="shared" si="1"/>
        <v>2.6290165530671863</v>
      </c>
    </row>
    <row r="31" spans="1:21" x14ac:dyDescent="0.2">
      <c r="A31" t="s">
        <v>16</v>
      </c>
      <c r="B31">
        <v>11</v>
      </c>
      <c r="C31" t="s">
        <v>14</v>
      </c>
      <c r="D31">
        <v>695.37</v>
      </c>
      <c r="E31">
        <v>1729.51</v>
      </c>
      <c r="F31">
        <v>1141.1199999999999</v>
      </c>
      <c r="G31" s="3">
        <v>10.63</v>
      </c>
      <c r="H31">
        <v>124</v>
      </c>
      <c r="I31">
        <v>26</v>
      </c>
      <c r="J31">
        <v>1</v>
      </c>
      <c r="K31">
        <v>29</v>
      </c>
      <c r="L31">
        <v>11</v>
      </c>
      <c r="M31">
        <f t="shared" si="0"/>
        <v>1034.1399999999999</v>
      </c>
      <c r="P31">
        <f>F31-E31</f>
        <v>-588.3900000000001</v>
      </c>
      <c r="U31">
        <f t="shared" si="1"/>
        <v>2.4459078080903103</v>
      </c>
    </row>
    <row r="32" spans="1:21" x14ac:dyDescent="0.2">
      <c r="A32" t="s">
        <v>16</v>
      </c>
      <c r="B32">
        <v>12</v>
      </c>
      <c r="C32" t="s">
        <v>14</v>
      </c>
      <c r="D32">
        <v>731.03</v>
      </c>
      <c r="E32">
        <v>873.67</v>
      </c>
      <c r="F32">
        <v>1355.08</v>
      </c>
      <c r="G32" s="3">
        <v>10.55</v>
      </c>
      <c r="H32">
        <v>121</v>
      </c>
      <c r="I32">
        <v>33</v>
      </c>
      <c r="J32">
        <v>1.3</v>
      </c>
      <c r="K32">
        <v>30</v>
      </c>
      <c r="L32">
        <v>10</v>
      </c>
      <c r="M32">
        <f t="shared" si="0"/>
        <v>142.63999999999999</v>
      </c>
      <c r="P32">
        <f>F32-E32</f>
        <v>481.40999999999997</v>
      </c>
      <c r="U32">
        <f t="shared" si="1"/>
        <v>3.1279620853080567</v>
      </c>
    </row>
    <row r="33" spans="1:21" x14ac:dyDescent="0.2">
      <c r="A33" t="s">
        <v>15</v>
      </c>
      <c r="B33">
        <v>1</v>
      </c>
      <c r="C33" t="s">
        <v>14</v>
      </c>
      <c r="D33">
        <v>447.27</v>
      </c>
      <c r="E33">
        <v>2609.09</v>
      </c>
      <c r="F33">
        <v>1230</v>
      </c>
      <c r="G33" s="3">
        <v>4.3929999999999998</v>
      </c>
      <c r="H33">
        <v>58</v>
      </c>
      <c r="I33">
        <v>17</v>
      </c>
      <c r="J33">
        <v>1.2</v>
      </c>
      <c r="K33">
        <v>30</v>
      </c>
      <c r="L33">
        <v>15</v>
      </c>
      <c r="M33">
        <f t="shared" si="0"/>
        <v>2161.8200000000002</v>
      </c>
      <c r="P33">
        <f>F33-E33</f>
        <v>-1379.0900000000001</v>
      </c>
      <c r="U33">
        <f t="shared" si="1"/>
        <v>3.8697928522649674</v>
      </c>
    </row>
    <row r="34" spans="1:21" x14ac:dyDescent="0.2">
      <c r="A34" t="s">
        <v>15</v>
      </c>
      <c r="B34">
        <v>2</v>
      </c>
      <c r="C34" t="s">
        <v>14</v>
      </c>
      <c r="D34">
        <v>810.64</v>
      </c>
      <c r="E34">
        <v>1236.1600000000001</v>
      </c>
      <c r="F34">
        <v>1006.56</v>
      </c>
      <c r="G34" s="3">
        <v>11.670299999999999</v>
      </c>
      <c r="H34">
        <v>270</v>
      </c>
      <c r="I34">
        <v>51</v>
      </c>
      <c r="J34">
        <v>1.1000000000000001</v>
      </c>
      <c r="K34">
        <v>31</v>
      </c>
      <c r="L34">
        <v>15</v>
      </c>
      <c r="M34">
        <f t="shared" si="0"/>
        <v>425.5200000000001</v>
      </c>
      <c r="P34">
        <f>F34-E34</f>
        <v>-229.60000000000014</v>
      </c>
      <c r="U34">
        <f t="shared" si="1"/>
        <v>4.3700676075165168</v>
      </c>
    </row>
    <row r="35" spans="1:21" x14ac:dyDescent="0.2">
      <c r="A35" t="s">
        <v>15</v>
      </c>
      <c r="B35">
        <v>3</v>
      </c>
      <c r="C35" t="s">
        <v>14</v>
      </c>
      <c r="D35">
        <v>438.04</v>
      </c>
      <c r="E35">
        <v>1006.58</v>
      </c>
      <c r="F35">
        <v>1192.96</v>
      </c>
      <c r="G35" s="3">
        <v>7.532</v>
      </c>
      <c r="H35">
        <v>107</v>
      </c>
      <c r="I35">
        <v>24</v>
      </c>
      <c r="J35">
        <v>1</v>
      </c>
      <c r="K35">
        <v>30</v>
      </c>
      <c r="L35">
        <v>14</v>
      </c>
      <c r="M35">
        <f t="shared" si="0"/>
        <v>568.54</v>
      </c>
      <c r="P35">
        <f>F35-E35</f>
        <v>186.38</v>
      </c>
      <c r="U35">
        <f t="shared" si="1"/>
        <v>3.186404673393521</v>
      </c>
    </row>
    <row r="36" spans="1:21" x14ac:dyDescent="0.2">
      <c r="A36" t="s">
        <v>15</v>
      </c>
      <c r="B36">
        <v>4</v>
      </c>
      <c r="C36" t="s">
        <v>14</v>
      </c>
      <c r="D36">
        <v>428.72</v>
      </c>
      <c r="E36">
        <v>596.48</v>
      </c>
      <c r="F36">
        <v>1043.8399999999999</v>
      </c>
      <c r="G36" s="3">
        <v>11.117000000000001</v>
      </c>
      <c r="H36">
        <v>141</v>
      </c>
      <c r="I36">
        <v>26</v>
      </c>
      <c r="J36">
        <v>1.2</v>
      </c>
      <c r="K36">
        <v>30</v>
      </c>
      <c r="L36">
        <v>10</v>
      </c>
      <c r="M36">
        <f t="shared" si="0"/>
        <v>167.76</v>
      </c>
      <c r="P36">
        <f>F36-E36</f>
        <v>447.3599999999999</v>
      </c>
      <c r="U36">
        <f t="shared" si="1"/>
        <v>2.3387604569578122</v>
      </c>
    </row>
    <row r="37" spans="1:21" x14ac:dyDescent="0.2">
      <c r="A37" t="s">
        <v>15</v>
      </c>
      <c r="B37">
        <v>5</v>
      </c>
      <c r="C37" t="s">
        <v>14</v>
      </c>
      <c r="D37">
        <v>447.36</v>
      </c>
      <c r="E37">
        <v>1304.8</v>
      </c>
      <c r="F37">
        <v>1523.48</v>
      </c>
      <c r="G37" s="3">
        <v>11.345000000000001</v>
      </c>
      <c r="H37">
        <v>175</v>
      </c>
      <c r="I37">
        <v>37</v>
      </c>
      <c r="J37">
        <v>1.1000000000000001</v>
      </c>
      <c r="K37">
        <v>30</v>
      </c>
      <c r="L37">
        <v>15</v>
      </c>
      <c r="M37">
        <f t="shared" si="0"/>
        <v>857.43999999999994</v>
      </c>
      <c r="P37">
        <f>F37-E37</f>
        <v>218.68000000000006</v>
      </c>
      <c r="U37">
        <f t="shared" si="1"/>
        <v>3.2613486117232258</v>
      </c>
    </row>
    <row r="38" spans="1:21" x14ac:dyDescent="0.2">
      <c r="A38" t="s">
        <v>15</v>
      </c>
      <c r="B38">
        <v>6</v>
      </c>
      <c r="C38" t="s">
        <v>14</v>
      </c>
      <c r="D38">
        <v>754.92</v>
      </c>
      <c r="E38">
        <v>1528.48</v>
      </c>
      <c r="F38">
        <v>1584.4</v>
      </c>
      <c r="G38" s="3">
        <v>12.493</v>
      </c>
      <c r="H38">
        <v>155</v>
      </c>
      <c r="I38">
        <v>42</v>
      </c>
      <c r="J38">
        <v>1.1000000000000001</v>
      </c>
      <c r="K38">
        <v>29</v>
      </c>
      <c r="L38">
        <v>15</v>
      </c>
      <c r="M38">
        <f t="shared" si="0"/>
        <v>773.56000000000006</v>
      </c>
      <c r="P38">
        <f>F38-E38</f>
        <v>55.920000000000073</v>
      </c>
      <c r="U38">
        <f t="shared" si="1"/>
        <v>3.3618826542864002</v>
      </c>
    </row>
    <row r="39" spans="1:21" x14ac:dyDescent="0.2">
      <c r="A39" t="s">
        <v>15</v>
      </c>
      <c r="B39">
        <v>7</v>
      </c>
      <c r="C39" t="s">
        <v>14</v>
      </c>
      <c r="D39">
        <v>689.7</v>
      </c>
      <c r="E39">
        <v>1528.5</v>
      </c>
      <c r="F39">
        <v>1416.6</v>
      </c>
      <c r="G39" s="3">
        <v>9.34</v>
      </c>
      <c r="H39">
        <v>131</v>
      </c>
      <c r="I39">
        <v>32</v>
      </c>
      <c r="J39">
        <v>1.4</v>
      </c>
      <c r="K39">
        <v>30</v>
      </c>
      <c r="L39">
        <v>10</v>
      </c>
      <c r="M39">
        <f t="shared" si="0"/>
        <v>838.8</v>
      </c>
      <c r="P39">
        <f>F39-E39</f>
        <v>-111.90000000000009</v>
      </c>
      <c r="U39">
        <f t="shared" si="1"/>
        <v>3.4261241970021414</v>
      </c>
    </row>
    <row r="40" spans="1:21" x14ac:dyDescent="0.2">
      <c r="A40" t="s">
        <v>15</v>
      </c>
      <c r="B40">
        <v>8</v>
      </c>
      <c r="C40" t="s">
        <v>14</v>
      </c>
      <c r="D40">
        <f>18.64*38.5</f>
        <v>717.64</v>
      </c>
      <c r="E40">
        <f>18.64*70</f>
        <v>1304.8</v>
      </c>
      <c r="F40">
        <f>18.64*53</f>
        <v>987.92000000000007</v>
      </c>
      <c r="G40" s="3">
        <v>11.013999999999999</v>
      </c>
      <c r="H40">
        <v>126</v>
      </c>
      <c r="I40">
        <v>24</v>
      </c>
      <c r="J40">
        <v>1.1000000000000001</v>
      </c>
      <c r="K40">
        <v>30</v>
      </c>
      <c r="L40">
        <v>15</v>
      </c>
      <c r="M40">
        <f t="shared" si="0"/>
        <v>587.16</v>
      </c>
      <c r="P40">
        <f>F40-E40</f>
        <v>-316.87999999999988</v>
      </c>
      <c r="U40">
        <f t="shared" si="1"/>
        <v>2.1790448520065371</v>
      </c>
    </row>
    <row r="41" spans="1:21" x14ac:dyDescent="0.2">
      <c r="A41" t="s">
        <v>15</v>
      </c>
      <c r="B41">
        <v>9</v>
      </c>
      <c r="C41" t="s">
        <v>14</v>
      </c>
      <c r="D41">
        <v>838.8</v>
      </c>
      <c r="E41">
        <v>1864</v>
      </c>
      <c r="F41">
        <v>1919.92</v>
      </c>
      <c r="G41" s="3">
        <v>9.5540000000000003</v>
      </c>
      <c r="H41">
        <v>155</v>
      </c>
      <c r="I41">
        <v>40</v>
      </c>
      <c r="J41">
        <v>1.3</v>
      </c>
      <c r="K41">
        <v>31</v>
      </c>
      <c r="L41">
        <v>11</v>
      </c>
      <c r="M41">
        <f t="shared" si="0"/>
        <v>1025.2</v>
      </c>
      <c r="P41">
        <f>F41-E41</f>
        <v>55.920000000000073</v>
      </c>
      <c r="U41">
        <f t="shared" si="1"/>
        <v>4.1867280720117224</v>
      </c>
    </row>
    <row r="42" spans="1:21" x14ac:dyDescent="0.2">
      <c r="A42" t="s">
        <v>15</v>
      </c>
      <c r="B42">
        <v>10</v>
      </c>
      <c r="C42" t="s">
        <v>14</v>
      </c>
      <c r="D42">
        <v>652.4</v>
      </c>
      <c r="E42">
        <v>913.36</v>
      </c>
      <c r="F42">
        <v>1099.76</v>
      </c>
      <c r="G42" s="3">
        <v>10.52</v>
      </c>
      <c r="H42">
        <v>138</v>
      </c>
      <c r="I42">
        <v>35</v>
      </c>
      <c r="J42">
        <v>1.2</v>
      </c>
      <c r="K42">
        <v>31</v>
      </c>
      <c r="L42">
        <v>10</v>
      </c>
      <c r="M42">
        <f t="shared" si="0"/>
        <v>260.96000000000004</v>
      </c>
      <c r="P42">
        <f>F42-E42</f>
        <v>186.39999999999998</v>
      </c>
      <c r="U42">
        <f t="shared" si="1"/>
        <v>3.3269961977186315</v>
      </c>
    </row>
    <row r="43" spans="1:21" x14ac:dyDescent="0.2">
      <c r="A43" t="s">
        <v>16</v>
      </c>
      <c r="B43">
        <v>1</v>
      </c>
      <c r="C43" t="s">
        <v>13</v>
      </c>
      <c r="D43">
        <v>1105.96</v>
      </c>
      <c r="E43">
        <v>2603</v>
      </c>
      <c r="F43">
        <v>552.73</v>
      </c>
      <c r="G43" s="3">
        <v>10.210000000000001</v>
      </c>
      <c r="H43">
        <v>124</v>
      </c>
      <c r="I43">
        <v>38</v>
      </c>
      <c r="J43">
        <v>2.9</v>
      </c>
      <c r="K43">
        <v>30</v>
      </c>
      <c r="L43">
        <v>11</v>
      </c>
      <c r="M43">
        <f t="shared" si="0"/>
        <v>1497.04</v>
      </c>
      <c r="P43">
        <f>F43-E43</f>
        <v>-2050.27</v>
      </c>
      <c r="U43">
        <f t="shared" si="1"/>
        <v>3.7218413320274237</v>
      </c>
    </row>
    <row r="44" spans="1:21" x14ac:dyDescent="0.2">
      <c r="A44" t="s">
        <v>16</v>
      </c>
      <c r="B44">
        <v>2</v>
      </c>
      <c r="C44" t="s">
        <v>13</v>
      </c>
      <c r="D44">
        <v>891.5</v>
      </c>
      <c r="E44">
        <v>1569.04</v>
      </c>
      <c r="F44">
        <v>570.55999999999995</v>
      </c>
      <c r="G44" s="3">
        <v>5.8959999999999999</v>
      </c>
      <c r="H44">
        <v>100</v>
      </c>
      <c r="I44">
        <v>32</v>
      </c>
      <c r="J44">
        <v>3.2</v>
      </c>
      <c r="K44">
        <v>37</v>
      </c>
      <c r="L44">
        <v>17</v>
      </c>
      <c r="M44">
        <f t="shared" si="0"/>
        <v>677.54</v>
      </c>
      <c r="P44">
        <f>F44-E44</f>
        <v>-998.48</v>
      </c>
      <c r="U44">
        <f t="shared" si="1"/>
        <v>5.4274084124830395</v>
      </c>
    </row>
    <row r="45" spans="1:21" x14ac:dyDescent="0.2">
      <c r="A45" t="s">
        <v>16</v>
      </c>
      <c r="B45">
        <v>3</v>
      </c>
      <c r="C45" t="s">
        <v>13</v>
      </c>
      <c r="D45">
        <v>731.03</v>
      </c>
      <c r="E45">
        <v>2032.62</v>
      </c>
      <c r="F45">
        <v>1158.95</v>
      </c>
      <c r="G45" s="3">
        <v>11.157999999999999</v>
      </c>
      <c r="H45">
        <v>142</v>
      </c>
      <c r="I45">
        <v>32</v>
      </c>
      <c r="J45">
        <v>2.4</v>
      </c>
      <c r="K45">
        <v>30</v>
      </c>
      <c r="L45">
        <v>10</v>
      </c>
      <c r="M45">
        <f t="shared" si="0"/>
        <v>1301.5899999999999</v>
      </c>
      <c r="P45">
        <f>F45-E45</f>
        <v>-873.66999999999985</v>
      </c>
      <c r="U45">
        <f t="shared" si="1"/>
        <v>2.8678974726653523</v>
      </c>
    </row>
    <row r="46" spans="1:21" x14ac:dyDescent="0.2">
      <c r="A46" t="s">
        <v>16</v>
      </c>
      <c r="B46">
        <v>4</v>
      </c>
      <c r="C46" t="s">
        <v>13</v>
      </c>
      <c r="D46">
        <v>552.73</v>
      </c>
      <c r="E46">
        <v>1176.78</v>
      </c>
      <c r="F46">
        <v>552.73</v>
      </c>
      <c r="G46" s="3">
        <v>8.1910000000000007</v>
      </c>
      <c r="H46">
        <v>95</v>
      </c>
      <c r="I46">
        <v>27</v>
      </c>
      <c r="J46">
        <v>2.9</v>
      </c>
      <c r="K46">
        <v>30</v>
      </c>
      <c r="L46">
        <v>15</v>
      </c>
      <c r="M46">
        <f t="shared" si="0"/>
        <v>624.04999999999995</v>
      </c>
      <c r="P46">
        <f>F46-E46</f>
        <v>-624.04999999999995</v>
      </c>
      <c r="U46">
        <f t="shared" si="1"/>
        <v>3.2963008179709434</v>
      </c>
    </row>
    <row r="47" spans="1:21" x14ac:dyDescent="0.2">
      <c r="A47" t="s">
        <v>16</v>
      </c>
      <c r="B47">
        <v>5</v>
      </c>
      <c r="C47" t="s">
        <v>13</v>
      </c>
      <c r="D47">
        <v>980.65</v>
      </c>
      <c r="E47">
        <v>1462.06</v>
      </c>
      <c r="F47">
        <v>1889.98</v>
      </c>
      <c r="G47" s="3">
        <v>14.01</v>
      </c>
      <c r="H47">
        <v>160</v>
      </c>
      <c r="I47">
        <v>42</v>
      </c>
      <c r="J47">
        <v>2.6</v>
      </c>
      <c r="K47">
        <v>30</v>
      </c>
      <c r="L47">
        <v>15</v>
      </c>
      <c r="M47">
        <f t="shared" si="0"/>
        <v>481.40999999999997</v>
      </c>
      <c r="P47">
        <f>F47-E47</f>
        <v>427.92000000000007</v>
      </c>
      <c r="U47">
        <f t="shared" si="1"/>
        <v>2.9978586723768736</v>
      </c>
    </row>
    <row r="48" spans="1:21" x14ac:dyDescent="0.2">
      <c r="A48" t="s">
        <v>16</v>
      </c>
      <c r="B48">
        <v>6</v>
      </c>
      <c r="C48" t="s">
        <v>13</v>
      </c>
      <c r="D48">
        <v>855.84</v>
      </c>
      <c r="E48">
        <v>1087.6300000000001</v>
      </c>
      <c r="F48">
        <v>1176.78</v>
      </c>
      <c r="G48" s="3">
        <v>10.37</v>
      </c>
      <c r="H48">
        <v>124</v>
      </c>
      <c r="I48">
        <v>38</v>
      </c>
      <c r="J48">
        <v>2.7</v>
      </c>
      <c r="K48">
        <v>30</v>
      </c>
      <c r="L48">
        <v>11</v>
      </c>
      <c r="M48">
        <f t="shared" si="0"/>
        <v>231.79000000000008</v>
      </c>
      <c r="P48">
        <f>F48-E48</f>
        <v>89.149999999999864</v>
      </c>
      <c r="U48">
        <f t="shared" si="1"/>
        <v>3.664416586306654</v>
      </c>
    </row>
    <row r="49" spans="1:21" x14ac:dyDescent="0.2">
      <c r="A49" t="s">
        <v>16</v>
      </c>
      <c r="B49">
        <v>7</v>
      </c>
      <c r="C49" t="s">
        <v>13</v>
      </c>
      <c r="D49">
        <v>543.82000000000005</v>
      </c>
      <c r="E49">
        <v>1961.3</v>
      </c>
      <c r="F49">
        <v>249.62</v>
      </c>
      <c r="G49" s="3">
        <v>10.119999999999999</v>
      </c>
      <c r="H49">
        <v>139</v>
      </c>
      <c r="I49">
        <v>48</v>
      </c>
      <c r="J49">
        <v>6.1</v>
      </c>
      <c r="K49">
        <v>30</v>
      </c>
      <c r="L49">
        <v>15</v>
      </c>
      <c r="M49">
        <f t="shared" si="0"/>
        <v>1417.48</v>
      </c>
      <c r="P49">
        <f>F49-E49</f>
        <v>-1711.6799999999998</v>
      </c>
      <c r="U49">
        <f t="shared" si="1"/>
        <v>4.7430830039525693</v>
      </c>
    </row>
    <row r="50" spans="1:21" x14ac:dyDescent="0.2">
      <c r="A50" t="s">
        <v>16</v>
      </c>
      <c r="B50">
        <v>8</v>
      </c>
      <c r="C50" t="s">
        <v>13</v>
      </c>
      <c r="D50">
        <v>1007.395</v>
      </c>
      <c r="E50">
        <v>2834.97</v>
      </c>
      <c r="F50">
        <v>1765.17</v>
      </c>
      <c r="G50" s="3">
        <v>15.805</v>
      </c>
      <c r="H50">
        <v>176</v>
      </c>
      <c r="I50">
        <v>49</v>
      </c>
      <c r="J50">
        <v>2.8</v>
      </c>
      <c r="K50">
        <v>33</v>
      </c>
      <c r="L50">
        <v>11</v>
      </c>
      <c r="M50">
        <f t="shared" si="0"/>
        <v>1827.5749999999998</v>
      </c>
      <c r="P50">
        <f>F50-E50</f>
        <v>-1069.7999999999997</v>
      </c>
      <c r="U50">
        <f t="shared" si="1"/>
        <v>3.1002847200253085</v>
      </c>
    </row>
    <row r="51" spans="1:21" x14ac:dyDescent="0.2">
      <c r="A51" t="s">
        <v>16</v>
      </c>
      <c r="B51">
        <v>9</v>
      </c>
      <c r="C51" t="s">
        <v>13</v>
      </c>
      <c r="D51">
        <v>659.71</v>
      </c>
      <c r="E51">
        <v>1141.1199999999999</v>
      </c>
      <c r="F51">
        <v>766.69</v>
      </c>
      <c r="G51" s="3">
        <v>9.1080000000000005</v>
      </c>
      <c r="H51">
        <v>96</v>
      </c>
      <c r="I51">
        <v>25</v>
      </c>
      <c r="J51">
        <v>2.4</v>
      </c>
      <c r="K51">
        <v>30</v>
      </c>
      <c r="L51">
        <v>10</v>
      </c>
      <c r="M51">
        <f t="shared" si="0"/>
        <v>481.40999999999985</v>
      </c>
      <c r="P51">
        <f>F51-E51</f>
        <v>-374.42999999999984</v>
      </c>
      <c r="U51">
        <f t="shared" si="1"/>
        <v>2.7448397013614403</v>
      </c>
    </row>
    <row r="52" spans="1:21" x14ac:dyDescent="0.2">
      <c r="A52" t="s">
        <v>16</v>
      </c>
      <c r="B52">
        <v>10</v>
      </c>
      <c r="C52" t="s">
        <v>13</v>
      </c>
      <c r="D52">
        <v>998.48</v>
      </c>
      <c r="E52">
        <v>1872.15</v>
      </c>
      <c r="F52">
        <v>1105.46</v>
      </c>
      <c r="G52" s="3">
        <v>7.35</v>
      </c>
      <c r="H52">
        <v>127</v>
      </c>
      <c r="I52">
        <v>40</v>
      </c>
      <c r="J52">
        <v>2</v>
      </c>
      <c r="K52">
        <v>30</v>
      </c>
      <c r="L52">
        <v>10</v>
      </c>
      <c r="M52">
        <f t="shared" si="0"/>
        <v>873.67000000000007</v>
      </c>
      <c r="P52">
        <f>F52-E52</f>
        <v>-766.69</v>
      </c>
      <c r="U52">
        <f t="shared" si="1"/>
        <v>5.4421768707482991</v>
      </c>
    </row>
    <row r="53" spans="1:21" x14ac:dyDescent="0.2">
      <c r="A53" t="s">
        <v>16</v>
      </c>
      <c r="B53">
        <v>11</v>
      </c>
      <c r="C53" t="s">
        <v>13</v>
      </c>
      <c r="D53">
        <v>1016.31</v>
      </c>
      <c r="E53">
        <v>2424.88</v>
      </c>
      <c r="F53">
        <v>1230.27</v>
      </c>
      <c r="G53" s="3">
        <v>12.78</v>
      </c>
      <c r="H53">
        <v>134</v>
      </c>
      <c r="I53">
        <v>35</v>
      </c>
      <c r="J53">
        <v>2.7</v>
      </c>
      <c r="K53">
        <v>27</v>
      </c>
      <c r="L53">
        <v>14</v>
      </c>
      <c r="M53">
        <f t="shared" si="0"/>
        <v>1408.5700000000002</v>
      </c>
      <c r="P53">
        <f>F53-E53</f>
        <v>-1194.6100000000001</v>
      </c>
      <c r="U53">
        <f t="shared" si="1"/>
        <v>2.7386541471048513</v>
      </c>
    </row>
    <row r="54" spans="1:21" x14ac:dyDescent="0.2">
      <c r="A54" t="s">
        <v>16</v>
      </c>
      <c r="B54">
        <v>12</v>
      </c>
      <c r="C54" t="s">
        <v>13</v>
      </c>
      <c r="D54">
        <v>722.12</v>
      </c>
      <c r="E54">
        <v>1337.25</v>
      </c>
      <c r="F54">
        <v>624.04999999999995</v>
      </c>
      <c r="G54" s="3">
        <v>7.71</v>
      </c>
      <c r="H54">
        <v>75</v>
      </c>
      <c r="I54">
        <v>25</v>
      </c>
      <c r="J54">
        <v>2.4</v>
      </c>
      <c r="K54">
        <v>31</v>
      </c>
      <c r="L54">
        <v>13</v>
      </c>
      <c r="M54">
        <f t="shared" si="0"/>
        <v>615.13</v>
      </c>
      <c r="P54">
        <f>F54-E54</f>
        <v>-713.2</v>
      </c>
      <c r="U54">
        <f t="shared" si="1"/>
        <v>3.2425421530479897</v>
      </c>
    </row>
    <row r="55" spans="1:21" x14ac:dyDescent="0.2">
      <c r="A55" t="s">
        <v>15</v>
      </c>
      <c r="B55">
        <v>1</v>
      </c>
      <c r="C55" t="s">
        <v>13</v>
      </c>
      <c r="D55">
        <v>1565.45</v>
      </c>
      <c r="E55">
        <v>1435</v>
      </c>
      <c r="F55">
        <v>118.18</v>
      </c>
      <c r="G55" s="3">
        <v>11.19</v>
      </c>
      <c r="H55">
        <v>225</v>
      </c>
      <c r="I55">
        <v>80</v>
      </c>
      <c r="J55">
        <v>1.9</v>
      </c>
      <c r="K55">
        <v>30</v>
      </c>
      <c r="L55">
        <v>15</v>
      </c>
      <c r="M55">
        <f t="shared" si="0"/>
        <v>-130.45000000000005</v>
      </c>
      <c r="P55">
        <f>F55-E55</f>
        <v>-1316.82</v>
      </c>
      <c r="U55">
        <f t="shared" si="1"/>
        <v>7.1492403932082222</v>
      </c>
    </row>
    <row r="56" spans="1:21" x14ac:dyDescent="0.2">
      <c r="A56" t="s">
        <v>15</v>
      </c>
      <c r="B56">
        <v>2</v>
      </c>
      <c r="C56" t="s">
        <v>13</v>
      </c>
      <c r="D56">
        <v>1565.76</v>
      </c>
      <c r="E56">
        <v>2535.04</v>
      </c>
      <c r="F56">
        <v>708.32</v>
      </c>
      <c r="G56" s="3">
        <v>13.069599999999999</v>
      </c>
      <c r="H56">
        <v>353</v>
      </c>
      <c r="I56">
        <v>101</v>
      </c>
      <c r="J56">
        <v>2.5</v>
      </c>
      <c r="K56">
        <v>31</v>
      </c>
      <c r="L56">
        <v>17</v>
      </c>
      <c r="M56">
        <f t="shared" si="0"/>
        <v>969.28</v>
      </c>
      <c r="P56">
        <f>F56-E56</f>
        <v>-1826.7199999999998</v>
      </c>
      <c r="U56">
        <f t="shared" si="1"/>
        <v>7.7278570116912535</v>
      </c>
    </row>
    <row r="57" spans="1:21" x14ac:dyDescent="0.2">
      <c r="A57" t="s">
        <v>15</v>
      </c>
      <c r="B57">
        <v>3</v>
      </c>
      <c r="C57" t="s">
        <v>13</v>
      </c>
      <c r="D57">
        <v>410.08</v>
      </c>
      <c r="E57">
        <v>782.88</v>
      </c>
      <c r="F57">
        <v>447.36</v>
      </c>
      <c r="G57" s="3">
        <v>4.7960000000000003</v>
      </c>
      <c r="H57">
        <v>53</v>
      </c>
      <c r="I57">
        <v>17</v>
      </c>
      <c r="J57">
        <v>1.2</v>
      </c>
      <c r="K57">
        <v>28</v>
      </c>
      <c r="L57">
        <v>16</v>
      </c>
      <c r="M57">
        <f t="shared" si="0"/>
        <v>372.8</v>
      </c>
      <c r="P57">
        <f>F57-E57</f>
        <v>-335.52</v>
      </c>
      <c r="U57">
        <f t="shared" si="1"/>
        <v>3.5446205170975813</v>
      </c>
    </row>
    <row r="58" spans="1:21" x14ac:dyDescent="0.2">
      <c r="A58" t="s">
        <v>15</v>
      </c>
      <c r="B58">
        <v>4</v>
      </c>
      <c r="C58" t="s">
        <v>13</v>
      </c>
      <c r="D58">
        <v>1509.84</v>
      </c>
      <c r="E58">
        <v>1975.84</v>
      </c>
      <c r="F58">
        <v>540.55999999999995</v>
      </c>
      <c r="G58" s="3">
        <v>12.13</v>
      </c>
      <c r="H58">
        <v>297</v>
      </c>
      <c r="I58">
        <v>99</v>
      </c>
      <c r="J58">
        <v>4.2</v>
      </c>
      <c r="K58">
        <v>30</v>
      </c>
      <c r="L58">
        <v>10</v>
      </c>
      <c r="M58">
        <f t="shared" si="0"/>
        <v>466</v>
      </c>
      <c r="P58">
        <f>F58-E58</f>
        <v>-1435.28</v>
      </c>
      <c r="U58">
        <f t="shared" si="1"/>
        <v>8.1615828524319856</v>
      </c>
    </row>
    <row r="59" spans="1:21" x14ac:dyDescent="0.2">
      <c r="A59" t="s">
        <v>15</v>
      </c>
      <c r="B59">
        <v>5</v>
      </c>
      <c r="C59" t="s">
        <v>13</v>
      </c>
      <c r="D59">
        <v>782.88</v>
      </c>
      <c r="E59">
        <v>1304.8</v>
      </c>
      <c r="F59">
        <v>410.08</v>
      </c>
      <c r="G59" s="3">
        <v>8.1319999999999997</v>
      </c>
      <c r="H59">
        <v>117</v>
      </c>
      <c r="I59">
        <v>41</v>
      </c>
      <c r="J59">
        <v>3.9</v>
      </c>
      <c r="K59">
        <v>30</v>
      </c>
      <c r="L59">
        <v>15</v>
      </c>
      <c r="M59">
        <f t="shared" si="0"/>
        <v>521.91999999999996</v>
      </c>
      <c r="P59">
        <f>F59-E59</f>
        <v>-894.72</v>
      </c>
      <c r="U59">
        <f t="shared" si="1"/>
        <v>5.0418101328086573</v>
      </c>
    </row>
    <row r="60" spans="1:21" x14ac:dyDescent="0.2">
      <c r="A60" t="s">
        <v>15</v>
      </c>
      <c r="B60">
        <v>6</v>
      </c>
      <c r="C60" t="s">
        <v>13</v>
      </c>
      <c r="D60">
        <v>661.72</v>
      </c>
      <c r="E60">
        <v>2274.08</v>
      </c>
      <c r="F60">
        <v>149.12</v>
      </c>
      <c r="G60" s="3">
        <v>11</v>
      </c>
      <c r="H60">
        <v>207</v>
      </c>
      <c r="I60">
        <v>64</v>
      </c>
      <c r="J60">
        <v>5.2</v>
      </c>
      <c r="K60">
        <v>29</v>
      </c>
      <c r="L60">
        <v>15</v>
      </c>
      <c r="M60">
        <f t="shared" si="0"/>
        <v>1612.36</v>
      </c>
      <c r="P60">
        <f>F60-E60</f>
        <v>-2124.96</v>
      </c>
      <c r="U60">
        <f t="shared" si="1"/>
        <v>5.8181818181818183</v>
      </c>
    </row>
    <row r="61" spans="1:21" x14ac:dyDescent="0.2">
      <c r="A61" t="s">
        <v>15</v>
      </c>
      <c r="B61">
        <v>7</v>
      </c>
      <c r="C61" t="s">
        <v>13</v>
      </c>
      <c r="D61">
        <v>1043.8</v>
      </c>
      <c r="E61">
        <v>2609.6</v>
      </c>
      <c r="F61">
        <v>1006.6</v>
      </c>
      <c r="G61" s="3">
        <v>8.952</v>
      </c>
      <c r="H61">
        <v>199</v>
      </c>
      <c r="I61">
        <v>74</v>
      </c>
      <c r="J61">
        <v>7.7</v>
      </c>
      <c r="K61">
        <v>30</v>
      </c>
      <c r="L61">
        <v>10</v>
      </c>
      <c r="M61">
        <f t="shared" si="0"/>
        <v>1565.8</v>
      </c>
      <c r="P61">
        <f>F61-E61</f>
        <v>-1603</v>
      </c>
      <c r="U61">
        <f t="shared" si="1"/>
        <v>8.2663092046470066</v>
      </c>
    </row>
    <row r="62" spans="1:21" x14ac:dyDescent="0.2">
      <c r="A62" t="s">
        <v>15</v>
      </c>
      <c r="B62">
        <v>8</v>
      </c>
      <c r="C62" t="s">
        <v>13</v>
      </c>
      <c r="D62">
        <f>18.64*33</f>
        <v>615.12</v>
      </c>
      <c r="E62">
        <f>18.64*78</f>
        <v>1453.92</v>
      </c>
      <c r="F62">
        <f>18.64*39</f>
        <v>726.96</v>
      </c>
      <c r="G62" s="3">
        <v>11.87</v>
      </c>
      <c r="H62">
        <v>180</v>
      </c>
      <c r="I62">
        <v>49</v>
      </c>
      <c r="J62">
        <v>1.7</v>
      </c>
      <c r="K62">
        <v>30</v>
      </c>
      <c r="L62">
        <v>15</v>
      </c>
      <c r="M62">
        <f t="shared" si="0"/>
        <v>838.80000000000007</v>
      </c>
      <c r="P62">
        <f>F62-E62</f>
        <v>-726.96</v>
      </c>
      <c r="U62">
        <f t="shared" si="1"/>
        <v>4.1280539174389217</v>
      </c>
    </row>
    <row r="63" spans="1:21" x14ac:dyDescent="0.2">
      <c r="A63" t="s">
        <v>15</v>
      </c>
      <c r="B63">
        <v>9</v>
      </c>
      <c r="C63" t="s">
        <v>13</v>
      </c>
      <c r="D63">
        <v>848.12</v>
      </c>
      <c r="E63">
        <v>1975.84</v>
      </c>
      <c r="F63">
        <v>913.36</v>
      </c>
      <c r="G63" s="3">
        <v>10.664999999999999</v>
      </c>
      <c r="H63">
        <v>200</v>
      </c>
      <c r="I63">
        <v>51</v>
      </c>
      <c r="J63">
        <v>3.7</v>
      </c>
      <c r="K63">
        <v>30</v>
      </c>
      <c r="L63">
        <v>11</v>
      </c>
      <c r="M63">
        <f t="shared" si="0"/>
        <v>1127.7199999999998</v>
      </c>
      <c r="P63">
        <f>F63-E63</f>
        <v>-1062.48</v>
      </c>
      <c r="U63">
        <f t="shared" si="1"/>
        <v>4.7819971870604787</v>
      </c>
    </row>
    <row r="64" spans="1:21" x14ac:dyDescent="0.2">
      <c r="A64" t="s">
        <v>15</v>
      </c>
      <c r="B64">
        <v>10</v>
      </c>
      <c r="C64" t="s">
        <v>13</v>
      </c>
      <c r="D64">
        <v>633.76</v>
      </c>
      <c r="E64">
        <v>1789.44</v>
      </c>
      <c r="F64">
        <v>1043.8399999999999</v>
      </c>
      <c r="G64" s="3">
        <v>13.15</v>
      </c>
      <c r="H64">
        <v>253</v>
      </c>
      <c r="I64">
        <v>80</v>
      </c>
      <c r="J64">
        <v>3.3</v>
      </c>
      <c r="K64">
        <v>32</v>
      </c>
      <c r="L64">
        <v>9</v>
      </c>
      <c r="M64">
        <f t="shared" si="0"/>
        <v>1155.68</v>
      </c>
      <c r="P64">
        <f>F64-E64</f>
        <v>-745.60000000000014</v>
      </c>
      <c r="U64">
        <f t="shared" si="1"/>
        <v>6.083650190114068</v>
      </c>
    </row>
  </sheetData>
  <sortState xmlns:xlrd2="http://schemas.microsoft.com/office/spreadsheetml/2017/richdata2" ref="A4:L64">
    <sortCondition ref="C4:C6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Lane, Stefanie Lynn</dc:creator>
  <cp:lastModifiedBy>Chrestecia Djap</cp:lastModifiedBy>
  <dcterms:created xsi:type="dcterms:W3CDTF">2019-11-05T17:53:03Z</dcterms:created>
  <dcterms:modified xsi:type="dcterms:W3CDTF">2019-11-21T06:07:25Z</dcterms:modified>
</cp:coreProperties>
</file>