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hp\Desktop\"/>
    </mc:Choice>
  </mc:AlternateContent>
  <bookViews>
    <workbookView xWindow="0" yWindow="0" windowWidth="16092" windowHeight="5844" tabRatio="869"/>
  </bookViews>
  <sheets>
    <sheet name="Data Entry " sheetId="15" r:id="rId1"/>
    <sheet name="trading, profit and loss statem" sheetId="8" r:id="rId2"/>
    <sheet name="asset value " sheetId="13" r:id="rId3"/>
    <sheet name="Asset Beta" sheetId="14" r:id="rId4"/>
    <sheet name="Equity Value " sheetId="21" r:id="rId5"/>
    <sheet name="Operating Cash Flows " sheetId="16" r:id="rId6"/>
    <sheet name="Discount rate " sheetId="19" r:id="rId7"/>
    <sheet name="Stock Price " sheetId="20" r:id="rId8"/>
    <sheet name="Recommendations" sheetId="17" r:id="rId9"/>
  </sheets>
  <externalReferences>
    <externalReference r:id="rId10"/>
  </externalReferences>
  <definedNames>
    <definedName name="BreakevenAnalysis">#REF!</definedName>
    <definedName name="COGMSchedule">'trading, profit and loss statem'!#REF!</definedName>
    <definedName name="CompanyName">#REF!</definedName>
    <definedName name="CompanyProfile">#REF!</definedName>
    <definedName name="ContributionMargin">#REF!</definedName>
    <definedName name="CostClassification">#REF!</definedName>
    <definedName name="Home">#REF!</definedName>
    <definedName name="IncomeStatement">#REF!</definedName>
    <definedName name="InstructionsMilestone1">#REF!</definedName>
    <definedName name="_xlnm.Print_Area" localSheetId="1">'trading, profit and loss statem'!$B$2:$F$32</definedName>
    <definedName name="VariableFixedCosts">#REF!</definedName>
    <definedName name="Variances">#REF!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5" i="13" l="1"/>
  <c r="B5" i="21" l="1"/>
  <c r="B13" i="19" l="1"/>
  <c r="B12" i="19"/>
  <c r="A12" i="19"/>
  <c r="B11" i="19"/>
  <c r="A11" i="19"/>
  <c r="B10" i="19"/>
  <c r="A10" i="19"/>
  <c r="B9" i="19"/>
  <c r="A9" i="19"/>
  <c r="B8" i="19"/>
  <c r="A8" i="19"/>
  <c r="B7" i="19"/>
  <c r="B3" i="19"/>
  <c r="A3" i="19"/>
  <c r="B2" i="19"/>
  <c r="A2" i="19"/>
  <c r="B1" i="19"/>
  <c r="H1" i="16"/>
  <c r="I1" i="16"/>
  <c r="J1" i="16"/>
  <c r="K1" i="16"/>
  <c r="B4" i="19" l="1"/>
  <c r="H7" i="16"/>
  <c r="I7" i="16" l="1"/>
  <c r="J7" i="16" l="1"/>
  <c r="K7" i="16" l="1"/>
  <c r="H2" i="16" l="1"/>
  <c r="H6" i="16"/>
  <c r="H8" i="16" l="1"/>
  <c r="H9" i="16" l="1"/>
  <c r="I8" i="16"/>
  <c r="I9" i="16" l="1"/>
  <c r="J8" i="16"/>
  <c r="K8" i="16" l="1"/>
  <c r="J9" i="16"/>
</calcChain>
</file>

<file path=xl/sharedStrings.xml><?xml version="1.0" encoding="utf-8"?>
<sst xmlns="http://schemas.openxmlformats.org/spreadsheetml/2006/main" count="101" uniqueCount="95">
  <si>
    <t>Purchased $5,000 of Materials</t>
  </si>
  <si>
    <t>Consumed 40% of those purchased materials</t>
  </si>
  <si>
    <t>Direct Labor</t>
  </si>
  <si>
    <t>Direct Labor was $6,240</t>
  </si>
  <si>
    <t>Beginning Work in Process Inventory</t>
  </si>
  <si>
    <t>Direct Materials:</t>
  </si>
  <si>
    <t>Materials - Beginning</t>
  </si>
  <si>
    <t>Add: Purchases for month of January</t>
  </si>
  <si>
    <t>Deduct: Ending Materials</t>
  </si>
  <si>
    <t>Materials Available for Use</t>
  </si>
  <si>
    <t>Deduct:  Ending Work in Process Inventory</t>
  </si>
  <si>
    <t xml:space="preserve">Materials Used </t>
  </si>
  <si>
    <t>Cost of Services</t>
  </si>
  <si>
    <t>Overhead</t>
  </si>
  <si>
    <t>Overhead was $2,800</t>
  </si>
  <si>
    <t>Total Service Costs</t>
  </si>
  <si>
    <t xml:space="preserve">Asset Value of Firm </t>
  </si>
  <si>
    <t xml:space="preserve">Debt Value of Firm </t>
  </si>
  <si>
    <t xml:space="preserve">Equity Value of Firm </t>
  </si>
  <si>
    <t>$</t>
  </si>
  <si>
    <t xml:space="preserve">Equity Beta </t>
  </si>
  <si>
    <t xml:space="preserve">Debt/Equity </t>
  </si>
  <si>
    <t xml:space="preserve">Tax Rate </t>
  </si>
  <si>
    <t xml:space="preserve">Beta for Asset </t>
  </si>
  <si>
    <t>Equity Beta/  1+ D÷E (1-t)}</t>
  </si>
  <si>
    <t>Year 1</t>
  </si>
  <si>
    <t>Year 2</t>
  </si>
  <si>
    <t>Year 3</t>
  </si>
  <si>
    <t>Year 4</t>
  </si>
  <si>
    <t>Year 5</t>
  </si>
  <si>
    <t xml:space="preserve">Terminal Year </t>
  </si>
  <si>
    <t xml:space="preserve">Sales Units </t>
  </si>
  <si>
    <t xml:space="preserve">X price uits </t>
  </si>
  <si>
    <t>Revenue</t>
  </si>
  <si>
    <t>Variable Costs</t>
  </si>
  <si>
    <t xml:space="preserve">Total Variable Costs </t>
  </si>
  <si>
    <t>Fixed Costs</t>
  </si>
  <si>
    <t>EBIT</t>
  </si>
  <si>
    <t>Examination Store Taxes</t>
  </si>
  <si>
    <t>5,00,100</t>
  </si>
  <si>
    <t>8,00,790</t>
  </si>
  <si>
    <t>Sales - year 1</t>
  </si>
  <si>
    <t>Sales growth - year 2 to 5</t>
  </si>
  <si>
    <t>Sales growth - year 6 to 10</t>
  </si>
  <si>
    <t>Sales growth - terminal phase</t>
  </si>
  <si>
    <t>Price unit - year 1</t>
  </si>
  <si>
    <t>Price unit - year 2 to 5</t>
  </si>
  <si>
    <t>Price unit - year 6 to 10</t>
  </si>
  <si>
    <t>Variable costs (VC) / Unit - year 1</t>
  </si>
  <si>
    <t>Growth rate of VC / Unit - year 2 to year 5</t>
  </si>
  <si>
    <t>Growth rate of VC / Unit - year 6 to year 10</t>
  </si>
  <si>
    <t>Growth rate of VC / Unit - terminal phase</t>
  </si>
  <si>
    <t>Fixed Costs (FC) - year 1</t>
  </si>
  <si>
    <t>Growth rate of FC - year 2 to 5</t>
  </si>
  <si>
    <t>Growth rate of FC - year 6 to 10</t>
  </si>
  <si>
    <t>Growth rate of FC - terminal phase</t>
  </si>
  <si>
    <t>Year 0</t>
  </si>
  <si>
    <t>Capital Spending</t>
  </si>
  <si>
    <t>Annual depreciation for 3 years</t>
  </si>
  <si>
    <t>Working Capital - year 0</t>
  </si>
  <si>
    <t>Working Capital % Rate of Sales - year 1 to 5</t>
  </si>
  <si>
    <t>Working Capital % Rate of Sales - year 2 to 10</t>
  </si>
  <si>
    <t>Working Capital % Rate of Sales - terminal phase</t>
  </si>
  <si>
    <t>Outstanding employee stock options</t>
  </si>
  <si>
    <t>Additional options exercisable before merger</t>
  </si>
  <si>
    <t>Debt-to-equity ratio</t>
  </si>
  <si>
    <t>Total debt with maturity in year 8</t>
  </si>
  <si>
    <t>Debt to be issued in year 6 with maturity in 7 years</t>
  </si>
  <si>
    <t>Risk-free rate (Rf)</t>
  </si>
  <si>
    <t>Premium to the Rf on new debt issuance</t>
  </si>
  <si>
    <t>Rise in risk premium due to new debt issuance</t>
  </si>
  <si>
    <t>Market return</t>
  </si>
  <si>
    <t>Beta - year 1 to 5</t>
  </si>
  <si>
    <t>Beta - thereafter</t>
  </si>
  <si>
    <t>Tax rate</t>
  </si>
  <si>
    <t>P/E ratio - Year 1 to 5</t>
  </si>
  <si>
    <t>P/E ratio - thereafter</t>
  </si>
  <si>
    <t>Free cash flow growth rate - terminal phase</t>
  </si>
  <si>
    <t xml:space="preserve">Year 6 </t>
  </si>
  <si>
    <t>Market Rish Premium</t>
  </si>
  <si>
    <t>Terminal</t>
  </si>
  <si>
    <t>Equity Beta</t>
  </si>
  <si>
    <t>RJIN Value</t>
  </si>
  <si>
    <t>Value Per Share</t>
  </si>
  <si>
    <t>Equity Value of Firm</t>
  </si>
  <si>
    <t>Market Risk Premium</t>
  </si>
  <si>
    <t>Stock Price : EV / S</t>
  </si>
  <si>
    <t>Asset Value of Firm</t>
  </si>
  <si>
    <t>Debt Value of Firm</t>
  </si>
  <si>
    <t>The firm need to reinvent its business in the sense that it increases on its sales so as to improve on the risk free rate of return and lower the market risk as they  two forms of risk on trade are dependent.</t>
  </si>
  <si>
    <t>The operating cash flows for the business are way recommendable as per the operation of the busines in keeping reference to the terminal year, it thus shows the potential of the business in meetting its financial  obligations .</t>
  </si>
  <si>
    <t xml:space="preserve">The business need to also strive in keeping the equity value way below the asset value of the firm to avoid cases of  liquidity. </t>
  </si>
  <si>
    <t>IRR</t>
  </si>
  <si>
    <t>NPV</t>
  </si>
  <si>
    <t>Discount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</si>
</sst>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00%"/>
    <numFmt numFmtId="167" formatCode="0.0000"/>
    <numFmt numFmtId="168" formatCode="_-[$$-409]* #,##0_ ;_-[$$-409]* \-#,##0\ ;_-[$$-409]* &quot;-&quot;_ ;_-@_ "/>
    <numFmt numFmtId="169" formatCode="_-[$$-409]* #,##0.00_ ;_-[$$-409]* \-#,##0.00\ ;_-[$$-409]* &quot;-&quot;??_ ;_-@_ "/>
    <numFmt numFmtId="170" formatCode="0.0E+00"/>
  </numFmts>
  <fonts count="7" x14ac:knownFonts="1">
    <font>
      <sz val="10"/>
      <color theme="1"/>
      <name val="Calibri"/>
      <family val="2"/>
    </font>
    <font>
      <sz val="10"/>
      <color theme="1"/>
      <name val="Calibri"/>
      <family val="2"/>
    </font>
    <font>
      <sz val="10"/>
      <color theme="1"/>
      <name val="Times New Roman"/>
      <family val="1"/>
    </font>
    <font>
      <b/>
      <sz val="10"/>
      <color theme="1"/>
      <name val="Times New Roman"/>
      <family val="1"/>
    </font>
    <font>
      <u/>
      <sz val="10"/>
      <color theme="1"/>
      <name val="Times New Roman"/>
      <family val="1"/>
    </font>
    <font>
      <b/>
      <sz val="11"/>
      <color theme="1"/>
      <name val="Times New Roman"/>
      <family val="1"/>
    </font>
    <font>
      <b/>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51">
    <xf numFmtId="0" fontId="0" fillId="0" borderId="0" xfId="0"/>
    <xf numFmtId="0" fontId="2" fillId="0" borderId="0" xfId="0" applyFont="1"/>
    <xf numFmtId="0" fontId="2" fillId="2" borderId="0" xfId="0" applyFont="1" applyFill="1"/>
    <xf numFmtId="3" fontId="2" fillId="0" borderId="0" xfId="0" applyNumberFormat="1" applyFont="1"/>
    <xf numFmtId="6" fontId="2" fillId="0" borderId="0" xfId="0" applyNumberFormat="1" applyFont="1"/>
    <xf numFmtId="0" fontId="2" fillId="3" borderId="1" xfId="0" applyFont="1" applyFill="1" applyBorder="1"/>
    <xf numFmtId="0" fontId="2" fillId="3" borderId="0" xfId="0" applyFont="1" applyFill="1" applyBorder="1" applyAlignment="1">
      <alignment horizontal="left" vertical="top" indent="4"/>
    </xf>
    <xf numFmtId="0" fontId="2" fillId="3" borderId="0" xfId="0" applyFont="1" applyFill="1" applyBorder="1" applyAlignment="1">
      <alignment horizontal="left" vertical="top" wrapText="1" indent="2"/>
    </xf>
    <xf numFmtId="0" fontId="2" fillId="3" borderId="2" xfId="0" applyFont="1" applyFill="1" applyBorder="1"/>
    <xf numFmtId="0" fontId="2" fillId="3" borderId="0" xfId="0" applyFont="1" applyFill="1"/>
    <xf numFmtId="0" fontId="3" fillId="3" borderId="0" xfId="0" applyFont="1" applyFill="1" applyBorder="1" applyAlignment="1">
      <alignment horizontal="left" vertical="top" indent="3"/>
    </xf>
    <xf numFmtId="0" fontId="2" fillId="3" borderId="7" xfId="0" applyFont="1" applyFill="1" applyBorder="1"/>
    <xf numFmtId="0" fontId="2" fillId="3" borderId="6" xfId="0" applyFont="1" applyFill="1" applyBorder="1"/>
    <xf numFmtId="0" fontId="2" fillId="3" borderId="8" xfId="0" applyFont="1" applyFill="1" applyBorder="1"/>
    <xf numFmtId="0" fontId="2" fillId="3" borderId="0" xfId="0" applyFont="1" applyFill="1" applyBorder="1"/>
    <xf numFmtId="0" fontId="3" fillId="3" borderId="0" xfId="0" applyFont="1" applyFill="1" applyBorder="1"/>
    <xf numFmtId="6" fontId="2" fillId="3" borderId="0" xfId="2" applyNumberFormat="1" applyFont="1" applyFill="1" applyBorder="1"/>
    <xf numFmtId="44" fontId="2" fillId="3" borderId="0" xfId="2" applyFont="1" applyFill="1" applyBorder="1"/>
    <xf numFmtId="0" fontId="2" fillId="3" borderId="0" xfId="0" applyFont="1" applyFill="1" applyBorder="1" applyAlignment="1">
      <alignment horizontal="left" indent="2"/>
    </xf>
    <xf numFmtId="3" fontId="2" fillId="3" borderId="0" xfId="2" applyNumberFormat="1" applyFont="1" applyFill="1" applyBorder="1"/>
    <xf numFmtId="6" fontId="2" fillId="3" borderId="4" xfId="2" applyNumberFormat="1" applyFont="1" applyFill="1" applyBorder="1" applyAlignment="1">
      <alignment vertical="top"/>
    </xf>
    <xf numFmtId="164" fontId="2" fillId="3" borderId="0" xfId="1" applyNumberFormat="1" applyFont="1" applyFill="1" applyBorder="1" applyAlignment="1">
      <alignment horizontal="left" indent="2"/>
    </xf>
    <xf numFmtId="164" fontId="2" fillId="3" borderId="0" xfId="1" applyNumberFormat="1" applyFont="1" applyFill="1" applyBorder="1"/>
    <xf numFmtId="44" fontId="2" fillId="3" borderId="4" xfId="2" applyFont="1" applyFill="1" applyBorder="1"/>
    <xf numFmtId="0" fontId="2" fillId="3" borderId="0" xfId="0" applyFont="1" applyFill="1" applyBorder="1" applyAlignment="1">
      <alignment horizontal="left"/>
    </xf>
    <xf numFmtId="165" fontId="2" fillId="3" borderId="9" xfId="2" applyNumberFormat="1" applyFont="1" applyFill="1" applyBorder="1"/>
    <xf numFmtId="0" fontId="2" fillId="3" borderId="3" xfId="0" applyFont="1" applyFill="1" applyBorder="1"/>
    <xf numFmtId="0" fontId="2" fillId="3" borderId="5" xfId="0" applyFont="1" applyFill="1" applyBorder="1"/>
    <xf numFmtId="0" fontId="2" fillId="0" borderId="0" xfId="0" applyFont="1" applyFill="1"/>
    <xf numFmtId="3" fontId="2" fillId="0" borderId="0" xfId="0" applyNumberFormat="1" applyFont="1" applyFill="1"/>
    <xf numFmtId="10" fontId="2" fillId="3" borderId="0" xfId="0" applyNumberFormat="1" applyFont="1" applyFill="1"/>
    <xf numFmtId="3" fontId="2" fillId="3" borderId="0" xfId="0" applyNumberFormat="1" applyFont="1" applyFill="1"/>
    <xf numFmtId="6" fontId="2" fillId="3" borderId="0" xfId="0" applyNumberFormat="1" applyFont="1" applyFill="1"/>
    <xf numFmtId="8" fontId="2" fillId="3" borderId="0" xfId="0" applyNumberFormat="1" applyFont="1" applyFill="1"/>
    <xf numFmtId="0" fontId="3" fillId="3" borderId="0" xfId="0" applyFont="1" applyFill="1"/>
    <xf numFmtId="6" fontId="4" fillId="3" borderId="0" xfId="0" applyNumberFormat="1" applyFont="1" applyFill="1"/>
    <xf numFmtId="166" fontId="2" fillId="3" borderId="0" xfId="0" applyNumberFormat="1" applyFont="1" applyFill="1"/>
    <xf numFmtId="9" fontId="2" fillId="3" borderId="0" xfId="0" applyNumberFormat="1" applyFont="1" applyFill="1"/>
    <xf numFmtId="167" fontId="2" fillId="3" borderId="0" xfId="3" applyNumberFormat="1" applyFont="1" applyFill="1"/>
    <xf numFmtId="4" fontId="2" fillId="0" borderId="0" xfId="0" applyNumberFormat="1" applyFont="1"/>
    <xf numFmtId="2" fontId="2" fillId="3" borderId="0" xfId="0" applyNumberFormat="1" applyFont="1" applyFill="1"/>
    <xf numFmtId="0" fontId="5" fillId="3" borderId="0" xfId="0" applyFont="1" applyFill="1"/>
    <xf numFmtId="166" fontId="5" fillId="3" borderId="0" xfId="0" applyNumberFormat="1" applyFont="1" applyFill="1"/>
    <xf numFmtId="168" fontId="2" fillId="3" borderId="0" xfId="0" applyNumberFormat="1" applyFont="1" applyFill="1"/>
    <xf numFmtId="169" fontId="5" fillId="3" borderId="0" xfId="0" applyNumberFormat="1" applyFont="1" applyFill="1"/>
    <xf numFmtId="0" fontId="6" fillId="2" borderId="0" xfId="0" applyFont="1" applyFill="1"/>
    <xf numFmtId="170" fontId="6" fillId="2" borderId="0" xfId="0" applyNumberFormat="1" applyFont="1" applyFill="1"/>
    <xf numFmtId="8" fontId="2" fillId="0" borderId="0" xfId="0" applyNumberFormat="1" applyFont="1" applyFill="1"/>
    <xf numFmtId="9" fontId="2" fillId="0" borderId="0" xfId="0" applyNumberFormat="1" applyFont="1" applyFill="1"/>
    <xf numFmtId="0" fontId="2" fillId="0" borderId="0" xfId="0" applyFont="1" applyAlignment="1"/>
    <xf numFmtId="0" fontId="2" fillId="0" borderId="0" xfId="0" applyFont="1" applyFill="1" applyBorder="1" applyAlignment="1"/>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hyperlink" Target="#Home"/></Relationships>
</file>

<file path=xl/drawings/drawing1.xml><?xml version="1.0" encoding="utf-8"?>
<xdr:wsDr xmlns:xdr="http://schemas.openxmlformats.org/drawingml/2006/spreadsheetDrawing" xmlns:a="http://schemas.openxmlformats.org/drawingml/2006/main">
  <xdr:twoCellAnchor>
    <xdr:from>
      <xdr:col>7</xdr:col>
      <xdr:colOff>0</xdr:colOff>
      <xdr:row>0</xdr:row>
      <xdr:rowOff>0</xdr:rowOff>
    </xdr:from>
    <xdr:to>
      <xdr:col>7</xdr:col>
      <xdr:colOff>7620</xdr:colOff>
      <xdr:row>1</xdr:row>
      <xdr:rowOff>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900-000002000000}"/>
            </a:ext>
          </a:extLst>
        </xdr:cNvPr>
        <xdr:cNvSpPr/>
      </xdr:nvSpPr>
      <xdr:spPr>
        <a:xfrm>
          <a:off x="6202680" y="0"/>
          <a:ext cx="617220" cy="251460"/>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idge/Desktop/KI%20o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Entry"/>
      <sheetName val="Operating Cash Flow"/>
      <sheetName val="Free Cash Flow"/>
      <sheetName val="Asset Beta"/>
      <sheetName val="Discount Rate"/>
      <sheetName val="Asset Value"/>
      <sheetName val="Equity Value"/>
      <sheetName val="Stock Price"/>
      <sheetName val="Recommendations"/>
    </sheetNames>
    <sheetDataSet>
      <sheetData sheetId="0">
        <row r="30">
          <cell r="A30" t="str">
            <v>Taxt Rate</v>
          </cell>
          <cell r="B30">
            <v>0.21</v>
          </cell>
        </row>
        <row r="31">
          <cell r="A31" t="str">
            <v>Free Cash Flow Growth Rate-Terminal Period</v>
          </cell>
          <cell r="B31">
            <v>3.9849999999999997E-2</v>
          </cell>
        </row>
        <row r="32">
          <cell r="A32" t="str">
            <v>Debt Ratio</v>
          </cell>
          <cell r="B32">
            <v>0.52</v>
          </cell>
        </row>
        <row r="38">
          <cell r="B38">
            <v>2.15</v>
          </cell>
        </row>
        <row r="39">
          <cell r="A39" t="str">
            <v>Risk-Free Rate</v>
          </cell>
          <cell r="B39">
            <v>2.5100000000000001E-2</v>
          </cell>
        </row>
        <row r="41">
          <cell r="B41">
            <v>4.48E-2</v>
          </cell>
        </row>
      </sheetData>
      <sheetData sheetId="1">
        <row r="1">
          <cell r="H1" t="str">
            <v>Year 7</v>
          </cell>
          <cell r="I1" t="str">
            <v>Year 8</v>
          </cell>
          <cell r="J1" t="str">
            <v>Year 9</v>
          </cell>
          <cell r="K1" t="str">
            <v>Year 10</v>
          </cell>
        </row>
        <row r="2">
          <cell r="H2">
            <v>751050.23384431831</v>
          </cell>
        </row>
        <row r="7">
          <cell r="H7">
            <v>107229162.84751369</v>
          </cell>
        </row>
        <row r="9">
          <cell r="H9">
            <v>4626643.9916599737</v>
          </cell>
          <cell r="I9">
            <v>4761741.9962164443</v>
          </cell>
          <cell r="J9">
            <v>4900784.862505964</v>
          </cell>
          <cell r="K9">
            <v>5043887.7804911379</v>
          </cell>
        </row>
        <row r="11">
          <cell r="A11" t="str">
            <v>Depreciation</v>
          </cell>
          <cell r="L11">
            <v>627465</v>
          </cell>
        </row>
        <row r="13">
          <cell r="H13">
            <v>157192963.33058926</v>
          </cell>
          <cell r="I13">
            <v>169940346.35774252</v>
          </cell>
          <cell r="J13">
            <v>183695639.33066797</v>
          </cell>
          <cell r="K13">
            <v>198537376.16120657</v>
          </cell>
          <cell r="L13">
            <v>209826702.03618023</v>
          </cell>
        </row>
        <row r="17">
          <cell r="H17">
            <v>157192963.33058926</v>
          </cell>
          <cell r="I17">
            <v>169940346.35774252</v>
          </cell>
          <cell r="J17">
            <v>183695639.33066797</v>
          </cell>
        </row>
      </sheetData>
      <sheetData sheetId="2">
        <row r="4">
          <cell r="A4" t="str">
            <v>Capital Spending</v>
          </cell>
          <cell r="L4">
            <v>627465</v>
          </cell>
        </row>
      </sheetData>
      <sheetData sheetId="3">
        <row r="8">
          <cell r="A8" t="str">
            <v>B(Asset)</v>
          </cell>
          <cell r="B8">
            <v>0.21</v>
          </cell>
        </row>
      </sheetData>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43"/>
  <sheetViews>
    <sheetView tabSelected="1" workbookViewId="0"/>
  </sheetViews>
  <sheetFormatPr defaultColWidth="9.109375" defaultRowHeight="13.2" x14ac:dyDescent="0.25"/>
  <cols>
    <col min="1" max="1" width="43.5546875" style="9" bestFit="1" customWidth="1"/>
    <col min="2" max="2" width="15.88671875" style="9" customWidth="1"/>
    <col min="3" max="3" width="19.109375" style="9" bestFit="1" customWidth="1"/>
    <col min="4" max="4" width="20.109375" style="9" bestFit="1" customWidth="1"/>
    <col min="5" max="5" width="17.109375" style="9" bestFit="1" customWidth="1"/>
    <col min="6" max="16384" width="9.109375" style="9"/>
  </cols>
  <sheetData>
    <row r="2" spans="1:5" x14ac:dyDescent="0.25">
      <c r="A2" s="9" t="s">
        <v>41</v>
      </c>
      <c r="B2" s="31">
        <v>642500</v>
      </c>
      <c r="C2" s="30"/>
      <c r="D2" s="30"/>
      <c r="E2" s="30"/>
    </row>
    <row r="3" spans="1:5" x14ac:dyDescent="0.25">
      <c r="A3" s="9" t="s">
        <v>42</v>
      </c>
      <c r="B3" s="30">
        <v>5.5E-2</v>
      </c>
      <c r="C3" s="30"/>
      <c r="D3" s="30"/>
      <c r="E3" s="30"/>
    </row>
    <row r="4" spans="1:5" x14ac:dyDescent="0.25">
      <c r="A4" s="9" t="s">
        <v>43</v>
      </c>
      <c r="B4" s="30">
        <v>0.03</v>
      </c>
      <c r="C4" s="30"/>
      <c r="D4" s="30"/>
      <c r="E4" s="30"/>
    </row>
    <row r="5" spans="1:5" x14ac:dyDescent="0.25">
      <c r="A5" s="9" t="s">
        <v>44</v>
      </c>
      <c r="B5" s="30">
        <v>2.5499999999999998E-2</v>
      </c>
      <c r="C5" s="30"/>
      <c r="D5" s="30"/>
      <c r="E5" s="30"/>
    </row>
    <row r="6" spans="1:5" x14ac:dyDescent="0.25">
      <c r="A6" s="9" t="s">
        <v>45</v>
      </c>
      <c r="B6" s="32">
        <v>225</v>
      </c>
      <c r="C6" s="30"/>
      <c r="D6" s="30"/>
      <c r="E6" s="30"/>
    </row>
    <row r="7" spans="1:5" x14ac:dyDescent="0.25">
      <c r="A7" s="9" t="s">
        <v>46</v>
      </c>
      <c r="B7" s="30">
        <v>0.05</v>
      </c>
      <c r="C7" s="30"/>
      <c r="D7" s="30"/>
      <c r="E7" s="30"/>
    </row>
    <row r="8" spans="1:5" x14ac:dyDescent="0.25">
      <c r="A8" s="9" t="s">
        <v>47</v>
      </c>
      <c r="B8" s="30">
        <v>4.0099999999999997E-2</v>
      </c>
      <c r="C8" s="30"/>
      <c r="D8" s="30"/>
      <c r="E8" s="30"/>
    </row>
    <row r="9" spans="1:5" x14ac:dyDescent="0.25">
      <c r="B9" s="30">
        <v>0.02</v>
      </c>
      <c r="C9" s="30"/>
      <c r="D9" s="30"/>
      <c r="E9" s="30"/>
    </row>
    <row r="10" spans="1:5" x14ac:dyDescent="0.25">
      <c r="A10" s="9" t="s">
        <v>48</v>
      </c>
      <c r="B10" s="32">
        <v>100</v>
      </c>
      <c r="C10" s="30"/>
      <c r="D10" s="30"/>
      <c r="E10" s="30"/>
    </row>
    <row r="11" spans="1:5" x14ac:dyDescent="0.25">
      <c r="A11" s="9" t="s">
        <v>49</v>
      </c>
      <c r="B11" s="33">
        <v>2.1</v>
      </c>
      <c r="C11" s="30"/>
      <c r="D11" s="30"/>
      <c r="E11" s="30"/>
    </row>
    <row r="12" spans="1:5" x14ac:dyDescent="0.25">
      <c r="A12" s="9" t="s">
        <v>50</v>
      </c>
      <c r="B12" s="30">
        <v>0.03</v>
      </c>
      <c r="C12" s="30"/>
      <c r="D12" s="30"/>
      <c r="E12" s="30"/>
    </row>
    <row r="13" spans="1:5" x14ac:dyDescent="0.25">
      <c r="A13" s="9" t="s">
        <v>51</v>
      </c>
      <c r="B13" s="30">
        <v>1.2999999999999999E-2</v>
      </c>
      <c r="C13" s="30"/>
      <c r="D13" s="30"/>
      <c r="E13" s="30"/>
    </row>
    <row r="14" spans="1:5" x14ac:dyDescent="0.25">
      <c r="A14" s="9" t="s">
        <v>52</v>
      </c>
      <c r="B14" s="32">
        <v>3500330</v>
      </c>
      <c r="C14" s="30"/>
      <c r="D14" s="30"/>
      <c r="E14" s="30"/>
    </row>
    <row r="15" spans="1:5" x14ac:dyDescent="0.25">
      <c r="A15" s="9" t="s">
        <v>53</v>
      </c>
      <c r="B15" s="30">
        <v>3.1E-2</v>
      </c>
    </row>
    <row r="16" spans="1:5" x14ac:dyDescent="0.25">
      <c r="A16" s="9" t="s">
        <v>54</v>
      </c>
      <c r="B16" s="30">
        <v>2.6700000000000002E-2</v>
      </c>
    </row>
    <row r="17" spans="1:5" x14ac:dyDescent="0.25">
      <c r="A17" s="9" t="s">
        <v>55</v>
      </c>
      <c r="B17" s="30">
        <v>2.0500000000000001E-2</v>
      </c>
    </row>
    <row r="18" spans="1:5" x14ac:dyDescent="0.25">
      <c r="A18" s="34"/>
    </row>
    <row r="19" spans="1:5" x14ac:dyDescent="0.25">
      <c r="A19" s="34"/>
      <c r="B19" s="9" t="s">
        <v>56</v>
      </c>
      <c r="C19" s="9" t="s">
        <v>25</v>
      </c>
      <c r="D19" s="9" t="s">
        <v>26</v>
      </c>
    </row>
    <row r="20" spans="1:5" x14ac:dyDescent="0.25">
      <c r="A20" s="9" t="s">
        <v>57</v>
      </c>
      <c r="B20" s="32">
        <v>11264695</v>
      </c>
      <c r="C20" s="35">
        <v>640335</v>
      </c>
      <c r="D20" s="32">
        <v>626725</v>
      </c>
      <c r="E20" s="32"/>
    </row>
    <row r="21" spans="1:5" x14ac:dyDescent="0.25">
      <c r="A21" s="9" t="s">
        <v>58</v>
      </c>
      <c r="B21" s="32">
        <v>627465</v>
      </c>
      <c r="C21" s="32"/>
      <c r="D21" s="32"/>
    </row>
    <row r="23" spans="1:5" x14ac:dyDescent="0.25">
      <c r="A23" s="9" t="s">
        <v>59</v>
      </c>
      <c r="B23" s="32">
        <v>0</v>
      </c>
    </row>
    <row r="24" spans="1:5" x14ac:dyDescent="0.25">
      <c r="A24" s="9" t="s">
        <v>60</v>
      </c>
      <c r="B24" s="36">
        <v>8.9166999999999996E-2</v>
      </c>
      <c r="C24" s="36"/>
      <c r="D24" s="30"/>
      <c r="E24" s="30"/>
    </row>
    <row r="25" spans="1:5" x14ac:dyDescent="0.25">
      <c r="A25" s="9" t="s">
        <v>61</v>
      </c>
      <c r="B25" s="30">
        <v>2.8899999999999999E-2</v>
      </c>
      <c r="C25" s="36"/>
      <c r="D25" s="30"/>
      <c r="E25" s="30"/>
    </row>
    <row r="26" spans="1:5" x14ac:dyDescent="0.25">
      <c r="A26" s="9" t="s">
        <v>62</v>
      </c>
      <c r="B26" s="30">
        <v>1.89E-2</v>
      </c>
      <c r="C26" s="36"/>
      <c r="D26" s="30"/>
      <c r="E26" s="30"/>
    </row>
    <row r="27" spans="1:5" x14ac:dyDescent="0.25">
      <c r="B27" s="37"/>
      <c r="C27" s="36"/>
      <c r="D27" s="30"/>
      <c r="E27" s="30"/>
    </row>
    <row r="28" spans="1:5" x14ac:dyDescent="0.25">
      <c r="A28" s="9" t="s">
        <v>63</v>
      </c>
      <c r="B28" s="31">
        <v>18216883</v>
      </c>
    </row>
    <row r="29" spans="1:5" x14ac:dyDescent="0.25">
      <c r="A29" s="9" t="s">
        <v>64</v>
      </c>
      <c r="B29" s="31">
        <v>1027400</v>
      </c>
    </row>
    <row r="31" spans="1:5" x14ac:dyDescent="0.25">
      <c r="A31" s="9" t="s">
        <v>65</v>
      </c>
      <c r="B31" s="9">
        <v>0.52</v>
      </c>
    </row>
    <row r="32" spans="1:5" x14ac:dyDescent="0.25">
      <c r="A32" s="9" t="s">
        <v>66</v>
      </c>
      <c r="B32" s="32">
        <v>95438900</v>
      </c>
    </row>
    <row r="33" spans="1:2" x14ac:dyDescent="0.25">
      <c r="A33" s="9" t="s">
        <v>67</v>
      </c>
      <c r="B33" s="32">
        <v>200000300</v>
      </c>
    </row>
    <row r="34" spans="1:2" x14ac:dyDescent="0.25">
      <c r="A34" s="9" t="s">
        <v>68</v>
      </c>
      <c r="B34" s="30">
        <v>2.5100000000000001E-2</v>
      </c>
    </row>
    <row r="35" spans="1:2" x14ac:dyDescent="0.25">
      <c r="A35" s="9" t="s">
        <v>69</v>
      </c>
      <c r="B35" s="30">
        <v>0.03</v>
      </c>
    </row>
    <row r="36" spans="1:2" x14ac:dyDescent="0.25">
      <c r="A36" s="9" t="s">
        <v>70</v>
      </c>
      <c r="B36" s="30">
        <v>3.6700000000000003E-2</v>
      </c>
    </row>
    <row r="37" spans="1:2" x14ac:dyDescent="0.25">
      <c r="A37" s="9" t="s">
        <v>71</v>
      </c>
      <c r="B37" s="30">
        <v>0.1095</v>
      </c>
    </row>
    <row r="38" spans="1:2" x14ac:dyDescent="0.25">
      <c r="A38" s="9" t="s">
        <v>72</v>
      </c>
      <c r="B38" s="30">
        <v>2.1000000000000001E-2</v>
      </c>
    </row>
    <row r="39" spans="1:2" x14ac:dyDescent="0.25">
      <c r="A39" s="9" t="s">
        <v>73</v>
      </c>
      <c r="B39" s="9">
        <v>2.15</v>
      </c>
    </row>
    <row r="40" spans="1:2" x14ac:dyDescent="0.25">
      <c r="A40" s="9" t="s">
        <v>74</v>
      </c>
      <c r="B40" s="37">
        <v>0.2</v>
      </c>
    </row>
    <row r="41" spans="1:2" x14ac:dyDescent="0.25">
      <c r="A41" s="9" t="s">
        <v>75</v>
      </c>
      <c r="B41" s="38">
        <v>1.1305000000000001</v>
      </c>
    </row>
    <row r="42" spans="1:2" x14ac:dyDescent="0.25">
      <c r="A42" s="9" t="s">
        <v>76</v>
      </c>
      <c r="B42" s="9">
        <v>7.65</v>
      </c>
    </row>
    <row r="43" spans="1:2" x14ac:dyDescent="0.25">
      <c r="A43" s="9" t="s">
        <v>77</v>
      </c>
      <c r="B43" s="36">
        <v>4.1200000000000001E-2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2"/>
    <pageSetUpPr fitToPage="1"/>
  </sheetPr>
  <dimension ref="B2:F32"/>
  <sheetViews>
    <sheetView showGridLines="0" workbookViewId="0">
      <selection activeCell="B1" sqref="B1"/>
    </sheetView>
  </sheetViews>
  <sheetFormatPr defaultColWidth="9.109375" defaultRowHeight="13.2" x14ac:dyDescent="0.25"/>
  <cols>
    <col min="1" max="2" width="2.6640625" style="9" customWidth="1"/>
    <col min="3" max="3" width="41.6640625" style="9" customWidth="1"/>
    <col min="4" max="5" width="15.6640625" style="9" customWidth="1"/>
    <col min="6" max="6" width="2.6640625" style="9" customWidth="1"/>
    <col min="7" max="16384" width="9.109375" style="9"/>
  </cols>
  <sheetData>
    <row r="2" spans="2:6" ht="13.95" customHeight="1" x14ac:dyDescent="0.25">
      <c r="B2" s="5"/>
      <c r="C2" s="6" t="s">
        <v>0</v>
      </c>
      <c r="D2" s="6"/>
      <c r="E2" s="7"/>
      <c r="F2" s="8"/>
    </row>
    <row r="3" spans="2:6" ht="13.95" customHeight="1" x14ac:dyDescent="0.25">
      <c r="B3" s="5"/>
      <c r="C3" s="6" t="s">
        <v>1</v>
      </c>
      <c r="D3" s="6"/>
      <c r="E3" s="7"/>
      <c r="F3" s="8"/>
    </row>
    <row r="4" spans="2:6" ht="13.95" customHeight="1" x14ac:dyDescent="0.25">
      <c r="B4" s="5"/>
      <c r="C4" s="10" t="s">
        <v>2</v>
      </c>
      <c r="D4" s="10"/>
      <c r="E4" s="7"/>
      <c r="F4" s="8"/>
    </row>
    <row r="5" spans="2:6" ht="13.95" customHeight="1" x14ac:dyDescent="0.25">
      <c r="B5" s="5"/>
      <c r="C5" s="6" t="s">
        <v>3</v>
      </c>
      <c r="D5" s="6"/>
      <c r="E5" s="7"/>
      <c r="F5" s="8"/>
    </row>
    <row r="6" spans="2:6" ht="13.95" customHeight="1" x14ac:dyDescent="0.25">
      <c r="B6" s="5"/>
      <c r="C6" s="10" t="s">
        <v>13</v>
      </c>
      <c r="D6" s="10"/>
      <c r="E6" s="7"/>
      <c r="F6" s="8"/>
    </row>
    <row r="7" spans="2:6" ht="13.95" customHeight="1" x14ac:dyDescent="0.25">
      <c r="B7" s="5"/>
      <c r="C7" s="6" t="s">
        <v>14</v>
      </c>
      <c r="D7" s="6"/>
      <c r="E7" s="7"/>
      <c r="F7" s="8"/>
    </row>
    <row r="8" spans="2:6" ht="13.8" thickBot="1" x14ac:dyDescent="0.3">
      <c r="B8" s="11"/>
      <c r="C8" s="12"/>
      <c r="D8" s="12"/>
      <c r="E8" s="12"/>
      <c r="F8" s="13"/>
    </row>
    <row r="9" spans="2:6" x14ac:dyDescent="0.25">
      <c r="B9" s="5"/>
      <c r="C9" s="14"/>
      <c r="D9" s="14"/>
      <c r="E9" s="14"/>
      <c r="F9" s="8"/>
    </row>
    <row r="10" spans="2:6" x14ac:dyDescent="0.25">
      <c r="B10" s="5"/>
      <c r="C10" s="14"/>
      <c r="D10" s="14"/>
      <c r="E10" s="14"/>
      <c r="F10" s="8"/>
    </row>
    <row r="11" spans="2:6" x14ac:dyDescent="0.25">
      <c r="B11" s="5"/>
      <c r="C11" s="15"/>
      <c r="D11" s="15"/>
      <c r="E11" s="14"/>
      <c r="F11" s="8"/>
    </row>
    <row r="12" spans="2:6" ht="4.2" customHeight="1" x14ac:dyDescent="0.25">
      <c r="B12" s="5"/>
      <c r="C12" s="14"/>
      <c r="D12" s="14"/>
      <c r="E12" s="14"/>
      <c r="F12" s="8"/>
    </row>
    <row r="13" spans="2:6" x14ac:dyDescent="0.25">
      <c r="B13" s="5"/>
      <c r="C13" s="14" t="s">
        <v>4</v>
      </c>
      <c r="D13" s="14"/>
      <c r="E13" s="16">
        <v>100200</v>
      </c>
      <c r="F13" s="8"/>
    </row>
    <row r="14" spans="2:6" x14ac:dyDescent="0.25">
      <c r="B14" s="5"/>
      <c r="C14" s="14" t="s">
        <v>5</v>
      </c>
      <c r="D14" s="14"/>
      <c r="E14" s="17"/>
      <c r="F14" s="8"/>
    </row>
    <row r="15" spans="2:6" x14ac:dyDescent="0.25">
      <c r="B15" s="5"/>
      <c r="C15" s="18" t="s">
        <v>6</v>
      </c>
      <c r="D15" s="19">
        <v>20000</v>
      </c>
      <c r="E15" s="17"/>
      <c r="F15" s="8"/>
    </row>
    <row r="16" spans="2:6" x14ac:dyDescent="0.25">
      <c r="B16" s="5"/>
      <c r="C16" s="18" t="s">
        <v>7</v>
      </c>
      <c r="D16" s="20">
        <v>60000</v>
      </c>
      <c r="E16" s="17"/>
      <c r="F16" s="8"/>
    </row>
    <row r="17" spans="2:6" ht="4.2" customHeight="1" x14ac:dyDescent="0.25">
      <c r="B17" s="5"/>
      <c r="C17" s="18"/>
      <c r="D17" s="21"/>
      <c r="E17" s="17"/>
      <c r="F17" s="8"/>
    </row>
    <row r="18" spans="2:6" x14ac:dyDescent="0.25">
      <c r="B18" s="5"/>
      <c r="C18" s="18" t="s">
        <v>9</v>
      </c>
      <c r="D18" s="22">
        <v>1000</v>
      </c>
      <c r="E18" s="17"/>
      <c r="F18" s="8"/>
    </row>
    <row r="19" spans="2:6" x14ac:dyDescent="0.25">
      <c r="B19" s="5"/>
      <c r="C19" s="18" t="s">
        <v>8</v>
      </c>
      <c r="D19" s="21">
        <v>2000</v>
      </c>
      <c r="E19" s="17"/>
      <c r="F19" s="8"/>
    </row>
    <row r="20" spans="2:6" ht="4.2" customHeight="1" x14ac:dyDescent="0.25">
      <c r="B20" s="5"/>
      <c r="C20" s="18"/>
      <c r="D20" s="18"/>
      <c r="E20" s="23"/>
      <c r="F20" s="8"/>
    </row>
    <row r="21" spans="2:6" x14ac:dyDescent="0.25">
      <c r="B21" s="5"/>
      <c r="C21" s="18" t="s">
        <v>11</v>
      </c>
      <c r="D21" s="18"/>
      <c r="E21" s="17">
        <v>183200</v>
      </c>
      <c r="F21" s="8"/>
    </row>
    <row r="22" spans="2:6" x14ac:dyDescent="0.25">
      <c r="B22" s="5"/>
      <c r="C22" s="14"/>
      <c r="D22" s="14"/>
      <c r="E22" s="17"/>
      <c r="F22" s="8"/>
    </row>
    <row r="23" spans="2:6" x14ac:dyDescent="0.25">
      <c r="B23" s="5"/>
      <c r="C23" s="24" t="s">
        <v>2</v>
      </c>
      <c r="D23" s="14"/>
      <c r="F23" s="8"/>
    </row>
    <row r="24" spans="2:6" x14ac:dyDescent="0.25">
      <c r="B24" s="5"/>
      <c r="C24" s="24" t="s">
        <v>13</v>
      </c>
      <c r="D24" s="14"/>
      <c r="E24" s="22">
        <v>10000</v>
      </c>
      <c r="F24" s="8"/>
    </row>
    <row r="25" spans="2:6" ht="4.2" customHeight="1" x14ac:dyDescent="0.25">
      <c r="B25" s="5"/>
      <c r="C25" s="24"/>
      <c r="D25" s="14"/>
      <c r="E25" s="17"/>
      <c r="F25" s="8"/>
    </row>
    <row r="26" spans="2:6" x14ac:dyDescent="0.25">
      <c r="B26" s="5"/>
      <c r="C26" s="14" t="s">
        <v>15</v>
      </c>
      <c r="D26" s="14"/>
      <c r="E26" s="17">
        <v>25000</v>
      </c>
      <c r="F26" s="8"/>
    </row>
    <row r="27" spans="2:6" x14ac:dyDescent="0.25">
      <c r="B27" s="5"/>
      <c r="C27" s="14"/>
      <c r="D27" s="14"/>
      <c r="E27" s="17"/>
      <c r="F27" s="8"/>
    </row>
    <row r="28" spans="2:6" x14ac:dyDescent="0.25">
      <c r="B28" s="5"/>
      <c r="C28" s="14" t="s">
        <v>10</v>
      </c>
      <c r="D28" s="14"/>
      <c r="E28" s="19">
        <v>205200</v>
      </c>
      <c r="F28" s="8"/>
    </row>
    <row r="29" spans="2:6" x14ac:dyDescent="0.25">
      <c r="B29" s="5"/>
      <c r="C29" s="14"/>
      <c r="D29" s="14"/>
      <c r="E29" s="17"/>
      <c r="F29" s="8"/>
    </row>
    <row r="30" spans="2:6" ht="13.8" thickBot="1" x14ac:dyDescent="0.3">
      <c r="B30" s="5"/>
      <c r="C30" s="14" t="s">
        <v>12</v>
      </c>
      <c r="D30" s="14"/>
      <c r="E30" s="25">
        <v>205200</v>
      </c>
      <c r="F30" s="8"/>
    </row>
    <row r="31" spans="2:6" x14ac:dyDescent="0.25">
      <c r="B31" s="5"/>
      <c r="C31" s="14"/>
      <c r="D31" s="14"/>
      <c r="E31" s="14"/>
      <c r="F31" s="8"/>
    </row>
    <row r="32" spans="2:6" ht="4.2" customHeight="1" x14ac:dyDescent="0.25">
      <c r="B32" s="26"/>
      <c r="C32" s="27"/>
      <c r="D32" s="27"/>
      <c r="E32" s="27"/>
      <c r="F32" s="27"/>
    </row>
  </sheetData>
  <printOptions horizontalCentered="1"/>
  <pageMargins left="0.2" right="0.2" top="0.25" bottom="0.75" header="0.3" footer="0.3"/>
  <pageSetup orientation="portrait" horizontalDpi="1200" verticalDpi="1200" r:id="rId1"/>
  <headerFooter>
    <oddFooter>&amp;C&amp;8ACC202 - MANAGERIAL ACCOUNTING</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election activeCell="B16" sqref="B16"/>
    </sheetView>
  </sheetViews>
  <sheetFormatPr defaultColWidth="9.109375" defaultRowHeight="13.2" x14ac:dyDescent="0.25"/>
  <cols>
    <col min="1" max="1" width="9.109375" style="28"/>
    <col min="2" max="2" width="15.109375" style="28" bestFit="1" customWidth="1"/>
    <col min="3" max="4" width="9.109375" style="28"/>
    <col min="5" max="5" width="10.88671875" style="28" bestFit="1" customWidth="1"/>
    <col min="6" max="16384" width="9.109375" style="28"/>
  </cols>
  <sheetData>
    <row r="1" spans="1:5" x14ac:dyDescent="0.25">
      <c r="E1" s="28" t="s">
        <v>19</v>
      </c>
    </row>
    <row r="5" spans="1:5" x14ac:dyDescent="0.25">
      <c r="A5" s="28" t="s">
        <v>93</v>
      </c>
      <c r="B5" s="28" t="s">
        <v>16</v>
      </c>
      <c r="E5" s="29">
        <v>936650350</v>
      </c>
    </row>
    <row r="8" spans="1:5" x14ac:dyDescent="0.25">
      <c r="B8" s="28" t="s">
        <v>17</v>
      </c>
      <c r="E8" s="29">
        <v>138500450</v>
      </c>
    </row>
    <row r="11" spans="1:5" x14ac:dyDescent="0.25">
      <c r="B11" s="28" t="s">
        <v>18</v>
      </c>
      <c r="E11" s="29">
        <v>658650356</v>
      </c>
    </row>
    <row r="13" spans="1:5" x14ac:dyDescent="0.25">
      <c r="B13" s="28" t="s">
        <v>94</v>
      </c>
      <c r="E13" s="48">
        <v>0.15</v>
      </c>
    </row>
    <row r="14" spans="1:5" x14ac:dyDescent="0.25">
      <c r="B14" s="47"/>
    </row>
    <row r="15" spans="1:5" x14ac:dyDescent="0.25">
      <c r="B15" s="47">
        <f>NPV(E13, E5)</f>
        <v>814478565.21739137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F15"/>
  <sheetViews>
    <sheetView zoomScale="85" zoomScaleNormal="85" workbookViewId="0">
      <selection activeCell="I21" sqref="I21"/>
    </sheetView>
  </sheetViews>
  <sheetFormatPr defaultColWidth="9.109375" defaultRowHeight="13.2" x14ac:dyDescent="0.25"/>
  <cols>
    <col min="1" max="16384" width="9.109375" style="9"/>
  </cols>
  <sheetData>
    <row r="4" spans="2:6" x14ac:dyDescent="0.25">
      <c r="B4" s="9" t="s">
        <v>20</v>
      </c>
      <c r="F4" s="9">
        <v>1.2524</v>
      </c>
    </row>
    <row r="7" spans="2:6" x14ac:dyDescent="0.25">
      <c r="B7" s="9" t="s">
        <v>21</v>
      </c>
      <c r="F7" s="9">
        <v>1.4575</v>
      </c>
    </row>
    <row r="10" spans="2:6" x14ac:dyDescent="0.25">
      <c r="B10" s="9" t="s">
        <v>22</v>
      </c>
      <c r="F10" s="30">
        <v>0.1406</v>
      </c>
    </row>
    <row r="13" spans="2:6" x14ac:dyDescent="0.25">
      <c r="C13" s="9" t="s">
        <v>23</v>
      </c>
      <c r="F13" s="9" t="s">
        <v>24</v>
      </c>
    </row>
    <row r="15" spans="2:6" x14ac:dyDescent="0.25">
      <c r="F15" s="9">
        <v>0.62909999999999999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zoomScaleNormal="100" workbookViewId="0">
      <selection activeCell="G14" sqref="G14"/>
    </sheetView>
  </sheetViews>
  <sheetFormatPr defaultRowHeight="13.8" x14ac:dyDescent="0.3"/>
  <cols>
    <col min="1" max="1" width="24.88671875" customWidth="1"/>
    <col min="2" max="2" width="10.5546875" bestFit="1" customWidth="1"/>
  </cols>
  <sheetData>
    <row r="1" spans="1:2" x14ac:dyDescent="0.3">
      <c r="A1" t="s">
        <v>87</v>
      </c>
      <c r="B1">
        <v>-158903457</v>
      </c>
    </row>
    <row r="3" spans="1:2" x14ac:dyDescent="0.3">
      <c r="A3" t="s">
        <v>88</v>
      </c>
      <c r="B3">
        <v>89036721</v>
      </c>
    </row>
    <row r="5" spans="1:2" ht="14.4" x14ac:dyDescent="0.3">
      <c r="A5" s="45" t="s">
        <v>84</v>
      </c>
      <c r="B5" s="46">
        <f>B1-B3</f>
        <v>-247940178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election activeCell="E1" sqref="E1"/>
    </sheetView>
  </sheetViews>
  <sheetFormatPr defaultColWidth="9.109375" defaultRowHeight="13.2" x14ac:dyDescent="0.25"/>
  <cols>
    <col min="1" max="1" width="25.6640625" style="1" customWidth="1"/>
    <col min="2" max="2" width="10.88671875" style="1" customWidth="1"/>
    <col min="3" max="7" width="9.88671875" style="1" bestFit="1" customWidth="1"/>
    <col min="8" max="16384" width="9.109375" style="1"/>
  </cols>
  <sheetData>
    <row r="1" spans="1:12" s="2" customFormat="1" x14ac:dyDescent="0.25">
      <c r="B1" s="2" t="s">
        <v>25</v>
      </c>
      <c r="C1" s="2" t="s">
        <v>26</v>
      </c>
      <c r="D1" s="2" t="s">
        <v>27</v>
      </c>
      <c r="E1" s="2" t="s">
        <v>28</v>
      </c>
      <c r="F1" s="2" t="s">
        <v>29</v>
      </c>
      <c r="G1" s="2" t="s">
        <v>78</v>
      </c>
      <c r="H1" s="2" t="str">
        <f>'[1]Operating Cash Flow'!H1</f>
        <v>Year 7</v>
      </c>
      <c r="I1" s="2" t="str">
        <f>'[1]Operating Cash Flow'!I1</f>
        <v>Year 8</v>
      </c>
      <c r="J1" s="2" t="str">
        <f>'[1]Operating Cash Flow'!J1</f>
        <v>Year 9</v>
      </c>
      <c r="K1" s="2" t="str">
        <f>'[1]Operating Cash Flow'!K1</f>
        <v>Year 10</v>
      </c>
      <c r="L1" s="2" t="s">
        <v>30</v>
      </c>
    </row>
    <row r="2" spans="1:12" x14ac:dyDescent="0.25">
      <c r="A2" s="1" t="s">
        <v>31</v>
      </c>
      <c r="B2" s="3">
        <v>18775</v>
      </c>
      <c r="C2" s="3">
        <v>17826</v>
      </c>
      <c r="D2" s="3">
        <v>18234</v>
      </c>
      <c r="E2" s="3">
        <v>17071</v>
      </c>
      <c r="F2" s="3">
        <v>16415</v>
      </c>
      <c r="G2" s="3">
        <v>16264</v>
      </c>
      <c r="H2" s="1">
        <f>'[1]Operating Cash Flow'!H2</f>
        <v>751050.23384431831</v>
      </c>
      <c r="I2" s="1">
        <v>17550</v>
      </c>
      <c r="J2" s="1">
        <v>18500</v>
      </c>
      <c r="K2" s="1">
        <v>17450</v>
      </c>
      <c r="L2" s="1">
        <v>16500</v>
      </c>
    </row>
    <row r="3" spans="1:12" x14ac:dyDescent="0.25">
      <c r="A3" s="1" t="s">
        <v>32</v>
      </c>
      <c r="B3" s="4">
        <v>600</v>
      </c>
      <c r="C3" s="4">
        <v>600</v>
      </c>
      <c r="D3" s="4">
        <v>550</v>
      </c>
      <c r="E3" s="4">
        <v>550</v>
      </c>
      <c r="F3" s="4">
        <v>560</v>
      </c>
      <c r="G3" s="4">
        <v>520</v>
      </c>
      <c r="H3" s="4">
        <v>500</v>
      </c>
      <c r="I3" s="4">
        <v>510</v>
      </c>
      <c r="J3" s="4">
        <v>600</v>
      </c>
      <c r="K3" s="4">
        <v>550</v>
      </c>
      <c r="L3" s="4">
        <v>600</v>
      </c>
    </row>
    <row r="4" spans="1:12" x14ac:dyDescent="0.25">
      <c r="A4" s="1" t="s">
        <v>33</v>
      </c>
      <c r="B4" s="1">
        <v>11264695</v>
      </c>
      <c r="C4" s="1">
        <v>10695476</v>
      </c>
      <c r="D4" s="1">
        <v>10028482</v>
      </c>
      <c r="E4" s="1">
        <v>9389456</v>
      </c>
      <c r="F4" s="1">
        <v>9192725</v>
      </c>
      <c r="G4" s="1">
        <v>8457234</v>
      </c>
      <c r="H4" s="1">
        <v>8674590</v>
      </c>
      <c r="I4" s="1">
        <v>9006781</v>
      </c>
      <c r="J4" s="39">
        <v>8900.56</v>
      </c>
      <c r="K4" s="3">
        <v>3789690</v>
      </c>
      <c r="L4" s="3">
        <v>9875568</v>
      </c>
    </row>
    <row r="5" spans="1:12" x14ac:dyDescent="0.25">
      <c r="A5" s="1" t="s">
        <v>34</v>
      </c>
      <c r="B5" s="1">
        <v>50</v>
      </c>
      <c r="C5" s="1">
        <v>50</v>
      </c>
      <c r="D5" s="1">
        <v>60</v>
      </c>
      <c r="E5" s="1">
        <v>65</v>
      </c>
      <c r="F5" s="1">
        <v>60</v>
      </c>
      <c r="G5" s="1">
        <v>70</v>
      </c>
      <c r="H5" s="1">
        <v>80</v>
      </c>
      <c r="I5" s="1">
        <v>85</v>
      </c>
      <c r="J5" s="1">
        <v>60</v>
      </c>
      <c r="K5" s="1">
        <v>65</v>
      </c>
      <c r="L5" s="1">
        <v>70</v>
      </c>
    </row>
    <row r="6" spans="1:12" x14ac:dyDescent="0.25">
      <c r="A6" s="1" t="s">
        <v>35</v>
      </c>
      <c r="B6" s="3">
        <v>6800511</v>
      </c>
      <c r="C6" s="3">
        <v>6376856</v>
      </c>
      <c r="D6" s="3">
        <v>5539700</v>
      </c>
      <c r="E6" s="3">
        <v>5400550</v>
      </c>
      <c r="F6" s="3">
        <v>5000200</v>
      </c>
      <c r="G6" s="1" t="s">
        <v>39</v>
      </c>
      <c r="H6" s="1">
        <f>'[1]Operating Cash Flow'!H7</f>
        <v>107229162.84751369</v>
      </c>
      <c r="I6" s="3">
        <v>600500</v>
      </c>
      <c r="J6" s="3">
        <v>5000400</v>
      </c>
      <c r="K6" s="3">
        <v>6560500</v>
      </c>
      <c r="L6" s="3">
        <v>6120500</v>
      </c>
    </row>
    <row r="7" spans="1:12" x14ac:dyDescent="0.25">
      <c r="A7" s="1" t="s">
        <v>36</v>
      </c>
      <c r="B7" s="3">
        <v>9900590</v>
      </c>
      <c r="C7" s="1" t="s">
        <v>40</v>
      </c>
      <c r="D7" s="3">
        <v>9560800</v>
      </c>
      <c r="E7" s="3">
        <v>8450365</v>
      </c>
      <c r="F7" s="3">
        <v>7450900</v>
      </c>
      <c r="G7" s="3">
        <v>8458000</v>
      </c>
      <c r="H7" s="1">
        <f>'[1]Operating Cash Flow'!H9</f>
        <v>4626643.9916599737</v>
      </c>
      <c r="I7" s="1">
        <f>'[1]Operating Cash Flow'!I9</f>
        <v>4761741.9962164443</v>
      </c>
      <c r="J7" s="1">
        <f>'[1]Operating Cash Flow'!J9</f>
        <v>4900784.862505964</v>
      </c>
      <c r="K7" s="1">
        <f>'[1]Operating Cash Flow'!K9</f>
        <v>5043887.7804911379</v>
      </c>
      <c r="L7" s="3">
        <v>6500400</v>
      </c>
    </row>
    <row r="8" spans="1:12" x14ac:dyDescent="0.25">
      <c r="A8" s="1" t="s">
        <v>37</v>
      </c>
      <c r="B8" s="3">
        <v>20600550</v>
      </c>
      <c r="C8" s="3">
        <v>21800542</v>
      </c>
      <c r="D8" s="3">
        <v>22500520</v>
      </c>
      <c r="E8" s="3">
        <v>21500700</v>
      </c>
      <c r="F8" s="3">
        <v>22760500</v>
      </c>
      <c r="G8" s="3">
        <v>20550600</v>
      </c>
      <c r="H8" s="1">
        <f>'[1]Operating Cash Flow'!H13</f>
        <v>157192963.33058926</v>
      </c>
      <c r="I8" s="1">
        <f>'[1]Operating Cash Flow'!I13</f>
        <v>169940346.35774252</v>
      </c>
      <c r="J8" s="1">
        <f>'[1]Operating Cash Flow'!J13</f>
        <v>183695639.33066797</v>
      </c>
      <c r="K8" s="1">
        <f>'[1]Operating Cash Flow'!K13</f>
        <v>198537376.16120657</v>
      </c>
      <c r="L8" s="3">
        <v>7670670</v>
      </c>
    </row>
    <row r="9" spans="1:12" x14ac:dyDescent="0.25">
      <c r="A9" s="1" t="s">
        <v>38</v>
      </c>
      <c r="B9" s="3">
        <v>44800900</v>
      </c>
      <c r="C9" s="3">
        <v>45000500</v>
      </c>
      <c r="D9" s="3">
        <v>44700500</v>
      </c>
      <c r="E9" s="3">
        <v>45853500</v>
      </c>
      <c r="F9" s="3">
        <v>45600800</v>
      </c>
      <c r="G9" s="3">
        <v>44900500</v>
      </c>
      <c r="H9" s="1">
        <f>'[1]Operating Cash Flow'!H17</f>
        <v>157192963.33058926</v>
      </c>
      <c r="I9" s="1">
        <f>'[1]Operating Cash Flow'!I17</f>
        <v>169940346.35774252</v>
      </c>
      <c r="J9" s="1">
        <f>'[1]Operating Cash Flow'!J17</f>
        <v>183695639.33066797</v>
      </c>
      <c r="K9" s="3">
        <v>46890560</v>
      </c>
      <c r="L9" s="3">
        <v>50300670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A20" sqref="A20"/>
    </sheetView>
  </sheetViews>
  <sheetFormatPr defaultColWidth="9.109375" defaultRowHeight="13.2" x14ac:dyDescent="0.25"/>
  <cols>
    <col min="1" max="1" width="38.5546875" style="9" bestFit="1" customWidth="1"/>
    <col min="2" max="2" width="30.33203125" style="9" bestFit="1" customWidth="1"/>
    <col min="3" max="16384" width="9.109375" style="9"/>
  </cols>
  <sheetData>
    <row r="1" spans="1:2" x14ac:dyDescent="0.25">
      <c r="A1" s="9" t="s">
        <v>79</v>
      </c>
      <c r="B1" s="30">
        <f>'[1]Data Entry'!B41</f>
        <v>4.48E-2</v>
      </c>
    </row>
    <row r="2" spans="1:2" x14ac:dyDescent="0.25">
      <c r="A2" s="9" t="str">
        <f>'[1]Data Entry'!A39</f>
        <v>Risk-Free Rate</v>
      </c>
      <c r="B2" s="30">
        <f>'[1]Data Entry'!B39</f>
        <v>2.5100000000000001E-2</v>
      </c>
    </row>
    <row r="3" spans="1:2" x14ac:dyDescent="0.25">
      <c r="A3" s="9" t="str">
        <f>'[1]Asset Beta'!A8</f>
        <v>B(Asset)</v>
      </c>
      <c r="B3" s="40">
        <f>'[1]Asset Beta'!B8</f>
        <v>0.21</v>
      </c>
    </row>
    <row r="4" spans="1:2" ht="13.8" x14ac:dyDescent="0.25">
      <c r="A4" s="41" t="s">
        <v>92</v>
      </c>
      <c r="B4" s="42">
        <f>B2+(B1*B3)</f>
        <v>3.4507999999999997E-2</v>
      </c>
    </row>
    <row r="6" spans="1:2" x14ac:dyDescent="0.25">
      <c r="B6" s="9" t="s">
        <v>80</v>
      </c>
    </row>
    <row r="7" spans="1:2" x14ac:dyDescent="0.25">
      <c r="A7" s="9" t="s">
        <v>37</v>
      </c>
      <c r="B7" s="43">
        <f>'[1]Operating Cash Flow'!L13</f>
        <v>209826702.03618023</v>
      </c>
    </row>
    <row r="8" spans="1:2" x14ac:dyDescent="0.25">
      <c r="A8" s="9" t="str">
        <f>'[1]Operating Cash Flow'!A11</f>
        <v>Depreciation</v>
      </c>
      <c r="B8" s="43">
        <f>'[1]Operating Cash Flow'!L11</f>
        <v>627465</v>
      </c>
    </row>
    <row r="9" spans="1:2" x14ac:dyDescent="0.25">
      <c r="A9" s="9" t="str">
        <f>'[1]Free Cash Flow'!A4</f>
        <v>Capital Spending</v>
      </c>
      <c r="B9" s="43">
        <f>'[1]Free Cash Flow'!L4</f>
        <v>627465</v>
      </c>
    </row>
    <row r="10" spans="1:2" x14ac:dyDescent="0.25">
      <c r="A10" s="9" t="str">
        <f>'[1]Data Entry'!A31</f>
        <v>Free Cash Flow Growth Rate-Terminal Period</v>
      </c>
      <c r="B10" s="9">
        <f>'[1]Data Entry'!B31</f>
        <v>3.9849999999999997E-2</v>
      </c>
    </row>
    <row r="11" spans="1:2" x14ac:dyDescent="0.25">
      <c r="A11" s="9" t="str">
        <f>'[1]Data Entry'!A30</f>
        <v>Taxt Rate</v>
      </c>
      <c r="B11" s="9">
        <f>'[1]Data Entry'!B30</f>
        <v>0.21</v>
      </c>
    </row>
    <row r="12" spans="1:2" x14ac:dyDescent="0.25">
      <c r="A12" s="9" t="str">
        <f>'[1]Data Entry'!A32</f>
        <v>Debt Ratio</v>
      </c>
      <c r="B12" s="9">
        <f>'[1]Data Entry'!B32</f>
        <v>0.52</v>
      </c>
    </row>
    <row r="13" spans="1:2" x14ac:dyDescent="0.25">
      <c r="A13" s="9" t="s">
        <v>81</v>
      </c>
      <c r="B13" s="9">
        <f>'[1]Data Entry'!B38</f>
        <v>2.15</v>
      </c>
    </row>
    <row r="14" spans="1:2" ht="13.8" x14ac:dyDescent="0.25">
      <c r="A14" s="41" t="s">
        <v>82</v>
      </c>
      <c r="B14" s="44">
        <v>-33500600</v>
      </c>
    </row>
    <row r="15" spans="1:2" ht="13.8" x14ac:dyDescent="0.25">
      <c r="A15" s="41" t="s">
        <v>83</v>
      </c>
      <c r="B15" s="44">
        <v>-1756000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L20" sqref="A1:XFD1048576"/>
    </sheetView>
  </sheetViews>
  <sheetFormatPr defaultColWidth="9.109375" defaultRowHeight="13.2" x14ac:dyDescent="0.25"/>
  <cols>
    <col min="1" max="1" width="18.88671875" style="1" customWidth="1"/>
    <col min="2" max="2" width="11" style="1" bestFit="1" customWidth="1"/>
    <col min="3" max="16384" width="9.109375" style="1"/>
  </cols>
  <sheetData>
    <row r="1" spans="1:2" x14ac:dyDescent="0.25">
      <c r="A1" s="1" t="s">
        <v>84</v>
      </c>
      <c r="B1" s="1">
        <v>-15038050439.843576</v>
      </c>
    </row>
    <row r="3" spans="1:2" x14ac:dyDescent="0.25">
      <c r="A3" s="1" t="s">
        <v>85</v>
      </c>
      <c r="B3" s="1">
        <v>18216883</v>
      </c>
    </row>
    <row r="5" spans="1:2" x14ac:dyDescent="0.25">
      <c r="A5" s="1" t="s">
        <v>86</v>
      </c>
      <c r="B5" s="1">
        <v>-825.50074235222223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I11" sqref="I11"/>
    </sheetView>
  </sheetViews>
  <sheetFormatPr defaultColWidth="9.109375" defaultRowHeight="13.2" x14ac:dyDescent="0.25"/>
  <cols>
    <col min="1" max="16384" width="9.109375" style="1"/>
  </cols>
  <sheetData>
    <row r="1" spans="1:1" s="49" customFormat="1" x14ac:dyDescent="0.25"/>
    <row r="2" spans="1:1" s="49" customFormat="1" x14ac:dyDescent="0.25">
      <c r="A2" s="49" t="s">
        <v>89</v>
      </c>
    </row>
    <row r="3" spans="1:1" s="49" customFormat="1" x14ac:dyDescent="0.25">
      <c r="A3" s="49" t="s">
        <v>90</v>
      </c>
    </row>
    <row r="4" spans="1:1" s="50" customFormat="1" x14ac:dyDescent="0.25">
      <c r="A4" s="50" t="s">
        <v>91</v>
      </c>
    </row>
    <row r="5" spans="1:1" s="49" customFormat="1" x14ac:dyDescent="0.25"/>
  </sheetData>
  <mergeCells count="5">
    <mergeCell ref="A1:XFD1"/>
    <mergeCell ref="A2:XFD2"/>
    <mergeCell ref="A3:XFD3"/>
    <mergeCell ref="A4:XFD4"/>
    <mergeCell ref="A5:XFD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Data Entry </vt:lpstr>
      <vt:lpstr>trading, profit and loss statem</vt:lpstr>
      <vt:lpstr>asset value </vt:lpstr>
      <vt:lpstr>Asset Beta</vt:lpstr>
      <vt:lpstr>Equity Value </vt:lpstr>
      <vt:lpstr>Operating Cash Flows </vt:lpstr>
      <vt:lpstr>Discount rate </vt:lpstr>
      <vt:lpstr>Stock Price </vt:lpstr>
      <vt:lpstr>Recommendations</vt:lpstr>
      <vt:lpstr>'trading, profit and loss statem'!Print_Area</vt:lpstr>
    </vt:vector>
  </TitlesOfParts>
  <Company>SNHU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Dionne, Jill</dc:creator>
  <cp:lastModifiedBy>Windows User</cp:lastModifiedBy>
  <cp:lastPrinted>2018-05-16T19:24:25Z</cp:lastPrinted>
  <dcterms:created xsi:type="dcterms:W3CDTF">2018-04-26T16:43:08Z</dcterms:created>
  <dcterms:modified xsi:type="dcterms:W3CDTF">2020-06-18T05:34:31Z</dcterms:modified>
</cp:coreProperties>
</file>