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cuments/StudyPool/"/>
    </mc:Choice>
  </mc:AlternateContent>
  <xr:revisionPtr revIDLastSave="0" documentId="13_ncr:1_{FF20F18C-A2FC-9E4A-B009-F35834480075}" xr6:coauthVersionLast="45" xr6:coauthVersionMax="45" xr10:uidLastSave="{00000000-0000-0000-0000-000000000000}"/>
  <bookViews>
    <workbookView xWindow="760" yWindow="1360" windowWidth="20860" windowHeight="19440" activeTab="3" xr2:uid="{69F0C23B-D139-9841-868F-27A85FEBE132}"/>
  </bookViews>
  <sheets>
    <sheet name="Question 1" sheetId="1" r:id="rId1"/>
    <sheet name="Question 2" sheetId="2" r:id="rId2"/>
    <sheet name="Question 3" sheetId="3" r:id="rId3"/>
    <sheet name="Question 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4" l="1"/>
  <c r="C17" i="4"/>
  <c r="C16" i="4"/>
  <c r="B17" i="4"/>
  <c r="B16" i="4"/>
  <c r="C11" i="4"/>
  <c r="C10" i="4"/>
  <c r="B11" i="4"/>
  <c r="B10" i="4"/>
  <c r="G5" i="4"/>
  <c r="G9" i="4" s="1"/>
  <c r="C6" i="4"/>
  <c r="B6" i="4"/>
  <c r="D5" i="4"/>
  <c r="D4" i="4"/>
  <c r="I10" i="3"/>
  <c r="I7" i="3"/>
  <c r="C12" i="3"/>
  <c r="C11" i="3"/>
  <c r="C10" i="3"/>
  <c r="C9" i="3"/>
  <c r="C8" i="3"/>
  <c r="C7" i="3"/>
  <c r="C6" i="3"/>
  <c r="C5" i="3"/>
  <c r="B6" i="2"/>
  <c r="D6" i="2" s="1"/>
  <c r="E6" i="2" s="1"/>
  <c r="B7" i="2"/>
  <c r="D7" i="2" s="1"/>
  <c r="E7" i="2" s="1"/>
  <c r="B8" i="2"/>
  <c r="D8" i="2" s="1"/>
  <c r="E8" i="2" s="1"/>
  <c r="B9" i="2"/>
  <c r="D9" i="2" s="1"/>
  <c r="E9" i="2" s="1"/>
  <c r="B10" i="2"/>
  <c r="D10" i="2" s="1"/>
  <c r="E10" i="2" s="1"/>
  <c r="B11" i="2"/>
  <c r="B12" i="2"/>
  <c r="B5" i="2"/>
  <c r="D5" i="2" s="1"/>
  <c r="D11" i="2"/>
  <c r="D12" i="2"/>
  <c r="E11" i="2"/>
  <c r="I6" i="2"/>
  <c r="I11" i="2" s="1"/>
  <c r="I3" i="2"/>
  <c r="C24" i="1"/>
  <c r="C27" i="1" s="1"/>
  <c r="B24" i="1"/>
  <c r="B27" i="1" s="1"/>
  <c r="B32" i="1"/>
  <c r="B10" i="1"/>
  <c r="B9" i="1"/>
  <c r="C5" i="1"/>
  <c r="C26" i="1" s="1"/>
  <c r="B5" i="1"/>
  <c r="B26" i="1" s="1"/>
  <c r="G12" i="4" l="1"/>
  <c r="D6" i="4"/>
  <c r="C17" i="3"/>
  <c r="C15" i="3"/>
  <c r="C16" i="3"/>
  <c r="E12" i="2"/>
  <c r="E5" i="2"/>
  <c r="B13" i="1"/>
  <c r="B12" i="1"/>
  <c r="B14" i="1"/>
  <c r="B29" i="1"/>
  <c r="B36" i="1" s="1"/>
  <c r="B33" i="1"/>
  <c r="B35" i="1" s="1"/>
  <c r="I5" i="2" l="1"/>
  <c r="I7" i="2" s="1"/>
</calcChain>
</file>

<file path=xl/sharedStrings.xml><?xml version="1.0" encoding="utf-8"?>
<sst xmlns="http://schemas.openxmlformats.org/spreadsheetml/2006/main" count="104" uniqueCount="78">
  <si>
    <t>First check if the variances are the same between the two samples:</t>
  </si>
  <si>
    <t>Sample 1</t>
  </si>
  <si>
    <t>Sample 2</t>
  </si>
  <si>
    <t>n</t>
  </si>
  <si>
    <t>variance</t>
  </si>
  <si>
    <t>alpha</t>
  </si>
  <si>
    <t>df_num</t>
  </si>
  <si>
    <t>df_den</t>
  </si>
  <si>
    <t>point est</t>
  </si>
  <si>
    <t>F_alpha/2</t>
  </si>
  <si>
    <t>F_1-alpha/2</t>
  </si>
  <si>
    <t xml:space="preserve">Since the point estimate for the ratio of the variances is not outside the bounds given by the critical values at alpha = 0.10, we can </t>
  </si>
  <si>
    <t>conclude that the variances are equal and use a t-test for unknown standard deviations but equal variances.</t>
  </si>
  <si>
    <t>Use the t-test for unknown population standard deviations with equal variances.</t>
  </si>
  <si>
    <t>mean</t>
  </si>
  <si>
    <t>std dev</t>
  </si>
  <si>
    <t>df</t>
  </si>
  <si>
    <t>test stat</t>
  </si>
  <si>
    <t>p-value (right)</t>
  </si>
  <si>
    <t>p-value (two)</t>
  </si>
  <si>
    <t>critical value</t>
  </si>
  <si>
    <t>critical value (2 tail)</t>
  </si>
  <si>
    <t>difference between the means</t>
  </si>
  <si>
    <t>The p-value of the test statistic, for a two tailed test, is 0.1093 which is greater than the alpha value chosen for the test.</t>
  </si>
  <si>
    <t xml:space="preserve">The critical value is 1.697, which is greater than the test statistic. </t>
  </si>
  <si>
    <t xml:space="preserve">From both perspectives we fail to reject the null hypothesis, and at the 90% confidence level do not have sufficient evidence to support the </t>
  </si>
  <si>
    <t>claim that the means of the two samples are different.</t>
  </si>
  <si>
    <t>Total Sample</t>
  </si>
  <si>
    <t>Probabilities</t>
  </si>
  <si>
    <t>Observed</t>
  </si>
  <si>
    <t>Expected</t>
  </si>
  <si>
    <t>(O-E)^2/E</t>
  </si>
  <si>
    <t>Test Stat</t>
  </si>
  <si>
    <t>critical value (right)</t>
  </si>
  <si>
    <t>Time</t>
  </si>
  <si>
    <t>8-9am</t>
  </si>
  <si>
    <t>9-10am</t>
  </si>
  <si>
    <t>10-11am</t>
  </si>
  <si>
    <t>11-12pm</t>
  </si>
  <si>
    <t>1-2pm</t>
  </si>
  <si>
    <t>2-3pm</t>
  </si>
  <si>
    <t>3-4pm</t>
  </si>
  <si>
    <t>4-5pm</t>
  </si>
  <si>
    <t>There is a 1/8 probability of an event occuring in any given interval, since there are 8 intervals and we are assuming equal distribution.</t>
  </si>
  <si>
    <t>Ha: The accidents are not evenly distributed throught the day</t>
  </si>
  <si>
    <t>H0: The accidents are evenly distributed throughout the day.</t>
  </si>
  <si>
    <t>alpha = 0.01</t>
  </si>
  <si>
    <t>Expected values are equal to (1/8)*80 = 10 for each time period.</t>
  </si>
  <si>
    <t>The chi-square test statistic is 24.6, degrees of freedom =12.</t>
  </si>
  <si>
    <t>The p-value for this test statistic is 0.026 which is greater than the significance level of 0.01.</t>
  </si>
  <si>
    <t>The critical value for this test is 29.141 which is greater than the test statistic of 24.6</t>
  </si>
  <si>
    <t>From both perspectives, the decision is to reject the null hypothesis. There is not sufficient evidence at the 99% confidence level to conclude</t>
  </si>
  <si>
    <t>that accidents are not evenly distributed throughout the day.</t>
  </si>
  <si>
    <t>Difference 2-1</t>
  </si>
  <si>
    <t>count</t>
  </si>
  <si>
    <t>This is a matched pairs t-test.</t>
  </si>
  <si>
    <t>Before</t>
  </si>
  <si>
    <t>Afrter</t>
  </si>
  <si>
    <t>H0: mu_d = 0</t>
  </si>
  <si>
    <t>Ha: mu_d &lt; 0</t>
  </si>
  <si>
    <t>This is a left-tailed test.</t>
  </si>
  <si>
    <t>p-value</t>
  </si>
  <si>
    <t>use Chi-squared test for association</t>
  </si>
  <si>
    <t>Total</t>
  </si>
  <si>
    <t>Accident</t>
  </si>
  <si>
    <t>No Accident</t>
  </si>
  <si>
    <t>cell phone</t>
  </si>
  <si>
    <t>no cell phone</t>
  </si>
  <si>
    <t># rows</t>
  </si>
  <si>
    <t># columns</t>
  </si>
  <si>
    <t>Expected values</t>
  </si>
  <si>
    <t>The p-value is greater than the significance level.</t>
  </si>
  <si>
    <t>The critical value is greater than the test statistic.</t>
  </si>
  <si>
    <t>We should fail to reject the null hypothesis.</t>
  </si>
  <si>
    <t>H0: Using a cell phone and having an accident are independent.</t>
  </si>
  <si>
    <t>Ha: Using a cell phone and having an accident are not independent.</t>
  </si>
  <si>
    <t xml:space="preserve">At the 95% confidence level we fail to reject the null hypothesis and conclude that the </t>
  </si>
  <si>
    <t>two variables are independent from each other.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</si>
</sst>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6" formatCode="0.000"/>
  </numFmts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166" fontId="0" fillId="0" borderId="0" xfId="0" applyNumberFormat="1"/>
    <xf numFmtId="0" fontId="2" fillId="0" borderId="0" xfId="0" applyFont="1"/>
    <xf numFmtId="166" fontId="2" fillId="0" borderId="0" xfId="0" applyNumberFormat="1" applyFont="1"/>
    <xf numFmtId="2" fontId="2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E72E-0920-294E-947E-44459EA72BC0}">
  <dimension ref="A1:C43"/>
  <sheetViews>
    <sheetView showGridLines="0" workbookViewId="0">
      <selection activeCell="C35" sqref="C35"/>
    </sheetView>
  </sheetViews>
  <sheetFormatPr baseColWidth="10" defaultRowHeight="16"/>
  <cols>
    <col min="1" max="1" width="28" customWidth="1"/>
  </cols>
  <sheetData>
    <row r="1" spans="1:3">
      <c r="A1" s="1" t="s">
        <v>0</v>
      </c>
    </row>
    <row r="3" spans="1:3">
      <c r="B3" t="s">
        <v>1</v>
      </c>
      <c r="C3" t="s">
        <v>2</v>
      </c>
    </row>
    <row r="4" spans="1:3">
      <c r="A4" t="s">
        <v>3</v>
      </c>
      <c r="B4">
        <v>15</v>
      </c>
      <c r="C4">
        <v>17</v>
      </c>
    </row>
    <row r="5" spans="1:3">
      <c r="A5" t="s">
        <v>4</v>
      </c>
      <c r="B5">
        <f>12^2</f>
        <v>144</v>
      </c>
      <c r="C5">
        <f>15^2</f>
        <v>225</v>
      </c>
    </row>
    <row r="8" spans="1:3">
      <c r="A8" t="s">
        <v>5</v>
      </c>
      <c r="B8">
        <v>0.1</v>
      </c>
    </row>
    <row r="9" spans="1:3">
      <c r="A9" t="s">
        <v>6</v>
      </c>
      <c r="B9">
        <f>B4-1</f>
        <v>14</v>
      </c>
    </row>
    <row r="10" spans="1:3">
      <c r="A10" t="s">
        <v>7</v>
      </c>
      <c r="B10">
        <f>C4-1</f>
        <v>16</v>
      </c>
    </row>
    <row r="12" spans="1:3">
      <c r="A12" t="s">
        <v>8</v>
      </c>
      <c r="B12" s="2">
        <f>B5/C5</f>
        <v>0.64</v>
      </c>
    </row>
    <row r="13" spans="1:3">
      <c r="A13" t="s">
        <v>9</v>
      </c>
      <c r="B13" s="2">
        <f>_xlfn.F.INV(B8/2,B9,B10)</f>
        <v>0.40906266400917812</v>
      </c>
    </row>
    <row r="14" spans="1:3">
      <c r="A14" t="s">
        <v>10</v>
      </c>
      <c r="B14" s="2">
        <f>_xlfn.F.INV.RT(B8/2,B9,B10)</f>
        <v>2.3733182311223575</v>
      </c>
    </row>
    <row r="16" spans="1:3">
      <c r="A16" t="s">
        <v>11</v>
      </c>
    </row>
    <row r="17" spans="1:3">
      <c r="A17" t="s">
        <v>12</v>
      </c>
    </row>
    <row r="19" spans="1:3">
      <c r="A19" s="1" t="s">
        <v>13</v>
      </c>
    </row>
    <row r="20" spans="1:3">
      <c r="A20" s="1"/>
    </row>
    <row r="23" spans="1:3">
      <c r="B23" t="s">
        <v>1</v>
      </c>
      <c r="C23" t="s">
        <v>2</v>
      </c>
    </row>
    <row r="24" spans="1:3">
      <c r="A24" t="s">
        <v>3</v>
      </c>
      <c r="B24">
        <f>B4</f>
        <v>15</v>
      </c>
      <c r="C24">
        <f>C4</f>
        <v>17</v>
      </c>
    </row>
    <row r="25" spans="1:3">
      <c r="A25" t="s">
        <v>14</v>
      </c>
      <c r="B25">
        <v>350</v>
      </c>
      <c r="C25">
        <v>342</v>
      </c>
    </row>
    <row r="26" spans="1:3">
      <c r="A26" t="s">
        <v>15</v>
      </c>
      <c r="B26">
        <f>SQRT(B5)</f>
        <v>12</v>
      </c>
      <c r="C26">
        <f>SQRT(C5)</f>
        <v>15</v>
      </c>
    </row>
    <row r="27" spans="1:3">
      <c r="A27" t="s">
        <v>16</v>
      </c>
      <c r="B27">
        <f>B24-1</f>
        <v>14</v>
      </c>
      <c r="C27">
        <f>C24-1</f>
        <v>16</v>
      </c>
    </row>
    <row r="29" spans="1:3">
      <c r="A29" t="s">
        <v>16</v>
      </c>
      <c r="B29">
        <f>B27+C27</f>
        <v>30</v>
      </c>
    </row>
    <row r="30" spans="1:3">
      <c r="A30" t="s">
        <v>5</v>
      </c>
      <c r="B30">
        <v>0.1</v>
      </c>
    </row>
    <row r="32" spans="1:3">
      <c r="A32" t="s">
        <v>22</v>
      </c>
      <c r="B32">
        <f>B25-C25</f>
        <v>8</v>
      </c>
    </row>
    <row r="33" spans="1:2">
      <c r="A33" t="s">
        <v>17</v>
      </c>
      <c r="B33" s="3">
        <f>B32/(SQRT((B27*B26^2+C27*C26^2)/(B24+C24-2))*SQRT(1/B24+1/C24))</f>
        <v>1.6505632294338122</v>
      </c>
    </row>
    <row r="35" spans="1:2">
      <c r="A35" t="s">
        <v>19</v>
      </c>
      <c r="B35" s="2">
        <f>_xlfn.T.DIST.2T(B33,B29)</f>
        <v>0.10926003708033535</v>
      </c>
    </row>
    <row r="36" spans="1:2">
      <c r="A36" t="s">
        <v>21</v>
      </c>
      <c r="B36" s="3">
        <f>_xlfn.T.INV.2T(B30,B29)</f>
        <v>1.6972608865939587</v>
      </c>
    </row>
    <row r="39" spans="1:2">
      <c r="A39" t="s">
        <v>23</v>
      </c>
    </row>
    <row r="40" spans="1:2">
      <c r="A40" t="s">
        <v>24</v>
      </c>
    </row>
    <row r="42" spans="1:2">
      <c r="A42" t="s">
        <v>25</v>
      </c>
    </row>
    <row r="43" spans="1:2">
      <c r="A4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9424-4CE8-0F4D-B437-C81AA3A53296}">
  <dimension ref="A3:I30"/>
  <sheetViews>
    <sheetView showGridLines="0" workbookViewId="0">
      <selection activeCell="D26" sqref="D26"/>
    </sheetView>
  </sheetViews>
  <sheetFormatPr baseColWidth="10" defaultRowHeight="16"/>
  <cols>
    <col min="8" max="8" width="17.33203125" bestFit="1" customWidth="1"/>
  </cols>
  <sheetData>
    <row r="3" spans="1:9">
      <c r="H3" t="s">
        <v>27</v>
      </c>
      <c r="I3">
        <f>SUM(C5:C16)</f>
        <v>80</v>
      </c>
    </row>
    <row r="4" spans="1:9">
      <c r="A4" t="s">
        <v>34</v>
      </c>
      <c r="B4" t="s">
        <v>28</v>
      </c>
      <c r="C4" t="s">
        <v>29</v>
      </c>
      <c r="D4" t="s">
        <v>30</v>
      </c>
      <c r="E4" t="s">
        <v>31</v>
      </c>
    </row>
    <row r="5" spans="1:9">
      <c r="A5" t="s">
        <v>35</v>
      </c>
      <c r="B5">
        <f>1/8</f>
        <v>0.125</v>
      </c>
      <c r="C5">
        <v>6</v>
      </c>
      <c r="D5">
        <f>B5*$I$3</f>
        <v>10</v>
      </c>
      <c r="E5">
        <f>(C5-D5)^2/D5</f>
        <v>1.6</v>
      </c>
      <c r="H5" t="s">
        <v>32</v>
      </c>
      <c r="I5">
        <f>SUM(E5:E25)</f>
        <v>24.6</v>
      </c>
    </row>
    <row r="6" spans="1:9">
      <c r="A6" t="s">
        <v>36</v>
      </c>
      <c r="B6">
        <f t="shared" ref="B6:B12" si="0">1/8</f>
        <v>0.125</v>
      </c>
      <c r="C6">
        <v>6</v>
      </c>
      <c r="D6">
        <f t="shared" ref="D6:D12" si="1">B6*$I$3</f>
        <v>10</v>
      </c>
      <c r="E6">
        <f t="shared" ref="E6:E16" si="2">(C6-D6)^2/D6</f>
        <v>1.6</v>
      </c>
      <c r="H6" t="s">
        <v>16</v>
      </c>
      <c r="I6">
        <f>COUNTA(A5:A29)-1</f>
        <v>16</v>
      </c>
    </row>
    <row r="7" spans="1:9">
      <c r="A7" t="s">
        <v>37</v>
      </c>
      <c r="B7">
        <f t="shared" si="0"/>
        <v>0.125</v>
      </c>
      <c r="C7">
        <v>20</v>
      </c>
      <c r="D7">
        <f t="shared" si="1"/>
        <v>10</v>
      </c>
      <c r="E7">
        <f t="shared" si="2"/>
        <v>10</v>
      </c>
      <c r="H7" t="s">
        <v>18</v>
      </c>
      <c r="I7">
        <f>_xlfn.CHISQ.DIST.RT(I5,I6)</f>
        <v>7.7194385472147714E-2</v>
      </c>
    </row>
    <row r="8" spans="1:9">
      <c r="A8" t="s">
        <v>38</v>
      </c>
      <c r="B8">
        <f t="shared" si="0"/>
        <v>0.125</v>
      </c>
      <c r="C8">
        <v>8</v>
      </c>
      <c r="D8">
        <f t="shared" si="1"/>
        <v>10</v>
      </c>
      <c r="E8">
        <f t="shared" si="2"/>
        <v>0.4</v>
      </c>
    </row>
    <row r="9" spans="1:9">
      <c r="A9" t="s">
        <v>39</v>
      </c>
      <c r="B9">
        <f t="shared" si="0"/>
        <v>0.125</v>
      </c>
      <c r="C9">
        <v>7</v>
      </c>
      <c r="D9">
        <f t="shared" si="1"/>
        <v>10</v>
      </c>
      <c r="E9">
        <f t="shared" si="2"/>
        <v>0.9</v>
      </c>
      <c r="H9" t="s">
        <v>5</v>
      </c>
      <c r="I9">
        <v>0.01</v>
      </c>
    </row>
    <row r="10" spans="1:9">
      <c r="A10" t="s">
        <v>40</v>
      </c>
      <c r="B10">
        <f t="shared" si="0"/>
        <v>0.125</v>
      </c>
      <c r="C10">
        <v>8</v>
      </c>
      <c r="D10">
        <f t="shared" si="1"/>
        <v>10</v>
      </c>
      <c r="E10">
        <f t="shared" si="2"/>
        <v>0.4</v>
      </c>
    </row>
    <row r="11" spans="1:9">
      <c r="A11" t="s">
        <v>41</v>
      </c>
      <c r="B11">
        <f t="shared" si="0"/>
        <v>0.125</v>
      </c>
      <c r="C11">
        <v>19</v>
      </c>
      <c r="D11">
        <f t="shared" si="1"/>
        <v>10</v>
      </c>
      <c r="E11">
        <f t="shared" si="2"/>
        <v>8.1</v>
      </c>
      <c r="H11" t="s">
        <v>33</v>
      </c>
      <c r="I11">
        <f>_xlfn.CHISQ.INV.RT(I9,I6)</f>
        <v>31.999926908815183</v>
      </c>
    </row>
    <row r="12" spans="1:9">
      <c r="A12" t="s">
        <v>42</v>
      </c>
      <c r="B12">
        <f t="shared" si="0"/>
        <v>0.125</v>
      </c>
      <c r="C12">
        <v>6</v>
      </c>
      <c r="D12">
        <f t="shared" si="1"/>
        <v>10</v>
      </c>
      <c r="E12">
        <f t="shared" si="2"/>
        <v>1.6</v>
      </c>
    </row>
    <row r="15" spans="1:9">
      <c r="A15" t="s">
        <v>43</v>
      </c>
    </row>
    <row r="17" spans="1:1">
      <c r="A17" t="s">
        <v>45</v>
      </c>
    </row>
    <row r="18" spans="1:1">
      <c r="A18" t="s">
        <v>44</v>
      </c>
    </row>
    <row r="20" spans="1:1">
      <c r="A20" t="s">
        <v>46</v>
      </c>
    </row>
    <row r="22" spans="1:1">
      <c r="A22" t="s">
        <v>47</v>
      </c>
    </row>
    <row r="24" spans="1:1">
      <c r="A24" t="s">
        <v>48</v>
      </c>
    </row>
    <row r="26" spans="1:1">
      <c r="A26" t="s">
        <v>49</v>
      </c>
    </row>
    <row r="27" spans="1:1">
      <c r="A27" t="s">
        <v>50</v>
      </c>
    </row>
    <row r="29" spans="1:1">
      <c r="A29" t="s">
        <v>51</v>
      </c>
    </row>
    <row r="30" spans="1:1">
      <c r="A30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62D4-B1F5-1146-A009-35B5CE117B9C}">
  <dimension ref="A1:I17"/>
  <sheetViews>
    <sheetView workbookViewId="0">
      <selection activeCell="I10" sqref="I10"/>
    </sheetView>
  </sheetViews>
  <sheetFormatPr baseColWidth="10" defaultRowHeight="16"/>
  <sheetData>
    <row r="1" spans="1:9">
      <c r="A1" t="s">
        <v>55</v>
      </c>
      <c r="H1" t="s">
        <v>58</v>
      </c>
    </row>
    <row r="2" spans="1:9">
      <c r="H2" t="s">
        <v>59</v>
      </c>
    </row>
    <row r="4" spans="1:9">
      <c r="A4" t="s">
        <v>56</v>
      </c>
      <c r="B4" t="s">
        <v>57</v>
      </c>
      <c r="C4" t="s">
        <v>53</v>
      </c>
      <c r="H4" t="s">
        <v>60</v>
      </c>
    </row>
    <row r="5" spans="1:9">
      <c r="A5">
        <v>14</v>
      </c>
      <c r="B5">
        <v>2</v>
      </c>
      <c r="C5">
        <f>B5-A5</f>
        <v>-12</v>
      </c>
    </row>
    <row r="6" spans="1:9">
      <c r="A6">
        <v>7</v>
      </c>
      <c r="B6">
        <v>7</v>
      </c>
      <c r="C6">
        <f t="shared" ref="C6:C12" si="0">B6-A6</f>
        <v>0</v>
      </c>
      <c r="H6" t="s">
        <v>5</v>
      </c>
      <c r="I6">
        <v>0.01</v>
      </c>
    </row>
    <row r="7" spans="1:9">
      <c r="A7">
        <v>4</v>
      </c>
      <c r="B7">
        <v>3</v>
      </c>
      <c r="C7">
        <f t="shared" si="0"/>
        <v>-1</v>
      </c>
      <c r="H7" t="s">
        <v>16</v>
      </c>
      <c r="I7">
        <f>C17-1</f>
        <v>7</v>
      </c>
    </row>
    <row r="8" spans="1:9">
      <c r="A8">
        <v>5</v>
      </c>
      <c r="B8">
        <v>6</v>
      </c>
      <c r="C8">
        <f t="shared" si="0"/>
        <v>1</v>
      </c>
    </row>
    <row r="9" spans="1:9">
      <c r="A9">
        <v>17</v>
      </c>
      <c r="B9">
        <v>8</v>
      </c>
      <c r="C9">
        <f t="shared" si="0"/>
        <v>-9</v>
      </c>
      <c r="H9" t="s">
        <v>17</v>
      </c>
      <c r="I9" s="5">
        <v>-2.1190717999999999</v>
      </c>
    </row>
    <row r="10" spans="1:9">
      <c r="A10">
        <v>12</v>
      </c>
      <c r="B10">
        <v>13</v>
      </c>
      <c r="C10">
        <f t="shared" si="0"/>
        <v>1</v>
      </c>
      <c r="H10" t="s">
        <v>61</v>
      </c>
      <c r="I10" s="2">
        <f>_xlfn.T.DIST(I9,I7,TRUE)</f>
        <v>3.5909934947035961E-2</v>
      </c>
    </row>
    <row r="11" spans="1:9">
      <c r="A11">
        <v>8</v>
      </c>
      <c r="B11">
        <v>3</v>
      </c>
      <c r="C11">
        <f t="shared" si="0"/>
        <v>-5</v>
      </c>
    </row>
    <row r="12" spans="1:9">
      <c r="A12">
        <v>9</v>
      </c>
      <c r="B12">
        <v>5</v>
      </c>
      <c r="C12">
        <f t="shared" si="0"/>
        <v>-4</v>
      </c>
    </row>
    <row r="15" spans="1:9">
      <c r="B15" t="s">
        <v>14</v>
      </c>
      <c r="C15">
        <f>AVERAGE(C5:C13)</f>
        <v>-3.625</v>
      </c>
    </row>
    <row r="16" spans="1:9">
      <c r="B16" t="s">
        <v>15</v>
      </c>
      <c r="C16">
        <f>_xlfn.STDEV.S(C5:C13)</f>
        <v>4.8384619752266609</v>
      </c>
    </row>
    <row r="17" spans="2:3">
      <c r="B17" t="s">
        <v>54</v>
      </c>
      <c r="C17">
        <f>COUNT(C5:C13)</f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C858-C09A-4F42-9A1D-A8A9815E0577}">
  <dimension ref="A1:G23"/>
  <sheetViews>
    <sheetView tabSelected="1" workbookViewId="0">
      <selection activeCell="F24" sqref="F24"/>
    </sheetView>
  </sheetViews>
  <sheetFormatPr baseColWidth="10" defaultRowHeight="16"/>
  <cols>
    <col min="1" max="1" width="15.1640625" customWidth="1"/>
    <col min="6" max="6" width="11.5" bestFit="1" customWidth="1"/>
  </cols>
  <sheetData>
    <row r="1" spans="1:7">
      <c r="A1" t="s">
        <v>62</v>
      </c>
    </row>
    <row r="3" spans="1:7">
      <c r="A3" s="4"/>
      <c r="B3" s="4" t="s">
        <v>64</v>
      </c>
      <c r="C3" s="4" t="s">
        <v>65</v>
      </c>
      <c r="D3" s="4" t="s">
        <v>63</v>
      </c>
      <c r="F3" t="s">
        <v>68</v>
      </c>
      <c r="G3">
        <v>2</v>
      </c>
    </row>
    <row r="4" spans="1:7">
      <c r="A4" s="4" t="s">
        <v>66</v>
      </c>
      <c r="B4" s="4">
        <v>25</v>
      </c>
      <c r="C4" s="4">
        <v>300</v>
      </c>
      <c r="D4" s="4">
        <f>SUM(B4:C4)</f>
        <v>325</v>
      </c>
      <c r="F4" t="s">
        <v>69</v>
      </c>
      <c r="G4">
        <v>2</v>
      </c>
    </row>
    <row r="5" spans="1:7">
      <c r="A5" s="4" t="s">
        <v>67</v>
      </c>
      <c r="B5" s="4">
        <v>50</v>
      </c>
      <c r="C5" s="4">
        <v>400</v>
      </c>
      <c r="D5" s="4">
        <f>SUM(B5:C5)</f>
        <v>450</v>
      </c>
      <c r="F5" t="s">
        <v>16</v>
      </c>
      <c r="G5">
        <f>(G3-1)*(G4-1)</f>
        <v>1</v>
      </c>
    </row>
    <row r="6" spans="1:7">
      <c r="A6" s="4" t="s">
        <v>63</v>
      </c>
      <c r="B6" s="4">
        <f>SUM(B4:B5)</f>
        <v>75</v>
      </c>
      <c r="C6" s="4">
        <f>SUM(C4:C5)</f>
        <v>700</v>
      </c>
      <c r="D6" s="4">
        <f>SUM(B6:C6)</f>
        <v>775</v>
      </c>
    </row>
    <row r="7" spans="1:7">
      <c r="A7" s="4"/>
      <c r="B7" s="4"/>
      <c r="C7" s="4"/>
      <c r="D7" s="4"/>
      <c r="F7" t="s">
        <v>5</v>
      </c>
      <c r="G7">
        <v>0.05</v>
      </c>
    </row>
    <row r="9" spans="1:7">
      <c r="A9" s="4" t="s">
        <v>70</v>
      </c>
      <c r="B9" s="4" t="s">
        <v>64</v>
      </c>
      <c r="C9" s="4" t="s">
        <v>65</v>
      </c>
      <c r="D9" s="4"/>
      <c r="F9" t="s">
        <v>20</v>
      </c>
      <c r="G9" s="3">
        <f>_xlfn.CHISQ.INV.RT(G7,G5)</f>
        <v>3.8414588206941236</v>
      </c>
    </row>
    <row r="10" spans="1:7">
      <c r="A10" s="4" t="s">
        <v>66</v>
      </c>
      <c r="B10" s="6">
        <f>$D4*B$6/$D$6</f>
        <v>31.451612903225808</v>
      </c>
      <c r="C10" s="6">
        <f>$D4*C$6/$D$6</f>
        <v>293.54838709677421</v>
      </c>
      <c r="D10" s="4"/>
    </row>
    <row r="11" spans="1:7">
      <c r="A11" s="4" t="s">
        <v>67</v>
      </c>
      <c r="B11" s="6">
        <f>$D5*B$6/$D$6</f>
        <v>43.548387096774192</v>
      </c>
      <c r="C11" s="6">
        <f>$D5*C$6/$D$6</f>
        <v>406.45161290322579</v>
      </c>
      <c r="D11" s="4"/>
      <c r="F11" t="s">
        <v>17</v>
      </c>
      <c r="G11" s="7">
        <f>SUM(B16:C17)</f>
        <v>2.5234025234025235</v>
      </c>
    </row>
    <row r="12" spans="1:7">
      <c r="A12" s="4"/>
      <c r="B12" s="4"/>
      <c r="C12" s="4"/>
      <c r="D12" s="4"/>
      <c r="F12" t="s">
        <v>61</v>
      </c>
      <c r="G12" s="3">
        <f>_xlfn.CHISQ.DIST.RT(G11,G5)</f>
        <v>0.11216832337059861</v>
      </c>
    </row>
    <row r="14" spans="1:7">
      <c r="A14" t="s">
        <v>31</v>
      </c>
    </row>
    <row r="15" spans="1:7">
      <c r="B15" s="4" t="s">
        <v>64</v>
      </c>
      <c r="C15" s="4" t="s">
        <v>65</v>
      </c>
      <c r="F15" t="s">
        <v>74</v>
      </c>
    </row>
    <row r="16" spans="1:7">
      <c r="A16" s="4" t="s">
        <v>66</v>
      </c>
      <c r="B16" s="6">
        <f>(B4-B10)^2/B10</f>
        <v>1.3234077750206787</v>
      </c>
      <c r="C16" s="6">
        <f>(C4-C10)^2/C10</f>
        <v>0.14179369018078639</v>
      </c>
      <c r="F16" t="s">
        <v>75</v>
      </c>
    </row>
    <row r="17" spans="1:6">
      <c r="A17" s="4" t="s">
        <v>67</v>
      </c>
      <c r="B17" s="6">
        <f>(B5-B11)^2/B11</f>
        <v>0.9557945041816015</v>
      </c>
      <c r="C17" s="6">
        <f>(C5-C11)^2/C11</f>
        <v>0.10240655401945685</v>
      </c>
    </row>
    <row r="18" spans="1:6">
      <c r="F18" t="s">
        <v>71</v>
      </c>
    </row>
    <row r="19" spans="1:6">
      <c r="F19" t="s">
        <v>72</v>
      </c>
    </row>
    <row r="20" spans="1:6">
      <c r="F20" t="s">
        <v>73</v>
      </c>
    </row>
    <row r="22" spans="1:6">
      <c r="F22" t="s">
        <v>76</v>
      </c>
    </row>
    <row r="23" spans="1:6">
      <c r="F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</vt:lpstr>
      <vt:lpstr>Question 2</vt:lpstr>
      <vt:lpstr>Question 3</vt:lpstr>
      <vt:lpstr>Question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2020-07-28T16:23:32Z</dcterms:created>
  <dcterms:modified xsi:type="dcterms:W3CDTF">2020-07-28T17:10:56Z</dcterms:modified>
</cp:coreProperties>
</file>