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456" windowWidth="14400" windowHeight="9432" tabRatio="500"/>
  </bookViews>
  <sheets>
    <sheet name="Sheet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08" i="1" l="1"/>
  <c r="C103" i="1"/>
  <c r="C95" i="1"/>
  <c r="C96" i="1"/>
  <c r="C86" i="1"/>
  <c r="C87" i="1"/>
  <c r="C88" i="1"/>
  <c r="C50" i="1"/>
  <c r="C82" i="1"/>
  <c r="C83" i="1"/>
  <c r="C78" i="1"/>
  <c r="C73" i="1"/>
  <c r="C66" i="1"/>
  <c r="C68" i="1"/>
  <c r="C55" i="1"/>
  <c r="C59" i="1"/>
  <c r="C60" i="1"/>
  <c r="C61" i="1"/>
  <c r="C56" i="1"/>
  <c r="C51" i="1"/>
  <c r="C45" i="1"/>
  <c r="C46" i="1"/>
  <c r="C40" i="1"/>
  <c r="C41" i="1"/>
  <c r="D34" i="1"/>
  <c r="C34" i="1"/>
  <c r="D27" i="1"/>
  <c r="D28" i="1"/>
  <c r="D29" i="1"/>
  <c r="D22" i="1"/>
  <c r="D24" i="1"/>
  <c r="D19" i="1"/>
  <c r="D10" i="1"/>
  <c r="D11" i="1"/>
  <c r="D12" i="1"/>
  <c r="D7" i="1"/>
  <c r="C27" i="1"/>
  <c r="C23" i="1"/>
  <c r="C28" i="1"/>
  <c r="C29" i="1"/>
  <c r="C24" i="1"/>
  <c r="C18" i="1"/>
  <c r="C19" i="1"/>
  <c r="C10" i="1"/>
  <c r="C12" i="1"/>
  <c r="C7" i="1"/>
</calcChain>
</file>

<file path=xl/sharedStrings.xml><?xml version="1.0" encoding="utf-8"?>
<sst xmlns="http://schemas.openxmlformats.org/spreadsheetml/2006/main" count="83" uniqueCount="57">
  <si>
    <t>(I) Liquidity Ratios</t>
  </si>
  <si>
    <t>Current ratio</t>
  </si>
  <si>
    <t>Current assets</t>
  </si>
  <si>
    <t>Divided by: Current liabilities</t>
  </si>
  <si>
    <t>Quick ratio</t>
  </si>
  <si>
    <t>Quick assets</t>
  </si>
  <si>
    <t>(II) Leverage ratios</t>
  </si>
  <si>
    <t>Debt-to-total assets ratio</t>
  </si>
  <si>
    <t>Total liabilities</t>
  </si>
  <si>
    <t>Divided by: Total assets</t>
  </si>
  <si>
    <t>Debt-to-equity ratio</t>
  </si>
  <si>
    <t>Divided by: Total equity</t>
  </si>
  <si>
    <t>Long-term debt-to-equity ratio</t>
  </si>
  <si>
    <t>Total long-term liabilities</t>
  </si>
  <si>
    <t>Times-interest-earned ratio</t>
  </si>
  <si>
    <t>Earnings before interest and taxes</t>
  </si>
  <si>
    <t>Divided by: Interest expense</t>
  </si>
  <si>
    <t>(III) Activity ratios</t>
  </si>
  <si>
    <t>Inventory turnover</t>
  </si>
  <si>
    <t>Sales</t>
  </si>
  <si>
    <t>Divided by: Inventory of finished goods</t>
  </si>
  <si>
    <t>Fixed assets turnover</t>
  </si>
  <si>
    <t>Total assets turnover</t>
  </si>
  <si>
    <t>Divided by: Fixed assets</t>
  </si>
  <si>
    <t>Total asset turnover</t>
  </si>
  <si>
    <t>Accounts receivable turnover</t>
  </si>
  <si>
    <t>Annual credit sales</t>
  </si>
  <si>
    <t>Divided by: Accounts receivable</t>
  </si>
  <si>
    <t>Average collection period</t>
  </si>
  <si>
    <t>Accounts receivable</t>
  </si>
  <si>
    <t>Divided by: Daily credit sales</t>
  </si>
  <si>
    <t>IV (Profitability ratios)</t>
  </si>
  <si>
    <t>Gross profit margin</t>
  </si>
  <si>
    <t>Divided by: Sales</t>
  </si>
  <si>
    <t>Operating profit margin</t>
  </si>
  <si>
    <t>Net profit margin</t>
  </si>
  <si>
    <t>Net income</t>
  </si>
  <si>
    <t>Return on total assets (ROA)</t>
  </si>
  <si>
    <t>Return on total assets</t>
  </si>
  <si>
    <t>Return on stockholders' equity (ROE)</t>
  </si>
  <si>
    <t>Divided by: Total stockholders' equity</t>
  </si>
  <si>
    <t>Return on stockholders' equity</t>
  </si>
  <si>
    <t>Earnings per share (EPS)</t>
  </si>
  <si>
    <t>Earnings per share</t>
  </si>
  <si>
    <t>Price-earnings ratio</t>
  </si>
  <si>
    <t>Market price per share</t>
  </si>
  <si>
    <t>Divided by: Earnings per share</t>
  </si>
  <si>
    <t>Sales less cost of sales</t>
  </si>
  <si>
    <t>(V) Growth ratios</t>
  </si>
  <si>
    <t>Annual percentage growth in total sales</t>
  </si>
  <si>
    <t>Sales (2014)</t>
  </si>
  <si>
    <t>Sales (2013)</t>
  </si>
  <si>
    <t>Growth in total sales</t>
  </si>
  <si>
    <t>Annual percentage growth in profits</t>
  </si>
  <si>
    <t>Net income (2014)</t>
  </si>
  <si>
    <t>Net income (2013)</t>
  </si>
  <si>
    <t>Growth in profits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</si>
</sst>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ahoma"/>
    </font>
    <font>
      <b/>
      <sz val="12"/>
      <color theme="1"/>
      <name val="Tahoma"/>
    </font>
    <font>
      <i/>
      <u/>
      <sz val="12"/>
      <color theme="1"/>
      <name val="Tahoma"/>
    </font>
    <font>
      <sz val="12"/>
      <color theme="0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2" fillId="0" borderId="0" xfId="1" applyNumberFormat="1" applyFont="1" applyAlignment="1">
      <alignment vertical="center"/>
    </xf>
    <xf numFmtId="43" fontId="2" fillId="0" borderId="0" xfId="1" applyNumberFormat="1" applyFont="1" applyAlignment="1">
      <alignment vertical="center"/>
    </xf>
    <xf numFmtId="43" fontId="2" fillId="0" borderId="1" xfId="1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164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" vertical="center"/>
    </xf>
    <xf numFmtId="43" fontId="5" fillId="0" borderId="0" xfId="1" applyNumberFormat="1" applyFont="1" applyBorder="1" applyAlignment="1">
      <alignment vertical="center"/>
    </xf>
    <xf numFmtId="10" fontId="2" fillId="0" borderId="1" xfId="2" applyNumberFormat="1" applyFont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9"/>
  <sheetViews>
    <sheetView tabSelected="1" workbookViewId="0">
      <selection activeCell="A32" sqref="A32"/>
    </sheetView>
  </sheetViews>
  <sheetFormatPr defaultColWidth="10.796875" defaultRowHeight="15" x14ac:dyDescent="0.25"/>
  <cols>
    <col min="1" max="1" width="47.19921875" style="2" customWidth="1"/>
    <col min="2" max="3" width="14.19921875" style="5" customWidth="1"/>
    <col min="4" max="4" width="14.19921875" style="9" customWidth="1"/>
    <col min="5" max="5" width="14.19921875" style="5" customWidth="1"/>
    <col min="6" max="6" width="14.19921875" style="2" customWidth="1"/>
    <col min="7" max="16384" width="10.796875" style="1"/>
  </cols>
  <sheetData>
    <row r="2" spans="1:4" x14ac:dyDescent="0.25">
      <c r="A2" s="3" t="s">
        <v>0</v>
      </c>
    </row>
    <row r="3" spans="1:4" x14ac:dyDescent="0.25">
      <c r="C3" s="8">
        <v>2014</v>
      </c>
      <c r="D3" s="10">
        <v>2013</v>
      </c>
    </row>
    <row r="4" spans="1:4" x14ac:dyDescent="0.25">
      <c r="A4" s="4" t="s">
        <v>1</v>
      </c>
    </row>
    <row r="5" spans="1:4" x14ac:dyDescent="0.25">
      <c r="A5" s="2" t="s">
        <v>2</v>
      </c>
      <c r="C5" s="5">
        <v>2247047</v>
      </c>
      <c r="D5" s="9">
        <v>2487334</v>
      </c>
    </row>
    <row r="6" spans="1:4" x14ac:dyDescent="0.25">
      <c r="A6" s="2" t="s">
        <v>3</v>
      </c>
      <c r="C6" s="5">
        <v>1935647</v>
      </c>
      <c r="D6" s="9">
        <v>1408022</v>
      </c>
    </row>
    <row r="7" spans="1:4" ht="15.6" thickBot="1" x14ac:dyDescent="0.3">
      <c r="A7" s="2" t="s">
        <v>1</v>
      </c>
      <c r="C7" s="7">
        <f>C5/C6</f>
        <v>1.1608764407973149</v>
      </c>
      <c r="D7" s="11">
        <f>D5/D6</f>
        <v>1.7665448409186788</v>
      </c>
    </row>
    <row r="8" spans="1:4" ht="15.6" thickTop="1" x14ac:dyDescent="0.25"/>
    <row r="9" spans="1:4" x14ac:dyDescent="0.25">
      <c r="A9" s="4" t="s">
        <v>4</v>
      </c>
    </row>
    <row r="10" spans="1:4" x14ac:dyDescent="0.25">
      <c r="A10" s="2" t="s">
        <v>5</v>
      </c>
      <c r="C10" s="5">
        <f>374854+97131+596940</f>
        <v>1068925</v>
      </c>
      <c r="D10" s="9">
        <f>1118508+477912</f>
        <v>1596420</v>
      </c>
    </row>
    <row r="11" spans="1:4" x14ac:dyDescent="0.25">
      <c r="A11" s="2" t="s">
        <v>3</v>
      </c>
      <c r="C11" s="5">
        <v>1935647</v>
      </c>
      <c r="D11" s="9">
        <f>D6</f>
        <v>1408022</v>
      </c>
    </row>
    <row r="12" spans="1:4" ht="15.6" thickBot="1" x14ac:dyDescent="0.3">
      <c r="A12" s="2" t="s">
        <v>4</v>
      </c>
      <c r="C12" s="7">
        <f>C10/C11</f>
        <v>0.5522313727657987</v>
      </c>
      <c r="D12" s="11">
        <f>D10/D11</f>
        <v>1.1338033070506</v>
      </c>
    </row>
    <row r="13" spans="1:4" ht="15.6" thickTop="1" x14ac:dyDescent="0.25"/>
    <row r="14" spans="1:4" x14ac:dyDescent="0.25">
      <c r="A14" s="3" t="s">
        <v>6</v>
      </c>
    </row>
    <row r="16" spans="1:4" x14ac:dyDescent="0.25">
      <c r="A16" s="4" t="s">
        <v>7</v>
      </c>
    </row>
    <row r="17" spans="1:4" x14ac:dyDescent="0.25">
      <c r="A17" s="2" t="s">
        <v>8</v>
      </c>
      <c r="C17" s="5">
        <v>4109986</v>
      </c>
      <c r="D17" s="9">
        <v>3741436</v>
      </c>
    </row>
    <row r="18" spans="1:4" x14ac:dyDescent="0.25">
      <c r="A18" s="2" t="s">
        <v>9</v>
      </c>
      <c r="C18" s="5">
        <f>5629516</f>
        <v>5629516</v>
      </c>
      <c r="D18" s="9">
        <v>5357488</v>
      </c>
    </row>
    <row r="19" spans="1:4" ht="15.6" thickBot="1" x14ac:dyDescent="0.3">
      <c r="A19" s="2" t="s">
        <v>7</v>
      </c>
      <c r="C19" s="7">
        <f>C17/C18</f>
        <v>0.73007803868041232</v>
      </c>
      <c r="D19" s="11">
        <f>D17/D18</f>
        <v>0.69835639389206283</v>
      </c>
    </row>
    <row r="20" spans="1:4" ht="15.6" thickTop="1" x14ac:dyDescent="0.25"/>
    <row r="21" spans="1:4" x14ac:dyDescent="0.25">
      <c r="A21" s="4" t="s">
        <v>10</v>
      </c>
    </row>
    <row r="22" spans="1:4" x14ac:dyDescent="0.25">
      <c r="A22" s="2" t="s">
        <v>8</v>
      </c>
      <c r="C22" s="5">
        <v>4109986</v>
      </c>
      <c r="D22" s="9">
        <f>D17</f>
        <v>3741436</v>
      </c>
    </row>
    <row r="23" spans="1:4" x14ac:dyDescent="0.25">
      <c r="A23" s="2" t="s">
        <v>11</v>
      </c>
      <c r="C23" s="5">
        <f>1519530</f>
        <v>1519530</v>
      </c>
      <c r="D23" s="9">
        <v>1616052</v>
      </c>
    </row>
    <row r="24" spans="1:4" ht="15.6" thickBot="1" x14ac:dyDescent="0.3">
      <c r="A24" s="2" t="s">
        <v>10</v>
      </c>
      <c r="C24" s="7">
        <f>C22/C23</f>
        <v>2.7047745026422643</v>
      </c>
      <c r="D24" s="11">
        <f>D22/D23</f>
        <v>2.3151705514426517</v>
      </c>
    </row>
    <row r="25" spans="1:4" ht="15.6" thickTop="1" x14ac:dyDescent="0.25"/>
    <row r="26" spans="1:4" x14ac:dyDescent="0.25">
      <c r="A26" s="4" t="s">
        <v>12</v>
      </c>
    </row>
    <row r="27" spans="1:4" x14ac:dyDescent="0.25">
      <c r="A27" s="2" t="s">
        <v>13</v>
      </c>
      <c r="C27" s="5">
        <f>4109986-1935647</f>
        <v>2174339</v>
      </c>
      <c r="D27" s="9">
        <f>3741436-1408022</f>
        <v>2333414</v>
      </c>
    </row>
    <row r="28" spans="1:4" x14ac:dyDescent="0.25">
      <c r="A28" s="2" t="s">
        <v>11</v>
      </c>
      <c r="C28" s="5">
        <f>C23</f>
        <v>1519530</v>
      </c>
      <c r="D28" s="9">
        <f>1616052</f>
        <v>1616052</v>
      </c>
    </row>
    <row r="29" spans="1:4" ht="15.6" thickBot="1" x14ac:dyDescent="0.3">
      <c r="A29" s="2" t="s">
        <v>12</v>
      </c>
      <c r="C29" s="7">
        <f>C27/C28</f>
        <v>1.4309286424091661</v>
      </c>
      <c r="D29" s="11">
        <f>D27/D28</f>
        <v>1.4438978448713284</v>
      </c>
    </row>
    <row r="30" spans="1:4" ht="15.6" thickTop="1" x14ac:dyDescent="0.25"/>
    <row r="31" spans="1:4" x14ac:dyDescent="0.25">
      <c r="A31" s="4" t="s">
        <v>14</v>
      </c>
    </row>
    <row r="32" spans="1:4" x14ac:dyDescent="0.25">
      <c r="A32" s="2" t="s">
        <v>15</v>
      </c>
      <c r="C32" s="5">
        <v>1389575</v>
      </c>
      <c r="D32" s="9">
        <v>1339675</v>
      </c>
    </row>
    <row r="33" spans="1:4" x14ac:dyDescent="0.25">
      <c r="A33" s="2" t="s">
        <v>16</v>
      </c>
      <c r="C33" s="5">
        <v>83532</v>
      </c>
      <c r="D33" s="9">
        <v>88356</v>
      </c>
    </row>
    <row r="34" spans="1:4" ht="15.6" thickBot="1" x14ac:dyDescent="0.3">
      <c r="A34" s="2" t="s">
        <v>14</v>
      </c>
      <c r="C34" s="7">
        <f>C32/C33</f>
        <v>16.635241584063593</v>
      </c>
      <c r="D34" s="11">
        <f>D32/D33</f>
        <v>15.16224138711576</v>
      </c>
    </row>
    <row r="35" spans="1:4" ht="15.6" thickTop="1" x14ac:dyDescent="0.25"/>
    <row r="36" spans="1:4" x14ac:dyDescent="0.25">
      <c r="A36" s="3" t="s">
        <v>17</v>
      </c>
    </row>
    <row r="38" spans="1:4" x14ac:dyDescent="0.25">
      <c r="A38" s="4" t="s">
        <v>18</v>
      </c>
    </row>
    <row r="39" spans="1:4" x14ac:dyDescent="0.25">
      <c r="A39" s="2" t="s">
        <v>19</v>
      </c>
      <c r="C39" s="5">
        <v>7421768</v>
      </c>
      <c r="D39" s="9">
        <v>7146079</v>
      </c>
    </row>
    <row r="40" spans="1:4" x14ac:dyDescent="0.25">
      <c r="A40" s="2" t="s">
        <v>20</v>
      </c>
      <c r="C40" s="5">
        <f>(801036+659541)/2</f>
        <v>730288.5</v>
      </c>
    </row>
    <row r="41" spans="1:4" ht="15.6" thickBot="1" x14ac:dyDescent="0.3">
      <c r="A41" s="2" t="s">
        <v>18</v>
      </c>
      <c r="C41" s="7">
        <f>C39/C40</f>
        <v>10.162789089517362</v>
      </c>
    </row>
    <row r="42" spans="1:4" ht="15.6" thickTop="1" x14ac:dyDescent="0.25"/>
    <row r="43" spans="1:4" x14ac:dyDescent="0.25">
      <c r="A43" s="4" t="s">
        <v>21</v>
      </c>
    </row>
    <row r="44" spans="1:4" x14ac:dyDescent="0.25">
      <c r="A44" s="2" t="s">
        <v>19</v>
      </c>
      <c r="C44" s="5">
        <v>7421768</v>
      </c>
    </row>
    <row r="45" spans="1:4" x14ac:dyDescent="0.25">
      <c r="A45" s="2" t="s">
        <v>23</v>
      </c>
      <c r="C45" s="5">
        <f>0.5*(2151901+1805345)</f>
        <v>1978623</v>
      </c>
    </row>
    <row r="46" spans="1:4" ht="15.6" thickBot="1" x14ac:dyDescent="0.3">
      <c r="A46" s="2" t="s">
        <v>21</v>
      </c>
      <c r="C46" s="7">
        <f>C44/C45</f>
        <v>3.750976310292562</v>
      </c>
    </row>
    <row r="47" spans="1:4" ht="15.6" thickTop="1" x14ac:dyDescent="0.25"/>
    <row r="48" spans="1:4" x14ac:dyDescent="0.25">
      <c r="A48" s="4" t="s">
        <v>22</v>
      </c>
    </row>
    <row r="49" spans="1:3" x14ac:dyDescent="0.25">
      <c r="A49" s="2" t="s">
        <v>19</v>
      </c>
      <c r="C49" s="5">
        <v>7421768</v>
      </c>
    </row>
    <row r="50" spans="1:3" x14ac:dyDescent="0.25">
      <c r="A50" s="2" t="s">
        <v>9</v>
      </c>
      <c r="C50" s="5">
        <f>0.5*(5629516+5357488)</f>
        <v>5493502</v>
      </c>
    </row>
    <row r="51" spans="1:3" ht="15.6" thickBot="1" x14ac:dyDescent="0.3">
      <c r="A51" s="2" t="s">
        <v>24</v>
      </c>
      <c r="C51" s="7">
        <f>C49/C50</f>
        <v>1.3510085187918381</v>
      </c>
    </row>
    <row r="52" spans="1:3" ht="15.6" thickTop="1" x14ac:dyDescent="0.25"/>
    <row r="53" spans="1:3" x14ac:dyDescent="0.25">
      <c r="A53" s="4" t="s">
        <v>25</v>
      </c>
    </row>
    <row r="54" spans="1:3" x14ac:dyDescent="0.25">
      <c r="A54" s="2" t="s">
        <v>26</v>
      </c>
      <c r="C54" s="5">
        <v>7421768</v>
      </c>
    </row>
    <row r="55" spans="1:3" x14ac:dyDescent="0.25">
      <c r="A55" s="2" t="s">
        <v>27</v>
      </c>
      <c r="C55" s="5">
        <f>0.5*(596940+477912)</f>
        <v>537426</v>
      </c>
    </row>
    <row r="56" spans="1:3" ht="15.6" thickBot="1" x14ac:dyDescent="0.3">
      <c r="A56" s="2" t="s">
        <v>25</v>
      </c>
      <c r="C56" s="7">
        <f>C54/C55</f>
        <v>13.809841727047072</v>
      </c>
    </row>
    <row r="57" spans="1:3" ht="15.6" thickTop="1" x14ac:dyDescent="0.25"/>
    <row r="58" spans="1:3" x14ac:dyDescent="0.25">
      <c r="A58" s="4" t="s">
        <v>28</v>
      </c>
    </row>
    <row r="59" spans="1:3" x14ac:dyDescent="0.25">
      <c r="A59" s="2" t="s">
        <v>29</v>
      </c>
      <c r="C59" s="5">
        <f>C55</f>
        <v>537426</v>
      </c>
    </row>
    <row r="60" spans="1:3" x14ac:dyDescent="0.25">
      <c r="A60" s="2" t="s">
        <v>30</v>
      </c>
      <c r="C60" s="6">
        <f>C54/365</f>
        <v>20333.610958904108</v>
      </c>
    </row>
    <row r="61" spans="1:3" ht="15.6" thickBot="1" x14ac:dyDescent="0.3">
      <c r="A61" s="2" t="s">
        <v>28</v>
      </c>
      <c r="C61" s="7">
        <f>C59/C60</f>
        <v>26.430426011699641</v>
      </c>
    </row>
    <row r="62" spans="1:3" ht="15.6" thickTop="1" x14ac:dyDescent="0.25"/>
    <row r="63" spans="1:3" x14ac:dyDescent="0.25">
      <c r="A63" s="3" t="s">
        <v>31</v>
      </c>
    </row>
    <row r="65" spans="1:3" x14ac:dyDescent="0.25">
      <c r="A65" s="4" t="s">
        <v>32</v>
      </c>
    </row>
    <row r="66" spans="1:3" x14ac:dyDescent="0.25">
      <c r="A66" s="2" t="s">
        <v>47</v>
      </c>
      <c r="C66" s="5">
        <f>7421768-4085602</f>
        <v>3336166</v>
      </c>
    </row>
    <row r="67" spans="1:3" x14ac:dyDescent="0.25">
      <c r="A67" s="2" t="s">
        <v>33</v>
      </c>
      <c r="C67" s="5">
        <v>7421768</v>
      </c>
    </row>
    <row r="68" spans="1:3" ht="15.6" thickBot="1" x14ac:dyDescent="0.3">
      <c r="A68" s="2" t="s">
        <v>32</v>
      </c>
      <c r="C68" s="12">
        <f>C66/C67</f>
        <v>0.44951095210736847</v>
      </c>
    </row>
    <row r="69" spans="1:3" ht="15.6" thickTop="1" x14ac:dyDescent="0.25"/>
    <row r="70" spans="1:3" x14ac:dyDescent="0.25">
      <c r="A70" s="4" t="s">
        <v>34</v>
      </c>
    </row>
    <row r="71" spans="1:3" x14ac:dyDescent="0.25">
      <c r="A71" s="2" t="s">
        <v>15</v>
      </c>
      <c r="C71" s="5">
        <v>1389575</v>
      </c>
    </row>
    <row r="72" spans="1:3" x14ac:dyDescent="0.25">
      <c r="A72" s="2" t="s">
        <v>33</v>
      </c>
      <c r="C72" s="5">
        <v>7421768</v>
      </c>
    </row>
    <row r="73" spans="1:3" ht="15.6" thickBot="1" x14ac:dyDescent="0.3">
      <c r="A73" s="2" t="s">
        <v>34</v>
      </c>
      <c r="C73" s="12">
        <f>C71/C72</f>
        <v>0.18722964662867392</v>
      </c>
    </row>
    <row r="74" spans="1:3" ht="15.6" thickTop="1" x14ac:dyDescent="0.25"/>
    <row r="75" spans="1:3" x14ac:dyDescent="0.25">
      <c r="A75" s="4" t="s">
        <v>35</v>
      </c>
    </row>
    <row r="76" spans="1:3" x14ac:dyDescent="0.25">
      <c r="A76" s="2" t="s">
        <v>36</v>
      </c>
      <c r="C76" s="5">
        <v>846912</v>
      </c>
    </row>
    <row r="77" spans="1:3" x14ac:dyDescent="0.25">
      <c r="A77" s="2" t="s">
        <v>33</v>
      </c>
      <c r="C77" s="5">
        <v>7421768</v>
      </c>
    </row>
    <row r="78" spans="1:3" ht="15.6" thickBot="1" x14ac:dyDescent="0.3">
      <c r="A78" s="2" t="s">
        <v>35</v>
      </c>
      <c r="C78" s="12">
        <f>C76/C77</f>
        <v>0.11411189355420434</v>
      </c>
    </row>
    <row r="79" spans="1:3" ht="15.6" thickTop="1" x14ac:dyDescent="0.25"/>
    <row r="80" spans="1:3" x14ac:dyDescent="0.25">
      <c r="A80" s="4" t="s">
        <v>37</v>
      </c>
    </row>
    <row r="81" spans="1:3" x14ac:dyDescent="0.25">
      <c r="A81" s="2" t="s">
        <v>36</v>
      </c>
      <c r="C81" s="5">
        <v>846912</v>
      </c>
    </row>
    <row r="82" spans="1:3" x14ac:dyDescent="0.25">
      <c r="A82" s="2" t="s">
        <v>9</v>
      </c>
      <c r="C82" s="5">
        <f>C50</f>
        <v>5493502</v>
      </c>
    </row>
    <row r="83" spans="1:3" ht="15.6" thickBot="1" x14ac:dyDescent="0.3">
      <c r="A83" s="2" t="s">
        <v>38</v>
      </c>
      <c r="C83" s="12">
        <f>C81/C82</f>
        <v>0.1541661402871975</v>
      </c>
    </row>
    <row r="84" spans="1:3" ht="15.6" thickTop="1" x14ac:dyDescent="0.25"/>
    <row r="85" spans="1:3" x14ac:dyDescent="0.25">
      <c r="A85" s="4" t="s">
        <v>39</v>
      </c>
    </row>
    <row r="86" spans="1:3" x14ac:dyDescent="0.25">
      <c r="A86" s="2" t="s">
        <v>36</v>
      </c>
      <c r="C86" s="5">
        <f>C81</f>
        <v>846912</v>
      </c>
    </row>
    <row r="87" spans="1:3" x14ac:dyDescent="0.25">
      <c r="A87" s="2" t="s">
        <v>40</v>
      </c>
      <c r="C87" s="5">
        <f>0.5*(1519530+1616052)</f>
        <v>1567791</v>
      </c>
    </row>
    <row r="88" spans="1:3" ht="15.6" thickBot="1" x14ac:dyDescent="0.3">
      <c r="A88" s="2" t="s">
        <v>41</v>
      </c>
      <c r="C88" s="12">
        <f>C86/C87</f>
        <v>0.5401944519390659</v>
      </c>
    </row>
    <row r="89" spans="1:3" ht="15.6" thickTop="1" x14ac:dyDescent="0.25"/>
    <row r="90" spans="1:3" x14ac:dyDescent="0.25">
      <c r="A90" s="4" t="s">
        <v>42</v>
      </c>
    </row>
    <row r="91" spans="1:3" x14ac:dyDescent="0.25">
      <c r="A91" s="2" t="s">
        <v>43</v>
      </c>
      <c r="C91" s="6">
        <v>3.91</v>
      </c>
    </row>
    <row r="93" spans="1:3" x14ac:dyDescent="0.25">
      <c r="A93" s="4" t="s">
        <v>44</v>
      </c>
    </row>
    <row r="94" spans="1:3" x14ac:dyDescent="0.25">
      <c r="A94" s="2" t="s">
        <v>45</v>
      </c>
      <c r="C94" s="6">
        <v>97.23</v>
      </c>
    </row>
    <row r="95" spans="1:3" x14ac:dyDescent="0.25">
      <c r="A95" s="2" t="s">
        <v>46</v>
      </c>
      <c r="C95" s="6">
        <f>C91</f>
        <v>3.91</v>
      </c>
    </row>
    <row r="96" spans="1:3" ht="15.6" thickBot="1" x14ac:dyDescent="0.3">
      <c r="A96" s="2" t="s">
        <v>44</v>
      </c>
      <c r="C96" s="7">
        <f>C94/C95</f>
        <v>24.867007672634273</v>
      </c>
    </row>
    <row r="97" spans="1:3" ht="15.6" thickTop="1" x14ac:dyDescent="0.25"/>
    <row r="98" spans="1:3" x14ac:dyDescent="0.25">
      <c r="A98" s="3" t="s">
        <v>48</v>
      </c>
    </row>
    <row r="100" spans="1:3" x14ac:dyDescent="0.25">
      <c r="A100" s="4" t="s">
        <v>49</v>
      </c>
    </row>
    <row r="101" spans="1:3" x14ac:dyDescent="0.25">
      <c r="A101" s="2" t="s">
        <v>50</v>
      </c>
      <c r="C101" s="5">
        <v>7421768</v>
      </c>
    </row>
    <row r="102" spans="1:3" x14ac:dyDescent="0.25">
      <c r="A102" s="2" t="s">
        <v>51</v>
      </c>
      <c r="C102" s="5">
        <v>7146079</v>
      </c>
    </row>
    <row r="103" spans="1:3" ht="15.6" thickBot="1" x14ac:dyDescent="0.3">
      <c r="A103" s="2" t="s">
        <v>52</v>
      </c>
      <c r="C103" s="12">
        <f>C101/C102-1</f>
        <v>3.8579058529859545E-2</v>
      </c>
    </row>
    <row r="104" spans="1:3" ht="15.6" thickTop="1" x14ac:dyDescent="0.25"/>
    <row r="105" spans="1:3" x14ac:dyDescent="0.25">
      <c r="A105" s="4" t="s">
        <v>53</v>
      </c>
    </row>
    <row r="106" spans="1:3" x14ac:dyDescent="0.25">
      <c r="A106" s="2" t="s">
        <v>54</v>
      </c>
      <c r="C106" s="5">
        <v>846912</v>
      </c>
    </row>
    <row r="107" spans="1:3" x14ac:dyDescent="0.25">
      <c r="A107" s="2" t="s">
        <v>55</v>
      </c>
      <c r="C107" s="5">
        <v>820470</v>
      </c>
    </row>
    <row r="108" spans="1:3" ht="15.6" thickBot="1" x14ac:dyDescent="0.3">
      <c r="A108" s="2" t="s">
        <v>56</v>
      </c>
      <c r="C108" s="12">
        <f>C106/C107-1</f>
        <v>3.2227869391933783E-2</v>
      </c>
    </row>
    <row r="109" spans="1:3" ht="15.6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Loiz</cp:lastModifiedBy>
  <dcterms:created xsi:type="dcterms:W3CDTF">2016-08-01T13:35:35Z</dcterms:created>
  <dcterms:modified xsi:type="dcterms:W3CDTF">2018-11-13T08:11:18Z</dcterms:modified>
</cp:coreProperties>
</file>