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65b8718543d4447/Desktop/Case/"/>
    </mc:Choice>
  </mc:AlternateContent>
  <xr:revisionPtr revIDLastSave="0" documentId="8_{A4D3C5E8-E2C2-4DAB-B91D-117989C20EF1}" xr6:coauthVersionLast="47" xr6:coauthVersionMax="47" xr10:uidLastSave="{00000000-0000-0000-0000-000000000000}"/>
  <bookViews>
    <workbookView xWindow="22932" yWindow="-108" windowWidth="23256" windowHeight="12576" tabRatio="609" activeTab="6" xr2:uid="{A8D20A52-437C-4FA3-98E2-FBAABAE46EC2}"/>
  </bookViews>
  <sheets>
    <sheet name="T Accounts" sheetId="1" r:id="rId1"/>
    <sheet name="Trial Balance" sheetId="2" r:id="rId2"/>
    <sheet name="Entries " sheetId="7" r:id="rId3"/>
    <sheet name="Income Statement" sheetId="3" r:id="rId4"/>
    <sheet name="FINANCIAL POSITION" sheetId="4" r:id="rId5"/>
    <sheet name="RETAINED EARNINGS" sheetId="5" r:id="rId6"/>
    <sheet name="Theory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8" l="1"/>
  <c r="M24" i="4"/>
  <c r="M23" i="4"/>
  <c r="D23" i="8"/>
  <c r="D21" i="8"/>
  <c r="B15" i="3"/>
  <c r="G6" i="2"/>
  <c r="F19" i="2"/>
  <c r="L22" i="1"/>
  <c r="I50" i="1"/>
  <c r="D25" i="2" s="1"/>
  <c r="F25" i="2" s="1"/>
  <c r="J50" i="1"/>
  <c r="E26" i="2"/>
  <c r="G26" i="2" s="1"/>
  <c r="E30" i="2"/>
  <c r="G30" i="2" s="1"/>
  <c r="F14" i="4" s="1"/>
  <c r="B41" i="1"/>
  <c r="A41" i="1"/>
  <c r="L37" i="1"/>
  <c r="D28" i="2" s="1"/>
  <c r="F28" i="2" s="1"/>
  <c r="F13" i="4" s="1"/>
  <c r="G34" i="1"/>
  <c r="F34" i="1"/>
  <c r="B34" i="1"/>
  <c r="A34" i="1"/>
  <c r="D11" i="2" s="1"/>
  <c r="F11" i="2" s="1"/>
  <c r="J27" i="1"/>
  <c r="I27" i="1"/>
  <c r="D10" i="2" s="1"/>
  <c r="F10" i="2" s="1"/>
  <c r="G27" i="1"/>
  <c r="F27" i="1"/>
  <c r="F9" i="2" s="1"/>
  <c r="B27" i="1"/>
  <c r="A27" i="1"/>
  <c r="M22" i="1"/>
  <c r="G20" i="1"/>
  <c r="F20" i="1"/>
  <c r="D7" i="2" s="1"/>
  <c r="B20" i="1"/>
  <c r="A20" i="1"/>
  <c r="A21" i="1" s="1"/>
  <c r="J18" i="1"/>
  <c r="I18" i="1"/>
  <c r="F12" i="1"/>
  <c r="F11" i="1"/>
  <c r="B11" i="1"/>
  <c r="A11" i="1"/>
  <c r="C8" i="4"/>
  <c r="G18" i="2"/>
  <c r="C3" i="5" s="1"/>
  <c r="G17" i="2"/>
  <c r="F12" i="4" s="1"/>
  <c r="E16" i="2"/>
  <c r="F13" i="2"/>
  <c r="E22" i="2"/>
  <c r="D33" i="2"/>
  <c r="F33" i="2" s="1"/>
  <c r="C10" i="4" s="1"/>
  <c r="E32" i="2"/>
  <c r="G32" i="2" s="1"/>
  <c r="F31" i="2"/>
  <c r="B18" i="3" s="1"/>
  <c r="D29" i="2"/>
  <c r="F29" i="2" s="1"/>
  <c r="C9" i="4" s="1"/>
  <c r="D21" i="2"/>
  <c r="F21" i="2" s="1"/>
  <c r="B16" i="3" s="1"/>
  <c r="F27" i="2"/>
  <c r="F15" i="4" s="1"/>
  <c r="F24" i="2"/>
  <c r="B17" i="3" s="1"/>
  <c r="E15" i="2"/>
  <c r="G15" i="2" s="1"/>
  <c r="F11" i="4" s="1"/>
  <c r="G14" i="2"/>
  <c r="F9" i="4" s="1"/>
  <c r="C34" i="2"/>
  <c r="B34" i="2"/>
  <c r="E20" i="2"/>
  <c r="F20" i="2" s="1"/>
  <c r="D8" i="2"/>
  <c r="F8" i="2" s="1"/>
  <c r="B12" i="1" l="1"/>
  <c r="G35" i="1"/>
  <c r="D12" i="2" s="1"/>
  <c r="F12" i="2" s="1"/>
  <c r="F7" i="2"/>
  <c r="B13" i="3" s="1"/>
  <c r="G16" i="2"/>
  <c r="B6" i="3" s="1"/>
  <c r="F7" i="4"/>
  <c r="E23" i="2"/>
  <c r="G23" i="2" s="1"/>
  <c r="B7" i="3" s="1"/>
  <c r="B8" i="3"/>
  <c r="C5" i="5"/>
  <c r="B9" i="3"/>
  <c r="F10" i="4"/>
  <c r="B14" i="3"/>
  <c r="D5" i="2"/>
  <c r="F5" i="2" s="1"/>
  <c r="F8" i="4"/>
  <c r="G22" i="2"/>
  <c r="E4" i="2"/>
  <c r="F4" i="2" s="1"/>
  <c r="C7" i="4" s="1"/>
  <c r="C12" i="4" s="1"/>
  <c r="B19" i="3" l="1"/>
  <c r="F17" i="4"/>
  <c r="D34" i="2"/>
  <c r="G34" i="2"/>
  <c r="F34" i="2"/>
  <c r="B5" i="3"/>
  <c r="B10" i="3" s="1"/>
  <c r="E34" i="2"/>
  <c r="B21" i="3" l="1"/>
  <c r="C4" i="5" s="1"/>
  <c r="C6" i="5" s="1"/>
</calcChain>
</file>

<file path=xl/sharedStrings.xml><?xml version="1.0" encoding="utf-8"?>
<sst xmlns="http://schemas.openxmlformats.org/spreadsheetml/2006/main" count="230" uniqueCount="121">
  <si>
    <t>TRIAL BALANCE</t>
  </si>
  <si>
    <t>Cash</t>
  </si>
  <si>
    <t>Expenses</t>
  </si>
  <si>
    <t>T ACCOUNTS</t>
  </si>
  <si>
    <t>CASH</t>
  </si>
  <si>
    <t>ACCOUNTS RECEIVABLE</t>
  </si>
  <si>
    <t>Debit</t>
  </si>
  <si>
    <t>Credit</t>
  </si>
  <si>
    <t xml:space="preserve">Debit </t>
  </si>
  <si>
    <t>ACCOUNTS PAYABLE</t>
  </si>
  <si>
    <t>TELEPHONE</t>
  </si>
  <si>
    <t>SUPPLIES</t>
  </si>
  <si>
    <t>INSURANCE EXPENSE</t>
  </si>
  <si>
    <t>PREPAID INSURANCE</t>
  </si>
  <si>
    <t>PREPAID RENT</t>
  </si>
  <si>
    <t>Account Title</t>
  </si>
  <si>
    <t>Accounts Receivable</t>
  </si>
  <si>
    <t>Accounts Payable</t>
  </si>
  <si>
    <t>Salary</t>
  </si>
  <si>
    <t>Rent</t>
  </si>
  <si>
    <t>Telephone</t>
  </si>
  <si>
    <t>Prepaid Rent</t>
  </si>
  <si>
    <t>Insurance</t>
  </si>
  <si>
    <t>Supplies</t>
  </si>
  <si>
    <t>Prepaid Insurance</t>
  </si>
  <si>
    <t>Adjustments</t>
  </si>
  <si>
    <t>Unadjusted Trial Balance April 30</t>
  </si>
  <si>
    <t>Adjusted Trial Balance May 31</t>
  </si>
  <si>
    <t>Furniture</t>
  </si>
  <si>
    <t>Accumulated Depreciation - Furniture</t>
  </si>
  <si>
    <t>Accumulated Depreciation - Equipment</t>
  </si>
  <si>
    <t>Unearned Service Revenue</t>
  </si>
  <si>
    <t>Capital Shares</t>
  </si>
  <si>
    <t>Retained Earnings</t>
  </si>
  <si>
    <t>Equipment</t>
  </si>
  <si>
    <t>SUPPLIES EXPENSE</t>
  </si>
  <si>
    <t>SERVICE REVENUE</t>
  </si>
  <si>
    <t>UNEARNED REVENUE</t>
  </si>
  <si>
    <t>VEHICLE</t>
  </si>
  <si>
    <t>INTEREST EXPENSE</t>
  </si>
  <si>
    <t>INTEREST PAYABLE</t>
  </si>
  <si>
    <t>DEPRECIATION EXPENSE</t>
  </si>
  <si>
    <t>ACCUMULAED DEPRECIATION - VEHICLE</t>
  </si>
  <si>
    <t>EQUIPMENT NEW</t>
  </si>
  <si>
    <t>ACC DEPRECIATION- EQIP OLD</t>
  </si>
  <si>
    <t>EQUIP OLD</t>
  </si>
  <si>
    <t>DEPRECIATION FURNITURE</t>
  </si>
  <si>
    <t>ACC DEPR FURNITURE</t>
  </si>
  <si>
    <t>ACC DEPR - EQUIPMENT</t>
  </si>
  <si>
    <t>Interest Expense</t>
  </si>
  <si>
    <t>Equipment Old</t>
  </si>
  <si>
    <t>Service Revenue</t>
  </si>
  <si>
    <t>Interest Payable</t>
  </si>
  <si>
    <t>Depreciation Furniture</t>
  </si>
  <si>
    <t>Accumulated Depreciation - Equipment Old</t>
  </si>
  <si>
    <t>Equipment New</t>
  </si>
  <si>
    <t>Accumulated Depreciation - Vehicle</t>
  </si>
  <si>
    <t>Depreciation Expense</t>
  </si>
  <si>
    <t>Notes Payable</t>
  </si>
  <si>
    <t>NOTES PAYABLE</t>
  </si>
  <si>
    <t>Vehicle</t>
  </si>
  <si>
    <t>INCOME STATEMENT</t>
  </si>
  <si>
    <t>Revenues</t>
  </si>
  <si>
    <t>Supplies Expense</t>
  </si>
  <si>
    <t>Net Income</t>
  </si>
  <si>
    <t>PERIOD ENDED 31 MAY</t>
  </si>
  <si>
    <t>Assets</t>
  </si>
  <si>
    <t>STATEMENT OF FINANCIAL POSITION AS AT</t>
  </si>
  <si>
    <t>Supplies expense</t>
  </si>
  <si>
    <t>Beginning Balance, Retained Earnings</t>
  </si>
  <si>
    <t>Liabilities</t>
  </si>
  <si>
    <t>TOTAL ASSETS</t>
  </si>
  <si>
    <t>TOTAL LIABILITIES</t>
  </si>
  <si>
    <t>c</t>
  </si>
  <si>
    <t xml:space="preserve">Supplies </t>
  </si>
  <si>
    <t>SALARY PAY</t>
  </si>
  <si>
    <t>RENT EXP</t>
  </si>
  <si>
    <t>PART B:</t>
  </si>
  <si>
    <t>General Journal</t>
  </si>
  <si>
    <t>Entry #</t>
  </si>
  <si>
    <t>Account Description</t>
  </si>
  <si>
    <t>Dr</t>
  </si>
  <si>
    <t>Cr</t>
  </si>
  <si>
    <t>GRADE:</t>
  </si>
  <si>
    <t>/39</t>
  </si>
  <si>
    <t xml:space="preserve">Salaries Expense </t>
  </si>
  <si>
    <t>Salaries Payable</t>
  </si>
  <si>
    <t xml:space="preserve">Acounts Payable </t>
  </si>
  <si>
    <t xml:space="preserve"> Insurance Expense</t>
  </si>
  <si>
    <t xml:space="preserve">Rent Expense </t>
  </si>
  <si>
    <t xml:space="preserve">Prepaid Rent </t>
  </si>
  <si>
    <t>Telephone Expense</t>
  </si>
  <si>
    <t xml:space="preserve">Cash </t>
  </si>
  <si>
    <t>Unearned Revenue</t>
  </si>
  <si>
    <t>Vechicle</t>
  </si>
  <si>
    <t>Accumulated Depreciation— Vechicle</t>
  </si>
  <si>
    <t>Accumulated Depreciation— Equipment old</t>
  </si>
  <si>
    <t>Equipment old</t>
  </si>
  <si>
    <t>Accumulated Depreciation— Equipment</t>
  </si>
  <si>
    <t>Accumulated Depreciation— Furniture</t>
  </si>
  <si>
    <t>Salary Payable</t>
  </si>
  <si>
    <t>Salary Expense</t>
  </si>
  <si>
    <t>Salaries Expense</t>
  </si>
  <si>
    <t>PART E: THEORY</t>
  </si>
  <si>
    <t>List 3 different types of users of the financial statements of The London Tour Company (present and potential). Explain briefly what type of information they are looking for.</t>
  </si>
  <si>
    <t>Users:</t>
  </si>
  <si>
    <t>Type of Information:</t>
  </si>
  <si>
    <t>/6</t>
  </si>
  <si>
    <t>Calculate the current ratio, as well as 2 other ratios you believe the bank will look at to assess the company's health.</t>
  </si>
  <si>
    <t>Explain briefly why you selected these ratios and how they apply to the bank's needs.</t>
  </si>
  <si>
    <t>What do these ratios show?</t>
  </si>
  <si>
    <t>Do you believe they will be same if calculated on financial statements for an entire year?</t>
  </si>
  <si>
    <t>Current ratio</t>
  </si>
  <si>
    <t>Ratio #2</t>
  </si>
  <si>
    <t>/10</t>
  </si>
  <si>
    <t>Ratio #3</t>
  </si>
  <si>
    <t>What can you recommend to Andrew to improve the current ratio?</t>
  </si>
  <si>
    <t>Be specific in assessing the impact of your recommendation on the current ratio.</t>
  </si>
  <si>
    <t>/4</t>
  </si>
  <si>
    <t xml:space="preserve">Asset Turnover </t>
  </si>
  <si>
    <t>Debt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</si>
</sst>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[$-409]d\-mmm\-yy;@"/>
    <numFmt numFmtId="166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i/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A0A0A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9C9C9C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164" fontId="0" fillId="0" borderId="0" xfId="1" applyFont="1"/>
    <xf numFmtId="164" fontId="0" fillId="0" borderId="2" xfId="1" applyFont="1" applyBorder="1"/>
    <xf numFmtId="164" fontId="0" fillId="0" borderId="0" xfId="0" applyNumberFormat="1"/>
    <xf numFmtId="164" fontId="2" fillId="0" borderId="0" xfId="0" applyNumberFormat="1" applyFont="1"/>
    <xf numFmtId="164" fontId="2" fillId="0" borderId="0" xfId="1" applyFont="1"/>
    <xf numFmtId="164" fontId="0" fillId="0" borderId="2" xfId="0" applyNumberFormat="1" applyBorder="1"/>
    <xf numFmtId="0" fontId="3" fillId="0" borderId="6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0" fillId="2" borderId="0" xfId="0" applyFill="1"/>
    <xf numFmtId="0" fontId="0" fillId="2" borderId="4" xfId="0" applyFill="1" applyBorder="1"/>
    <xf numFmtId="164" fontId="0" fillId="2" borderId="2" xfId="1" applyFont="1" applyFill="1" applyBorder="1"/>
    <xf numFmtId="164" fontId="0" fillId="2" borderId="5" xfId="1" applyFont="1" applyFill="1" applyBorder="1"/>
    <xf numFmtId="164" fontId="0" fillId="2" borderId="0" xfId="1" applyFont="1" applyFill="1"/>
    <xf numFmtId="164" fontId="0" fillId="2" borderId="4" xfId="1" applyFont="1" applyFill="1" applyBorder="1"/>
    <xf numFmtId="0" fontId="0" fillId="3" borderId="4" xfId="0" applyFill="1" applyBorder="1"/>
    <xf numFmtId="0" fontId="0" fillId="3" borderId="5" xfId="0" applyFill="1" applyBorder="1"/>
    <xf numFmtId="164" fontId="0" fillId="3" borderId="5" xfId="0" applyNumberFormat="1" applyFill="1" applyBorder="1"/>
    <xf numFmtId="164" fontId="0" fillId="3" borderId="4" xfId="0" applyNumberFormat="1" applyFill="1" applyBorder="1"/>
    <xf numFmtId="164" fontId="0" fillId="3" borderId="5" xfId="1" applyFont="1" applyFill="1" applyBorder="1"/>
    <xf numFmtId="0" fontId="0" fillId="4" borderId="4" xfId="0" applyFill="1" applyBorder="1"/>
    <xf numFmtId="0" fontId="0" fillId="4" borderId="3" xfId="0" applyFill="1" applyBorder="1"/>
    <xf numFmtId="164" fontId="2" fillId="0" borderId="2" xfId="1" applyFont="1" applyBorder="1"/>
    <xf numFmtId="0" fontId="0" fillId="4" borderId="10" xfId="0" applyFill="1" applyBorder="1"/>
    <xf numFmtId="0" fontId="0" fillId="4" borderId="9" xfId="0" applyFill="1" applyBorder="1"/>
    <xf numFmtId="164" fontId="0" fillId="4" borderId="9" xfId="0" applyNumberFormat="1" applyFill="1" applyBorder="1"/>
    <xf numFmtId="164" fontId="0" fillId="4" borderId="4" xfId="0" applyNumberFormat="1" applyFill="1" applyBorder="1"/>
    <xf numFmtId="164" fontId="0" fillId="3" borderId="4" xfId="1" applyFont="1" applyFill="1" applyBorder="1"/>
    <xf numFmtId="164" fontId="0" fillId="4" borderId="11" xfId="0" applyNumberFormat="1" applyFill="1" applyBorder="1"/>
    <xf numFmtId="164" fontId="0" fillId="4" borderId="9" xfId="1" applyFont="1" applyFill="1" applyBorder="1"/>
    <xf numFmtId="44" fontId="0" fillId="0" borderId="0" xfId="0" applyNumberFormat="1"/>
    <xf numFmtId="165" fontId="4" fillId="5" borderId="0" xfId="0" applyNumberFormat="1" applyFont="1" applyFill="1"/>
    <xf numFmtId="0" fontId="0" fillId="5" borderId="0" xfId="0" applyFill="1"/>
    <xf numFmtId="0" fontId="4" fillId="5" borderId="0" xfId="0" applyFont="1" applyFill="1" applyAlignment="1">
      <alignment horizontal="center"/>
    </xf>
    <xf numFmtId="166" fontId="0" fillId="5" borderId="0" xfId="2" applyNumberFormat="1" applyFont="1" applyFill="1"/>
    <xf numFmtId="165" fontId="4" fillId="6" borderId="12" xfId="0" applyNumberFormat="1" applyFont="1" applyFill="1" applyBorder="1" applyAlignment="1">
      <alignment horizontal="center"/>
    </xf>
    <xf numFmtId="166" fontId="4" fillId="6" borderId="12" xfId="2" applyNumberFormat="1" applyFont="1" applyFill="1" applyBorder="1" applyAlignment="1">
      <alignment horizontal="center"/>
    </xf>
    <xf numFmtId="0" fontId="4" fillId="0" borderId="15" xfId="0" applyFont="1" applyBorder="1"/>
    <xf numFmtId="0" fontId="4" fillId="0" borderId="16" xfId="0" applyFont="1" applyBorder="1"/>
    <xf numFmtId="0" fontId="4" fillId="0" borderId="17" xfId="0" quotePrefix="1" applyFont="1" applyBorder="1"/>
    <xf numFmtId="165" fontId="5" fillId="6" borderId="10" xfId="0" applyNumberFormat="1" applyFont="1" applyFill="1" applyBorder="1" applyAlignment="1">
      <alignment horizontal="left"/>
    </xf>
    <xf numFmtId="0" fontId="5" fillId="6" borderId="10" xfId="0" applyFont="1" applyFill="1" applyBorder="1" applyAlignment="1">
      <alignment horizontal="left"/>
    </xf>
    <xf numFmtId="0" fontId="5" fillId="6" borderId="10" xfId="0" applyFont="1" applyFill="1" applyBorder="1"/>
    <xf numFmtId="166" fontId="5" fillId="6" borderId="10" xfId="2" applyNumberFormat="1" applyFont="1" applyFill="1" applyBorder="1"/>
    <xf numFmtId="0" fontId="6" fillId="0" borderId="0" xfId="0" applyFont="1"/>
    <xf numFmtId="165" fontId="5" fillId="6" borderId="12" xfId="0" applyNumberFormat="1" applyFont="1" applyFill="1" applyBorder="1" applyAlignment="1">
      <alignment horizontal="left"/>
    </xf>
    <xf numFmtId="0" fontId="5" fillId="6" borderId="12" xfId="0" applyFont="1" applyFill="1" applyBorder="1" applyAlignment="1">
      <alignment horizontal="left"/>
    </xf>
    <xf numFmtId="0" fontId="5" fillId="6" borderId="12" xfId="0" applyFont="1" applyFill="1" applyBorder="1" applyAlignment="1">
      <alignment horizontal="left" indent="4"/>
    </xf>
    <xf numFmtId="166" fontId="5" fillId="6" borderId="12" xfId="2" applyNumberFormat="1" applyFont="1" applyFill="1" applyBorder="1"/>
    <xf numFmtId="0" fontId="7" fillId="0" borderId="0" xfId="0" applyFont="1"/>
    <xf numFmtId="0" fontId="8" fillId="0" borderId="0" xfId="0" applyFont="1"/>
    <xf numFmtId="0" fontId="5" fillId="6" borderId="12" xfId="0" applyFont="1" applyFill="1" applyBorder="1" applyAlignment="1">
      <alignment horizontal="left" indent="3"/>
    </xf>
    <xf numFmtId="0" fontId="9" fillId="0" borderId="0" xfId="0" applyFont="1"/>
    <xf numFmtId="0" fontId="10" fillId="0" borderId="0" xfId="0" applyFont="1"/>
    <xf numFmtId="0" fontId="5" fillId="6" borderId="12" xfId="0" applyFont="1" applyFill="1" applyBorder="1"/>
    <xf numFmtId="0" fontId="11" fillId="0" borderId="0" xfId="0" applyFont="1"/>
    <xf numFmtId="0" fontId="12" fillId="0" borderId="0" xfId="0" applyFont="1"/>
    <xf numFmtId="165" fontId="5" fillId="6" borderId="12" xfId="0" applyNumberFormat="1" applyFont="1" applyFill="1" applyBorder="1"/>
    <xf numFmtId="0" fontId="5" fillId="6" borderId="12" xfId="0" applyFont="1" applyFill="1" applyBorder="1" applyAlignment="1">
      <alignment horizontal="left" vertical="top"/>
    </xf>
    <xf numFmtId="0" fontId="5" fillId="6" borderId="12" xfId="0" applyFont="1" applyFill="1" applyBorder="1" applyAlignment="1">
      <alignment horizontal="left" indent="2"/>
    </xf>
    <xf numFmtId="165" fontId="0" fillId="0" borderId="0" xfId="0" applyNumberFormat="1"/>
    <xf numFmtId="166" fontId="0" fillId="0" borderId="0" xfId="2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6" borderId="13" xfId="0" applyFont="1" applyFill="1" applyBorder="1" applyAlignment="1">
      <alignment horizontal="center"/>
    </xf>
    <xf numFmtId="0" fontId="4" fillId="6" borderId="14" xfId="0" applyFont="1" applyFill="1" applyBorder="1" applyAlignment="1">
      <alignment horizontal="center"/>
    </xf>
    <xf numFmtId="16" fontId="0" fillId="0" borderId="0" xfId="0" applyNumberFormat="1" applyAlignment="1">
      <alignment horizontal="center"/>
    </xf>
    <xf numFmtId="0" fontId="4" fillId="0" borderId="0" xfId="0" applyFont="1"/>
    <xf numFmtId="0" fontId="13" fillId="7" borderId="5" xfId="0" applyFont="1" applyFill="1" applyBorder="1"/>
    <xf numFmtId="0" fontId="0" fillId="7" borderId="2" xfId="0" applyFill="1" applyBorder="1"/>
    <xf numFmtId="0" fontId="0" fillId="7" borderId="18" xfId="0" applyFill="1" applyBorder="1"/>
    <xf numFmtId="0" fontId="13" fillId="7" borderId="3" xfId="0" applyFont="1" applyFill="1" applyBorder="1"/>
    <xf numFmtId="0" fontId="0" fillId="7" borderId="1" xfId="0" applyFill="1" applyBorder="1"/>
    <xf numFmtId="0" fontId="0" fillId="7" borderId="19" xfId="0" applyFill="1" applyBorder="1"/>
    <xf numFmtId="0" fontId="4" fillId="8" borderId="0" xfId="0" applyFont="1" applyFill="1"/>
    <xf numFmtId="0" fontId="13" fillId="8" borderId="0" xfId="0" applyFont="1" applyFill="1"/>
    <xf numFmtId="0" fontId="14" fillId="7" borderId="5" xfId="0" applyFont="1" applyFill="1" applyBorder="1"/>
    <xf numFmtId="0" fontId="14" fillId="7" borderId="4" xfId="0" applyFont="1" applyFill="1" applyBorder="1"/>
    <xf numFmtId="0" fontId="0" fillId="7" borderId="0" xfId="0" applyFill="1"/>
    <xf numFmtId="0" fontId="0" fillId="7" borderId="20" xfId="0" applyFill="1" applyBorder="1"/>
    <xf numFmtId="0" fontId="15" fillId="7" borderId="3" xfId="0" applyFont="1" applyFill="1" applyBorder="1"/>
    <xf numFmtId="0" fontId="4" fillId="0" borderId="0" xfId="0" applyFont="1" applyAlignment="1">
      <alignment horizontal="center"/>
    </xf>
    <xf numFmtId="0" fontId="0" fillId="0" borderId="12" xfId="0" applyBorder="1"/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312420</xdr:colOff>
      <xdr:row>5</xdr:row>
      <xdr:rowOff>108585</xdr:rowOff>
    </xdr:from>
    <xdr:to>
      <xdr:col>23</xdr:col>
      <xdr:colOff>478155</xdr:colOff>
      <xdr:row>14</xdr:row>
      <xdr:rowOff>53340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38A8CE3-4E97-4D0C-B835-00C9D51AFDCA}"/>
            </a:ext>
          </a:extLst>
        </xdr:cNvPr>
        <xdr:cNvSpPr txBox="1"/>
      </xdr:nvSpPr>
      <xdr:spPr>
        <a:xfrm>
          <a:off x="8846820" y="1099185"/>
          <a:ext cx="5652135" cy="1712595"/>
        </a:xfrm>
        <a:prstGeom prst="rect">
          <a:avLst/>
        </a:prstGeom>
        <a:solidFill>
          <a:srgbClr val="FFFF00"/>
        </a:solidFill>
        <a:ln w="38100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/>
            <a:t>No amounts should</a:t>
          </a:r>
          <a:r>
            <a:rPr lang="en-US" sz="1400" baseline="0"/>
            <a:t> be typed in on this page. All amounts must be referenced from your other worksheets.</a:t>
          </a:r>
        </a:p>
        <a:p>
          <a:r>
            <a:rPr lang="en-US" sz="1400" b="1" baseline="0"/>
            <a:t>Please delete this text box.</a:t>
          </a:r>
          <a:endParaRPr lang="en-US" sz="1400" b="1"/>
        </a:p>
      </xdr:txBody>
    </xdr:sp>
    <xdr:clientData/>
  </xdr:twoCellAnchor>
  <xdr:twoCellAnchor>
    <xdr:from>
      <xdr:col>0</xdr:col>
      <xdr:colOff>0</xdr:colOff>
      <xdr:row>25</xdr:row>
      <xdr:rowOff>5715</xdr:rowOff>
    </xdr:from>
    <xdr:to>
      <xdr:col>14</xdr:col>
      <xdr:colOff>523875</xdr:colOff>
      <xdr:row>36</xdr:row>
      <xdr:rowOff>179070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1E10430-6C13-4B7E-81F4-4C2374EBA294}"/>
            </a:ext>
          </a:extLst>
        </xdr:cNvPr>
        <xdr:cNvSpPr txBox="1"/>
      </xdr:nvSpPr>
      <xdr:spPr>
        <a:xfrm>
          <a:off x="0" y="5057775"/>
          <a:ext cx="9058275" cy="218503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CA" sz="1100" baseline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41</xdr:row>
      <xdr:rowOff>165735</xdr:rowOff>
    </xdr:from>
    <xdr:to>
      <xdr:col>14</xdr:col>
      <xdr:colOff>523875</xdr:colOff>
      <xdr:row>53</xdr:row>
      <xdr:rowOff>156210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8C97B2C-2383-4078-8161-1BB8632E8E76}"/>
            </a:ext>
          </a:extLst>
        </xdr:cNvPr>
        <xdr:cNvSpPr txBox="1"/>
      </xdr:nvSpPr>
      <xdr:spPr>
        <a:xfrm>
          <a:off x="0" y="8189595"/>
          <a:ext cx="9058275" cy="22155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CA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F2974-AA38-45DC-8B54-60DD6BA1CFAC}">
  <dimension ref="A1:N50"/>
  <sheetViews>
    <sheetView workbookViewId="0">
      <selection activeCell="E26" sqref="E26"/>
    </sheetView>
  </sheetViews>
  <sheetFormatPr defaultRowHeight="14.4" x14ac:dyDescent="0.3"/>
  <cols>
    <col min="1" max="1" width="20.33203125" customWidth="1"/>
    <col min="2" max="2" width="15.21875" customWidth="1"/>
    <col min="6" max="6" width="12.77734375" customWidth="1"/>
    <col min="7" max="7" width="11.44140625" customWidth="1"/>
    <col min="9" max="9" width="11.77734375" customWidth="1"/>
    <col min="10" max="10" width="13.33203125" customWidth="1"/>
    <col min="11" max="11" width="12" customWidth="1"/>
    <col min="12" max="12" width="12.77734375" customWidth="1"/>
    <col min="13" max="13" width="27.33203125" customWidth="1"/>
  </cols>
  <sheetData>
    <row r="1" spans="1:13" x14ac:dyDescent="0.3">
      <c r="A1" s="68" t="s">
        <v>3</v>
      </c>
      <c r="B1" s="68"/>
      <c r="C1" s="68"/>
      <c r="D1" s="68"/>
      <c r="E1" s="68"/>
    </row>
    <row r="2" spans="1:13" x14ac:dyDescent="0.3">
      <c r="A2" s="67" t="s">
        <v>4</v>
      </c>
      <c r="B2" s="67"/>
      <c r="C2" s="1"/>
      <c r="D2" s="1"/>
      <c r="E2" s="1"/>
      <c r="F2" s="67" t="s">
        <v>5</v>
      </c>
      <c r="G2" s="67"/>
      <c r="I2" s="67" t="s">
        <v>37</v>
      </c>
      <c r="J2" s="67"/>
      <c r="L2" s="67" t="s">
        <v>38</v>
      </c>
      <c r="M2" s="67"/>
    </row>
    <row r="3" spans="1:13" x14ac:dyDescent="0.3">
      <c r="A3" s="2" t="s">
        <v>6</v>
      </c>
      <c r="B3" s="2" t="s">
        <v>7</v>
      </c>
      <c r="F3" s="2" t="s">
        <v>8</v>
      </c>
      <c r="G3" s="2" t="s">
        <v>7</v>
      </c>
      <c r="I3" t="s">
        <v>6</v>
      </c>
      <c r="J3" t="s">
        <v>7</v>
      </c>
      <c r="L3" t="s">
        <v>6</v>
      </c>
      <c r="M3" t="s">
        <v>7</v>
      </c>
    </row>
    <row r="4" spans="1:13" x14ac:dyDescent="0.3">
      <c r="A4" s="4">
        <v>21500</v>
      </c>
      <c r="B4" s="4">
        <v>3600</v>
      </c>
      <c r="F4" s="4">
        <v>3000</v>
      </c>
      <c r="G4" s="4"/>
      <c r="I4" s="4"/>
      <c r="J4" s="4">
        <v>7500</v>
      </c>
      <c r="L4" s="4">
        <v>40000</v>
      </c>
      <c r="M4" s="4"/>
    </row>
    <row r="5" spans="1:13" x14ac:dyDescent="0.3">
      <c r="A5" s="4">
        <v>7500</v>
      </c>
      <c r="B5" s="4">
        <v>1000</v>
      </c>
      <c r="F5" s="4"/>
    </row>
    <row r="6" spans="1:13" x14ac:dyDescent="0.3">
      <c r="A6" s="4"/>
      <c r="B6" s="4">
        <v>800</v>
      </c>
      <c r="F6" s="4"/>
      <c r="G6" s="4"/>
    </row>
    <row r="7" spans="1:13" x14ac:dyDescent="0.3">
      <c r="A7" s="4"/>
      <c r="B7" s="4">
        <v>6400</v>
      </c>
      <c r="F7" s="4"/>
      <c r="G7" s="4"/>
    </row>
    <row r="8" spans="1:13" x14ac:dyDescent="0.3">
      <c r="A8" s="4"/>
      <c r="B8" s="4">
        <v>10000</v>
      </c>
      <c r="F8" s="4"/>
      <c r="G8" s="4"/>
    </row>
    <row r="9" spans="1:13" x14ac:dyDescent="0.3">
      <c r="A9" s="4"/>
      <c r="B9" s="4">
        <v>10000</v>
      </c>
      <c r="F9" s="4"/>
      <c r="G9" s="4"/>
    </row>
    <row r="10" spans="1:13" x14ac:dyDescent="0.3">
      <c r="A10" s="4"/>
      <c r="B10" s="4">
        <v>5000</v>
      </c>
      <c r="F10" s="4"/>
      <c r="G10" s="4"/>
      <c r="L10" s="67" t="s">
        <v>59</v>
      </c>
      <c r="M10" s="67"/>
    </row>
    <row r="11" spans="1:13" x14ac:dyDescent="0.3">
      <c r="A11" s="5">
        <f>SUM(A4:A10)</f>
        <v>29000</v>
      </c>
      <c r="B11" s="5">
        <f>SUM(B4:B10)</f>
        <v>36800</v>
      </c>
      <c r="F11" s="5">
        <f>SUM(F4:F10)</f>
        <v>3000</v>
      </c>
      <c r="G11" s="5"/>
      <c r="L11" t="s">
        <v>6</v>
      </c>
      <c r="M11" t="s">
        <v>7</v>
      </c>
    </row>
    <row r="12" spans="1:13" x14ac:dyDescent="0.3">
      <c r="B12" s="7">
        <f>B11-A11</f>
        <v>7800</v>
      </c>
      <c r="F12" s="7">
        <f>F11-G11</f>
        <v>3000</v>
      </c>
      <c r="G12" s="7"/>
      <c r="M12" s="4">
        <v>30000</v>
      </c>
    </row>
    <row r="14" spans="1:13" x14ac:dyDescent="0.3">
      <c r="A14" s="67" t="s">
        <v>9</v>
      </c>
      <c r="B14" s="67"/>
      <c r="F14" s="67" t="s">
        <v>75</v>
      </c>
      <c r="G14" s="67"/>
      <c r="I14" s="67" t="s">
        <v>36</v>
      </c>
      <c r="J14" s="67"/>
    </row>
    <row r="15" spans="1:13" x14ac:dyDescent="0.3">
      <c r="A15" s="2" t="s">
        <v>6</v>
      </c>
      <c r="B15" s="2" t="s">
        <v>7</v>
      </c>
      <c r="F15" s="2" t="s">
        <v>6</v>
      </c>
      <c r="G15" s="2" t="s">
        <v>7</v>
      </c>
      <c r="I15" t="s">
        <v>6</v>
      </c>
      <c r="J15" t="s">
        <v>7</v>
      </c>
    </row>
    <row r="16" spans="1:13" x14ac:dyDescent="0.3">
      <c r="A16" s="4"/>
      <c r="B16" s="4">
        <v>800</v>
      </c>
      <c r="F16" s="4"/>
      <c r="G16" s="4"/>
      <c r="I16" s="4"/>
      <c r="J16" s="4">
        <v>21500</v>
      </c>
    </row>
    <row r="17" spans="1:13" x14ac:dyDescent="0.3">
      <c r="A17" s="4"/>
      <c r="B17" s="4">
        <v>55</v>
      </c>
      <c r="F17" s="4">
        <v>400</v>
      </c>
      <c r="G17" s="4"/>
      <c r="I17" s="4"/>
      <c r="J17" s="4">
        <v>3000</v>
      </c>
      <c r="L17" s="67" t="s">
        <v>41</v>
      </c>
      <c r="M17" s="67"/>
    </row>
    <row r="18" spans="1:13" x14ac:dyDescent="0.3">
      <c r="A18" s="4"/>
      <c r="B18" s="4">
        <v>5</v>
      </c>
      <c r="F18" s="4"/>
      <c r="G18" s="4"/>
      <c r="I18" s="5">
        <f>SUM(I16:I17)</f>
        <v>0</v>
      </c>
      <c r="J18" s="5">
        <f>SUM(J16:J17)</f>
        <v>24500</v>
      </c>
      <c r="L18" t="s">
        <v>6</v>
      </c>
      <c r="M18" t="s">
        <v>7</v>
      </c>
    </row>
    <row r="19" spans="1:13" x14ac:dyDescent="0.3">
      <c r="A19" s="4">
        <v>6400</v>
      </c>
      <c r="B19" s="4"/>
      <c r="F19" s="4"/>
      <c r="G19" s="4"/>
      <c r="L19" s="4">
        <v>600</v>
      </c>
      <c r="M19" s="4"/>
    </row>
    <row r="20" spans="1:13" x14ac:dyDescent="0.3">
      <c r="A20" s="5">
        <f>SUM(A16:A19)</f>
        <v>6400</v>
      </c>
      <c r="B20" s="5">
        <f>SUM(B16:B19)</f>
        <v>860</v>
      </c>
      <c r="F20" s="27">
        <f>SUM(F16:F19)</f>
        <v>400</v>
      </c>
      <c r="G20" s="5">
        <f>SUM(G16:G19)</f>
        <v>0</v>
      </c>
      <c r="L20" s="4">
        <v>250</v>
      </c>
      <c r="M20" s="4"/>
    </row>
    <row r="21" spans="1:13" x14ac:dyDescent="0.3">
      <c r="A21" s="8">
        <f>A20-B20</f>
        <v>5540</v>
      </c>
      <c r="B21" s="4"/>
      <c r="L21" s="4">
        <v>67</v>
      </c>
    </row>
    <row r="22" spans="1:13" x14ac:dyDescent="0.3">
      <c r="A22" s="67" t="s">
        <v>76</v>
      </c>
      <c r="B22" s="67"/>
      <c r="F22" s="67" t="s">
        <v>10</v>
      </c>
      <c r="G22" s="67"/>
      <c r="I22" s="67" t="s">
        <v>14</v>
      </c>
      <c r="J22" s="67"/>
      <c r="L22" s="5">
        <f>SUM(L19:L21)</f>
        <v>917</v>
      </c>
      <c r="M22" s="5">
        <f>SUM(M19:M20)</f>
        <v>0</v>
      </c>
    </row>
    <row r="23" spans="1:13" x14ac:dyDescent="0.3">
      <c r="A23" s="2" t="s">
        <v>6</v>
      </c>
      <c r="B23" s="2" t="s">
        <v>7</v>
      </c>
      <c r="F23" s="2" t="s">
        <v>6</v>
      </c>
      <c r="G23" s="2" t="s">
        <v>7</v>
      </c>
      <c r="I23" s="2" t="s">
        <v>6</v>
      </c>
      <c r="J23" s="2" t="s">
        <v>7</v>
      </c>
      <c r="L23" s="67" t="s">
        <v>42</v>
      </c>
      <c r="M23" s="67"/>
    </row>
    <row r="24" spans="1:13" x14ac:dyDescent="0.3">
      <c r="A24" s="4">
        <v>1000</v>
      </c>
      <c r="B24" s="4"/>
      <c r="F24" s="4">
        <v>50</v>
      </c>
      <c r="G24" s="4"/>
      <c r="I24" s="4">
        <v>800</v>
      </c>
      <c r="J24" s="4"/>
      <c r="L24" t="s">
        <v>6</v>
      </c>
      <c r="M24" t="s">
        <v>7</v>
      </c>
    </row>
    <row r="25" spans="1:13" x14ac:dyDescent="0.3">
      <c r="A25" s="4"/>
      <c r="B25" s="4"/>
      <c r="F25" s="4">
        <v>5</v>
      </c>
      <c r="G25" s="4"/>
      <c r="I25" s="4"/>
      <c r="J25" s="4"/>
      <c r="L25" s="4"/>
      <c r="M25" s="4">
        <v>600</v>
      </c>
    </row>
    <row r="26" spans="1:13" x14ac:dyDescent="0.3">
      <c r="A26" s="4"/>
      <c r="B26" s="4"/>
      <c r="F26" s="4"/>
      <c r="G26" s="4"/>
      <c r="I26" s="4"/>
      <c r="J26" s="4"/>
    </row>
    <row r="27" spans="1:13" x14ac:dyDescent="0.3">
      <c r="A27" s="5">
        <f>SUM(A24:A26)</f>
        <v>1000</v>
      </c>
      <c r="B27" s="5">
        <f>SUM(B24:B26)</f>
        <v>0</v>
      </c>
      <c r="F27" s="27">
        <f>SUM(F24:F26)</f>
        <v>55</v>
      </c>
      <c r="G27" s="5">
        <f>SUM(G24:G26)</f>
        <v>0</v>
      </c>
      <c r="I27" s="5">
        <f>SUM(I24:I26)</f>
        <v>800</v>
      </c>
      <c r="J27" s="5">
        <f>SUM(J24:J26)</f>
        <v>0</v>
      </c>
    </row>
    <row r="28" spans="1:13" x14ac:dyDescent="0.3">
      <c r="L28" s="67" t="s">
        <v>43</v>
      </c>
      <c r="M28" s="67"/>
    </row>
    <row r="29" spans="1:13" x14ac:dyDescent="0.3">
      <c r="A29" s="67" t="s">
        <v>12</v>
      </c>
      <c r="B29" s="67"/>
      <c r="F29" s="67" t="s">
        <v>11</v>
      </c>
      <c r="G29" s="67"/>
      <c r="I29" s="67" t="s">
        <v>35</v>
      </c>
      <c r="J29" s="67"/>
      <c r="L29" t="s">
        <v>6</v>
      </c>
      <c r="M29" t="s">
        <v>7</v>
      </c>
    </row>
    <row r="30" spans="1:13" x14ac:dyDescent="0.3">
      <c r="A30" s="2" t="s">
        <v>6</v>
      </c>
      <c r="B30" s="2" t="s">
        <v>7</v>
      </c>
      <c r="F30" s="2" t="s">
        <v>6</v>
      </c>
      <c r="G30" s="2" t="s">
        <v>7</v>
      </c>
      <c r="I30" t="s">
        <v>6</v>
      </c>
      <c r="J30" t="s">
        <v>7</v>
      </c>
      <c r="L30" s="4">
        <v>16000</v>
      </c>
      <c r="M30" s="4"/>
    </row>
    <row r="31" spans="1:13" x14ac:dyDescent="0.3">
      <c r="A31" s="4">
        <v>150</v>
      </c>
      <c r="B31" s="4"/>
      <c r="F31" s="4">
        <v>800</v>
      </c>
      <c r="G31" s="4"/>
      <c r="I31" s="4">
        <v>4840</v>
      </c>
      <c r="J31" s="4"/>
    </row>
    <row r="32" spans="1:13" x14ac:dyDescent="0.3">
      <c r="A32" s="4"/>
      <c r="B32" s="4"/>
      <c r="F32" s="4"/>
      <c r="G32" s="4">
        <v>4840</v>
      </c>
    </row>
    <row r="33" spans="1:14" x14ac:dyDescent="0.3">
      <c r="A33" s="4"/>
      <c r="B33" s="4"/>
      <c r="F33" s="4"/>
      <c r="G33" s="4"/>
    </row>
    <row r="34" spans="1:14" x14ac:dyDescent="0.3">
      <c r="A34" s="5">
        <f>SUM(A31:A33)</f>
        <v>150</v>
      </c>
      <c r="B34" s="5">
        <f>SUM(B31:B33)</f>
        <v>0</v>
      </c>
      <c r="F34" s="5">
        <f>SUM(F31:F33)</f>
        <v>800</v>
      </c>
      <c r="G34" s="5">
        <f>SUM(G31:G33)</f>
        <v>4840</v>
      </c>
      <c r="L34" s="67" t="s">
        <v>44</v>
      </c>
      <c r="M34" s="67"/>
    </row>
    <row r="35" spans="1:14" x14ac:dyDescent="0.3">
      <c r="G35" s="7">
        <f>G34-F34</f>
        <v>4040</v>
      </c>
      <c r="L35" t="s">
        <v>6</v>
      </c>
      <c r="M35" t="s">
        <v>7</v>
      </c>
    </row>
    <row r="36" spans="1:14" x14ac:dyDescent="0.3">
      <c r="A36" s="67" t="s">
        <v>13</v>
      </c>
      <c r="B36" s="67"/>
      <c r="F36" s="67" t="s">
        <v>39</v>
      </c>
      <c r="G36" s="67"/>
      <c r="I36" s="67" t="s">
        <v>40</v>
      </c>
      <c r="J36" s="67"/>
      <c r="L36" s="4">
        <v>4000</v>
      </c>
      <c r="M36" s="4"/>
    </row>
    <row r="37" spans="1:14" x14ac:dyDescent="0.3">
      <c r="A37" s="2" t="s">
        <v>6</v>
      </c>
      <c r="B37" s="2" t="s">
        <v>7</v>
      </c>
      <c r="F37" t="s">
        <v>6</v>
      </c>
      <c r="G37" t="s">
        <v>7</v>
      </c>
      <c r="I37" t="s">
        <v>6</v>
      </c>
      <c r="J37" t="s">
        <v>7</v>
      </c>
      <c r="L37" s="27">
        <f>L36-M36</f>
        <v>4000</v>
      </c>
      <c r="M37" s="5"/>
    </row>
    <row r="38" spans="1:14" x14ac:dyDescent="0.3">
      <c r="A38" s="4"/>
      <c r="B38" s="4">
        <v>150</v>
      </c>
      <c r="F38" s="4">
        <v>100</v>
      </c>
      <c r="G38" s="4"/>
      <c r="I38" s="4"/>
      <c r="J38" s="4">
        <v>100</v>
      </c>
    </row>
    <row r="39" spans="1:14" x14ac:dyDescent="0.3">
      <c r="A39" s="4"/>
      <c r="B39" s="4"/>
    </row>
    <row r="40" spans="1:14" x14ac:dyDescent="0.3">
      <c r="A40" s="4"/>
      <c r="B40" s="4"/>
      <c r="F40" s="67" t="s">
        <v>45</v>
      </c>
      <c r="G40" s="67"/>
      <c r="I40" s="67" t="s">
        <v>46</v>
      </c>
      <c r="J40" s="67"/>
      <c r="L40" s="67" t="s">
        <v>47</v>
      </c>
      <c r="M40" s="67"/>
    </row>
    <row r="41" spans="1:14" x14ac:dyDescent="0.3">
      <c r="A41" s="5">
        <f>SUM(A38:A40)</f>
        <v>0</v>
      </c>
      <c r="B41" s="5">
        <f>SUM(B38:B40)</f>
        <v>150</v>
      </c>
      <c r="F41" t="s">
        <v>6</v>
      </c>
      <c r="G41" t="s">
        <v>7</v>
      </c>
      <c r="I41" t="s">
        <v>6</v>
      </c>
      <c r="J41" t="s">
        <v>7</v>
      </c>
      <c r="L41" s="2" t="s">
        <v>6</v>
      </c>
      <c r="M41" s="2" t="s">
        <v>7</v>
      </c>
    </row>
    <row r="42" spans="1:14" x14ac:dyDescent="0.3">
      <c r="F42" s="4"/>
      <c r="G42" s="4">
        <v>8000</v>
      </c>
      <c r="I42" s="4">
        <v>67</v>
      </c>
      <c r="J42" s="4"/>
      <c r="L42" s="4"/>
      <c r="M42" s="8">
        <v>83</v>
      </c>
    </row>
    <row r="44" spans="1:14" x14ac:dyDescent="0.3">
      <c r="I44" s="67" t="s">
        <v>101</v>
      </c>
      <c r="J44" s="67"/>
    </row>
    <row r="45" spans="1:14" x14ac:dyDescent="0.3">
      <c r="I45" t="s">
        <v>6</v>
      </c>
      <c r="J45" t="s">
        <v>7</v>
      </c>
      <c r="L45" s="67" t="s">
        <v>48</v>
      </c>
      <c r="M45" s="67"/>
    </row>
    <row r="46" spans="1:14" x14ac:dyDescent="0.3">
      <c r="I46" s="4">
        <v>3600</v>
      </c>
      <c r="J46" s="4"/>
      <c r="L46" s="2" t="s">
        <v>6</v>
      </c>
      <c r="M46" s="2" t="s">
        <v>7</v>
      </c>
    </row>
    <row r="47" spans="1:14" x14ac:dyDescent="0.3">
      <c r="I47" s="4">
        <v>400</v>
      </c>
      <c r="J47" s="4"/>
      <c r="M47" s="8">
        <v>250</v>
      </c>
    </row>
    <row r="48" spans="1:14" x14ac:dyDescent="0.3">
      <c r="I48" s="4">
        <v>5000</v>
      </c>
      <c r="N48" t="s">
        <v>73</v>
      </c>
    </row>
    <row r="50" spans="9:10" x14ac:dyDescent="0.3">
      <c r="I50" s="5">
        <f>SUM(I46:I48)</f>
        <v>9000</v>
      </c>
      <c r="J50" s="5">
        <f>SUM(J46:J47)</f>
        <v>0</v>
      </c>
    </row>
  </sheetData>
  <mergeCells count="27">
    <mergeCell ref="A1:E1"/>
    <mergeCell ref="A2:B2"/>
    <mergeCell ref="F2:G2"/>
    <mergeCell ref="A14:B14"/>
    <mergeCell ref="F14:G14"/>
    <mergeCell ref="A22:B22"/>
    <mergeCell ref="F22:G22"/>
    <mergeCell ref="A29:B29"/>
    <mergeCell ref="F29:G29"/>
    <mergeCell ref="A36:B36"/>
    <mergeCell ref="I2:J2"/>
    <mergeCell ref="L2:M2"/>
    <mergeCell ref="L10:M10"/>
    <mergeCell ref="F36:G36"/>
    <mergeCell ref="I36:J36"/>
    <mergeCell ref="L17:M17"/>
    <mergeCell ref="L28:M28"/>
    <mergeCell ref="L34:M34"/>
    <mergeCell ref="I22:J22"/>
    <mergeCell ref="I29:J29"/>
    <mergeCell ref="L23:M23"/>
    <mergeCell ref="F40:G40"/>
    <mergeCell ref="I40:J40"/>
    <mergeCell ref="L40:M40"/>
    <mergeCell ref="L45:M45"/>
    <mergeCell ref="I14:J14"/>
    <mergeCell ref="I44:J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BF3D2-8C45-4B88-8022-2E3FDA0BBBA3}">
  <dimension ref="A1:G47"/>
  <sheetViews>
    <sheetView topLeftCell="A10" workbookViewId="0">
      <selection activeCell="D18" sqref="D18"/>
    </sheetView>
  </sheetViews>
  <sheetFormatPr defaultRowHeight="14.4" x14ac:dyDescent="0.3"/>
  <cols>
    <col min="1" max="1" width="42" customWidth="1"/>
    <col min="2" max="2" width="17.5546875" customWidth="1"/>
    <col min="3" max="3" width="17.33203125" customWidth="1"/>
    <col min="4" max="4" width="15.44140625" customWidth="1"/>
    <col min="5" max="5" width="16.5546875" customWidth="1"/>
    <col min="6" max="6" width="20.6640625" customWidth="1"/>
    <col min="7" max="7" width="19.6640625" customWidth="1"/>
  </cols>
  <sheetData>
    <row r="1" spans="1:7" x14ac:dyDescent="0.3">
      <c r="A1" t="s">
        <v>0</v>
      </c>
    </row>
    <row r="2" spans="1:7" x14ac:dyDescent="0.3">
      <c r="B2" s="69" t="s">
        <v>26</v>
      </c>
      <c r="C2" s="69"/>
      <c r="D2" s="69" t="s">
        <v>25</v>
      </c>
      <c r="E2" s="69"/>
      <c r="F2" s="69" t="s">
        <v>27</v>
      </c>
      <c r="G2" s="69"/>
    </row>
    <row r="3" spans="1:7" x14ac:dyDescent="0.3">
      <c r="A3" t="s">
        <v>15</v>
      </c>
      <c r="B3" s="14" t="s">
        <v>6</v>
      </c>
      <c r="C3" s="15" t="s">
        <v>7</v>
      </c>
      <c r="D3" s="20" t="s">
        <v>6</v>
      </c>
      <c r="E3" s="20" t="s">
        <v>7</v>
      </c>
      <c r="F3" s="28" t="s">
        <v>6</v>
      </c>
      <c r="G3" s="26" t="s">
        <v>7</v>
      </c>
    </row>
    <row r="4" spans="1:7" x14ac:dyDescent="0.3">
      <c r="A4" s="3" t="s">
        <v>1</v>
      </c>
      <c r="B4" s="16">
        <v>18200</v>
      </c>
      <c r="C4" s="17"/>
      <c r="D4" s="21"/>
      <c r="E4" s="22">
        <f>'T Accounts'!B12</f>
        <v>7800</v>
      </c>
      <c r="F4" s="30">
        <f>B4-E4</f>
        <v>10400</v>
      </c>
      <c r="G4" s="25"/>
    </row>
    <row r="5" spans="1:7" x14ac:dyDescent="0.3">
      <c r="A5" t="s">
        <v>16</v>
      </c>
      <c r="B5" s="18">
        <v>6630</v>
      </c>
      <c r="C5" s="19"/>
      <c r="D5" s="23">
        <f>'T Accounts'!F12</f>
        <v>3000</v>
      </c>
      <c r="E5" s="23"/>
      <c r="F5" s="30">
        <f>B5+D5</f>
        <v>9630</v>
      </c>
      <c r="G5" s="25"/>
    </row>
    <row r="6" spans="1:7" x14ac:dyDescent="0.3">
      <c r="A6" t="s">
        <v>17</v>
      </c>
      <c r="B6" s="18"/>
      <c r="C6" s="19">
        <v>6400</v>
      </c>
      <c r="D6" s="23"/>
      <c r="E6" s="20">
        <v>5540</v>
      </c>
      <c r="F6" s="30"/>
      <c r="G6" s="31">
        <f>C6+E6</f>
        <v>11940</v>
      </c>
    </row>
    <row r="7" spans="1:7" x14ac:dyDescent="0.3">
      <c r="A7" t="s">
        <v>100</v>
      </c>
      <c r="B7" s="18"/>
      <c r="C7" s="19"/>
      <c r="D7" s="23">
        <f>'T Accounts'!F20</f>
        <v>400</v>
      </c>
      <c r="E7" s="20"/>
      <c r="F7" s="30">
        <f>D7</f>
        <v>400</v>
      </c>
      <c r="G7" s="25"/>
    </row>
    <row r="8" spans="1:7" x14ac:dyDescent="0.3">
      <c r="A8" t="s">
        <v>19</v>
      </c>
      <c r="B8" s="18"/>
      <c r="C8" s="19"/>
      <c r="D8" s="23">
        <f>'T Accounts'!A27</f>
        <v>1000</v>
      </c>
      <c r="E8" s="20"/>
      <c r="F8" s="30">
        <f t="shared" ref="F8:F11" si="0">D8</f>
        <v>1000</v>
      </c>
      <c r="G8" s="25"/>
    </row>
    <row r="9" spans="1:7" x14ac:dyDescent="0.3">
      <c r="A9" t="s">
        <v>20</v>
      </c>
      <c r="B9" s="18"/>
      <c r="C9" s="19"/>
      <c r="D9" s="23">
        <v>60</v>
      </c>
      <c r="E9" s="20"/>
      <c r="F9" s="30">
        <f t="shared" si="0"/>
        <v>60</v>
      </c>
      <c r="G9" s="25"/>
    </row>
    <row r="10" spans="1:7" x14ac:dyDescent="0.3">
      <c r="A10" t="s">
        <v>21</v>
      </c>
      <c r="B10" s="18"/>
      <c r="C10" s="19"/>
      <c r="D10" s="23">
        <f>'T Accounts'!I27</f>
        <v>800</v>
      </c>
      <c r="E10" s="20"/>
      <c r="F10" s="30">
        <f t="shared" si="0"/>
        <v>800</v>
      </c>
      <c r="G10" s="25"/>
    </row>
    <row r="11" spans="1:7" x14ac:dyDescent="0.3">
      <c r="A11" t="s">
        <v>22</v>
      </c>
      <c r="B11" s="18"/>
      <c r="C11" s="19"/>
      <c r="D11" s="23">
        <f>'T Accounts'!A34</f>
        <v>150</v>
      </c>
      <c r="E11" s="20"/>
      <c r="F11" s="30">
        <f t="shared" si="0"/>
        <v>150</v>
      </c>
      <c r="G11" s="25"/>
    </row>
    <row r="12" spans="1:7" x14ac:dyDescent="0.3">
      <c r="A12" t="s">
        <v>23</v>
      </c>
      <c r="B12" s="18">
        <v>5240</v>
      </c>
      <c r="C12" s="19"/>
      <c r="D12" s="23">
        <f>'T Accounts'!G35</f>
        <v>4040</v>
      </c>
      <c r="E12" s="23"/>
      <c r="F12" s="30">
        <f>B12+D12</f>
        <v>9280</v>
      </c>
      <c r="G12" s="25"/>
    </row>
    <row r="13" spans="1:7" x14ac:dyDescent="0.3">
      <c r="A13" t="s">
        <v>28</v>
      </c>
      <c r="B13" s="18">
        <v>5000</v>
      </c>
      <c r="C13" s="19"/>
      <c r="D13" s="23"/>
      <c r="E13" s="20"/>
      <c r="F13" s="30">
        <f>B13</f>
        <v>5000</v>
      </c>
      <c r="G13" s="25"/>
    </row>
    <row r="14" spans="1:7" x14ac:dyDescent="0.3">
      <c r="A14" t="s">
        <v>29</v>
      </c>
      <c r="B14" s="18"/>
      <c r="C14" s="19">
        <v>1000</v>
      </c>
      <c r="D14" s="23"/>
      <c r="E14" s="23">
        <v>67</v>
      </c>
      <c r="F14" s="29"/>
      <c r="G14" s="31">
        <f>C14+E14</f>
        <v>1067</v>
      </c>
    </row>
    <row r="15" spans="1:7" x14ac:dyDescent="0.3">
      <c r="A15" t="s">
        <v>30</v>
      </c>
      <c r="B15" s="18"/>
      <c r="C15" s="19">
        <v>4000</v>
      </c>
      <c r="D15" s="23"/>
      <c r="E15" s="23">
        <f>'T Accounts'!M47</f>
        <v>250</v>
      </c>
      <c r="F15" s="29"/>
      <c r="G15" s="31">
        <f>C15+E15</f>
        <v>4250</v>
      </c>
    </row>
    <row r="16" spans="1:7" x14ac:dyDescent="0.3">
      <c r="A16" t="s">
        <v>31</v>
      </c>
      <c r="B16" s="18"/>
      <c r="C16" s="19">
        <v>1900</v>
      </c>
      <c r="D16" s="23"/>
      <c r="E16" s="23">
        <f>'T Accounts'!J4</f>
        <v>7500</v>
      </c>
      <c r="F16" s="29"/>
      <c r="G16" s="31">
        <f>E16+C16</f>
        <v>9400</v>
      </c>
    </row>
    <row r="17" spans="1:7" x14ac:dyDescent="0.3">
      <c r="A17" t="s">
        <v>32</v>
      </c>
      <c r="B17" s="18"/>
      <c r="C17" s="19">
        <v>20000</v>
      </c>
      <c r="D17" s="23"/>
      <c r="E17" s="20"/>
      <c r="F17" s="29"/>
      <c r="G17" s="31">
        <f>C17</f>
        <v>20000</v>
      </c>
    </row>
    <row r="18" spans="1:7" x14ac:dyDescent="0.3">
      <c r="A18" t="s">
        <v>33</v>
      </c>
      <c r="B18" s="18"/>
      <c r="C18" s="19">
        <v>10520</v>
      </c>
      <c r="D18" s="23"/>
      <c r="E18" s="20"/>
      <c r="F18" s="29"/>
      <c r="G18" s="31">
        <f>C18</f>
        <v>10520</v>
      </c>
    </row>
    <row r="19" spans="1:7" x14ac:dyDescent="0.3">
      <c r="A19" t="s">
        <v>34</v>
      </c>
      <c r="B19" s="18">
        <v>8000</v>
      </c>
      <c r="C19" s="19"/>
      <c r="D19" s="23"/>
      <c r="E19" s="20"/>
      <c r="F19" s="30">
        <f>B19+D19</f>
        <v>8000</v>
      </c>
      <c r="G19" s="25"/>
    </row>
    <row r="20" spans="1:7" x14ac:dyDescent="0.3">
      <c r="A20" t="s">
        <v>24</v>
      </c>
      <c r="B20" s="18">
        <v>750</v>
      </c>
      <c r="C20" s="19"/>
      <c r="D20" s="20"/>
      <c r="E20" s="23">
        <f>'T Accounts'!B41</f>
        <v>150</v>
      </c>
      <c r="F20" s="30">
        <f>B20-E20</f>
        <v>600</v>
      </c>
      <c r="G20" s="25"/>
    </row>
    <row r="21" spans="1:7" x14ac:dyDescent="0.3">
      <c r="A21" t="s">
        <v>49</v>
      </c>
      <c r="B21" s="18"/>
      <c r="C21" s="19"/>
      <c r="D21" s="23">
        <f>'T Accounts'!F38</f>
        <v>100</v>
      </c>
      <c r="E21" s="23"/>
      <c r="F21" s="30">
        <f>D21</f>
        <v>100</v>
      </c>
      <c r="G21" s="25"/>
    </row>
    <row r="22" spans="1:7" x14ac:dyDescent="0.3">
      <c r="A22" t="s">
        <v>50</v>
      </c>
      <c r="B22" s="18"/>
      <c r="C22" s="19"/>
      <c r="D22" s="20"/>
      <c r="E22" s="23">
        <f>'T Accounts'!G42</f>
        <v>8000</v>
      </c>
      <c r="F22" s="29"/>
      <c r="G22" s="31">
        <f>E22</f>
        <v>8000</v>
      </c>
    </row>
    <row r="23" spans="1:7" x14ac:dyDescent="0.3">
      <c r="A23" t="s">
        <v>51</v>
      </c>
      <c r="B23" s="18"/>
      <c r="C23" s="19"/>
      <c r="D23" s="20"/>
      <c r="E23" s="23">
        <f>'T Accounts'!J18</f>
        <v>24500</v>
      </c>
      <c r="F23" s="29"/>
      <c r="G23" s="31">
        <f>E23</f>
        <v>24500</v>
      </c>
    </row>
    <row r="24" spans="1:7" x14ac:dyDescent="0.3">
      <c r="A24" t="s">
        <v>68</v>
      </c>
      <c r="B24" s="18"/>
      <c r="C24" s="19"/>
      <c r="D24" s="23">
        <v>5240</v>
      </c>
      <c r="E24" s="23"/>
      <c r="F24" s="30">
        <f>D24</f>
        <v>5240</v>
      </c>
      <c r="G24" s="25"/>
    </row>
    <row r="25" spans="1:7" x14ac:dyDescent="0.3">
      <c r="A25" t="s">
        <v>102</v>
      </c>
      <c r="B25" s="18"/>
      <c r="C25" s="19"/>
      <c r="D25" s="23">
        <f>'T Accounts'!I50</f>
        <v>9000</v>
      </c>
      <c r="E25" s="23"/>
      <c r="F25" s="30">
        <f>D25</f>
        <v>9000</v>
      </c>
      <c r="G25" s="25"/>
    </row>
    <row r="26" spans="1:7" x14ac:dyDescent="0.3">
      <c r="A26" t="s">
        <v>52</v>
      </c>
      <c r="B26" s="18"/>
      <c r="C26" s="19"/>
      <c r="D26" s="20"/>
      <c r="E26" s="23">
        <f>'T Accounts'!J38</f>
        <v>100</v>
      </c>
      <c r="F26" s="29"/>
      <c r="G26" s="31">
        <f>E26</f>
        <v>100</v>
      </c>
    </row>
    <row r="27" spans="1:7" x14ac:dyDescent="0.3">
      <c r="A27" t="s">
        <v>53</v>
      </c>
      <c r="B27" s="18"/>
      <c r="C27" s="19"/>
      <c r="D27" s="23">
        <v>67</v>
      </c>
      <c r="E27" s="23"/>
      <c r="F27" s="30">
        <f>D27</f>
        <v>67</v>
      </c>
      <c r="G27" s="25"/>
    </row>
    <row r="28" spans="1:7" x14ac:dyDescent="0.3">
      <c r="A28" t="s">
        <v>54</v>
      </c>
      <c r="B28" s="18"/>
      <c r="C28" s="19"/>
      <c r="D28" s="23">
        <f>'T Accounts'!L37</f>
        <v>4000</v>
      </c>
      <c r="E28" s="23"/>
      <c r="F28" s="30">
        <f t="shared" ref="F28:F29" si="1">D28</f>
        <v>4000</v>
      </c>
      <c r="G28" s="25"/>
    </row>
    <row r="29" spans="1:7" x14ac:dyDescent="0.3">
      <c r="A29" t="s">
        <v>55</v>
      </c>
      <c r="B29" s="18"/>
      <c r="C29" s="19"/>
      <c r="D29" s="23">
        <f>'T Accounts'!L30</f>
        <v>16000</v>
      </c>
      <c r="E29" s="23"/>
      <c r="F29" s="30">
        <f t="shared" si="1"/>
        <v>16000</v>
      </c>
      <c r="G29" s="25"/>
    </row>
    <row r="30" spans="1:7" x14ac:dyDescent="0.3">
      <c r="A30" t="s">
        <v>56</v>
      </c>
      <c r="B30" s="18"/>
      <c r="C30" s="19"/>
      <c r="D30" s="23"/>
      <c r="E30" s="23">
        <f>'T Accounts'!M25</f>
        <v>600</v>
      </c>
      <c r="F30" s="29"/>
      <c r="G30" s="31">
        <f>E30</f>
        <v>600</v>
      </c>
    </row>
    <row r="31" spans="1:7" x14ac:dyDescent="0.3">
      <c r="A31" t="s">
        <v>57</v>
      </c>
      <c r="B31" s="18"/>
      <c r="C31" s="19"/>
      <c r="D31" s="23">
        <v>650</v>
      </c>
      <c r="E31" s="23"/>
      <c r="F31" s="30">
        <f>D31</f>
        <v>650</v>
      </c>
      <c r="G31" s="25"/>
    </row>
    <row r="32" spans="1:7" x14ac:dyDescent="0.3">
      <c r="A32" t="s">
        <v>58</v>
      </c>
      <c r="B32" s="18"/>
      <c r="C32" s="19"/>
      <c r="D32" s="23"/>
      <c r="E32" s="23">
        <f>'T Accounts'!M12</f>
        <v>30000</v>
      </c>
      <c r="F32" s="29"/>
      <c r="G32" s="31">
        <f>E32</f>
        <v>30000</v>
      </c>
    </row>
    <row r="33" spans="1:7" x14ac:dyDescent="0.3">
      <c r="A33" t="s">
        <v>60</v>
      </c>
      <c r="B33" s="18"/>
      <c r="C33" s="19"/>
      <c r="D33" s="32">
        <f>'T Accounts'!L4</f>
        <v>40000</v>
      </c>
      <c r="E33" s="23"/>
      <c r="F33" s="34">
        <f>D33</f>
        <v>40000</v>
      </c>
      <c r="G33" s="25"/>
    </row>
    <row r="34" spans="1:7" x14ac:dyDescent="0.3">
      <c r="A34" s="3"/>
      <c r="B34" s="16">
        <f>SUM(B4:B20)</f>
        <v>43820</v>
      </c>
      <c r="C34" s="17">
        <f>SUM(C4:C20)</f>
        <v>43820</v>
      </c>
      <c r="D34" s="24">
        <f>SUM(D4:D33)</f>
        <v>84507</v>
      </c>
      <c r="E34" s="24">
        <f>SUM(E4:E33)</f>
        <v>84507</v>
      </c>
      <c r="F34" s="33">
        <f>SUM(F4:F33)</f>
        <v>120377</v>
      </c>
      <c r="G34" s="33">
        <f>SUM(G4:G33)</f>
        <v>120377</v>
      </c>
    </row>
    <row r="35" spans="1:7" x14ac:dyDescent="0.3">
      <c r="D35" s="35"/>
      <c r="E35" s="35"/>
      <c r="G35" s="35"/>
    </row>
    <row r="36" spans="1:7" x14ac:dyDescent="0.3">
      <c r="A36" s="10"/>
      <c r="B36" s="13"/>
      <c r="C36" s="13"/>
    </row>
    <row r="37" spans="1:7" x14ac:dyDescent="0.3">
      <c r="A37" s="10"/>
      <c r="B37" s="13"/>
      <c r="C37" s="13"/>
    </row>
    <row r="38" spans="1:7" x14ac:dyDescent="0.3">
      <c r="A38" s="10"/>
      <c r="B38" s="13"/>
      <c r="C38" s="13"/>
    </row>
    <row r="39" spans="1:7" x14ac:dyDescent="0.3">
      <c r="A39" s="10"/>
      <c r="B39" s="13"/>
      <c r="C39" s="13"/>
    </row>
    <row r="40" spans="1:7" x14ac:dyDescent="0.3">
      <c r="A40" s="11"/>
      <c r="B40" s="13"/>
      <c r="C40" s="13"/>
    </row>
    <row r="41" spans="1:7" x14ac:dyDescent="0.3">
      <c r="A41" s="12"/>
      <c r="B41" s="13"/>
      <c r="C41" s="13"/>
    </row>
    <row r="42" spans="1:7" x14ac:dyDescent="0.3">
      <c r="A42" s="12"/>
      <c r="B42" s="13"/>
      <c r="C42" s="13"/>
    </row>
    <row r="43" spans="1:7" x14ac:dyDescent="0.3">
      <c r="A43" s="12"/>
      <c r="B43" s="13"/>
      <c r="C43" s="13"/>
    </row>
    <row r="44" spans="1:7" x14ac:dyDescent="0.3">
      <c r="A44" s="12"/>
      <c r="B44" s="13"/>
      <c r="C44" s="13"/>
    </row>
    <row r="45" spans="1:7" x14ac:dyDescent="0.3">
      <c r="A45" s="11"/>
      <c r="B45" s="13"/>
      <c r="C45" s="13"/>
    </row>
    <row r="46" spans="1:7" x14ac:dyDescent="0.3">
      <c r="A46" s="12"/>
      <c r="B46" s="13"/>
      <c r="C46" s="13"/>
    </row>
    <row r="47" spans="1:7" x14ac:dyDescent="0.3">
      <c r="A47" s="12"/>
      <c r="B47" s="13"/>
      <c r="C47" s="13"/>
    </row>
  </sheetData>
  <mergeCells count="3">
    <mergeCell ref="B2:C2"/>
    <mergeCell ref="D2:E2"/>
    <mergeCell ref="F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629FD-A80B-44B2-A78F-B7F69C8411BA}">
  <dimension ref="A1:O69"/>
  <sheetViews>
    <sheetView topLeftCell="A46" workbookViewId="0">
      <selection activeCell="D52" sqref="D52"/>
    </sheetView>
  </sheetViews>
  <sheetFormatPr defaultRowHeight="14.4" x14ac:dyDescent="0.3"/>
  <cols>
    <col min="1" max="1" width="13.33203125" style="65" customWidth="1"/>
    <col min="2" max="2" width="8.109375" customWidth="1"/>
    <col min="3" max="3" width="47.88671875" customWidth="1"/>
    <col min="4" max="4" width="17.44140625" style="66" customWidth="1"/>
    <col min="5" max="5" width="16.88671875" style="66" customWidth="1"/>
    <col min="9" max="9" width="11" customWidth="1"/>
  </cols>
  <sheetData>
    <row r="1" spans="1:15" ht="31.5" customHeight="1" thickBot="1" x14ac:dyDescent="0.35">
      <c r="A1" s="36" t="s">
        <v>77</v>
      </c>
      <c r="B1" s="37"/>
      <c r="C1" s="38" t="s">
        <v>78</v>
      </c>
      <c r="D1" s="39"/>
      <c r="E1" s="39"/>
    </row>
    <row r="2" spans="1:15" ht="16.2" thickBot="1" x14ac:dyDescent="0.35">
      <c r="A2" s="40" t="s">
        <v>79</v>
      </c>
      <c r="B2" s="70" t="s">
        <v>80</v>
      </c>
      <c r="C2" s="71"/>
      <c r="D2" s="41" t="s">
        <v>81</v>
      </c>
      <c r="E2" s="41" t="s">
        <v>82</v>
      </c>
      <c r="I2" s="42" t="s">
        <v>83</v>
      </c>
      <c r="J2" s="43"/>
      <c r="K2" s="44" t="s">
        <v>84</v>
      </c>
      <c r="L2" s="1"/>
      <c r="M2" s="1"/>
      <c r="N2" s="1"/>
    </row>
    <row r="3" spans="1:15" ht="15.6" x14ac:dyDescent="0.3">
      <c r="A3" s="45"/>
      <c r="B3" s="46">
        <v>1</v>
      </c>
      <c r="C3" s="47" t="s">
        <v>85</v>
      </c>
      <c r="D3" s="48">
        <v>3600</v>
      </c>
      <c r="E3" s="48"/>
      <c r="I3" s="49"/>
      <c r="J3" s="1"/>
      <c r="K3" s="1"/>
      <c r="L3" s="1"/>
      <c r="M3" s="1"/>
      <c r="N3" s="1"/>
    </row>
    <row r="4" spans="1:15" ht="15.6" x14ac:dyDescent="0.3">
      <c r="A4" s="50"/>
      <c r="B4" s="51"/>
      <c r="C4" s="52" t="s">
        <v>1</v>
      </c>
      <c r="D4" s="53"/>
      <c r="E4" s="53">
        <v>3600</v>
      </c>
      <c r="F4" s="54"/>
      <c r="G4" s="54"/>
      <c r="H4" s="54"/>
      <c r="I4" s="49"/>
      <c r="J4" s="55"/>
      <c r="K4" s="55"/>
      <c r="L4" s="55"/>
    </row>
    <row r="5" spans="1:15" ht="15.6" x14ac:dyDescent="0.3">
      <c r="A5" s="50"/>
      <c r="B5" s="51"/>
      <c r="C5" s="56"/>
      <c r="D5" s="53"/>
      <c r="E5" s="53"/>
      <c r="F5" s="54"/>
      <c r="G5" s="54"/>
      <c r="H5" s="54"/>
      <c r="I5" s="57"/>
      <c r="J5" s="55"/>
      <c r="K5" s="55"/>
      <c r="L5" s="55"/>
    </row>
    <row r="6" spans="1:15" ht="15.6" x14ac:dyDescent="0.3">
      <c r="A6" s="50"/>
      <c r="B6" s="51">
        <v>2</v>
      </c>
      <c r="C6" s="47" t="s">
        <v>85</v>
      </c>
      <c r="D6" s="53">
        <v>400</v>
      </c>
      <c r="E6" s="53"/>
      <c r="I6" s="57"/>
    </row>
    <row r="7" spans="1:15" ht="15.6" x14ac:dyDescent="0.3">
      <c r="A7" s="50"/>
      <c r="B7" s="51"/>
      <c r="C7" s="52" t="s">
        <v>86</v>
      </c>
      <c r="D7" s="53"/>
      <c r="E7" s="53">
        <v>400</v>
      </c>
      <c r="I7" s="58"/>
    </row>
    <row r="8" spans="1:15" x14ac:dyDescent="0.3">
      <c r="A8" s="50"/>
      <c r="B8" s="51"/>
      <c r="C8" s="59"/>
      <c r="D8" s="53"/>
      <c r="E8" s="53"/>
    </row>
    <row r="9" spans="1:15" x14ac:dyDescent="0.3">
      <c r="A9" s="50"/>
      <c r="B9" s="51">
        <v>3</v>
      </c>
      <c r="C9" s="59" t="s">
        <v>23</v>
      </c>
      <c r="D9" s="53">
        <v>800</v>
      </c>
      <c r="E9" s="53"/>
      <c r="F9">
        <v>800</v>
      </c>
    </row>
    <row r="10" spans="1:15" x14ac:dyDescent="0.3">
      <c r="A10" s="50"/>
      <c r="B10" s="51"/>
      <c r="C10" s="52" t="s">
        <v>87</v>
      </c>
      <c r="D10" s="53"/>
      <c r="E10" s="53">
        <v>800</v>
      </c>
    </row>
    <row r="11" spans="1:15" x14ac:dyDescent="0.3">
      <c r="A11" s="50"/>
      <c r="B11" s="51"/>
      <c r="C11" s="59"/>
      <c r="D11" s="53"/>
      <c r="E11" s="53"/>
    </row>
    <row r="12" spans="1:15" x14ac:dyDescent="0.3">
      <c r="A12" s="50"/>
      <c r="B12" s="51">
        <v>4</v>
      </c>
      <c r="C12" s="59" t="s">
        <v>88</v>
      </c>
      <c r="D12" s="53">
        <v>150</v>
      </c>
      <c r="E12" s="53"/>
      <c r="I12" s="60"/>
      <c r="J12" s="61"/>
      <c r="K12" s="61"/>
      <c r="L12" s="61"/>
      <c r="M12" s="61"/>
      <c r="N12" s="61"/>
      <c r="O12" s="61"/>
    </row>
    <row r="13" spans="1:15" x14ac:dyDescent="0.3">
      <c r="A13" s="50"/>
      <c r="B13" s="51"/>
      <c r="C13" s="52" t="s">
        <v>24</v>
      </c>
      <c r="D13" s="53"/>
      <c r="E13" s="53">
        <v>150</v>
      </c>
    </row>
    <row r="14" spans="1:15" x14ac:dyDescent="0.3">
      <c r="A14" s="50"/>
      <c r="B14" s="51"/>
      <c r="C14" s="59"/>
      <c r="D14" s="53"/>
      <c r="E14" s="53"/>
    </row>
    <row r="15" spans="1:15" x14ac:dyDescent="0.3">
      <c r="A15" s="50"/>
      <c r="B15" s="51">
        <v>5</v>
      </c>
      <c r="C15" s="59" t="s">
        <v>89</v>
      </c>
      <c r="D15" s="53">
        <v>1000</v>
      </c>
      <c r="E15" s="53"/>
    </row>
    <row r="16" spans="1:15" x14ac:dyDescent="0.3">
      <c r="A16" s="50"/>
      <c r="B16" s="51"/>
      <c r="C16" s="52" t="s">
        <v>1</v>
      </c>
      <c r="D16" s="53"/>
      <c r="E16" s="53">
        <v>1000</v>
      </c>
    </row>
    <row r="17" spans="1:5" x14ac:dyDescent="0.3">
      <c r="A17" s="50"/>
      <c r="B17" s="51"/>
      <c r="C17" s="59"/>
      <c r="D17" s="53"/>
      <c r="E17" s="53"/>
    </row>
    <row r="18" spans="1:5" x14ac:dyDescent="0.3">
      <c r="A18" s="50"/>
      <c r="B18" s="51">
        <v>6</v>
      </c>
      <c r="C18" s="59" t="s">
        <v>90</v>
      </c>
      <c r="D18" s="53">
        <v>800</v>
      </c>
      <c r="E18" s="53"/>
    </row>
    <row r="19" spans="1:5" x14ac:dyDescent="0.3">
      <c r="A19" s="50"/>
      <c r="B19" s="51"/>
      <c r="C19" s="52" t="s">
        <v>1</v>
      </c>
      <c r="D19" s="53"/>
      <c r="E19" s="53">
        <v>800</v>
      </c>
    </row>
    <row r="20" spans="1:5" x14ac:dyDescent="0.3">
      <c r="A20" s="50"/>
      <c r="B20" s="51"/>
      <c r="C20" s="59"/>
      <c r="D20" s="53"/>
      <c r="E20" s="53"/>
    </row>
    <row r="21" spans="1:5" x14ac:dyDescent="0.3">
      <c r="A21" s="50"/>
      <c r="B21" s="51">
        <v>7</v>
      </c>
      <c r="C21" s="59" t="s">
        <v>91</v>
      </c>
      <c r="D21" s="53">
        <v>55</v>
      </c>
      <c r="E21" s="53"/>
    </row>
    <row r="22" spans="1:5" x14ac:dyDescent="0.3">
      <c r="A22" s="50"/>
      <c r="B22" s="51"/>
      <c r="C22" s="52" t="s">
        <v>17</v>
      </c>
      <c r="D22" s="53"/>
      <c r="E22" s="53">
        <v>55</v>
      </c>
    </row>
    <row r="23" spans="1:5" x14ac:dyDescent="0.3">
      <c r="A23" s="50"/>
      <c r="B23" s="51"/>
      <c r="C23" s="56"/>
      <c r="D23" s="53"/>
      <c r="E23" s="53"/>
    </row>
    <row r="24" spans="1:5" x14ac:dyDescent="0.3">
      <c r="A24" s="50"/>
      <c r="B24" s="51">
        <v>8</v>
      </c>
      <c r="C24" s="59" t="s">
        <v>91</v>
      </c>
      <c r="D24" s="53">
        <v>5</v>
      </c>
      <c r="E24" s="53"/>
    </row>
    <row r="25" spans="1:5" x14ac:dyDescent="0.3">
      <c r="A25" s="50"/>
      <c r="B25" s="51"/>
      <c r="C25" s="52" t="s">
        <v>17</v>
      </c>
      <c r="D25" s="53"/>
      <c r="E25" s="53">
        <v>5</v>
      </c>
    </row>
    <row r="26" spans="1:5" x14ac:dyDescent="0.3">
      <c r="A26" s="50"/>
      <c r="B26" s="51"/>
      <c r="C26" s="56"/>
      <c r="D26" s="53"/>
      <c r="E26" s="53"/>
    </row>
    <row r="27" spans="1:5" x14ac:dyDescent="0.3">
      <c r="A27" s="50"/>
      <c r="B27" s="51">
        <v>9</v>
      </c>
      <c r="C27" s="59" t="s">
        <v>17</v>
      </c>
      <c r="D27" s="53">
        <v>6400</v>
      </c>
      <c r="E27" s="53"/>
    </row>
    <row r="28" spans="1:5" x14ac:dyDescent="0.3">
      <c r="A28" s="50"/>
      <c r="B28" s="51"/>
      <c r="C28" s="52" t="s">
        <v>1</v>
      </c>
      <c r="D28" s="53"/>
      <c r="E28" s="53">
        <v>6400</v>
      </c>
    </row>
    <row r="29" spans="1:5" x14ac:dyDescent="0.3">
      <c r="A29" s="50"/>
      <c r="B29" s="51"/>
      <c r="C29" s="59"/>
      <c r="D29" s="53"/>
      <c r="E29" s="53"/>
    </row>
    <row r="30" spans="1:5" x14ac:dyDescent="0.3">
      <c r="A30" s="50"/>
      <c r="B30" s="51">
        <v>10</v>
      </c>
      <c r="C30" s="59" t="s">
        <v>85</v>
      </c>
      <c r="D30" s="53">
        <v>5000</v>
      </c>
      <c r="E30" s="53"/>
    </row>
    <row r="31" spans="1:5" x14ac:dyDescent="0.3">
      <c r="A31" s="50"/>
      <c r="B31" s="51"/>
      <c r="C31" s="52" t="s">
        <v>1</v>
      </c>
      <c r="D31" s="53"/>
      <c r="E31" s="53">
        <v>5000</v>
      </c>
    </row>
    <row r="32" spans="1:5" x14ac:dyDescent="0.3">
      <c r="A32" s="50"/>
      <c r="B32" s="51"/>
      <c r="C32" s="56"/>
      <c r="D32" s="53"/>
      <c r="E32" s="53"/>
    </row>
    <row r="33" spans="1:5" ht="17.25" customHeight="1" x14ac:dyDescent="0.3">
      <c r="A33" s="50"/>
      <c r="B33" s="51">
        <v>11</v>
      </c>
      <c r="C33" s="59" t="s">
        <v>63</v>
      </c>
      <c r="D33" s="53">
        <v>4840</v>
      </c>
      <c r="E33" s="53"/>
    </row>
    <row r="34" spans="1:5" x14ac:dyDescent="0.3">
      <c r="A34" s="50"/>
      <c r="B34" s="51"/>
      <c r="C34" s="52" t="s">
        <v>74</v>
      </c>
      <c r="D34" s="53"/>
      <c r="E34" s="53">
        <v>4840</v>
      </c>
    </row>
    <row r="35" spans="1:5" x14ac:dyDescent="0.3">
      <c r="A35" s="50"/>
      <c r="B35" s="51"/>
      <c r="C35" s="52"/>
      <c r="D35" s="53"/>
      <c r="E35" s="53"/>
    </row>
    <row r="36" spans="1:5" x14ac:dyDescent="0.3">
      <c r="A36" s="50"/>
      <c r="B36" s="51">
        <v>12</v>
      </c>
      <c r="C36" s="59" t="s">
        <v>1</v>
      </c>
      <c r="D36" s="53">
        <v>21500</v>
      </c>
      <c r="E36" s="53"/>
    </row>
    <row r="37" spans="1:5" x14ac:dyDescent="0.3">
      <c r="A37" s="62"/>
      <c r="B37" s="51"/>
      <c r="C37" s="52" t="s">
        <v>51</v>
      </c>
      <c r="D37" s="53"/>
      <c r="E37" s="53">
        <v>21500</v>
      </c>
    </row>
    <row r="38" spans="1:5" x14ac:dyDescent="0.3">
      <c r="A38" s="62"/>
      <c r="B38" s="59"/>
      <c r="C38" s="56"/>
      <c r="D38" s="53"/>
      <c r="E38" s="53"/>
    </row>
    <row r="39" spans="1:5" x14ac:dyDescent="0.3">
      <c r="A39" s="62"/>
      <c r="B39" s="51">
        <v>13</v>
      </c>
      <c r="C39" s="59" t="s">
        <v>16</v>
      </c>
      <c r="D39" s="53">
        <v>3000</v>
      </c>
      <c r="E39" s="53"/>
    </row>
    <row r="40" spans="1:5" x14ac:dyDescent="0.3">
      <c r="A40" s="62"/>
      <c r="B40" s="63"/>
      <c r="C40" s="52" t="s">
        <v>51</v>
      </c>
      <c r="D40" s="53"/>
      <c r="E40" s="53">
        <v>3000</v>
      </c>
    </row>
    <row r="41" spans="1:5" x14ac:dyDescent="0.3">
      <c r="A41" s="62"/>
      <c r="B41" s="51"/>
      <c r="C41" s="59"/>
      <c r="D41" s="53"/>
      <c r="E41" s="53"/>
    </row>
    <row r="42" spans="1:5" x14ac:dyDescent="0.3">
      <c r="A42" s="62"/>
      <c r="B42" s="51">
        <v>14</v>
      </c>
      <c r="C42" s="59" t="s">
        <v>92</v>
      </c>
      <c r="D42" s="53">
        <v>7500</v>
      </c>
      <c r="E42" s="53"/>
    </row>
    <row r="43" spans="1:5" x14ac:dyDescent="0.3">
      <c r="A43" s="62"/>
      <c r="B43" s="51"/>
      <c r="C43" s="52" t="s">
        <v>93</v>
      </c>
      <c r="D43" s="53"/>
      <c r="E43" s="53">
        <v>7500</v>
      </c>
    </row>
    <row r="44" spans="1:5" x14ac:dyDescent="0.3">
      <c r="A44" s="62"/>
      <c r="B44" s="51"/>
      <c r="C44" s="59"/>
      <c r="D44" s="53"/>
      <c r="E44" s="53"/>
    </row>
    <row r="45" spans="1:5" x14ac:dyDescent="0.3">
      <c r="A45" s="62"/>
      <c r="B45" s="51">
        <v>15</v>
      </c>
      <c r="C45" s="59" t="s">
        <v>94</v>
      </c>
      <c r="D45" s="53">
        <v>40000</v>
      </c>
      <c r="E45" s="53"/>
    </row>
    <row r="46" spans="1:5" x14ac:dyDescent="0.3">
      <c r="A46" s="62"/>
      <c r="B46" s="51"/>
      <c r="C46" s="52" t="s">
        <v>1</v>
      </c>
      <c r="D46" s="53"/>
      <c r="E46" s="53">
        <v>10000</v>
      </c>
    </row>
    <row r="47" spans="1:5" x14ac:dyDescent="0.3">
      <c r="A47" s="62"/>
      <c r="B47" s="51"/>
      <c r="C47" s="52" t="s">
        <v>58</v>
      </c>
      <c r="D47" s="53"/>
      <c r="E47" s="53">
        <v>30000</v>
      </c>
    </row>
    <row r="48" spans="1:5" x14ac:dyDescent="0.3">
      <c r="A48" s="62"/>
      <c r="B48" s="51"/>
      <c r="C48" s="64"/>
      <c r="D48" s="53"/>
      <c r="E48" s="53"/>
    </row>
    <row r="49" spans="1:5" x14ac:dyDescent="0.3">
      <c r="A49" s="62"/>
      <c r="B49" s="51">
        <v>16</v>
      </c>
      <c r="C49" s="59" t="s">
        <v>49</v>
      </c>
      <c r="D49" s="53">
        <v>100</v>
      </c>
      <c r="E49" s="53"/>
    </row>
    <row r="50" spans="1:5" x14ac:dyDescent="0.3">
      <c r="A50" s="62"/>
      <c r="B50" s="51"/>
      <c r="C50" s="52" t="s">
        <v>52</v>
      </c>
      <c r="D50" s="53"/>
      <c r="E50" s="53">
        <v>100</v>
      </c>
    </row>
    <row r="51" spans="1:5" x14ac:dyDescent="0.3">
      <c r="A51" s="62"/>
      <c r="B51" s="51"/>
      <c r="C51" s="59"/>
      <c r="D51" s="53"/>
      <c r="E51" s="53"/>
    </row>
    <row r="52" spans="1:5" x14ac:dyDescent="0.3">
      <c r="A52" s="62"/>
      <c r="B52" s="51">
        <v>17</v>
      </c>
      <c r="C52" s="59" t="s">
        <v>57</v>
      </c>
      <c r="D52" s="53">
        <v>600</v>
      </c>
      <c r="E52" s="53"/>
    </row>
    <row r="53" spans="1:5" x14ac:dyDescent="0.3">
      <c r="A53" s="62"/>
      <c r="B53" s="51"/>
      <c r="C53" s="52" t="s">
        <v>95</v>
      </c>
      <c r="D53" s="53"/>
      <c r="E53" s="53">
        <v>600</v>
      </c>
    </row>
    <row r="54" spans="1:5" x14ac:dyDescent="0.3">
      <c r="A54" s="62"/>
      <c r="B54" s="51"/>
      <c r="C54" s="59"/>
      <c r="D54" s="53"/>
      <c r="E54" s="53"/>
    </row>
    <row r="55" spans="1:5" x14ac:dyDescent="0.3">
      <c r="A55" s="62"/>
      <c r="B55" s="51">
        <v>18</v>
      </c>
      <c r="C55" s="59" t="s">
        <v>55</v>
      </c>
      <c r="D55" s="53">
        <v>16000</v>
      </c>
      <c r="E55" s="53"/>
    </row>
    <row r="56" spans="1:5" x14ac:dyDescent="0.3">
      <c r="A56" s="62"/>
      <c r="B56" s="51"/>
      <c r="C56" s="52" t="s">
        <v>96</v>
      </c>
      <c r="D56" s="53">
        <v>4000</v>
      </c>
      <c r="E56" s="53"/>
    </row>
    <row r="57" spans="1:5" x14ac:dyDescent="0.3">
      <c r="A57" s="62"/>
      <c r="B57" s="51"/>
      <c r="C57" s="52" t="s">
        <v>97</v>
      </c>
      <c r="D57" s="53"/>
      <c r="E57" s="53">
        <v>8000</v>
      </c>
    </row>
    <row r="58" spans="1:5" x14ac:dyDescent="0.3">
      <c r="A58" s="62"/>
      <c r="B58" s="51"/>
      <c r="C58" s="52" t="s">
        <v>1</v>
      </c>
      <c r="D58" s="53"/>
      <c r="E58" s="53">
        <v>10000</v>
      </c>
    </row>
    <row r="59" spans="1:5" x14ac:dyDescent="0.3">
      <c r="A59" s="62"/>
      <c r="B59" s="51"/>
      <c r="C59" s="59"/>
      <c r="D59" s="53"/>
      <c r="E59" s="53"/>
    </row>
    <row r="60" spans="1:5" x14ac:dyDescent="0.3">
      <c r="A60" s="62"/>
      <c r="B60" s="51">
        <v>19</v>
      </c>
      <c r="C60" s="59" t="s">
        <v>57</v>
      </c>
      <c r="D60" s="53">
        <v>250</v>
      </c>
      <c r="E60" s="53"/>
    </row>
    <row r="61" spans="1:5" x14ac:dyDescent="0.3">
      <c r="A61" s="62"/>
      <c r="B61" s="51"/>
      <c r="C61" s="52" t="s">
        <v>98</v>
      </c>
      <c r="D61" s="53"/>
      <c r="E61" s="53">
        <v>250</v>
      </c>
    </row>
    <row r="62" spans="1:5" x14ac:dyDescent="0.3">
      <c r="A62" s="62"/>
      <c r="B62" s="51"/>
      <c r="C62" s="59"/>
      <c r="D62" s="53"/>
      <c r="E62" s="53"/>
    </row>
    <row r="63" spans="1:5" x14ac:dyDescent="0.3">
      <c r="A63" s="62"/>
      <c r="B63" s="51">
        <v>20</v>
      </c>
      <c r="C63" s="59" t="s">
        <v>53</v>
      </c>
      <c r="D63" s="53">
        <v>67</v>
      </c>
      <c r="E63" s="53"/>
    </row>
    <row r="64" spans="1:5" x14ac:dyDescent="0.3">
      <c r="A64" s="62"/>
      <c r="B64" s="51"/>
      <c r="C64" s="52" t="s">
        <v>99</v>
      </c>
      <c r="D64" s="53"/>
      <c r="E64" s="53">
        <v>67</v>
      </c>
    </row>
    <row r="65" spans="1:5" x14ac:dyDescent="0.3">
      <c r="A65" s="62"/>
      <c r="B65" s="51"/>
      <c r="C65" s="59"/>
      <c r="D65" s="53"/>
      <c r="E65" s="53"/>
    </row>
    <row r="66" spans="1:5" x14ac:dyDescent="0.3">
      <c r="A66" s="62"/>
      <c r="B66" s="51"/>
      <c r="C66" s="59"/>
      <c r="D66" s="53"/>
      <c r="E66" s="53"/>
    </row>
    <row r="67" spans="1:5" x14ac:dyDescent="0.3">
      <c r="A67" s="62"/>
      <c r="B67" s="51"/>
      <c r="C67" s="59"/>
      <c r="D67" s="53"/>
      <c r="E67" s="53"/>
    </row>
    <row r="68" spans="1:5" x14ac:dyDescent="0.3">
      <c r="A68" s="62"/>
      <c r="B68" s="51"/>
      <c r="C68" s="59"/>
      <c r="D68" s="53"/>
      <c r="E68" s="53"/>
    </row>
    <row r="69" spans="1:5" x14ac:dyDescent="0.3">
      <c r="A69" s="62"/>
      <c r="B69" s="51"/>
      <c r="C69" s="59"/>
      <c r="D69" s="53"/>
      <c r="E69" s="53"/>
    </row>
  </sheetData>
  <mergeCells count="1">
    <mergeCell ref="B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85C6D-8CAF-481D-9612-CDCDAF5CC6DD}">
  <dimension ref="A2:H21"/>
  <sheetViews>
    <sheetView workbookViewId="0">
      <selection activeCell="B29" sqref="B29"/>
    </sheetView>
  </sheetViews>
  <sheetFormatPr defaultRowHeight="14.4" x14ac:dyDescent="0.3"/>
  <cols>
    <col min="1" max="1" width="24.6640625" customWidth="1"/>
    <col min="2" max="2" width="11.5546875" bestFit="1" customWidth="1"/>
  </cols>
  <sheetData>
    <row r="2" spans="1:5" x14ac:dyDescent="0.3">
      <c r="A2" s="69" t="s">
        <v>61</v>
      </c>
      <c r="B2" s="69"/>
      <c r="C2" s="69"/>
      <c r="D2" s="69"/>
      <c r="E2" s="69"/>
    </row>
    <row r="3" spans="1:5" x14ac:dyDescent="0.3">
      <c r="A3" s="69" t="s">
        <v>65</v>
      </c>
      <c r="B3" s="69"/>
      <c r="C3" s="69"/>
      <c r="D3" s="69"/>
      <c r="E3" s="69"/>
    </row>
    <row r="4" spans="1:5" x14ac:dyDescent="0.3">
      <c r="A4" t="s">
        <v>62</v>
      </c>
    </row>
    <row r="5" spans="1:5" x14ac:dyDescent="0.3">
      <c r="A5" t="s">
        <v>16</v>
      </c>
      <c r="B5" s="6">
        <f>'Trial Balance'!F5</f>
        <v>9630</v>
      </c>
    </row>
    <row r="6" spans="1:5" x14ac:dyDescent="0.3">
      <c r="A6" t="s">
        <v>31</v>
      </c>
      <c r="B6" s="6">
        <f>'Trial Balance'!G16</f>
        <v>9400</v>
      </c>
    </row>
    <row r="7" spans="1:5" x14ac:dyDescent="0.3">
      <c r="A7" t="s">
        <v>51</v>
      </c>
      <c r="B7" s="6">
        <f>'Trial Balance'!G23</f>
        <v>24500</v>
      </c>
    </row>
    <row r="8" spans="1:5" x14ac:dyDescent="0.3">
      <c r="A8" t="s">
        <v>52</v>
      </c>
      <c r="B8" s="6">
        <f>'Trial Balance'!G26</f>
        <v>100</v>
      </c>
    </row>
    <row r="9" spans="1:5" x14ac:dyDescent="0.3">
      <c r="A9" t="s">
        <v>58</v>
      </c>
      <c r="B9" s="6">
        <f>'Trial Balance'!G32</f>
        <v>30000</v>
      </c>
    </row>
    <row r="10" spans="1:5" x14ac:dyDescent="0.3">
      <c r="B10" s="9">
        <f>SUM(B5:B9)</f>
        <v>73630</v>
      </c>
    </row>
    <row r="12" spans="1:5" x14ac:dyDescent="0.3">
      <c r="A12" t="s">
        <v>2</v>
      </c>
    </row>
    <row r="13" spans="1:5" x14ac:dyDescent="0.3">
      <c r="A13" t="s">
        <v>18</v>
      </c>
      <c r="B13" s="6">
        <f>'Trial Balance'!F7</f>
        <v>400</v>
      </c>
    </row>
    <row r="14" spans="1:5" x14ac:dyDescent="0.3">
      <c r="A14" t="s">
        <v>19</v>
      </c>
      <c r="B14" s="6">
        <f>'Trial Balance'!F8-'Trial Balance'!F10</f>
        <v>200</v>
      </c>
    </row>
    <row r="15" spans="1:5" x14ac:dyDescent="0.3">
      <c r="A15" t="s">
        <v>20</v>
      </c>
      <c r="B15" s="6">
        <f>'Trial Balance'!F9</f>
        <v>60</v>
      </c>
    </row>
    <row r="16" spans="1:5" x14ac:dyDescent="0.3">
      <c r="A16" t="s">
        <v>49</v>
      </c>
      <c r="B16" s="6">
        <f>'Trial Balance'!F21</f>
        <v>100</v>
      </c>
    </row>
    <row r="17" spans="1:8" x14ac:dyDescent="0.3">
      <c r="A17" t="s">
        <v>63</v>
      </c>
      <c r="B17" s="6">
        <f>'Trial Balance'!F24</f>
        <v>5240</v>
      </c>
    </row>
    <row r="18" spans="1:8" x14ac:dyDescent="0.3">
      <c r="A18" t="s">
        <v>57</v>
      </c>
      <c r="B18" s="6">
        <f>'Trial Balance'!F31</f>
        <v>650</v>
      </c>
    </row>
    <row r="19" spans="1:8" x14ac:dyDescent="0.3">
      <c r="B19" s="9">
        <f>SUM(B13:B18)</f>
        <v>6650</v>
      </c>
    </row>
    <row r="21" spans="1:8" x14ac:dyDescent="0.3">
      <c r="A21" t="s">
        <v>64</v>
      </c>
      <c r="B21" s="7">
        <f>B10-B19</f>
        <v>66980</v>
      </c>
      <c r="H21">
        <v>66980</v>
      </c>
    </row>
  </sheetData>
  <mergeCells count="2">
    <mergeCell ref="A2:E2"/>
    <mergeCell ref="A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13D88-653D-4723-8C42-4A97318A1500}">
  <dimension ref="B4:M24"/>
  <sheetViews>
    <sheetView workbookViewId="0">
      <selection activeCell="C12" sqref="C12"/>
    </sheetView>
  </sheetViews>
  <sheetFormatPr defaultRowHeight="14.4" x14ac:dyDescent="0.3"/>
  <cols>
    <col min="2" max="2" width="39.5546875" customWidth="1"/>
    <col min="3" max="3" width="16.6640625" customWidth="1"/>
    <col min="4" max="4" width="11.5546875" bestFit="1" customWidth="1"/>
    <col min="5" max="5" width="35.109375" customWidth="1"/>
    <col min="6" max="6" width="12.5546875" bestFit="1" customWidth="1"/>
  </cols>
  <sheetData>
    <row r="4" spans="2:6" x14ac:dyDescent="0.3">
      <c r="B4" s="69" t="s">
        <v>67</v>
      </c>
      <c r="C4" s="69"/>
      <c r="D4" s="69"/>
      <c r="E4" s="69"/>
    </row>
    <row r="5" spans="2:6" x14ac:dyDescent="0.3">
      <c r="B5" s="72">
        <v>44347</v>
      </c>
      <c r="C5" s="69"/>
      <c r="D5" s="69"/>
      <c r="E5" s="69"/>
    </row>
    <row r="6" spans="2:6" x14ac:dyDescent="0.3">
      <c r="B6" t="s">
        <v>66</v>
      </c>
      <c r="E6" t="s">
        <v>70</v>
      </c>
    </row>
    <row r="7" spans="2:6" x14ac:dyDescent="0.3">
      <c r="B7" s="3" t="s">
        <v>1</v>
      </c>
      <c r="C7" s="9">
        <f>'Trial Balance'!F4</f>
        <v>10400</v>
      </c>
      <c r="D7" s="4"/>
      <c r="E7" s="3" t="s">
        <v>17</v>
      </c>
      <c r="F7" s="9">
        <f>'Trial Balance'!G6</f>
        <v>11940</v>
      </c>
    </row>
    <row r="8" spans="2:6" x14ac:dyDescent="0.3">
      <c r="B8" t="s">
        <v>28</v>
      </c>
      <c r="C8" s="6">
        <f>'Trial Balance'!B13</f>
        <v>5000</v>
      </c>
      <c r="D8" s="4"/>
      <c r="E8" t="s">
        <v>33</v>
      </c>
      <c r="F8" s="6">
        <f>'Trial Balance'!G18</f>
        <v>10520</v>
      </c>
    </row>
    <row r="9" spans="2:6" x14ac:dyDescent="0.3">
      <c r="B9" t="s">
        <v>34</v>
      </c>
      <c r="C9" s="6">
        <f>'Trial Balance'!F29</f>
        <v>16000</v>
      </c>
      <c r="E9" t="s">
        <v>29</v>
      </c>
      <c r="F9" s="6">
        <f>'Trial Balance'!G14</f>
        <v>1067</v>
      </c>
    </row>
    <row r="10" spans="2:6" x14ac:dyDescent="0.3">
      <c r="B10" t="s">
        <v>60</v>
      </c>
      <c r="C10" s="6">
        <f>'Trial Balance'!F33</f>
        <v>40000</v>
      </c>
      <c r="E10" t="s">
        <v>58</v>
      </c>
      <c r="F10" s="6">
        <f>'Trial Balance'!G32</f>
        <v>30000</v>
      </c>
    </row>
    <row r="11" spans="2:6" x14ac:dyDescent="0.3">
      <c r="E11" t="s">
        <v>30</v>
      </c>
      <c r="F11" s="6">
        <f>'Trial Balance'!G15</f>
        <v>4250</v>
      </c>
    </row>
    <row r="12" spans="2:6" x14ac:dyDescent="0.3">
      <c r="B12" t="s">
        <v>71</v>
      </c>
      <c r="C12" s="6">
        <f>SUM(C7:C10)</f>
        <v>71400</v>
      </c>
      <c r="E12" t="s">
        <v>32</v>
      </c>
      <c r="F12" s="6">
        <f>'Trial Balance'!G17</f>
        <v>20000</v>
      </c>
    </row>
    <row r="13" spans="2:6" x14ac:dyDescent="0.3">
      <c r="E13" t="s">
        <v>54</v>
      </c>
      <c r="F13" s="6">
        <f>'Trial Balance'!F28</f>
        <v>4000</v>
      </c>
    </row>
    <row r="14" spans="2:6" x14ac:dyDescent="0.3">
      <c r="E14" t="s">
        <v>56</v>
      </c>
      <c r="F14" s="6">
        <f>'Trial Balance'!G30</f>
        <v>600</v>
      </c>
    </row>
    <row r="15" spans="2:6" x14ac:dyDescent="0.3">
      <c r="E15" t="s">
        <v>53</v>
      </c>
      <c r="F15" s="6">
        <f>'Trial Balance'!F27</f>
        <v>67</v>
      </c>
    </row>
    <row r="16" spans="2:6" x14ac:dyDescent="0.3">
      <c r="F16" s="6"/>
    </row>
    <row r="17" spans="5:13" x14ac:dyDescent="0.3">
      <c r="E17" t="s">
        <v>72</v>
      </c>
      <c r="F17" s="6">
        <f>SUM(F7:F15)</f>
        <v>82444</v>
      </c>
    </row>
    <row r="18" spans="5:13" x14ac:dyDescent="0.3">
      <c r="F18" s="6"/>
    </row>
    <row r="19" spans="5:13" x14ac:dyDescent="0.3">
      <c r="F19" s="6"/>
    </row>
    <row r="23" spans="5:13" x14ac:dyDescent="0.3">
      <c r="J23">
        <v>71400</v>
      </c>
      <c r="K23">
        <v>66980</v>
      </c>
      <c r="M23">
        <f>J23/K23</f>
        <v>1.0659898477157361</v>
      </c>
    </row>
    <row r="24" spans="5:13" x14ac:dyDescent="0.3">
      <c r="M24">
        <f>K23/J23</f>
        <v>0.93809523809523809</v>
      </c>
    </row>
  </sheetData>
  <mergeCells count="2">
    <mergeCell ref="B4:E4"/>
    <mergeCell ref="B5:E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0D3C-E88F-4293-ACE8-98B1C9A0073A}">
  <dimension ref="B3:C6"/>
  <sheetViews>
    <sheetView workbookViewId="0">
      <selection activeCell="C5" sqref="C5"/>
    </sheetView>
  </sheetViews>
  <sheetFormatPr defaultRowHeight="14.4" x14ac:dyDescent="0.3"/>
  <cols>
    <col min="2" max="2" width="36" customWidth="1"/>
    <col min="3" max="3" width="11.5546875" bestFit="1" customWidth="1"/>
  </cols>
  <sheetData>
    <row r="3" spans="2:3" x14ac:dyDescent="0.3">
      <c r="B3" t="s">
        <v>69</v>
      </c>
      <c r="C3" s="6">
        <f>'Trial Balance'!G18</f>
        <v>10520</v>
      </c>
    </row>
    <row r="4" spans="2:3" x14ac:dyDescent="0.3">
      <c r="B4" t="s">
        <v>64</v>
      </c>
      <c r="C4" s="6">
        <f>'Income Statement'!B21</f>
        <v>66980</v>
      </c>
    </row>
    <row r="5" spans="2:3" x14ac:dyDescent="0.3">
      <c r="B5" t="s">
        <v>52</v>
      </c>
      <c r="C5" s="6">
        <f>-('Trial Balance'!G26)</f>
        <v>-100</v>
      </c>
    </row>
    <row r="6" spans="2:3" x14ac:dyDescent="0.3">
      <c r="C6" s="7">
        <f>SUM(C3:C5)</f>
        <v>77400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4E1B3-752B-4CB2-9B7A-BCA780BBA24E}">
  <dimension ref="A1:R43"/>
  <sheetViews>
    <sheetView tabSelected="1" workbookViewId="0">
      <selection activeCell="T5" sqref="T5"/>
    </sheetView>
  </sheetViews>
  <sheetFormatPr defaultRowHeight="14.4" x14ac:dyDescent="0.3"/>
  <sheetData>
    <row r="1" spans="1:18" ht="15.6" x14ac:dyDescent="0.3">
      <c r="A1" s="73" t="s">
        <v>103</v>
      </c>
    </row>
    <row r="2" spans="1:18" ht="15.6" x14ac:dyDescent="0.3">
      <c r="A2" s="74" t="s">
        <v>104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6"/>
    </row>
    <row r="3" spans="1:18" ht="15.6" x14ac:dyDescent="0.3">
      <c r="A3" s="77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9"/>
    </row>
    <row r="4" spans="1:18" ht="15" thickBot="1" x14ac:dyDescent="0.35"/>
    <row r="5" spans="1:18" ht="16.2" thickBot="1" x14ac:dyDescent="0.35">
      <c r="B5" s="80" t="s">
        <v>105</v>
      </c>
      <c r="C5" s="80"/>
      <c r="D5" s="80"/>
      <c r="E5" s="80" t="s">
        <v>106</v>
      </c>
      <c r="F5" s="81"/>
      <c r="G5" s="81"/>
      <c r="H5" s="81"/>
      <c r="I5" s="81"/>
      <c r="J5" s="81"/>
      <c r="P5" s="42" t="s">
        <v>83</v>
      </c>
      <c r="Q5" s="43"/>
      <c r="R5" s="44" t="s">
        <v>107</v>
      </c>
    </row>
    <row r="6" spans="1:18" ht="15.6" x14ac:dyDescent="0.3">
      <c r="B6" s="81"/>
      <c r="C6" s="81"/>
      <c r="D6" s="81"/>
      <c r="E6" s="81"/>
      <c r="F6" s="81"/>
      <c r="G6" s="81"/>
      <c r="H6" s="81"/>
      <c r="I6" s="81"/>
      <c r="J6" s="81"/>
    </row>
    <row r="7" spans="1:18" ht="15.6" x14ac:dyDescent="0.3">
      <c r="B7" s="81"/>
      <c r="C7" s="81"/>
      <c r="D7" s="81"/>
      <c r="E7" s="81"/>
      <c r="F7" s="81"/>
      <c r="G7" s="81"/>
      <c r="H7" s="81"/>
      <c r="I7" s="81"/>
      <c r="J7" s="81"/>
    </row>
    <row r="8" spans="1:18" ht="15.6" x14ac:dyDescent="0.3">
      <c r="B8" s="81"/>
      <c r="C8" s="81"/>
      <c r="D8" s="81"/>
      <c r="E8" s="81"/>
      <c r="F8" s="81"/>
      <c r="G8" s="81"/>
      <c r="H8" s="81"/>
      <c r="I8" s="81"/>
      <c r="J8" s="81"/>
    </row>
    <row r="9" spans="1:18" ht="15.6" x14ac:dyDescent="0.3">
      <c r="B9" s="81"/>
      <c r="C9" s="81"/>
      <c r="D9" s="81"/>
      <c r="E9" s="81"/>
      <c r="F9" s="81"/>
      <c r="G9" s="81"/>
      <c r="H9" s="81"/>
      <c r="I9" s="81"/>
      <c r="J9" s="81"/>
    </row>
    <row r="10" spans="1:18" ht="15.6" x14ac:dyDescent="0.3">
      <c r="B10" s="81"/>
      <c r="C10" s="81"/>
      <c r="D10" s="81"/>
      <c r="E10" s="81"/>
      <c r="F10" s="81"/>
      <c r="G10" s="81"/>
      <c r="H10" s="81"/>
      <c r="I10" s="81"/>
      <c r="J10" s="81"/>
    </row>
    <row r="11" spans="1:18" ht="15.6" x14ac:dyDescent="0.3">
      <c r="B11" s="81"/>
      <c r="C11" s="81"/>
      <c r="D11" s="81"/>
      <c r="E11" s="81"/>
      <c r="F11" s="81"/>
      <c r="G11" s="81"/>
      <c r="H11" s="81"/>
      <c r="I11" s="81"/>
      <c r="J11" s="81"/>
    </row>
    <row r="12" spans="1:18" ht="15.6" x14ac:dyDescent="0.3">
      <c r="B12" s="81"/>
      <c r="C12" s="81"/>
      <c r="D12" s="81"/>
      <c r="E12" s="81"/>
      <c r="F12" s="81"/>
      <c r="G12" s="81"/>
      <c r="H12" s="81"/>
      <c r="I12" s="81"/>
      <c r="J12" s="81"/>
    </row>
    <row r="13" spans="1:18" ht="15.6" x14ac:dyDescent="0.3">
      <c r="B13" s="81"/>
      <c r="C13" s="81"/>
      <c r="D13" s="81"/>
      <c r="E13" s="81"/>
      <c r="F13" s="81"/>
      <c r="G13" s="81"/>
      <c r="H13" s="81"/>
      <c r="I13" s="81"/>
      <c r="J13" s="81"/>
    </row>
    <row r="16" spans="1:18" ht="15.6" x14ac:dyDescent="0.3">
      <c r="A16" s="82" t="s">
        <v>108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6"/>
    </row>
    <row r="17" spans="1:18" ht="15.6" x14ac:dyDescent="0.3">
      <c r="A17" s="83" t="s">
        <v>109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5"/>
    </row>
    <row r="18" spans="1:18" ht="15.6" x14ac:dyDescent="0.3">
      <c r="A18" s="77" t="s">
        <v>110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5"/>
    </row>
    <row r="19" spans="1:18" ht="15.6" x14ac:dyDescent="0.3">
      <c r="A19" s="86" t="s">
        <v>111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9"/>
    </row>
    <row r="20" spans="1:18" ht="27" customHeight="1" x14ac:dyDescent="0.3">
      <c r="D20" s="87"/>
      <c r="E20" s="87"/>
    </row>
    <row r="21" spans="1:18" ht="16.2" thickBot="1" x14ac:dyDescent="0.35">
      <c r="A21" s="73" t="s">
        <v>112</v>
      </c>
      <c r="D21" s="88">
        <f>'FINANCIAL POSITION'!C12/'FINANCIAL POSITION'!F17</f>
        <v>0.86604240454126435</v>
      </c>
    </row>
    <row r="22" spans="1:18" ht="16.2" thickBot="1" x14ac:dyDescent="0.35">
      <c r="A22" s="73" t="s">
        <v>113</v>
      </c>
      <c r="D22" s="88">
        <f>'FINANCIAL POSITION'!F17/'FINANCIAL POSITION'!C12</f>
        <v>1.1546778711484593</v>
      </c>
      <c r="E22" t="s">
        <v>120</v>
      </c>
      <c r="P22" s="42" t="s">
        <v>83</v>
      </c>
      <c r="Q22" s="43"/>
      <c r="R22" s="44" t="s">
        <v>114</v>
      </c>
    </row>
    <row r="23" spans="1:18" ht="15.6" x14ac:dyDescent="0.3">
      <c r="A23" s="73" t="s">
        <v>115</v>
      </c>
      <c r="D23" s="88">
        <f>'Income Statement'!B10/'FINANCIAL POSITION'!C12</f>
        <v>1.0312324929971988</v>
      </c>
      <c r="E23" t="s">
        <v>119</v>
      </c>
    </row>
    <row r="39" spans="1:18" ht="15.6" x14ac:dyDescent="0.3">
      <c r="A39" s="82" t="s">
        <v>116</v>
      </c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6"/>
    </row>
    <row r="40" spans="1:18" ht="15.6" x14ac:dyDescent="0.3">
      <c r="A40" s="83" t="s">
        <v>117</v>
      </c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5"/>
    </row>
    <row r="41" spans="1:18" ht="15.6" x14ac:dyDescent="0.3">
      <c r="A41" s="77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9"/>
    </row>
    <row r="42" spans="1:18" ht="15" thickBot="1" x14ac:dyDescent="0.35"/>
    <row r="43" spans="1:18" ht="16.2" thickBot="1" x14ac:dyDescent="0.35">
      <c r="P43" s="42" t="s">
        <v>83</v>
      </c>
      <c r="Q43" s="43"/>
      <c r="R43" s="44" t="s">
        <v>118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 Accounts</vt:lpstr>
      <vt:lpstr>Trial Balance</vt:lpstr>
      <vt:lpstr>Entries </vt:lpstr>
      <vt:lpstr>Income Statement</vt:lpstr>
      <vt:lpstr>FINANCIAL POSITION</vt:lpstr>
      <vt:lpstr>RETAINED EARNINGS</vt:lpstr>
      <vt:lpstr>Theory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Mureithi</dc:creator>
  <cp:lastModifiedBy>Sweatpants .</cp:lastModifiedBy>
  <dcterms:created xsi:type="dcterms:W3CDTF">2021-10-17T19:13:13Z</dcterms:created>
  <dcterms:modified xsi:type="dcterms:W3CDTF">2021-10-19T17:36:30Z</dcterms:modified>
</cp:coreProperties>
</file>