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top\Downloads\"/>
    </mc:Choice>
  </mc:AlternateContent>
  <bookViews>
    <workbookView xWindow="0" yWindow="0" windowWidth="28800" windowHeight="12330"/>
  </bookViews>
  <sheets>
    <sheet name="BLC Skeleton" sheetId="21" r:id="rId1"/>
  </sheets>
  <definedNames>
    <definedName name="solver_adj" localSheetId="0" hidden="1">'BLC Skeleton'!$E$26:$K$45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'BLC Skeleton'!$E$26:$K$45</definedName>
    <definedName name="solver_lhs2" localSheetId="0" hidden="1">'BLC Skeleton'!$E$26:$K$45</definedName>
    <definedName name="solver_lhs3" localSheetId="0" hidden="1">'BLC Skeleton'!$E$26:$K$45</definedName>
    <definedName name="solver_lhs4" localSheetId="0" hidden="1">'BLC Skeleton'!$E$46:$K$46</definedName>
    <definedName name="solver_lhs5" localSheetId="0" hidden="1">'BLC Skeleton'!$E$46:$K$46</definedName>
    <definedName name="solver_lhs6" localSheetId="0" hidden="1">'BLC Skeleton'!$L$26:$L$45</definedName>
    <definedName name="solver_lhs7" localSheetId="0" hidden="1">'BLC Skeleton'!$M$46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7</definedName>
    <definedName name="solver_nwt" localSheetId="0" hidden="1">1</definedName>
    <definedName name="solver_opt" localSheetId="0" hidden="1">'BLC Skeleton'!$P$46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el4" localSheetId="0" hidden="1">1</definedName>
    <definedName name="solver_rel5" localSheetId="0" hidden="1">3</definedName>
    <definedName name="solver_rel6" localSheetId="0" hidden="1">1</definedName>
    <definedName name="solver_rel7" localSheetId="0" hidden="1">1</definedName>
    <definedName name="solver_rhs1" localSheetId="0" hidden="1">'BLC Skeleton'!$E$21</definedName>
    <definedName name="solver_rhs2" localSheetId="0" hidden="1">integer</definedName>
    <definedName name="solver_rhs3" localSheetId="0" hidden="1">'BLC Skeleton'!$E$20</definedName>
    <definedName name="solver_rhs4" localSheetId="0" hidden="1">'BLC Skeleton'!$E$16</definedName>
    <definedName name="solver_rhs5" localSheetId="0" hidden="1">'BLC Skeleton'!$E$17</definedName>
    <definedName name="solver_rhs6" localSheetId="0" hidden="1">'BLC Skeleton'!$E$19</definedName>
    <definedName name="solver_rhs7" localSheetId="0" hidden="1">'BLC Skeleton'!$E$18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" i="21" l="1"/>
  <c r="O27" i="21" s="1"/>
  <c r="L28" i="21"/>
  <c r="O28" i="21" s="1"/>
  <c r="L29" i="21"/>
  <c r="O29" i="21" s="1"/>
  <c r="L30" i="21"/>
  <c r="P30" i="21" s="1"/>
  <c r="L31" i="21"/>
  <c r="P31" i="21" s="1"/>
  <c r="L32" i="21"/>
  <c r="P32" i="21" s="1"/>
  <c r="L33" i="21"/>
  <c r="P33" i="21" s="1"/>
  <c r="L34" i="21"/>
  <c r="P34" i="21" s="1"/>
  <c r="L35" i="21"/>
  <c r="O35" i="21" s="1"/>
  <c r="L36" i="21"/>
  <c r="N36" i="21" s="1"/>
  <c r="L37" i="21"/>
  <c r="O37" i="21" s="1"/>
  <c r="L38" i="21"/>
  <c r="P38" i="21" s="1"/>
  <c r="L39" i="21"/>
  <c r="P39" i="21" s="1"/>
  <c r="L40" i="21"/>
  <c r="P40" i="21" s="1"/>
  <c r="L41" i="21"/>
  <c r="P41" i="21" s="1"/>
  <c r="L42" i="21"/>
  <c r="P42" i="21" s="1"/>
  <c r="L43" i="21"/>
  <c r="O43" i="21" s="1"/>
  <c r="L44" i="21"/>
  <c r="O44" i="21" s="1"/>
  <c r="L45" i="21"/>
  <c r="O45" i="21" s="1"/>
  <c r="L26" i="21"/>
  <c r="F46" i="21"/>
  <c r="G46" i="21"/>
  <c r="H46" i="21"/>
  <c r="I46" i="21"/>
  <c r="J46" i="21"/>
  <c r="K46" i="21"/>
  <c r="E46" i="21"/>
  <c r="M34" i="21" l="1"/>
  <c r="O34" i="21"/>
  <c r="M41" i="21"/>
  <c r="O33" i="21"/>
  <c r="O32" i="21"/>
  <c r="L46" i="21"/>
  <c r="M33" i="21"/>
  <c r="M32" i="21"/>
  <c r="O42" i="21"/>
  <c r="O41" i="21"/>
  <c r="M40" i="21"/>
  <c r="M42" i="21"/>
  <c r="O40" i="21"/>
  <c r="P45" i="21"/>
  <c r="P37" i="21"/>
  <c r="P29" i="21"/>
  <c r="N26" i="21"/>
  <c r="N45" i="21"/>
  <c r="N37" i="21"/>
  <c r="N29" i="21"/>
  <c r="N38" i="21"/>
  <c r="P44" i="21"/>
  <c r="M39" i="21"/>
  <c r="M31" i="21"/>
  <c r="N43" i="21"/>
  <c r="N35" i="21"/>
  <c r="N27" i="21"/>
  <c r="O39" i="21"/>
  <c r="O31" i="21"/>
  <c r="P43" i="21"/>
  <c r="P35" i="21"/>
  <c r="P27" i="21"/>
  <c r="N30" i="21"/>
  <c r="P28" i="21"/>
  <c r="M26" i="21"/>
  <c r="M38" i="21"/>
  <c r="M30" i="21"/>
  <c r="N42" i="21"/>
  <c r="N34" i="21"/>
  <c r="O26" i="21"/>
  <c r="O38" i="21"/>
  <c r="O30" i="21"/>
  <c r="N28" i="21"/>
  <c r="P36" i="21"/>
  <c r="M45" i="21"/>
  <c r="M37" i="21"/>
  <c r="M29" i="21"/>
  <c r="N41" i="21"/>
  <c r="N33" i="21"/>
  <c r="N44" i="21"/>
  <c r="M44" i="21"/>
  <c r="M36" i="21"/>
  <c r="M28" i="21"/>
  <c r="N40" i="21"/>
  <c r="N32" i="21"/>
  <c r="O36" i="21"/>
  <c r="M43" i="21"/>
  <c r="M35" i="21"/>
  <c r="M27" i="21"/>
  <c r="N39" i="21"/>
  <c r="N31" i="21"/>
  <c r="P26" i="21"/>
  <c r="M46" i="21" l="1"/>
  <c r="N46" i="21"/>
  <c r="O46" i="21"/>
  <c r="P46" i="21"/>
</calcChain>
</file>

<file path=xl/sharedStrings.xml><?xml version="1.0" encoding="utf-8"?>
<sst xmlns="http://schemas.openxmlformats.org/spreadsheetml/2006/main" count="70" uniqueCount="64">
  <si>
    <t>Monday</t>
  </si>
  <si>
    <t>Tuesday</t>
  </si>
  <si>
    <t>Wednesday</t>
  </si>
  <si>
    <t>Thursday</t>
  </si>
  <si>
    <t>Friday</t>
  </si>
  <si>
    <t>Hourly Rate</t>
  </si>
  <si>
    <t>Skill Level</t>
  </si>
  <si>
    <t>Total Employee Weekly Hours</t>
  </si>
  <si>
    <t>Total Employee Weekly Pay</t>
  </si>
  <si>
    <t>Dials Per Hour</t>
  </si>
  <si>
    <t>Total Employee Weekly Dials</t>
  </si>
  <si>
    <t>RPC Per 8 Hour Shift</t>
  </si>
  <si>
    <t>Total Employee Weekly RPC</t>
  </si>
  <si>
    <t>Total Employee Weekly Dollars Collected</t>
  </si>
  <si>
    <t>Dollars Collected Per 8 Hour Shift</t>
  </si>
  <si>
    <t>Lori J. King</t>
  </si>
  <si>
    <t>Gary L. Gunn</t>
  </si>
  <si>
    <t>Robin J. Bostwick</t>
  </si>
  <si>
    <t>Jessica W. Torres</t>
  </si>
  <si>
    <t>Juanita B. Davila</t>
  </si>
  <si>
    <t>Andrew N. Huls</t>
  </si>
  <si>
    <t>Benedict D. Sheffield</t>
  </si>
  <si>
    <t>Joseph R. Do</t>
  </si>
  <si>
    <t>Zachary A. Maldonado</t>
  </si>
  <si>
    <t>Gary D. Christian</t>
  </si>
  <si>
    <t>James L. Wallen</t>
  </si>
  <si>
    <t>Allan M. Hutton</t>
  </si>
  <si>
    <t>Jeremy L. Berman</t>
  </si>
  <si>
    <t>Scott D. Chou</t>
  </si>
  <si>
    <t>David A. Genovese</t>
  </si>
  <si>
    <t>Gloria S. Khalil</t>
  </si>
  <si>
    <t>Carrie J. Wells</t>
  </si>
  <si>
    <t>Thomas M. Gaines</t>
  </si>
  <si>
    <t>Barbara S. Stallard</t>
  </si>
  <si>
    <t>Janice J. Kern</t>
  </si>
  <si>
    <t>Collector</t>
  </si>
  <si>
    <t>Shift</t>
  </si>
  <si>
    <t>Totals</t>
  </si>
  <si>
    <t>Bottom Line Collections Scheduling Problem</t>
  </si>
  <si>
    <t>Constants Section:</t>
  </si>
  <si>
    <t>Collectors Matrix</t>
  </si>
  <si>
    <t>Calculations and Results Section :</t>
  </si>
  <si>
    <t>Fill
Legend</t>
  </si>
  <si>
    <t xml:space="preserve"> Changing Cells</t>
  </si>
  <si>
    <t xml:space="preserve"> Optimization Cell</t>
  </si>
  <si>
    <t>Daily Shift Total Available Hours</t>
  </si>
  <si>
    <t>Daily Shift Minimum Hours</t>
  </si>
  <si>
    <t>Weekly Budget</t>
  </si>
  <si>
    <t>Weekly Collector Max Hours</t>
  </si>
  <si>
    <t>Collector's Shift Min Hours</t>
  </si>
  <si>
    <t>Collector's Shift Max Hours</t>
  </si>
  <si>
    <t>Scheduling Rules</t>
  </si>
  <si>
    <t>Collector Weekly Totals</t>
  </si>
  <si>
    <t>Rule</t>
  </si>
  <si>
    <t>Value</t>
  </si>
  <si>
    <t>Maximize Weekly Dollars Collected</t>
  </si>
  <si>
    <t>Maximize WeeklyRPC</t>
  </si>
  <si>
    <t>Minimize Weekly Pay</t>
  </si>
  <si>
    <t>Maximize Weekly Dials</t>
  </si>
  <si>
    <t>Budget</t>
  </si>
  <si>
    <t>Optimization</t>
  </si>
  <si>
    <t>Results Matrix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</si>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</sst>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_);_(&quot;$&quot;* \(#,##0.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2" borderId="11" xfId="0" applyFill="1" applyBorder="1"/>
    <xf numFmtId="0" fontId="0" fillId="2" borderId="10" xfId="0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1" xfId="0" applyFont="1" applyFill="1" applyBorder="1" applyAlignment="1">
      <alignment horizontal="right"/>
    </xf>
    <xf numFmtId="0" fontId="1" fillId="2" borderId="11" xfId="0" applyFont="1" applyFill="1" applyBorder="1"/>
    <xf numFmtId="0" fontId="1" fillId="2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0" fontId="0" fillId="4" borderId="0" xfId="0" applyFill="1"/>
    <xf numFmtId="0" fontId="0" fillId="3" borderId="1" xfId="0" applyFill="1" applyBorder="1"/>
    <xf numFmtId="0" fontId="1" fillId="2" borderId="3" xfId="0" applyFont="1" applyFill="1" applyBorder="1" applyAlignment="1">
      <alignment textRotation="255"/>
    </xf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0" xfId="1" applyNumberFormat="1" applyFont="1" applyBorder="1"/>
    <xf numFmtId="0" fontId="1" fillId="0" borderId="0" xfId="0" applyFont="1" applyBorder="1"/>
    <xf numFmtId="0" fontId="0" fillId="0" borderId="1" xfId="0" applyFill="1" applyBorder="1"/>
    <xf numFmtId="0" fontId="1" fillId="0" borderId="17" xfId="0" applyFont="1" applyBorder="1"/>
    <xf numFmtId="0" fontId="1" fillId="0" borderId="18" xfId="0" applyFont="1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0" fillId="0" borderId="21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5" borderId="1" xfId="0" applyFill="1" applyBorder="1"/>
    <xf numFmtId="0" fontId="1" fillId="5" borderId="3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44" fontId="0" fillId="0" borderId="6" xfId="1" applyNumberFormat="1" applyFont="1" applyBorder="1"/>
    <xf numFmtId="44" fontId="0" fillId="0" borderId="1" xfId="1" applyFont="1" applyBorder="1"/>
    <xf numFmtId="0" fontId="1" fillId="0" borderId="11" xfId="0" applyFont="1" applyBorder="1" applyAlignment="1">
      <alignment horizontal="center"/>
    </xf>
    <xf numFmtId="0" fontId="1" fillId="5" borderId="0" xfId="0" applyFont="1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0" fillId="0" borderId="25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64"/>
  <sheetViews>
    <sheetView tabSelected="1" topLeftCell="A26" zoomScale="90" zoomScaleNormal="90" workbookViewId="0">
      <selection activeCell="I39" sqref="I39"/>
    </sheetView>
  </sheetViews>
  <sheetFormatPr defaultRowHeight="15" x14ac:dyDescent="0.25"/>
  <cols>
    <col min="2" max="2" width="10.42578125" customWidth="1"/>
    <col min="3" max="3" width="10.5703125" customWidth="1"/>
    <col min="4" max="4" width="8.5703125" bestFit="1" customWidth="1"/>
    <col min="5" max="5" width="11.42578125" customWidth="1"/>
    <col min="6" max="6" width="10.85546875" customWidth="1"/>
    <col min="7" max="7" width="11.42578125" customWidth="1"/>
    <col min="8" max="8" width="11.28515625" customWidth="1"/>
    <col min="9" max="11" width="11.5703125" customWidth="1"/>
    <col min="12" max="12" width="11.28515625" customWidth="1"/>
    <col min="13" max="13" width="12.42578125" customWidth="1"/>
    <col min="14" max="14" width="11.140625" customWidth="1"/>
    <col min="15" max="15" width="11" customWidth="1"/>
    <col min="16" max="16" width="13.85546875" customWidth="1"/>
    <col min="17" max="17" width="9.42578125" customWidth="1"/>
    <col min="18" max="18" width="6.5703125" customWidth="1"/>
    <col min="19" max="19" width="8.5703125" bestFit="1" customWidth="1"/>
  </cols>
  <sheetData>
    <row r="3" spans="2:12" x14ac:dyDescent="0.25">
      <c r="B3" s="2" t="s">
        <v>38</v>
      </c>
      <c r="C3" s="2"/>
    </row>
    <row r="4" spans="2:12" ht="15.75" thickBot="1" x14ac:dyDescent="0.3"/>
    <row r="5" spans="2:12" x14ac:dyDescent="0.25">
      <c r="B5" s="27" t="s">
        <v>39</v>
      </c>
      <c r="C5" s="28"/>
      <c r="D5" s="29"/>
      <c r="E5" s="29"/>
      <c r="F5" s="29"/>
      <c r="G5" s="30"/>
    </row>
    <row r="6" spans="2:12" ht="15.75" thickBot="1" x14ac:dyDescent="0.3">
      <c r="B6" s="31" t="s">
        <v>40</v>
      </c>
      <c r="C6" s="25"/>
      <c r="D6" s="9"/>
      <c r="E6" s="9"/>
      <c r="F6" s="9"/>
      <c r="G6" s="32"/>
    </row>
    <row r="7" spans="2:12" ht="69.95" customHeight="1" x14ac:dyDescent="0.25">
      <c r="B7" s="16" t="s">
        <v>6</v>
      </c>
      <c r="C7" s="12" t="s">
        <v>11</v>
      </c>
      <c r="D7" s="12" t="s">
        <v>9</v>
      </c>
      <c r="E7" s="12" t="s">
        <v>14</v>
      </c>
      <c r="F7" s="13" t="s">
        <v>5</v>
      </c>
      <c r="G7" s="32"/>
      <c r="J7" s="17" t="s">
        <v>42</v>
      </c>
    </row>
    <row r="8" spans="2:12" x14ac:dyDescent="0.25">
      <c r="B8" s="4">
        <v>1</v>
      </c>
      <c r="C8" s="3">
        <v>2</v>
      </c>
      <c r="D8" s="3">
        <v>120</v>
      </c>
      <c r="E8" s="3">
        <v>500</v>
      </c>
      <c r="F8" s="22">
        <v>15</v>
      </c>
      <c r="G8" s="32"/>
      <c r="J8" s="18"/>
      <c r="K8" s="57" t="s">
        <v>43</v>
      </c>
      <c r="L8" s="57"/>
    </row>
    <row r="9" spans="2:12" x14ac:dyDescent="0.25">
      <c r="B9" s="4">
        <v>2</v>
      </c>
      <c r="C9" s="3">
        <v>3</v>
      </c>
      <c r="D9" s="3">
        <v>100</v>
      </c>
      <c r="E9" s="3">
        <v>750</v>
      </c>
      <c r="F9" s="22">
        <v>17.5</v>
      </c>
      <c r="G9" s="32"/>
      <c r="J9" s="19"/>
      <c r="K9" s="57" t="s">
        <v>44</v>
      </c>
      <c r="L9" s="57"/>
    </row>
    <row r="10" spans="2:12" x14ac:dyDescent="0.25">
      <c r="B10" s="4">
        <v>3</v>
      </c>
      <c r="C10" s="3">
        <v>5</v>
      </c>
      <c r="D10" s="3">
        <v>90</v>
      </c>
      <c r="E10" s="3">
        <v>1200</v>
      </c>
      <c r="F10" s="22">
        <v>20</v>
      </c>
      <c r="G10" s="32"/>
      <c r="J10" s="19"/>
    </row>
    <row r="11" spans="2:12" x14ac:dyDescent="0.25">
      <c r="B11" s="4">
        <v>4</v>
      </c>
      <c r="C11" s="3">
        <v>6</v>
      </c>
      <c r="D11" s="3">
        <v>80</v>
      </c>
      <c r="E11" s="3">
        <v>1500</v>
      </c>
      <c r="F11" s="22">
        <v>22</v>
      </c>
      <c r="G11" s="32"/>
    </row>
    <row r="12" spans="2:12" ht="15.75" thickBot="1" x14ac:dyDescent="0.3">
      <c r="B12" s="6">
        <v>5</v>
      </c>
      <c r="C12" s="7">
        <v>7</v>
      </c>
      <c r="D12" s="7">
        <v>50</v>
      </c>
      <c r="E12" s="7">
        <v>2500</v>
      </c>
      <c r="F12" s="23">
        <v>25</v>
      </c>
      <c r="G12" s="32"/>
    </row>
    <row r="13" spans="2:12" x14ac:dyDescent="0.25">
      <c r="B13" s="33"/>
      <c r="C13" s="9"/>
      <c r="D13" s="9"/>
      <c r="E13" s="9"/>
      <c r="F13" s="24"/>
      <c r="G13" s="32"/>
    </row>
    <row r="14" spans="2:12" x14ac:dyDescent="0.25">
      <c r="B14" s="31" t="s">
        <v>51</v>
      </c>
      <c r="C14" s="9"/>
      <c r="D14" s="9"/>
      <c r="E14" s="9"/>
      <c r="F14" s="9"/>
      <c r="G14" s="32"/>
    </row>
    <row r="15" spans="2:12" x14ac:dyDescent="0.25">
      <c r="B15" s="58" t="s">
        <v>53</v>
      </c>
      <c r="C15" s="59"/>
      <c r="D15" s="59"/>
      <c r="E15" s="37" t="s">
        <v>54</v>
      </c>
      <c r="F15" s="9"/>
      <c r="G15" s="32"/>
    </row>
    <row r="16" spans="2:12" x14ac:dyDescent="0.25">
      <c r="B16" s="48" t="s">
        <v>45</v>
      </c>
      <c r="C16" s="60"/>
      <c r="D16" s="49"/>
      <c r="E16" s="26">
        <v>120</v>
      </c>
      <c r="F16" s="9"/>
      <c r="G16" s="32"/>
    </row>
    <row r="17" spans="2:16" x14ac:dyDescent="0.25">
      <c r="B17" s="48" t="s">
        <v>46</v>
      </c>
      <c r="C17" s="60"/>
      <c r="D17" s="49"/>
      <c r="E17" s="26">
        <v>100</v>
      </c>
      <c r="F17" s="9"/>
      <c r="G17" s="32"/>
    </row>
    <row r="18" spans="2:16" x14ac:dyDescent="0.25">
      <c r="B18" s="48" t="s">
        <v>47</v>
      </c>
      <c r="C18" s="60"/>
      <c r="D18" s="49"/>
      <c r="E18" s="26">
        <v>15000</v>
      </c>
      <c r="F18" s="9"/>
      <c r="G18" s="32"/>
    </row>
    <row r="19" spans="2:16" x14ac:dyDescent="0.25">
      <c r="B19" s="48" t="s">
        <v>48</v>
      </c>
      <c r="C19" s="60"/>
      <c r="D19" s="49"/>
      <c r="E19" s="26">
        <v>40</v>
      </c>
      <c r="F19" s="9"/>
      <c r="G19" s="32"/>
    </row>
    <row r="20" spans="2:16" x14ac:dyDescent="0.25">
      <c r="B20" s="48" t="s">
        <v>49</v>
      </c>
      <c r="C20" s="60"/>
      <c r="D20" s="49"/>
      <c r="E20" s="26">
        <v>4</v>
      </c>
      <c r="F20" s="9"/>
      <c r="G20" s="32"/>
    </row>
    <row r="21" spans="2:16" x14ac:dyDescent="0.25">
      <c r="B21" s="48" t="s">
        <v>50</v>
      </c>
      <c r="C21" s="60"/>
      <c r="D21" s="49"/>
      <c r="E21" s="26">
        <v>8</v>
      </c>
      <c r="F21" s="9"/>
      <c r="G21" s="32"/>
    </row>
    <row r="22" spans="2:16" ht="15.75" thickBot="1" x14ac:dyDescent="0.3">
      <c r="B22" s="34"/>
      <c r="C22" s="35"/>
      <c r="D22" s="35"/>
      <c r="E22" s="35"/>
      <c r="F22" s="35"/>
      <c r="G22" s="36"/>
    </row>
    <row r="23" spans="2:16" ht="15.75" thickBot="1" x14ac:dyDescent="0.3">
      <c r="B23" s="9"/>
      <c r="C23" s="9"/>
      <c r="D23" s="9"/>
      <c r="E23" s="9"/>
      <c r="F23" s="9"/>
      <c r="G23" s="9"/>
    </row>
    <row r="24" spans="2:16" ht="15.75" thickBot="1" x14ac:dyDescent="0.3">
      <c r="B24" s="27" t="s">
        <v>41</v>
      </c>
      <c r="C24" s="28"/>
      <c r="D24" s="29"/>
      <c r="E24" s="52" t="s">
        <v>36</v>
      </c>
      <c r="F24" s="53"/>
      <c r="G24" s="53"/>
      <c r="H24" s="53"/>
      <c r="I24" s="53"/>
      <c r="J24" s="42"/>
      <c r="K24" s="42"/>
      <c r="L24" s="52" t="s">
        <v>52</v>
      </c>
      <c r="M24" s="53"/>
      <c r="N24" s="53"/>
      <c r="O24" s="53"/>
      <c r="P24" s="54"/>
    </row>
    <row r="25" spans="2:16" ht="166.5" x14ac:dyDescent="0.25">
      <c r="B25" s="55" t="s">
        <v>35</v>
      </c>
      <c r="C25" s="56"/>
      <c r="D25" s="21" t="s">
        <v>6</v>
      </c>
      <c r="E25" s="21" t="s">
        <v>0</v>
      </c>
      <c r="F25" s="21" t="s">
        <v>1</v>
      </c>
      <c r="G25" s="21" t="s">
        <v>2</v>
      </c>
      <c r="H25" s="21" t="s">
        <v>3</v>
      </c>
      <c r="I25" s="21" t="s">
        <v>4</v>
      </c>
      <c r="J25" s="21" t="s">
        <v>62</v>
      </c>
      <c r="K25" s="21" t="s">
        <v>63</v>
      </c>
      <c r="L25" s="12" t="s">
        <v>7</v>
      </c>
      <c r="M25" s="12" t="s">
        <v>8</v>
      </c>
      <c r="N25" s="12" t="s">
        <v>10</v>
      </c>
      <c r="O25" s="12" t="s">
        <v>12</v>
      </c>
      <c r="P25" s="13" t="s">
        <v>13</v>
      </c>
    </row>
    <row r="26" spans="2:16" x14ac:dyDescent="0.25">
      <c r="B26" s="48" t="s">
        <v>15</v>
      </c>
      <c r="C26" s="49"/>
      <c r="D26" s="3">
        <v>1</v>
      </c>
      <c r="E26" s="20">
        <v>4</v>
      </c>
      <c r="F26" s="20">
        <v>4</v>
      </c>
      <c r="G26" s="20">
        <v>4</v>
      </c>
      <c r="H26" s="20">
        <v>4</v>
      </c>
      <c r="I26" s="20">
        <v>4</v>
      </c>
      <c r="J26" s="20">
        <v>4</v>
      </c>
      <c r="K26" s="20">
        <v>4</v>
      </c>
      <c r="L26" s="3">
        <f>SUM(E26:K26)</f>
        <v>28</v>
      </c>
      <c r="M26" s="41">
        <f>VLOOKUP(D26,$B$8:$F$12,5,FALSE)*L26</f>
        <v>420</v>
      </c>
      <c r="N26" s="3">
        <f>VLOOKUP(D26,$B$8:F$12,3,FALSE)*L26</f>
        <v>3360</v>
      </c>
      <c r="O26" s="3">
        <f>(VLOOKUP(D26,$B$8:$F$12,2,FALSE)/8)*L26</f>
        <v>7</v>
      </c>
      <c r="P26" s="40">
        <f>VLOOKUP(D26,$B$8:$F$12,4,FALSE)/8*L26</f>
        <v>1750</v>
      </c>
    </row>
    <row r="27" spans="2:16" x14ac:dyDescent="0.25">
      <c r="B27" s="48" t="s">
        <v>16</v>
      </c>
      <c r="C27" s="49"/>
      <c r="D27" s="3">
        <v>1</v>
      </c>
      <c r="E27" s="20">
        <v>4</v>
      </c>
      <c r="F27" s="20">
        <v>4</v>
      </c>
      <c r="G27" s="20">
        <v>4</v>
      </c>
      <c r="H27" s="20">
        <v>4</v>
      </c>
      <c r="I27" s="20">
        <v>4</v>
      </c>
      <c r="J27" s="20">
        <v>4</v>
      </c>
      <c r="K27" s="20">
        <v>4</v>
      </c>
      <c r="L27" s="3">
        <f t="shared" ref="L27:L45" si="0">SUM(E27:K27)</f>
        <v>28</v>
      </c>
      <c r="M27" s="41">
        <f t="shared" ref="M27:M45" si="1">VLOOKUP(D27,$B$8:$F$12,5,FALSE)*L27</f>
        <v>420</v>
      </c>
      <c r="N27" s="3">
        <f>VLOOKUP(D27,$B$8:F$12,3,FALSE)*L27</f>
        <v>3360</v>
      </c>
      <c r="O27" s="3">
        <f t="shared" ref="O27:O45" si="2">(VLOOKUP(D27,$B$8:$F$12,2,FALSE)/8)*L27</f>
        <v>7</v>
      </c>
      <c r="P27" s="40">
        <f t="shared" ref="P27:P45" si="3">VLOOKUP(D27,$B$8:$F$12,4,FALSE)/8*L27</f>
        <v>1750</v>
      </c>
    </row>
    <row r="28" spans="2:16" x14ac:dyDescent="0.25">
      <c r="B28" s="48" t="s">
        <v>17</v>
      </c>
      <c r="C28" s="49"/>
      <c r="D28" s="3">
        <v>1</v>
      </c>
      <c r="E28" s="20">
        <v>4</v>
      </c>
      <c r="F28" s="20">
        <v>4</v>
      </c>
      <c r="G28" s="20">
        <v>4</v>
      </c>
      <c r="H28" s="20">
        <v>5</v>
      </c>
      <c r="I28" s="20">
        <v>4</v>
      </c>
      <c r="J28" s="20">
        <v>4</v>
      </c>
      <c r="K28" s="20">
        <v>4</v>
      </c>
      <c r="L28" s="3">
        <f t="shared" si="0"/>
        <v>29</v>
      </c>
      <c r="M28" s="41">
        <f t="shared" si="1"/>
        <v>435</v>
      </c>
      <c r="N28" s="3">
        <f>VLOOKUP(D28,$B$8:F$12,3,FALSE)*L28</f>
        <v>3480</v>
      </c>
      <c r="O28" s="3">
        <f t="shared" si="2"/>
        <v>7.25</v>
      </c>
      <c r="P28" s="40">
        <f t="shared" si="3"/>
        <v>1812.5</v>
      </c>
    </row>
    <row r="29" spans="2:16" x14ac:dyDescent="0.25">
      <c r="B29" s="48" t="s">
        <v>18</v>
      </c>
      <c r="C29" s="49"/>
      <c r="D29" s="3">
        <v>1</v>
      </c>
      <c r="E29" s="20">
        <v>4</v>
      </c>
      <c r="F29" s="20">
        <v>4</v>
      </c>
      <c r="G29" s="20">
        <v>4</v>
      </c>
      <c r="H29" s="20">
        <v>4</v>
      </c>
      <c r="I29" s="20">
        <v>4</v>
      </c>
      <c r="J29" s="20">
        <v>4</v>
      </c>
      <c r="K29" s="20">
        <v>4</v>
      </c>
      <c r="L29" s="3">
        <f t="shared" si="0"/>
        <v>28</v>
      </c>
      <c r="M29" s="41">
        <f t="shared" si="1"/>
        <v>420</v>
      </c>
      <c r="N29" s="3">
        <f>VLOOKUP(D29,$B$8:F$12,3,FALSE)*L29</f>
        <v>3360</v>
      </c>
      <c r="O29" s="3">
        <f t="shared" si="2"/>
        <v>7</v>
      </c>
      <c r="P29" s="40">
        <f t="shared" si="3"/>
        <v>1750</v>
      </c>
    </row>
    <row r="30" spans="2:16" x14ac:dyDescent="0.25">
      <c r="B30" s="48" t="s">
        <v>19</v>
      </c>
      <c r="C30" s="49"/>
      <c r="D30" s="3">
        <v>2</v>
      </c>
      <c r="E30" s="20">
        <v>4</v>
      </c>
      <c r="F30" s="20">
        <v>4</v>
      </c>
      <c r="G30" s="20">
        <v>8</v>
      </c>
      <c r="H30" s="20">
        <v>8</v>
      </c>
      <c r="I30" s="20">
        <v>8</v>
      </c>
      <c r="J30" s="20">
        <v>4</v>
      </c>
      <c r="K30" s="20">
        <v>4</v>
      </c>
      <c r="L30" s="3">
        <f t="shared" si="0"/>
        <v>40</v>
      </c>
      <c r="M30" s="41">
        <f t="shared" si="1"/>
        <v>700</v>
      </c>
      <c r="N30" s="3">
        <f>VLOOKUP(D30,$B$8:F$12,3,FALSE)*L30</f>
        <v>4000</v>
      </c>
      <c r="O30" s="3">
        <f t="shared" si="2"/>
        <v>15</v>
      </c>
      <c r="P30" s="40">
        <f t="shared" si="3"/>
        <v>3750</v>
      </c>
    </row>
    <row r="31" spans="2:16" x14ac:dyDescent="0.25">
      <c r="B31" s="48" t="s">
        <v>20</v>
      </c>
      <c r="C31" s="49"/>
      <c r="D31" s="3">
        <v>2</v>
      </c>
      <c r="E31" s="20">
        <v>8</v>
      </c>
      <c r="F31" s="20">
        <v>8</v>
      </c>
      <c r="G31" s="20">
        <v>4</v>
      </c>
      <c r="H31" s="20">
        <v>4</v>
      </c>
      <c r="I31" s="20">
        <v>4</v>
      </c>
      <c r="J31" s="20">
        <v>4</v>
      </c>
      <c r="K31" s="20">
        <v>6</v>
      </c>
      <c r="L31" s="3">
        <f t="shared" si="0"/>
        <v>38</v>
      </c>
      <c r="M31" s="41">
        <f t="shared" si="1"/>
        <v>665</v>
      </c>
      <c r="N31" s="3">
        <f>VLOOKUP(D31,$B$8:F$12,3,FALSE)*L31</f>
        <v>3800</v>
      </c>
      <c r="O31" s="3">
        <f t="shared" si="2"/>
        <v>14.25</v>
      </c>
      <c r="P31" s="40">
        <f t="shared" si="3"/>
        <v>3562.5</v>
      </c>
    </row>
    <row r="32" spans="2:16" x14ac:dyDescent="0.25">
      <c r="B32" s="48" t="s">
        <v>21</v>
      </c>
      <c r="C32" s="49"/>
      <c r="D32" s="3">
        <v>2</v>
      </c>
      <c r="E32" s="20">
        <v>4</v>
      </c>
      <c r="F32" s="20">
        <v>4</v>
      </c>
      <c r="G32" s="20">
        <v>8</v>
      </c>
      <c r="H32" s="20">
        <v>8</v>
      </c>
      <c r="I32" s="20">
        <v>8</v>
      </c>
      <c r="J32" s="20">
        <v>4</v>
      </c>
      <c r="K32" s="20">
        <v>4</v>
      </c>
      <c r="L32" s="3">
        <f t="shared" si="0"/>
        <v>40</v>
      </c>
      <c r="M32" s="41">
        <f t="shared" si="1"/>
        <v>700</v>
      </c>
      <c r="N32" s="3">
        <f>VLOOKUP(D32,$B$8:F$12,3,FALSE)*L32</f>
        <v>4000</v>
      </c>
      <c r="O32" s="3">
        <f t="shared" si="2"/>
        <v>15</v>
      </c>
      <c r="P32" s="40">
        <f t="shared" si="3"/>
        <v>3750</v>
      </c>
    </row>
    <row r="33" spans="2:16" x14ac:dyDescent="0.25">
      <c r="B33" s="48" t="s">
        <v>22</v>
      </c>
      <c r="C33" s="49"/>
      <c r="D33" s="3">
        <v>3</v>
      </c>
      <c r="E33" s="20">
        <v>4</v>
      </c>
      <c r="F33" s="20">
        <v>4</v>
      </c>
      <c r="G33" s="20">
        <v>8</v>
      </c>
      <c r="H33" s="20">
        <v>8</v>
      </c>
      <c r="I33" s="20">
        <v>8</v>
      </c>
      <c r="J33" s="20">
        <v>4</v>
      </c>
      <c r="K33" s="20">
        <v>4</v>
      </c>
      <c r="L33" s="3">
        <f t="shared" si="0"/>
        <v>40</v>
      </c>
      <c r="M33" s="41">
        <f t="shared" si="1"/>
        <v>800</v>
      </c>
      <c r="N33" s="3">
        <f>VLOOKUP(D33,$B$8:F$12,3,FALSE)*L33</f>
        <v>3600</v>
      </c>
      <c r="O33" s="3">
        <f t="shared" si="2"/>
        <v>25</v>
      </c>
      <c r="P33" s="40">
        <f t="shared" si="3"/>
        <v>6000</v>
      </c>
    </row>
    <row r="34" spans="2:16" x14ac:dyDescent="0.25">
      <c r="B34" s="48" t="s">
        <v>23</v>
      </c>
      <c r="C34" s="49"/>
      <c r="D34" s="3">
        <v>3</v>
      </c>
      <c r="E34" s="20">
        <v>4</v>
      </c>
      <c r="F34" s="20">
        <v>8</v>
      </c>
      <c r="G34" s="20">
        <v>4</v>
      </c>
      <c r="H34" s="20">
        <v>4</v>
      </c>
      <c r="I34" s="20">
        <v>8</v>
      </c>
      <c r="J34" s="20">
        <v>8</v>
      </c>
      <c r="K34" s="20">
        <v>4</v>
      </c>
      <c r="L34" s="3">
        <f t="shared" si="0"/>
        <v>40</v>
      </c>
      <c r="M34" s="41">
        <f t="shared" si="1"/>
        <v>800</v>
      </c>
      <c r="N34" s="3">
        <f>VLOOKUP(D34,$B$8:F$12,3,FALSE)*L34</f>
        <v>3600</v>
      </c>
      <c r="O34" s="3">
        <f t="shared" si="2"/>
        <v>25</v>
      </c>
      <c r="P34" s="40">
        <f t="shared" si="3"/>
        <v>6000</v>
      </c>
    </row>
    <row r="35" spans="2:16" x14ac:dyDescent="0.25">
      <c r="B35" s="48" t="s">
        <v>24</v>
      </c>
      <c r="C35" s="49"/>
      <c r="D35" s="3">
        <v>3</v>
      </c>
      <c r="E35" s="20">
        <v>8</v>
      </c>
      <c r="F35" s="20">
        <v>4</v>
      </c>
      <c r="G35" s="20">
        <v>4</v>
      </c>
      <c r="H35" s="20">
        <v>4</v>
      </c>
      <c r="I35" s="20">
        <v>4</v>
      </c>
      <c r="J35" s="20">
        <v>8</v>
      </c>
      <c r="K35" s="20">
        <v>8</v>
      </c>
      <c r="L35" s="3">
        <f t="shared" si="0"/>
        <v>40</v>
      </c>
      <c r="M35" s="41">
        <f t="shared" si="1"/>
        <v>800</v>
      </c>
      <c r="N35" s="3">
        <f>VLOOKUP(D35,$B$8:F$12,3,FALSE)*L35</f>
        <v>3600</v>
      </c>
      <c r="O35" s="3">
        <f t="shared" si="2"/>
        <v>25</v>
      </c>
      <c r="P35" s="40">
        <f t="shared" si="3"/>
        <v>6000</v>
      </c>
    </row>
    <row r="36" spans="2:16" x14ac:dyDescent="0.25">
      <c r="B36" s="48" t="s">
        <v>25</v>
      </c>
      <c r="C36" s="49"/>
      <c r="D36" s="3">
        <v>3</v>
      </c>
      <c r="E36" s="20">
        <v>4</v>
      </c>
      <c r="F36" s="20">
        <v>4</v>
      </c>
      <c r="G36" s="20">
        <v>4</v>
      </c>
      <c r="H36" s="20">
        <v>8</v>
      </c>
      <c r="I36" s="20">
        <v>4</v>
      </c>
      <c r="J36" s="20">
        <v>8</v>
      </c>
      <c r="K36" s="20">
        <v>8</v>
      </c>
      <c r="L36" s="3">
        <f t="shared" si="0"/>
        <v>40</v>
      </c>
      <c r="M36" s="41">
        <f t="shared" si="1"/>
        <v>800</v>
      </c>
      <c r="N36" s="3">
        <f>VLOOKUP(D36,$B$8:F$12,3,FALSE)*L36</f>
        <v>3600</v>
      </c>
      <c r="O36" s="3">
        <f t="shared" si="2"/>
        <v>25</v>
      </c>
      <c r="P36" s="40">
        <f t="shared" si="3"/>
        <v>6000</v>
      </c>
    </row>
    <row r="37" spans="2:16" x14ac:dyDescent="0.25">
      <c r="B37" s="48" t="s">
        <v>26</v>
      </c>
      <c r="C37" s="49"/>
      <c r="D37" s="3">
        <v>3</v>
      </c>
      <c r="E37" s="20">
        <v>4</v>
      </c>
      <c r="F37" s="20">
        <v>4</v>
      </c>
      <c r="G37" s="20">
        <v>4</v>
      </c>
      <c r="H37" s="20">
        <v>8</v>
      </c>
      <c r="I37" s="20">
        <v>8</v>
      </c>
      <c r="J37" s="20">
        <v>8</v>
      </c>
      <c r="K37" s="20">
        <v>4</v>
      </c>
      <c r="L37" s="3">
        <f t="shared" si="0"/>
        <v>40</v>
      </c>
      <c r="M37" s="41">
        <f t="shared" si="1"/>
        <v>800</v>
      </c>
      <c r="N37" s="3">
        <f>VLOOKUP(D37,$B$8:F$12,3,FALSE)*L37</f>
        <v>3600</v>
      </c>
      <c r="O37" s="3">
        <f t="shared" si="2"/>
        <v>25</v>
      </c>
      <c r="P37" s="40">
        <f t="shared" si="3"/>
        <v>6000</v>
      </c>
    </row>
    <row r="38" spans="2:16" x14ac:dyDescent="0.25">
      <c r="B38" s="48" t="s">
        <v>27</v>
      </c>
      <c r="C38" s="49"/>
      <c r="D38" s="3">
        <v>3</v>
      </c>
      <c r="E38" s="20">
        <v>5</v>
      </c>
      <c r="F38" s="20">
        <v>4</v>
      </c>
      <c r="G38" s="20">
        <v>4</v>
      </c>
      <c r="H38" s="20">
        <v>7</v>
      </c>
      <c r="I38" s="20">
        <v>4</v>
      </c>
      <c r="J38" s="20">
        <v>8</v>
      </c>
      <c r="K38" s="20">
        <v>8</v>
      </c>
      <c r="L38" s="3">
        <f t="shared" si="0"/>
        <v>40</v>
      </c>
      <c r="M38" s="41">
        <f t="shared" si="1"/>
        <v>800</v>
      </c>
      <c r="N38" s="3">
        <f>VLOOKUP(D38,$B$8:F$12,3,FALSE)*L38</f>
        <v>3600</v>
      </c>
      <c r="O38" s="3">
        <f t="shared" si="2"/>
        <v>25</v>
      </c>
      <c r="P38" s="40">
        <f t="shared" si="3"/>
        <v>6000</v>
      </c>
    </row>
    <row r="39" spans="2:16" x14ac:dyDescent="0.25">
      <c r="B39" s="48" t="s">
        <v>28</v>
      </c>
      <c r="C39" s="49"/>
      <c r="D39" s="3">
        <v>3</v>
      </c>
      <c r="E39" s="20">
        <v>4</v>
      </c>
      <c r="F39" s="20">
        <v>4</v>
      </c>
      <c r="G39" s="20">
        <v>4</v>
      </c>
      <c r="H39" s="20">
        <v>8</v>
      </c>
      <c r="I39" s="20">
        <v>4</v>
      </c>
      <c r="J39" s="20">
        <v>8</v>
      </c>
      <c r="K39" s="20">
        <v>8</v>
      </c>
      <c r="L39" s="3">
        <f t="shared" si="0"/>
        <v>40</v>
      </c>
      <c r="M39" s="41">
        <f t="shared" si="1"/>
        <v>800</v>
      </c>
      <c r="N39" s="3">
        <f>VLOOKUP(D39,$B$8:F$12,3,FALSE)*L39</f>
        <v>3600</v>
      </c>
      <c r="O39" s="3">
        <f t="shared" si="2"/>
        <v>25</v>
      </c>
      <c r="P39" s="40">
        <f t="shared" si="3"/>
        <v>6000</v>
      </c>
    </row>
    <row r="40" spans="2:16" x14ac:dyDescent="0.25">
      <c r="B40" s="48" t="s">
        <v>29</v>
      </c>
      <c r="C40" s="49"/>
      <c r="D40" s="3">
        <v>4</v>
      </c>
      <c r="E40" s="20">
        <v>4</v>
      </c>
      <c r="F40" s="20">
        <v>4</v>
      </c>
      <c r="G40" s="20">
        <v>4</v>
      </c>
      <c r="H40" s="20">
        <v>8</v>
      </c>
      <c r="I40" s="20">
        <v>8</v>
      </c>
      <c r="J40" s="20">
        <v>6</v>
      </c>
      <c r="K40" s="20">
        <v>6</v>
      </c>
      <c r="L40" s="3">
        <f t="shared" si="0"/>
        <v>40</v>
      </c>
      <c r="M40" s="41">
        <f t="shared" si="1"/>
        <v>880</v>
      </c>
      <c r="N40" s="3">
        <f>VLOOKUP(D40,$B$8:F$12,3,FALSE)*L40</f>
        <v>3200</v>
      </c>
      <c r="O40" s="3">
        <f t="shared" si="2"/>
        <v>30</v>
      </c>
      <c r="P40" s="40">
        <f t="shared" si="3"/>
        <v>7500</v>
      </c>
    </row>
    <row r="41" spans="2:16" x14ac:dyDescent="0.25">
      <c r="B41" s="48" t="s">
        <v>30</v>
      </c>
      <c r="C41" s="49"/>
      <c r="D41" s="3">
        <v>4</v>
      </c>
      <c r="E41" s="20">
        <v>4</v>
      </c>
      <c r="F41" s="20">
        <v>4</v>
      </c>
      <c r="G41" s="20">
        <v>4</v>
      </c>
      <c r="H41" s="20">
        <v>8</v>
      </c>
      <c r="I41" s="20">
        <v>8</v>
      </c>
      <c r="J41" s="20">
        <v>8</v>
      </c>
      <c r="K41" s="20">
        <v>4</v>
      </c>
      <c r="L41" s="3">
        <f t="shared" si="0"/>
        <v>40</v>
      </c>
      <c r="M41" s="41">
        <f t="shared" si="1"/>
        <v>880</v>
      </c>
      <c r="N41" s="3">
        <f>VLOOKUP(D41,$B$8:F$12,3,FALSE)*L41</f>
        <v>3200</v>
      </c>
      <c r="O41" s="3">
        <f t="shared" si="2"/>
        <v>30</v>
      </c>
      <c r="P41" s="40">
        <f t="shared" si="3"/>
        <v>7500</v>
      </c>
    </row>
    <row r="42" spans="2:16" x14ac:dyDescent="0.25">
      <c r="B42" s="48" t="s">
        <v>31</v>
      </c>
      <c r="C42" s="49"/>
      <c r="D42" s="3">
        <v>4</v>
      </c>
      <c r="E42" s="20">
        <v>4</v>
      </c>
      <c r="F42" s="20">
        <v>4</v>
      </c>
      <c r="G42" s="20">
        <v>4</v>
      </c>
      <c r="H42" s="20">
        <v>8</v>
      </c>
      <c r="I42" s="20">
        <v>8</v>
      </c>
      <c r="J42" s="20">
        <v>8</v>
      </c>
      <c r="K42" s="20">
        <v>4</v>
      </c>
      <c r="L42" s="3">
        <f t="shared" si="0"/>
        <v>40</v>
      </c>
      <c r="M42" s="41">
        <f t="shared" si="1"/>
        <v>880</v>
      </c>
      <c r="N42" s="3">
        <f>VLOOKUP(D42,$B$8:F$12,3,FALSE)*L42</f>
        <v>3200</v>
      </c>
      <c r="O42" s="3">
        <f t="shared" si="2"/>
        <v>30</v>
      </c>
      <c r="P42" s="40">
        <f t="shared" si="3"/>
        <v>7500</v>
      </c>
    </row>
    <row r="43" spans="2:16" x14ac:dyDescent="0.25">
      <c r="B43" s="48" t="s">
        <v>32</v>
      </c>
      <c r="C43" s="49"/>
      <c r="D43" s="3">
        <v>5</v>
      </c>
      <c r="E43" s="20">
        <v>8</v>
      </c>
      <c r="F43" s="20">
        <v>8</v>
      </c>
      <c r="G43" s="20">
        <v>8</v>
      </c>
      <c r="H43" s="20">
        <v>4</v>
      </c>
      <c r="I43" s="20">
        <v>4</v>
      </c>
      <c r="J43" s="20">
        <v>4</v>
      </c>
      <c r="K43" s="20">
        <v>4</v>
      </c>
      <c r="L43" s="3">
        <f t="shared" si="0"/>
        <v>40</v>
      </c>
      <c r="M43" s="41">
        <f t="shared" si="1"/>
        <v>1000</v>
      </c>
      <c r="N43" s="3">
        <f>VLOOKUP(D43,$B$8:F$12,3,FALSE)*L43</f>
        <v>2000</v>
      </c>
      <c r="O43" s="3">
        <f t="shared" si="2"/>
        <v>35</v>
      </c>
      <c r="P43" s="40">
        <f t="shared" si="3"/>
        <v>12500</v>
      </c>
    </row>
    <row r="44" spans="2:16" x14ac:dyDescent="0.25">
      <c r="B44" s="48" t="s">
        <v>33</v>
      </c>
      <c r="C44" s="49"/>
      <c r="D44" s="3">
        <v>5</v>
      </c>
      <c r="E44" s="20">
        <v>8</v>
      </c>
      <c r="F44" s="20">
        <v>8</v>
      </c>
      <c r="G44" s="20">
        <v>8</v>
      </c>
      <c r="H44" s="20">
        <v>4</v>
      </c>
      <c r="I44" s="20">
        <v>4</v>
      </c>
      <c r="J44" s="20">
        <v>4</v>
      </c>
      <c r="K44" s="20">
        <v>4</v>
      </c>
      <c r="L44" s="3">
        <f t="shared" si="0"/>
        <v>40</v>
      </c>
      <c r="M44" s="41">
        <f t="shared" si="1"/>
        <v>1000</v>
      </c>
      <c r="N44" s="3">
        <f>VLOOKUP(D44,$B$8:F$12,3,FALSE)*L44</f>
        <v>2000</v>
      </c>
      <c r="O44" s="3">
        <f t="shared" si="2"/>
        <v>35</v>
      </c>
      <c r="P44" s="40">
        <f t="shared" si="3"/>
        <v>12500</v>
      </c>
    </row>
    <row r="45" spans="2:16" ht="15.75" thickBot="1" x14ac:dyDescent="0.3">
      <c r="B45" s="48" t="s">
        <v>34</v>
      </c>
      <c r="C45" s="49"/>
      <c r="D45" s="7">
        <v>5</v>
      </c>
      <c r="E45" s="20">
        <v>8</v>
      </c>
      <c r="F45" s="20">
        <v>8</v>
      </c>
      <c r="G45" s="20">
        <v>8</v>
      </c>
      <c r="H45" s="20">
        <v>4</v>
      </c>
      <c r="I45" s="20">
        <v>4</v>
      </c>
      <c r="J45" s="20">
        <v>4</v>
      </c>
      <c r="K45" s="20">
        <v>4</v>
      </c>
      <c r="L45" s="3">
        <f t="shared" si="0"/>
        <v>40</v>
      </c>
      <c r="M45" s="41">
        <f t="shared" si="1"/>
        <v>1000</v>
      </c>
      <c r="N45" s="3">
        <f>VLOOKUP(D45,$B$8:F$12,3,FALSE)*L45</f>
        <v>2000</v>
      </c>
      <c r="O45" s="3">
        <f t="shared" si="2"/>
        <v>35</v>
      </c>
      <c r="P45" s="40">
        <f t="shared" si="3"/>
        <v>12500</v>
      </c>
    </row>
    <row r="46" spans="2:16" ht="15.75" thickBot="1" x14ac:dyDescent="0.3">
      <c r="B46" s="11"/>
      <c r="C46" s="10"/>
      <c r="D46" s="14" t="s">
        <v>37</v>
      </c>
      <c r="E46" s="15">
        <f>SUM(E26:E45)</f>
        <v>101</v>
      </c>
      <c r="F46" s="15">
        <f t="shared" ref="F46:K46" si="4">SUM(F26:F45)</f>
        <v>100</v>
      </c>
      <c r="G46" s="15">
        <f t="shared" si="4"/>
        <v>104</v>
      </c>
      <c r="H46" s="15">
        <f t="shared" si="4"/>
        <v>120</v>
      </c>
      <c r="I46" s="15">
        <f t="shared" si="4"/>
        <v>112</v>
      </c>
      <c r="J46" s="15">
        <f t="shared" si="4"/>
        <v>114</v>
      </c>
      <c r="K46" s="15">
        <f t="shared" si="4"/>
        <v>100</v>
      </c>
      <c r="L46" s="15">
        <f t="shared" ref="L46" si="5">SUM(L26:L45)</f>
        <v>751</v>
      </c>
      <c r="M46" s="15">
        <f t="shared" ref="M46" si="6">SUM(M26:M45)</f>
        <v>15000</v>
      </c>
      <c r="N46" s="15">
        <f t="shared" ref="N46" si="7">SUM(N26:N45)</f>
        <v>66160</v>
      </c>
      <c r="O46" s="15">
        <f t="shared" ref="O46" si="8">SUM(O26:O45)</f>
        <v>442.5</v>
      </c>
      <c r="P46" s="15">
        <f t="shared" ref="P46" si="9">SUM(P26:P45)</f>
        <v>120125</v>
      </c>
    </row>
    <row r="47" spans="2:16" ht="15.75" thickBot="1" x14ac:dyDescent="0.3"/>
    <row r="48" spans="2:16" ht="15.75" thickBot="1" x14ac:dyDescent="0.3">
      <c r="B48" s="27" t="s">
        <v>61</v>
      </c>
      <c r="C48" s="29"/>
      <c r="D48" s="29"/>
      <c r="E48" s="29"/>
      <c r="F48" s="29"/>
      <c r="G48" s="29"/>
      <c r="H48" s="29"/>
      <c r="I48" s="30"/>
      <c r="J48" s="9"/>
      <c r="K48" s="9"/>
    </row>
    <row r="49" spans="2:17" ht="75" x14ac:dyDescent="0.25">
      <c r="B49" s="50" t="s">
        <v>60</v>
      </c>
      <c r="C49" s="51"/>
      <c r="D49" s="51"/>
      <c r="E49" s="38" t="s">
        <v>7</v>
      </c>
      <c r="F49" s="38" t="s">
        <v>8</v>
      </c>
      <c r="G49" s="38" t="s">
        <v>10</v>
      </c>
      <c r="H49" s="38" t="s">
        <v>12</v>
      </c>
      <c r="I49" s="39" t="s">
        <v>13</v>
      </c>
      <c r="J49" s="43"/>
      <c r="K49" s="43"/>
    </row>
    <row r="50" spans="2:17" x14ac:dyDescent="0.25">
      <c r="B50" s="44" t="s">
        <v>57</v>
      </c>
      <c r="C50" s="45"/>
      <c r="D50" s="45"/>
      <c r="E50" s="3">
        <v>700</v>
      </c>
      <c r="F50" s="3">
        <v>13488</v>
      </c>
      <c r="G50" s="3">
        <v>64800</v>
      </c>
      <c r="H50" s="3">
        <v>379</v>
      </c>
      <c r="I50" s="5">
        <v>101050</v>
      </c>
      <c r="J50" s="9"/>
      <c r="K50" s="9"/>
    </row>
    <row r="51" spans="2:17" x14ac:dyDescent="0.25">
      <c r="B51" s="44" t="s">
        <v>56</v>
      </c>
      <c r="C51" s="45"/>
      <c r="D51" s="45"/>
      <c r="E51" s="3">
        <v>751</v>
      </c>
      <c r="F51" s="3">
        <v>15000</v>
      </c>
      <c r="G51" s="3">
        <v>66160</v>
      </c>
      <c r="H51" s="3">
        <v>442.5</v>
      </c>
      <c r="I51" s="5">
        <v>120125</v>
      </c>
      <c r="J51" s="9"/>
      <c r="K51" s="9"/>
    </row>
    <row r="52" spans="2:17" x14ac:dyDescent="0.25">
      <c r="B52" s="44" t="s">
        <v>55</v>
      </c>
      <c r="C52" s="45"/>
      <c r="D52" s="45"/>
      <c r="E52" s="3">
        <v>751</v>
      </c>
      <c r="F52" s="3">
        <v>15000</v>
      </c>
      <c r="G52" s="3">
        <v>66160</v>
      </c>
      <c r="H52" s="3">
        <v>442.5</v>
      </c>
      <c r="I52" s="5">
        <v>120125</v>
      </c>
      <c r="J52" s="9"/>
      <c r="K52" s="9"/>
    </row>
    <row r="53" spans="2:17" x14ac:dyDescent="0.25">
      <c r="B53" s="44" t="s">
        <v>58</v>
      </c>
      <c r="C53" s="45"/>
      <c r="D53" s="45"/>
      <c r="E53" s="3">
        <v>770</v>
      </c>
      <c r="F53" s="3">
        <v>14990</v>
      </c>
      <c r="G53" s="3">
        <v>70500</v>
      </c>
      <c r="H53" s="3">
        <v>428.75</v>
      </c>
      <c r="I53" s="5">
        <v>113875</v>
      </c>
      <c r="J53" s="9"/>
      <c r="K53" s="9"/>
    </row>
    <row r="54" spans="2:17" ht="15.75" thickBot="1" x14ac:dyDescent="0.3">
      <c r="B54" s="46" t="s">
        <v>59</v>
      </c>
      <c r="C54" s="47"/>
      <c r="D54" s="47"/>
      <c r="E54" s="7">
        <v>764</v>
      </c>
      <c r="F54" s="7">
        <v>15000</v>
      </c>
      <c r="G54" s="7">
        <v>68860</v>
      </c>
      <c r="H54" s="7">
        <v>431.25</v>
      </c>
      <c r="I54" s="8">
        <v>117475</v>
      </c>
      <c r="J54" s="9"/>
      <c r="K54" s="9"/>
    </row>
    <row r="64" spans="2:17" x14ac:dyDescent="0.25">
      <c r="M64" s="1"/>
      <c r="N64" s="1"/>
      <c r="O64" s="1"/>
      <c r="P64" s="1"/>
      <c r="Q64" s="1"/>
    </row>
  </sheetData>
  <mergeCells count="38">
    <mergeCell ref="B26:C26"/>
    <mergeCell ref="B27:C27"/>
    <mergeCell ref="L24:P24"/>
    <mergeCell ref="B25:C25"/>
    <mergeCell ref="K8:L8"/>
    <mergeCell ref="K9:L9"/>
    <mergeCell ref="B15:D15"/>
    <mergeCell ref="B16:D16"/>
    <mergeCell ref="B17:D17"/>
    <mergeCell ref="B18:D18"/>
    <mergeCell ref="B19:D19"/>
    <mergeCell ref="B20:D20"/>
    <mergeCell ref="B21:D21"/>
    <mergeCell ref="E24:I24"/>
    <mergeCell ref="B28:C28"/>
    <mergeCell ref="B29:C29"/>
    <mergeCell ref="B30:C30"/>
    <mergeCell ref="B43:C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31:C31"/>
    <mergeCell ref="B53:D53"/>
    <mergeCell ref="B54:D54"/>
    <mergeCell ref="B44:C44"/>
    <mergeCell ref="B45:C45"/>
    <mergeCell ref="B49:D49"/>
    <mergeCell ref="B50:D50"/>
    <mergeCell ref="B51:D51"/>
    <mergeCell ref="B52:D52"/>
  </mergeCells>
  <conditionalFormatting sqref="E26:K4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ignoredErrors>
    <ignoredError sqref="L26:L4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 Skeleton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 M</dc:creator>
  <cp:lastModifiedBy>James Mulwa</cp:lastModifiedBy>
  <dcterms:created xsi:type="dcterms:W3CDTF">2015-07-02T04:18:58Z</dcterms:created>
  <dcterms:modified xsi:type="dcterms:W3CDTF">2018-05-24T18:36:39Z</dcterms:modified>
</cp:coreProperties>
</file>