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755"/>
  </bookViews>
  <sheets>
    <sheet name="Ch 12 - Homework #2" sheetId="1" r:id="rId1"/>
  </sheets>
  <calcPr calcId="144525"/>
</workbook>
</file>

<file path=xl/calcChain.xml><?xml version="1.0" encoding="utf-8"?>
<calcChain xmlns="http://schemas.openxmlformats.org/spreadsheetml/2006/main">
  <c r="AM130" i="1"/>
  <c r="AL127"/>
  <c r="T141"/>
  <c r="T128"/>
  <c r="X113"/>
  <c r="W113"/>
  <c r="V113"/>
  <c r="G93"/>
  <c r="W91"/>
  <c r="K13" l="1"/>
  <c r="K12"/>
  <c r="K68"/>
  <c r="M80" s="1"/>
  <c r="K64"/>
  <c r="M45"/>
  <c r="M46"/>
  <c r="M47"/>
  <c r="K46"/>
  <c r="K47"/>
  <c r="K45"/>
  <c r="M42"/>
  <c r="M16"/>
  <c r="M17"/>
  <c r="M20"/>
  <c r="M21"/>
  <c r="K17"/>
  <c r="K20"/>
  <c r="K21"/>
  <c r="K16"/>
  <c r="J15"/>
  <c r="M11"/>
  <c r="M10"/>
  <c r="M9"/>
  <c r="M14" s="1"/>
  <c r="K10"/>
  <c r="K11"/>
  <c r="K9"/>
  <c r="J8"/>
  <c r="M25" l="1"/>
  <c r="M78"/>
  <c r="M48"/>
  <c r="K56" s="1"/>
  <c r="M75"/>
  <c r="M31"/>
  <c r="M28"/>
  <c r="F90"/>
</calcChain>
</file>

<file path=xl/sharedStrings.xml><?xml version="1.0" encoding="utf-8"?>
<sst xmlns="http://schemas.openxmlformats.org/spreadsheetml/2006/main" count="290" uniqueCount="139">
  <si>
    <t>Shipping costs</t>
  </si>
  <si>
    <t>Direct materials</t>
  </si>
  <si>
    <t>Plant utilities</t>
  </si>
  <si>
    <t>ACCT 224 - Homework Ch 12 #2</t>
  </si>
  <si>
    <t>Anderson Corp. has the following costs behavior patterns each month:</t>
  </si>
  <si>
    <t xml:space="preserve"> Fixed Costs:</t>
  </si>
  <si>
    <t>Supervisor's salary</t>
  </si>
  <si>
    <t>Factory rent</t>
  </si>
  <si>
    <t>Factory insurance</t>
  </si>
  <si>
    <t>Variable Costs:</t>
  </si>
  <si>
    <t>Direct labor</t>
  </si>
  <si>
    <t>Packaging costs</t>
  </si>
  <si>
    <t>Mixed Costs:</t>
  </si>
  <si>
    <t>Sales staff compensation</t>
  </si>
  <si>
    <t>$50/unit</t>
  </si>
  <si>
    <t>$20/unit</t>
  </si>
  <si>
    <t>$10/unit</t>
  </si>
  <si>
    <t>$5/unit</t>
  </si>
  <si>
    <t>$1,500 per month + $5/unit</t>
  </si>
  <si>
    <t>$1,000 per month + $10 unit</t>
  </si>
  <si>
    <t>A)</t>
  </si>
  <si>
    <t>B)</t>
  </si>
  <si>
    <t>Calcualte the total cost for a month with 3,000 units of activity.</t>
  </si>
  <si>
    <t>C)</t>
  </si>
  <si>
    <t>D)</t>
  </si>
  <si>
    <t>Calculate the total cost for a month with 1,500 units of activity.</t>
  </si>
  <si>
    <t>Calculate the total cost for a month with 4,500 units of activity.</t>
  </si>
  <si>
    <t>1)</t>
  </si>
  <si>
    <t>2)</t>
  </si>
  <si>
    <t>Keller Corp. had the following costs incurred for the month of January</t>
  </si>
  <si>
    <t>when 1,000 units of product were manufactured.</t>
  </si>
  <si>
    <t>Maintenance supplies used</t>
  </si>
  <si>
    <t>Factory property taxes</t>
  </si>
  <si>
    <t>Calculate the total fixed costs.</t>
  </si>
  <si>
    <t>Using the info from A) and B), compute the cost formula.</t>
  </si>
  <si>
    <t>Calculate the total costs for 2,000 units of product.</t>
  </si>
  <si>
    <t>3)</t>
  </si>
  <si>
    <t>January</t>
  </si>
  <si>
    <t xml:space="preserve">February </t>
  </si>
  <si>
    <t>March</t>
  </si>
  <si>
    <t>April</t>
  </si>
  <si>
    <t>units</t>
  </si>
  <si>
    <t>(variable)</t>
  </si>
  <si>
    <t>(fixed)</t>
  </si>
  <si>
    <t>Compute the overall (total) cost formula.</t>
  </si>
  <si>
    <t>Calulate the cost formula using the high-low method.</t>
  </si>
  <si>
    <t>Calculate the mixed costs when producing 60 units.</t>
  </si>
  <si>
    <t>Calculate the mixed costs when producing 75 units.</t>
  </si>
  <si>
    <t>Calculate the mixed costs when producing 55 units.</t>
  </si>
  <si>
    <t>Units produced each month</t>
  </si>
  <si>
    <t>??</t>
  </si>
  <si>
    <t>Total costs</t>
  </si>
  <si>
    <t>4)</t>
  </si>
  <si>
    <t>A company incurred the following costs for the months of January thru March:</t>
  </si>
  <si>
    <t xml:space="preserve">Variable costs </t>
  </si>
  <si>
    <t>Fixed costs</t>
  </si>
  <si>
    <t>Mixed costs</t>
  </si>
  <si>
    <t>February</t>
  </si>
  <si>
    <t xml:space="preserve">Calculate the missing costs.  </t>
  </si>
  <si>
    <t>What are the straight fixed costs per month?</t>
  </si>
  <si>
    <t>What are the straight variable costs per month?</t>
  </si>
  <si>
    <t>Calculate the variable cost per unit.</t>
  </si>
  <si>
    <t>E)</t>
  </si>
  <si>
    <t>F)</t>
  </si>
  <si>
    <t>G)</t>
  </si>
  <si>
    <t xml:space="preserve"> Name __________________________________________</t>
  </si>
  <si>
    <t>Answer:</t>
  </si>
  <si>
    <t>Fixed Cost:</t>
  </si>
  <si>
    <t>$</t>
  </si>
  <si>
    <t>Total Fixed Cost</t>
  </si>
  <si>
    <t>Total Cost= Fixed Cost + (Variable Cost Per Unit x No. of Units)</t>
  </si>
  <si>
    <t>Total Variable Cost Per Unit</t>
  </si>
  <si>
    <t>Total Cost at 3000 units=</t>
  </si>
  <si>
    <t>Total Cost at 4500 units=</t>
  </si>
  <si>
    <t>Total Cost at 1500 units=</t>
  </si>
  <si>
    <t>Average Variable Cost Per Unit = Variable Cost / No. of Units</t>
  </si>
  <si>
    <t>10000/1000</t>
  </si>
  <si>
    <t>Total Fixed Cost=</t>
  </si>
  <si>
    <t>22000 + (10 x X)</t>
  </si>
  <si>
    <t>=</t>
  </si>
  <si>
    <t>22000 + (10 x 2000)</t>
  </si>
  <si>
    <r>
      <t xml:space="preserve">Erikson Inc. incurred the following </t>
    </r>
    <r>
      <rPr>
        <b/>
        <sz val="11"/>
        <color theme="1"/>
        <rFont val="Calibri"/>
        <family val="2"/>
        <scheme val="minor"/>
      </rPr>
      <t>mixed costs</t>
    </r>
    <r>
      <rPr>
        <sz val="11"/>
        <color theme="1"/>
        <rFont val="Calibri"/>
        <family val="2"/>
        <scheme val="minor"/>
      </rPr>
      <t xml:space="preserve"> at various levels of production:</t>
    </r>
  </si>
  <si>
    <r>
      <t xml:space="preserve">What is therefore the cost formula for the </t>
    </r>
    <r>
      <rPr>
        <b/>
        <sz val="11"/>
        <color theme="1"/>
        <rFont val="Calibri"/>
        <family val="2"/>
        <scheme val="minor"/>
      </rPr>
      <t>straight variable and fixed costs</t>
    </r>
    <r>
      <rPr>
        <sz val="11"/>
        <color theme="1"/>
        <rFont val="Calibri"/>
        <family val="2"/>
        <scheme val="minor"/>
      </rPr>
      <t>?</t>
    </r>
  </si>
  <si>
    <r>
      <t xml:space="preserve">Using the high-low method, now calculate the cost formula for </t>
    </r>
    <r>
      <rPr>
        <b/>
        <sz val="11"/>
        <color theme="1"/>
        <rFont val="Calibri"/>
        <family val="2"/>
        <scheme val="minor"/>
      </rPr>
      <t>mixed costs</t>
    </r>
    <r>
      <rPr>
        <sz val="11"/>
        <color theme="1"/>
        <rFont val="Calibri"/>
        <family val="2"/>
        <scheme val="minor"/>
      </rPr>
      <t>.</t>
    </r>
  </si>
  <si>
    <r>
      <t xml:space="preserve">Calculate the </t>
    </r>
    <r>
      <rPr>
        <b/>
        <sz val="11"/>
        <color theme="1"/>
        <rFont val="Calibri"/>
        <family val="2"/>
        <scheme val="minor"/>
      </rPr>
      <t>variable, fixed, mixed, and total costs</t>
    </r>
    <r>
      <rPr>
        <sz val="11"/>
        <color theme="1"/>
        <rFont val="Calibri"/>
        <family val="2"/>
        <scheme val="minor"/>
      </rPr>
      <t xml:space="preserve"> incurred for production of 800 units in April.</t>
    </r>
  </si>
  <si>
    <r>
      <t xml:space="preserve">Calculate the </t>
    </r>
    <r>
      <rPr>
        <b/>
        <sz val="11"/>
        <color theme="1"/>
        <rFont val="Calibri"/>
        <family val="2"/>
        <scheme val="minor"/>
      </rPr>
      <t>variable, fixed, mixed, and total costs</t>
    </r>
    <r>
      <rPr>
        <sz val="11"/>
        <color theme="1"/>
        <rFont val="Calibri"/>
        <family val="2"/>
        <scheme val="minor"/>
      </rPr>
      <t xml:space="preserve"> incurred for production of 650 units in May.</t>
    </r>
  </si>
  <si>
    <r>
      <t xml:space="preserve">Variable Cost = </t>
    </r>
    <r>
      <rPr>
        <sz val="11"/>
        <color rgb="FF111111"/>
        <rFont val="Times New Roman"/>
        <family val="1"/>
      </rPr>
      <t>Highest Activity Cost−Lowest Activity Cost / ​Highest Activity Units−Lowest Activity Units</t>
    </r>
  </si>
  <si>
    <t>5000-2000 / 40 - 10</t>
  </si>
  <si>
    <t>5000-(100x40)</t>
  </si>
  <si>
    <t>High-Low Cost=Fixed Cost+(Variable Cost×Unit Activity)</t>
  </si>
  <si>
    <t xml:space="preserve"> </t>
  </si>
  <si>
    <t>1000+(100xunits)</t>
  </si>
  <si>
    <t>High-Low mixed Cost=Fixed Cost+(Variable Cost×Unit Activity)</t>
  </si>
  <si>
    <r>
      <t>​</t>
    </r>
    <r>
      <rPr>
        <sz val="11"/>
        <color rgb="FF111111"/>
        <rFont val="Times New Roman"/>
        <family val="1"/>
      </rPr>
      <t>Fixed Cost=Highest Activity Cost−(Variable Cost×Highest Activity Units)​</t>
    </r>
  </si>
  <si>
    <t>Plant Utilities</t>
  </si>
  <si>
    <t>$10 per unit</t>
  </si>
  <si>
    <t>Answer</t>
  </si>
  <si>
    <t xml:space="preserve">In January the missing costs are Variable and mixed cost but at the same time in february both the cost are given. </t>
  </si>
  <si>
    <t>Per unit variable cost in february = variable cost/ No. of units</t>
  </si>
  <si>
    <t>3600/900 = $ 4 per unit</t>
  </si>
  <si>
    <t xml:space="preserve">                                                                                                                                                                               We can find out first the per unit variable cost in february where we have 900 units. </t>
  </si>
  <si>
    <t>Varible cost in Januray = Per unit variable cost in february * No. of units</t>
  </si>
  <si>
    <t>4 * 500  =</t>
  </si>
  <si>
    <t>$ 2000</t>
  </si>
  <si>
    <t>Total cost = Variable + Fixed + Mixed cost</t>
  </si>
  <si>
    <t>January Mixed Cost</t>
  </si>
  <si>
    <t>$ 13000     = $ 2000 + 6500 + ?</t>
  </si>
  <si>
    <t>$13000 - 75000 = 6500</t>
  </si>
  <si>
    <t>Mixed Cost January = $ 6500</t>
  </si>
  <si>
    <t>$ 6,500</t>
  </si>
  <si>
    <t>?</t>
  </si>
  <si>
    <t>We can see in January the fixed cost of 500 units is $ 6,500</t>
  </si>
  <si>
    <t>It means per unit fixed cost = 6500/500 = $ 13 per unit</t>
  </si>
  <si>
    <t>we can use that per unit fixed cost in february and multiply withh 900 units</t>
  </si>
  <si>
    <t>900 * $ 13=  $11,700</t>
  </si>
  <si>
    <t>$ 11,700</t>
  </si>
  <si>
    <t>F.Cost =</t>
  </si>
  <si>
    <t>$3600 +  $ 11,700 + $ 5300</t>
  </si>
  <si>
    <t>$20,600</t>
  </si>
  <si>
    <t>We have already Variable and Fixed cost per unit and here we only multiply those per unit cost with 750 units to figure out</t>
  </si>
  <si>
    <t>Per Unit cost * No. of units</t>
  </si>
  <si>
    <t>$ 13 * 750</t>
  </si>
  <si>
    <t>$ 9,750</t>
  </si>
  <si>
    <t>V. Cost =   Per Unit * No. of Units</t>
  </si>
  <si>
    <t xml:space="preserve">$ 4 * 750 </t>
  </si>
  <si>
    <t>V. Cost =</t>
  </si>
  <si>
    <t>$ 3,000</t>
  </si>
  <si>
    <t>$3,000 +  $ 9,750 + $ 5000</t>
  </si>
  <si>
    <t xml:space="preserve">Total Cost = </t>
  </si>
  <si>
    <t>$ 17,750</t>
  </si>
  <si>
    <t xml:space="preserve">Total Cost For Each Month </t>
  </si>
  <si>
    <t>4/ Unit</t>
  </si>
  <si>
    <t>13/ Unit</t>
  </si>
  <si>
    <t>9/ Unit</t>
  </si>
  <si>
    <t>May</t>
  </si>
  <si>
    <t>20600-13000 / 900 - 500</t>
  </si>
  <si>
    <t>7600/400</t>
  </si>
  <si>
    <t>20600-(19x900)</t>
  </si>
  <si>
    <t>3500+(19xunits)</t>
  </si>
</sst>
</file>

<file path=xl/styles.xml><?xml version="1.0" encoding="utf-8"?>
<styleSheet xmlns="http://schemas.openxmlformats.org/spreadsheetml/2006/main">
  <numFmts count="3">
    <numFmt numFmtId="164" formatCode="&quot;$&quot;#,##0_);[Red]\(&quot;$&quot;#,##0\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b/>
      <u val="doubleAccounting"/>
      <sz val="11"/>
      <color theme="1"/>
      <name val="Calibri"/>
      <family val="2"/>
      <scheme val="minor"/>
    </font>
    <font>
      <sz val="11"/>
      <color rgb="FF11111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164" fontId="0" fillId="0" borderId="0" xfId="0" applyNumberFormat="1" applyFont="1" applyAlignment="1"/>
    <xf numFmtId="0" fontId="0" fillId="0" borderId="0" xfId="0" applyFont="1"/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66" fontId="1" fillId="0" borderId="0" xfId="1" applyNumberFormat="1" applyFont="1" applyAlignment="1">
      <alignment horizontal="center"/>
    </xf>
    <xf numFmtId="166" fontId="0" fillId="0" borderId="0" xfId="1" applyNumberFormat="1" applyFont="1"/>
    <xf numFmtId="0" fontId="1" fillId="0" borderId="0" xfId="0" applyFont="1" applyAlignment="1">
      <alignment horizontal="center"/>
    </xf>
    <xf numFmtId="166" fontId="5" fillId="0" borderId="0" xfId="1" applyNumberFormat="1" applyFont="1" applyAlignment="1">
      <alignment horizontal="center"/>
    </xf>
    <xf numFmtId="166" fontId="3" fillId="0" borderId="0" xfId="1" applyNumberFormat="1" applyFont="1"/>
    <xf numFmtId="166" fontId="6" fillId="0" borderId="0" xfId="1" applyNumberFormat="1" applyFont="1"/>
    <xf numFmtId="166" fontId="7" fillId="0" borderId="0" xfId="1" applyNumberFormat="1" applyFont="1" applyAlignment="1">
      <alignment horizontal="center"/>
    </xf>
    <xf numFmtId="0" fontId="0" fillId="0" borderId="0" xfId="0" applyFont="1" applyAlignment="1">
      <alignment horizontal="right"/>
    </xf>
    <xf numFmtId="166" fontId="1" fillId="0" borderId="0" xfId="1" applyNumberFormat="1" applyFont="1"/>
    <xf numFmtId="0" fontId="8" fillId="0" borderId="0" xfId="0" applyFont="1"/>
    <xf numFmtId="0" fontId="0" fillId="0" borderId="0" xfId="0" applyFont="1" applyAlignment="1">
      <alignment horizontal="center"/>
    </xf>
    <xf numFmtId="166" fontId="0" fillId="0" borderId="0" xfId="0" applyNumberFormat="1" applyFont="1" applyAlignment="1"/>
    <xf numFmtId="3" fontId="4" fillId="0" borderId="0" xfId="0" applyNumberFormat="1" applyFont="1" applyBorder="1" applyAlignment="1">
      <alignment horizontal="center"/>
    </xf>
    <xf numFmtId="166" fontId="0" fillId="0" borderId="0" xfId="0" applyNumberFormat="1" applyFont="1"/>
    <xf numFmtId="3" fontId="1" fillId="0" borderId="0" xfId="0" applyNumberFormat="1" applyFont="1" applyAlignment="1">
      <alignment horizontal="center"/>
    </xf>
    <xf numFmtId="166" fontId="9" fillId="0" borderId="1" xfId="0" applyNumberFormat="1" applyFont="1" applyBorder="1" applyAlignment="1"/>
    <xf numFmtId="0" fontId="9" fillId="0" borderId="2" xfId="0" applyFont="1" applyBorder="1" applyAlignment="1"/>
    <xf numFmtId="0" fontId="9" fillId="0" borderId="3" xfId="0" applyFont="1" applyBorder="1" applyAlignment="1"/>
    <xf numFmtId="166" fontId="7" fillId="0" borderId="4" xfId="1" applyNumberFormat="1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0" xfId="0" applyFont="1" applyBorder="1" applyAlignment="1"/>
    <xf numFmtId="0" fontId="0" fillId="0" borderId="9" xfId="0" applyFont="1" applyBorder="1" applyAlignment="1"/>
    <xf numFmtId="0" fontId="0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166" fontId="1" fillId="0" borderId="0" xfId="1" applyNumberFormat="1" applyFont="1" applyBorder="1" applyAlignment="1">
      <alignment horizontal="center"/>
    </xf>
    <xf numFmtId="166" fontId="0" fillId="0" borderId="0" xfId="1" applyNumberFormat="1" applyFont="1" applyBorder="1"/>
    <xf numFmtId="166" fontId="1" fillId="0" borderId="9" xfId="1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0" fontId="8" fillId="0" borderId="0" xfId="0" applyFont="1" applyBorder="1"/>
    <xf numFmtId="166" fontId="5" fillId="0" borderId="0" xfId="1" applyNumberFormat="1" applyFont="1" applyBorder="1" applyAlignment="1">
      <alignment horizontal="center"/>
    </xf>
    <xf numFmtId="166" fontId="3" fillId="0" borderId="0" xfId="1" applyNumberFormat="1" applyFont="1" applyBorder="1"/>
    <xf numFmtId="166" fontId="3" fillId="0" borderId="9" xfId="1" applyNumberFormat="1" applyFont="1" applyBorder="1"/>
    <xf numFmtId="166" fontId="6" fillId="0" borderId="0" xfId="1" applyNumberFormat="1" applyFont="1" applyBorder="1"/>
    <xf numFmtId="166" fontId="7" fillId="0" borderId="0" xfId="1" applyNumberFormat="1" applyFont="1" applyBorder="1" applyAlignment="1">
      <alignment horizontal="center"/>
    </xf>
    <xf numFmtId="166" fontId="7" fillId="0" borderId="9" xfId="1" applyNumberFormat="1" applyFont="1" applyBorder="1" applyAlignment="1">
      <alignment horizontal="center"/>
    </xf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0" fontId="0" fillId="0" borderId="8" xfId="0" applyFont="1" applyBorder="1" applyAlignment="1">
      <alignment horizontal="right"/>
    </xf>
    <xf numFmtId="166" fontId="1" fillId="0" borderId="0" xfId="1" applyNumberFormat="1" applyFont="1" applyBorder="1" applyAlignment="1">
      <alignment horizontal="right"/>
    </xf>
    <xf numFmtId="166" fontId="1" fillId="0" borderId="0" xfId="1" applyNumberFormat="1" applyFont="1" applyBorder="1"/>
    <xf numFmtId="164" fontId="1" fillId="0" borderId="0" xfId="0" applyNumberFormat="1" applyFont="1" applyBorder="1" applyAlignment="1">
      <alignment horizontal="right"/>
    </xf>
    <xf numFmtId="0" fontId="0" fillId="0" borderId="8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42"/>
  <sheetViews>
    <sheetView tabSelected="1" workbookViewId="0">
      <selection activeCell="H106" sqref="H106"/>
    </sheetView>
  </sheetViews>
  <sheetFormatPr defaultColWidth="9.140625" defaultRowHeight="15"/>
  <cols>
    <col min="1" max="1" width="3.28515625" style="2" customWidth="1"/>
    <col min="2" max="2" width="4.28515625" style="2" customWidth="1"/>
    <col min="3" max="3" width="11.28515625" style="2" customWidth="1"/>
    <col min="4" max="4" width="14.85546875" style="2" customWidth="1"/>
    <col min="5" max="5" width="9.140625" style="2"/>
    <col min="6" max="6" width="9.140625" style="2" customWidth="1"/>
    <col min="7" max="22" width="9.140625" style="2"/>
    <col min="23" max="23" width="10.7109375" style="2" customWidth="1"/>
    <col min="24" max="34" width="9.140625" style="2"/>
    <col min="35" max="35" width="21.5703125" style="2" customWidth="1"/>
    <col min="36" max="36" width="11.140625" style="2" customWidth="1"/>
    <col min="37" max="16384" width="9.140625" style="2"/>
  </cols>
  <sheetData>
    <row r="1" spans="1:13" s="1" customFormat="1">
      <c r="A1" s="2" t="s">
        <v>3</v>
      </c>
    </row>
    <row r="2" spans="1:13" s="1" customFormat="1">
      <c r="A2" s="2" t="s">
        <v>65</v>
      </c>
    </row>
    <row r="3" spans="1:13">
      <c r="J3" s="1" t="s">
        <v>66</v>
      </c>
    </row>
    <row r="4" spans="1:13">
      <c r="A4" s="2" t="s">
        <v>27</v>
      </c>
      <c r="B4" s="2" t="s">
        <v>4</v>
      </c>
      <c r="J4" s="2" t="s">
        <v>27</v>
      </c>
    </row>
    <row r="5" spans="1:13">
      <c r="J5" s="2" t="s">
        <v>20</v>
      </c>
      <c r="K5" s="2" t="s">
        <v>44</v>
      </c>
    </row>
    <row r="6" spans="1:13">
      <c r="B6" s="2" t="s">
        <v>5</v>
      </c>
      <c r="J6" s="1"/>
    </row>
    <row r="7" spans="1:13">
      <c r="C7" s="2" t="s">
        <v>6</v>
      </c>
      <c r="E7" s="3">
        <v>3000</v>
      </c>
      <c r="J7" s="1" t="s">
        <v>70</v>
      </c>
    </row>
    <row r="8" spans="1:13">
      <c r="C8" s="2" t="s">
        <v>7</v>
      </c>
      <c r="E8" s="3">
        <v>2000</v>
      </c>
      <c r="J8" s="2" t="str">
        <f>B6</f>
        <v xml:space="preserve"> Fixed Costs:</v>
      </c>
      <c r="M8" s="2" t="s">
        <v>68</v>
      </c>
    </row>
    <row r="9" spans="1:13">
      <c r="C9" s="2" t="s">
        <v>8</v>
      </c>
      <c r="E9" s="3">
        <v>1000</v>
      </c>
      <c r="K9" s="2" t="str">
        <f>C7</f>
        <v>Supervisor's salary</v>
      </c>
      <c r="M9" s="2">
        <f>E7</f>
        <v>3000</v>
      </c>
    </row>
    <row r="10" spans="1:13">
      <c r="B10" s="2" t="s">
        <v>9</v>
      </c>
      <c r="K10" s="2" t="str">
        <f>C8</f>
        <v>Factory rent</v>
      </c>
      <c r="M10" s="2">
        <f>E8</f>
        <v>2000</v>
      </c>
    </row>
    <row r="11" spans="1:13">
      <c r="C11" s="2" t="s">
        <v>1</v>
      </c>
      <c r="E11" s="2" t="s">
        <v>14</v>
      </c>
      <c r="K11" s="2" t="str">
        <f>C9</f>
        <v>Factory insurance</v>
      </c>
      <c r="M11" s="2">
        <f>E9</f>
        <v>1000</v>
      </c>
    </row>
    <row r="12" spans="1:13">
      <c r="C12" s="2" t="s">
        <v>10</v>
      </c>
      <c r="E12" s="2" t="s">
        <v>15</v>
      </c>
      <c r="K12" s="2" t="str">
        <f>C16</f>
        <v>Plant utilities</v>
      </c>
      <c r="M12" s="3">
        <v>1500</v>
      </c>
    </row>
    <row r="13" spans="1:13">
      <c r="C13" s="2" t="s">
        <v>0</v>
      </c>
      <c r="E13" s="2" t="s">
        <v>16</v>
      </c>
      <c r="K13" s="2" t="str">
        <f>C17</f>
        <v>Sales staff compensation</v>
      </c>
      <c r="M13" s="3">
        <v>1000</v>
      </c>
    </row>
    <row r="14" spans="1:13">
      <c r="C14" s="2" t="s">
        <v>11</v>
      </c>
      <c r="E14" s="2" t="s">
        <v>17</v>
      </c>
      <c r="J14" s="2" t="s">
        <v>69</v>
      </c>
      <c r="M14" s="2">
        <f>SUM(M9:M13)</f>
        <v>8500</v>
      </c>
    </row>
    <row r="15" spans="1:13">
      <c r="B15" s="2" t="s">
        <v>12</v>
      </c>
      <c r="J15" s="2" t="str">
        <f>B10</f>
        <v>Variable Costs:</v>
      </c>
    </row>
    <row r="16" spans="1:13">
      <c r="C16" s="2" t="s">
        <v>2</v>
      </c>
      <c r="E16" s="2" t="s">
        <v>18</v>
      </c>
      <c r="K16" s="2" t="str">
        <f>C11</f>
        <v>Direct materials</v>
      </c>
      <c r="M16" s="2" t="str">
        <f t="shared" ref="M16:M17" si="0">E11</f>
        <v>$50/unit</v>
      </c>
    </row>
    <row r="17" spans="2:13">
      <c r="C17" s="2" t="s">
        <v>13</v>
      </c>
      <c r="E17" s="2" t="s">
        <v>19</v>
      </c>
      <c r="K17" s="2" t="str">
        <f t="shared" ref="K17" si="1">C12</f>
        <v>Direct labor</v>
      </c>
      <c r="M17" s="2" t="str">
        <f t="shared" si="0"/>
        <v>$20/unit</v>
      </c>
    </row>
    <row r="18" spans="2:13">
      <c r="K18" s="2" t="s">
        <v>94</v>
      </c>
      <c r="M18" s="2" t="s">
        <v>17</v>
      </c>
    </row>
    <row r="19" spans="2:13">
      <c r="K19" s="2" t="s">
        <v>13</v>
      </c>
      <c r="M19" s="2" t="s">
        <v>95</v>
      </c>
    </row>
    <row r="20" spans="2:13">
      <c r="K20" s="2" t="str">
        <f>C13</f>
        <v>Shipping costs</v>
      </c>
      <c r="M20" s="2" t="str">
        <f>E13</f>
        <v>$10/unit</v>
      </c>
    </row>
    <row r="21" spans="2:13">
      <c r="B21" s="2" t="s">
        <v>20</v>
      </c>
      <c r="C21" s="2" t="s">
        <v>44</v>
      </c>
      <c r="K21" s="2" t="str">
        <f>C14</f>
        <v>Packaging costs</v>
      </c>
      <c r="M21" s="2" t="str">
        <f>E14</f>
        <v>$5/unit</v>
      </c>
    </row>
    <row r="22" spans="2:13">
      <c r="B22" s="2" t="s">
        <v>21</v>
      </c>
      <c r="C22" s="2" t="s">
        <v>22</v>
      </c>
      <c r="J22" s="2" t="s">
        <v>71</v>
      </c>
      <c r="M22" s="2">
        <v>85</v>
      </c>
    </row>
    <row r="23" spans="2:13">
      <c r="B23" s="2" t="s">
        <v>23</v>
      </c>
      <c r="C23" s="2" t="s">
        <v>26</v>
      </c>
    </row>
    <row r="24" spans="2:13">
      <c r="B24" s="2" t="s">
        <v>24</v>
      </c>
      <c r="C24" s="2" t="s">
        <v>25</v>
      </c>
      <c r="J24" s="2" t="s">
        <v>21</v>
      </c>
      <c r="K24" s="2" t="s">
        <v>22</v>
      </c>
    </row>
    <row r="25" spans="2:13">
      <c r="J25" s="2" t="s">
        <v>72</v>
      </c>
      <c r="M25" s="2">
        <f>M14+(M22*3000)</f>
        <v>263500</v>
      </c>
    </row>
    <row r="27" spans="2:13">
      <c r="J27" s="2" t="s">
        <v>23</v>
      </c>
      <c r="K27" s="2" t="s">
        <v>26</v>
      </c>
    </row>
    <row r="28" spans="2:13">
      <c r="J28" s="2" t="s">
        <v>73</v>
      </c>
      <c r="M28" s="2">
        <f>M14+(M22*4500)</f>
        <v>391000</v>
      </c>
    </row>
    <row r="30" spans="2:13">
      <c r="J30" s="2" t="s">
        <v>24</v>
      </c>
      <c r="K30" s="2" t="s">
        <v>25</v>
      </c>
    </row>
    <row r="31" spans="2:13">
      <c r="J31" s="2" t="s">
        <v>74</v>
      </c>
      <c r="M31" s="2">
        <f>M14+(M22*1500)</f>
        <v>136000</v>
      </c>
    </row>
    <row r="37" spans="1:13">
      <c r="A37" s="2" t="s">
        <v>28</v>
      </c>
      <c r="B37" s="2" t="s">
        <v>29</v>
      </c>
      <c r="J37" s="1" t="s">
        <v>96</v>
      </c>
    </row>
    <row r="38" spans="1:13">
      <c r="B38" s="2" t="s">
        <v>30</v>
      </c>
    </row>
    <row r="39" spans="1:13">
      <c r="B39" s="2" t="s">
        <v>31</v>
      </c>
      <c r="E39" s="3">
        <v>10000</v>
      </c>
      <c r="G39" s="2" t="s">
        <v>42</v>
      </c>
      <c r="J39" s="2" t="s">
        <v>20</v>
      </c>
      <c r="K39" s="2" t="s">
        <v>61</v>
      </c>
    </row>
    <row r="40" spans="1:13">
      <c r="B40" s="2" t="s">
        <v>32</v>
      </c>
      <c r="E40" s="3">
        <v>12000</v>
      </c>
      <c r="G40" s="2" t="s">
        <v>43</v>
      </c>
      <c r="J40" s="2" t="s">
        <v>75</v>
      </c>
    </row>
    <row r="41" spans="1:13">
      <c r="B41" s="2" t="s">
        <v>6</v>
      </c>
      <c r="E41" s="3">
        <v>6000</v>
      </c>
      <c r="G41" s="2" t="s">
        <v>43</v>
      </c>
      <c r="L41" s="2" t="s">
        <v>79</v>
      </c>
      <c r="M41" s="2" t="s">
        <v>76</v>
      </c>
    </row>
    <row r="42" spans="1:13">
      <c r="B42" s="2" t="s">
        <v>8</v>
      </c>
      <c r="E42" s="3">
        <v>4000</v>
      </c>
      <c r="G42" s="2" t="s">
        <v>43</v>
      </c>
      <c r="M42" s="1">
        <f>10000/1000</f>
        <v>10</v>
      </c>
    </row>
    <row r="43" spans="1:13">
      <c r="J43" s="2" t="s">
        <v>21</v>
      </c>
      <c r="K43" s="2" t="s">
        <v>33</v>
      </c>
    </row>
    <row r="44" spans="1:13">
      <c r="B44" s="2" t="s">
        <v>20</v>
      </c>
      <c r="C44" s="2" t="s">
        <v>61</v>
      </c>
      <c r="J44" s="2" t="s">
        <v>67</v>
      </c>
      <c r="M44" s="2" t="s">
        <v>68</v>
      </c>
    </row>
    <row r="45" spans="1:13">
      <c r="B45" s="2" t="s">
        <v>21</v>
      </c>
      <c r="C45" s="2" t="s">
        <v>33</v>
      </c>
      <c r="K45" s="2" t="str">
        <f>B40</f>
        <v>Factory property taxes</v>
      </c>
      <c r="M45" s="2">
        <f>E40</f>
        <v>12000</v>
      </c>
    </row>
    <row r="46" spans="1:13">
      <c r="B46" s="2" t="s">
        <v>23</v>
      </c>
      <c r="C46" s="2" t="s">
        <v>34</v>
      </c>
      <c r="K46" s="2" t="str">
        <f>B41</f>
        <v>Supervisor's salary</v>
      </c>
      <c r="M46" s="2">
        <f t="shared" ref="M46:M47" si="2">E41</f>
        <v>6000</v>
      </c>
    </row>
    <row r="47" spans="1:13">
      <c r="B47" s="2" t="s">
        <v>24</v>
      </c>
      <c r="C47" s="2" t="s">
        <v>35</v>
      </c>
      <c r="K47" s="2" t="str">
        <f>B42</f>
        <v>Factory insurance</v>
      </c>
      <c r="M47" s="2">
        <f t="shared" si="2"/>
        <v>4000</v>
      </c>
    </row>
    <row r="48" spans="1:13">
      <c r="J48" s="2" t="s">
        <v>77</v>
      </c>
      <c r="M48" s="2">
        <f>SUM(M45:M47)</f>
        <v>22000</v>
      </c>
    </row>
    <row r="49" spans="1:11">
      <c r="J49" s="2" t="s">
        <v>23</v>
      </c>
      <c r="K49" s="2" t="s">
        <v>34</v>
      </c>
    </row>
    <row r="50" spans="1:11">
      <c r="J50" s="1" t="s">
        <v>70</v>
      </c>
    </row>
    <row r="51" spans="1:11">
      <c r="J51" s="2" t="s">
        <v>79</v>
      </c>
      <c r="K51" s="2" t="s">
        <v>78</v>
      </c>
    </row>
    <row r="53" spans="1:11">
      <c r="J53" s="2" t="s">
        <v>24</v>
      </c>
      <c r="K53" s="2" t="s">
        <v>35</v>
      </c>
    </row>
    <row r="54" spans="1:11">
      <c r="J54" s="1" t="s">
        <v>70</v>
      </c>
    </row>
    <row r="55" spans="1:11">
      <c r="J55" s="2" t="s">
        <v>79</v>
      </c>
      <c r="K55" s="2" t="s">
        <v>80</v>
      </c>
    </row>
    <row r="56" spans="1:11">
      <c r="J56" s="1" t="s">
        <v>79</v>
      </c>
      <c r="K56" s="1">
        <f>M48+(M42*2000)</f>
        <v>42000</v>
      </c>
    </row>
    <row r="60" spans="1:11">
      <c r="J60" s="1" t="s">
        <v>96</v>
      </c>
    </row>
    <row r="61" spans="1:11">
      <c r="A61" s="2" t="s">
        <v>36</v>
      </c>
      <c r="B61" s="2" t="s">
        <v>81</v>
      </c>
      <c r="J61" s="2" t="s">
        <v>20</v>
      </c>
      <c r="K61" s="2" t="s">
        <v>45</v>
      </c>
    </row>
    <row r="62" spans="1:11">
      <c r="J62" s="4" t="s">
        <v>86</v>
      </c>
    </row>
    <row r="63" spans="1:11">
      <c r="B63" s="2" t="s">
        <v>37</v>
      </c>
      <c r="D63" s="3">
        <v>2000</v>
      </c>
      <c r="F63" s="2">
        <v>10</v>
      </c>
      <c r="G63" s="2" t="s">
        <v>41</v>
      </c>
      <c r="J63" s="2" t="s">
        <v>79</v>
      </c>
      <c r="K63" s="2" t="s">
        <v>87</v>
      </c>
    </row>
    <row r="64" spans="1:11">
      <c r="B64" s="2" t="s">
        <v>38</v>
      </c>
      <c r="D64" s="3">
        <v>4000</v>
      </c>
      <c r="F64" s="2">
        <v>30</v>
      </c>
      <c r="G64" s="2" t="s">
        <v>41</v>
      </c>
      <c r="J64" s="2" t="s">
        <v>79</v>
      </c>
      <c r="K64" s="2">
        <f>(D65-D63)/(F65-F63)</f>
        <v>100</v>
      </c>
    </row>
    <row r="65" spans="2:13">
      <c r="B65" s="2" t="s">
        <v>39</v>
      </c>
      <c r="D65" s="3">
        <v>5000</v>
      </c>
      <c r="F65" s="2">
        <v>40</v>
      </c>
      <c r="G65" s="2" t="s">
        <v>41</v>
      </c>
    </row>
    <row r="66" spans="2:13">
      <c r="B66" s="2" t="s">
        <v>40</v>
      </c>
      <c r="D66" s="3">
        <v>3000</v>
      </c>
      <c r="F66" s="2">
        <v>20</v>
      </c>
      <c r="G66" s="2" t="s">
        <v>41</v>
      </c>
      <c r="J66" s="4" t="s">
        <v>93</v>
      </c>
    </row>
    <row r="67" spans="2:13">
      <c r="J67" s="2" t="s">
        <v>79</v>
      </c>
      <c r="K67" s="2" t="s">
        <v>88</v>
      </c>
    </row>
    <row r="68" spans="2:13">
      <c r="B68" s="2" t="s">
        <v>20</v>
      </c>
      <c r="C68" s="2" t="s">
        <v>45</v>
      </c>
      <c r="J68" s="2" t="s">
        <v>79</v>
      </c>
      <c r="K68" s="2">
        <f>D65-(K64*F65)</f>
        <v>1000</v>
      </c>
    </row>
    <row r="69" spans="2:13">
      <c r="B69" s="2" t="s">
        <v>21</v>
      </c>
      <c r="C69" s="2" t="s">
        <v>46</v>
      </c>
    </row>
    <row r="70" spans="2:13">
      <c r="B70" s="2" t="s">
        <v>23</v>
      </c>
      <c r="C70" s="2" t="s">
        <v>47</v>
      </c>
      <c r="J70" s="17" t="s">
        <v>89</v>
      </c>
    </row>
    <row r="71" spans="2:13">
      <c r="B71" s="2" t="s">
        <v>24</v>
      </c>
      <c r="C71" s="2" t="s">
        <v>48</v>
      </c>
      <c r="J71" s="2" t="s">
        <v>90</v>
      </c>
      <c r="L71" s="2" t="s">
        <v>79</v>
      </c>
      <c r="M71" s="2" t="s">
        <v>91</v>
      </c>
    </row>
    <row r="73" spans="2:13">
      <c r="J73" s="2" t="s">
        <v>21</v>
      </c>
      <c r="K73" s="2" t="s">
        <v>46</v>
      </c>
    </row>
    <row r="74" spans="2:13">
      <c r="J74" s="17" t="s">
        <v>92</v>
      </c>
    </row>
    <row r="75" spans="2:13">
      <c r="L75" s="2" t="s">
        <v>79</v>
      </c>
      <c r="M75" s="1">
        <f>K68+(K64*60)</f>
        <v>7000</v>
      </c>
    </row>
    <row r="76" spans="2:13">
      <c r="J76" s="2" t="s">
        <v>23</v>
      </c>
      <c r="K76" s="2" t="s">
        <v>47</v>
      </c>
    </row>
    <row r="77" spans="2:13">
      <c r="J77" s="17" t="s">
        <v>92</v>
      </c>
    </row>
    <row r="78" spans="2:13">
      <c r="L78" s="2" t="s">
        <v>79</v>
      </c>
      <c r="M78" s="1">
        <f>K68+(K64*75)</f>
        <v>8500</v>
      </c>
    </row>
    <row r="79" spans="2:13">
      <c r="J79" s="2" t="s">
        <v>24</v>
      </c>
      <c r="K79" s="2" t="s">
        <v>48</v>
      </c>
    </row>
    <row r="80" spans="2:13">
      <c r="L80" s="2" t="s">
        <v>79</v>
      </c>
      <c r="M80" s="1">
        <f>K68+(K64*55)</f>
        <v>6500</v>
      </c>
    </row>
    <row r="85" spans="1:36">
      <c r="A85" s="15" t="s">
        <v>52</v>
      </c>
      <c r="B85" s="4" t="s">
        <v>53</v>
      </c>
      <c r="C85" s="4"/>
      <c r="D85" s="4"/>
      <c r="E85" s="4"/>
      <c r="F85" s="4"/>
      <c r="G85" s="4"/>
      <c r="H85" s="4"/>
      <c r="J85" s="15" t="s">
        <v>20</v>
      </c>
      <c r="K85" s="4" t="s">
        <v>58</v>
      </c>
    </row>
    <row r="86" spans="1:36">
      <c r="A86" s="5"/>
      <c r="B86" s="4"/>
      <c r="C86" s="4"/>
      <c r="D86" s="4"/>
      <c r="E86" s="4"/>
      <c r="F86" s="4"/>
      <c r="G86" s="4"/>
      <c r="H86" s="4"/>
    </row>
    <row r="87" spans="1:36">
      <c r="A87" s="5"/>
      <c r="C87" s="4"/>
      <c r="D87" s="4"/>
      <c r="E87" s="6" t="s">
        <v>37</v>
      </c>
      <c r="F87" s="6" t="s">
        <v>57</v>
      </c>
      <c r="G87" s="6" t="s">
        <v>39</v>
      </c>
      <c r="H87" s="6"/>
      <c r="J87" s="18" t="s">
        <v>27</v>
      </c>
      <c r="K87" s="2" t="s">
        <v>97</v>
      </c>
    </row>
    <row r="88" spans="1:36">
      <c r="A88" s="5"/>
      <c r="C88" s="4" t="s">
        <v>49</v>
      </c>
      <c r="D88" s="4"/>
      <c r="E88" s="7">
        <v>500</v>
      </c>
      <c r="F88" s="7">
        <v>900</v>
      </c>
      <c r="G88" s="7">
        <v>750</v>
      </c>
      <c r="H88" s="7"/>
      <c r="J88" s="1"/>
      <c r="K88" s="7"/>
      <c r="L88" s="7"/>
      <c r="R88" s="1"/>
      <c r="S88" s="7"/>
      <c r="T88" s="7"/>
      <c r="V88" s="2" t="s">
        <v>28</v>
      </c>
      <c r="W88" s="6" t="s">
        <v>57</v>
      </c>
    </row>
    <row r="89" spans="1:36">
      <c r="A89" s="5"/>
      <c r="C89" s="4"/>
      <c r="D89" s="4"/>
      <c r="E89" s="6"/>
      <c r="F89" s="6"/>
      <c r="G89" s="6"/>
      <c r="H89" s="6"/>
      <c r="K89" s="18" t="s">
        <v>100</v>
      </c>
      <c r="L89" s="6"/>
      <c r="T89" s="4" t="s">
        <v>49</v>
      </c>
      <c r="U89" s="4"/>
      <c r="W89" s="7">
        <v>900</v>
      </c>
      <c r="Y89" s="2" t="s">
        <v>111</v>
      </c>
      <c r="AG89" s="2" t="s">
        <v>36</v>
      </c>
    </row>
    <row r="90" spans="1:36">
      <c r="A90" s="5"/>
      <c r="C90" s="4" t="s">
        <v>54</v>
      </c>
      <c r="D90" s="4"/>
      <c r="E90" s="8" t="s">
        <v>103</v>
      </c>
      <c r="F90" s="9">
        <f>4*F88</f>
        <v>3600</v>
      </c>
      <c r="G90" s="8">
        <v>3000</v>
      </c>
      <c r="H90" s="8"/>
      <c r="J90" s="6" t="s">
        <v>37</v>
      </c>
      <c r="K90" s="9"/>
      <c r="L90" s="16"/>
      <c r="T90" s="4"/>
      <c r="U90" s="4"/>
      <c r="W90" s="6"/>
      <c r="Y90" s="2" t="s">
        <v>112</v>
      </c>
      <c r="AH90" s="4"/>
      <c r="AI90" s="4"/>
      <c r="AJ90" s="6" t="s">
        <v>39</v>
      </c>
    </row>
    <row r="91" spans="1:36">
      <c r="A91" s="5"/>
      <c r="C91" s="4" t="s">
        <v>55</v>
      </c>
      <c r="D91" s="4"/>
      <c r="E91" s="9">
        <v>6500</v>
      </c>
      <c r="F91" s="10" t="s">
        <v>115</v>
      </c>
      <c r="G91" s="22">
        <v>9750</v>
      </c>
      <c r="H91" s="10"/>
      <c r="J91" s="7">
        <v>500</v>
      </c>
      <c r="K91" s="16"/>
      <c r="L91" s="16" t="s">
        <v>98</v>
      </c>
      <c r="T91" s="4" t="s">
        <v>54</v>
      </c>
      <c r="U91" s="4"/>
      <c r="W91" s="9">
        <f>4*W89</f>
        <v>3600</v>
      </c>
      <c r="Y91" s="2" t="s">
        <v>113</v>
      </c>
      <c r="AH91" s="4" t="s">
        <v>49</v>
      </c>
      <c r="AI91" s="4"/>
      <c r="AJ91" s="7">
        <v>750</v>
      </c>
    </row>
    <row r="92" spans="1:36">
      <c r="A92" s="5"/>
      <c r="C92" s="4" t="s">
        <v>56</v>
      </c>
      <c r="D92" s="4"/>
      <c r="E92" s="11" t="s">
        <v>109</v>
      </c>
      <c r="F92" s="12">
        <v>5300</v>
      </c>
      <c r="G92" s="12">
        <v>5000</v>
      </c>
      <c r="H92" s="12"/>
      <c r="J92" s="6"/>
      <c r="K92" s="8"/>
      <c r="L92" s="8"/>
      <c r="N92" s="2" t="s">
        <v>99</v>
      </c>
      <c r="T92" s="4" t="s">
        <v>55</v>
      </c>
      <c r="U92" s="4"/>
      <c r="W92" s="10" t="s">
        <v>50</v>
      </c>
      <c r="Y92" s="2" t="s">
        <v>116</v>
      </c>
      <c r="Z92" s="2" t="s">
        <v>114</v>
      </c>
      <c r="AH92" s="4"/>
      <c r="AI92" s="4"/>
      <c r="AJ92" s="6"/>
    </row>
    <row r="93" spans="1:36" ht="17.25">
      <c r="A93" s="5"/>
      <c r="C93" s="4" t="s">
        <v>51</v>
      </c>
      <c r="D93" s="4"/>
      <c r="E93" s="13">
        <v>13000</v>
      </c>
      <c r="F93" s="14" t="s">
        <v>118</v>
      </c>
      <c r="G93" s="14">
        <f>SUM(G90:G92)</f>
        <v>17750</v>
      </c>
      <c r="H93" s="13"/>
      <c r="J93" s="8" t="s">
        <v>110</v>
      </c>
      <c r="K93" s="14"/>
      <c r="L93" s="14"/>
      <c r="T93" s="4" t="s">
        <v>56</v>
      </c>
      <c r="U93" s="4"/>
      <c r="W93" s="12">
        <v>5300</v>
      </c>
      <c r="AH93" s="4" t="s">
        <v>54</v>
      </c>
      <c r="AI93" s="4"/>
      <c r="AJ93" s="8" t="s">
        <v>50</v>
      </c>
    </row>
    <row r="94" spans="1:36" ht="17.25">
      <c r="A94" s="5"/>
      <c r="B94" s="4"/>
      <c r="C94" s="4"/>
      <c r="D94" s="9"/>
      <c r="E94" s="4"/>
      <c r="F94" s="21"/>
      <c r="G94" s="4"/>
      <c r="H94" s="4"/>
      <c r="J94" s="9">
        <v>6500</v>
      </c>
      <c r="L94" s="2" t="s">
        <v>101</v>
      </c>
      <c r="T94" s="4" t="s">
        <v>51</v>
      </c>
      <c r="U94" s="4"/>
      <c r="W94" s="14" t="s">
        <v>50</v>
      </c>
      <c r="Z94" s="2" t="s">
        <v>104</v>
      </c>
      <c r="AH94" s="4" t="s">
        <v>55</v>
      </c>
      <c r="AI94" s="4"/>
      <c r="AJ94" s="10" t="s">
        <v>50</v>
      </c>
    </row>
    <row r="95" spans="1:36">
      <c r="B95" s="15" t="s">
        <v>20</v>
      </c>
      <c r="C95" s="4" t="s">
        <v>58</v>
      </c>
      <c r="D95" s="4"/>
      <c r="E95" s="4"/>
      <c r="F95" s="4"/>
      <c r="G95" s="4"/>
      <c r="H95" s="4"/>
      <c r="J95" s="11" t="s">
        <v>110</v>
      </c>
      <c r="K95" s="19"/>
      <c r="N95" s="2" t="s">
        <v>102</v>
      </c>
      <c r="O95" s="2" t="s">
        <v>103</v>
      </c>
      <c r="AA95" s="2" t="s">
        <v>117</v>
      </c>
      <c r="AH95" s="4" t="s">
        <v>56</v>
      </c>
      <c r="AI95" s="4"/>
      <c r="AJ95" s="12">
        <v>5000</v>
      </c>
    </row>
    <row r="96" spans="1:36" ht="17.25">
      <c r="B96" s="15" t="s">
        <v>21</v>
      </c>
      <c r="C96" s="4" t="s">
        <v>59</v>
      </c>
      <c r="D96" s="4"/>
      <c r="E96" s="4"/>
      <c r="F96" s="4"/>
      <c r="G96" s="4"/>
      <c r="H96" s="4"/>
      <c r="J96" s="13">
        <v>13000</v>
      </c>
      <c r="AH96" s="4" t="s">
        <v>51</v>
      </c>
      <c r="AI96" s="4"/>
      <c r="AJ96" s="14" t="s">
        <v>50</v>
      </c>
    </row>
    <row r="97" spans="2:39">
      <c r="B97" s="15" t="s">
        <v>23</v>
      </c>
      <c r="C97" s="4" t="s">
        <v>60</v>
      </c>
      <c r="D97" s="4"/>
      <c r="E97" s="4"/>
      <c r="F97" s="4"/>
      <c r="G97" s="4"/>
      <c r="H97" s="4"/>
      <c r="M97" s="2" t="s">
        <v>105</v>
      </c>
    </row>
    <row r="98" spans="2:39">
      <c r="B98" s="15" t="s">
        <v>24</v>
      </c>
      <c r="C98" s="4" t="s">
        <v>82</v>
      </c>
      <c r="D98" s="4"/>
      <c r="E98" s="4"/>
      <c r="F98" s="4"/>
      <c r="G98" s="4"/>
      <c r="H98" s="4"/>
      <c r="M98" s="2" t="s">
        <v>104</v>
      </c>
    </row>
    <row r="99" spans="2:39">
      <c r="B99" s="15" t="s">
        <v>62</v>
      </c>
      <c r="C99" s="4" t="s">
        <v>83</v>
      </c>
      <c r="D99" s="4"/>
      <c r="E99" s="4"/>
      <c r="F99" s="4"/>
      <c r="G99" s="4"/>
      <c r="H99" s="4"/>
      <c r="M99" s="2" t="s">
        <v>106</v>
      </c>
      <c r="AH99" s="2" t="s">
        <v>119</v>
      </c>
    </row>
    <row r="100" spans="2:39">
      <c r="B100" s="15" t="s">
        <v>63</v>
      </c>
      <c r="C100" s="4" t="s">
        <v>84</v>
      </c>
      <c r="D100" s="4"/>
      <c r="E100" s="4"/>
      <c r="F100" s="4"/>
      <c r="G100" s="4"/>
      <c r="H100" s="4"/>
      <c r="M100" s="2" t="s">
        <v>107</v>
      </c>
    </row>
    <row r="101" spans="2:39">
      <c r="B101" s="15" t="s">
        <v>64</v>
      </c>
      <c r="C101" s="4" t="s">
        <v>85</v>
      </c>
      <c r="D101" s="4"/>
      <c r="E101" s="4"/>
      <c r="F101" s="4"/>
      <c r="G101" s="4"/>
      <c r="H101" s="4"/>
      <c r="M101" s="2" t="s">
        <v>108</v>
      </c>
      <c r="AH101" s="2" t="s">
        <v>116</v>
      </c>
      <c r="AI101" s="2" t="s">
        <v>120</v>
      </c>
      <c r="AL101" s="2" t="s">
        <v>123</v>
      </c>
    </row>
    <row r="102" spans="2:39">
      <c r="AI102" s="2" t="s">
        <v>121</v>
      </c>
      <c r="AM102" s="2" t="s">
        <v>124</v>
      </c>
    </row>
    <row r="103" spans="2:39">
      <c r="AH103" s="2" t="s">
        <v>116</v>
      </c>
      <c r="AI103" s="2" t="s">
        <v>122</v>
      </c>
      <c r="AL103" s="2" t="s">
        <v>125</v>
      </c>
      <c r="AM103" s="2" t="s">
        <v>126</v>
      </c>
    </row>
    <row r="104" spans="2:39">
      <c r="L104" s="27"/>
      <c r="M104" s="28"/>
      <c r="N104" s="28"/>
      <c r="O104" s="28"/>
      <c r="P104" s="28"/>
      <c r="Q104" s="28"/>
      <c r="R104" s="29"/>
      <c r="S104" s="27"/>
      <c r="T104" s="28"/>
      <c r="U104" s="28"/>
      <c r="V104" s="28"/>
      <c r="W104" s="28"/>
      <c r="X104" s="28"/>
      <c r="Y104" s="28"/>
      <c r="Z104" s="28"/>
      <c r="AA104" s="29"/>
    </row>
    <row r="105" spans="2:39">
      <c r="L105" s="52" t="s">
        <v>21</v>
      </c>
      <c r="M105" s="33" t="s">
        <v>59</v>
      </c>
      <c r="N105" s="33"/>
      <c r="O105" s="33"/>
      <c r="P105" s="33"/>
      <c r="Q105" s="31"/>
      <c r="R105" s="32"/>
      <c r="S105" s="52" t="s">
        <v>24</v>
      </c>
      <c r="T105" s="33" t="s">
        <v>82</v>
      </c>
      <c r="U105" s="33"/>
      <c r="V105" s="33"/>
      <c r="W105" s="33"/>
      <c r="X105" s="33"/>
      <c r="Y105" s="33"/>
      <c r="Z105" s="31"/>
      <c r="AA105" s="32"/>
      <c r="AJ105" s="2" t="s">
        <v>104</v>
      </c>
    </row>
    <row r="106" spans="2:39">
      <c r="L106" s="30"/>
      <c r="M106" s="31"/>
      <c r="N106" s="31"/>
      <c r="O106" s="31"/>
      <c r="P106" s="31"/>
      <c r="Q106" s="31"/>
      <c r="R106" s="32"/>
      <c r="S106" s="30"/>
      <c r="T106" s="31"/>
      <c r="U106" s="31"/>
      <c r="V106" s="31"/>
      <c r="W106" s="31"/>
      <c r="X106" s="31"/>
      <c r="Y106" s="31"/>
      <c r="Z106" s="31"/>
      <c r="AA106" s="32"/>
      <c r="AK106" s="2" t="s">
        <v>127</v>
      </c>
    </row>
    <row r="107" spans="2:39">
      <c r="L107" s="30"/>
      <c r="M107" s="31"/>
      <c r="N107" s="34" t="s">
        <v>37</v>
      </c>
      <c r="O107" s="34" t="s">
        <v>57</v>
      </c>
      <c r="P107" s="34" t="s">
        <v>39</v>
      </c>
      <c r="Q107" s="31"/>
      <c r="R107" s="32"/>
      <c r="S107" s="30"/>
      <c r="T107" s="31"/>
      <c r="U107" s="31"/>
      <c r="V107" s="34" t="s">
        <v>37</v>
      </c>
      <c r="W107" s="34" t="s">
        <v>57</v>
      </c>
      <c r="X107" s="34" t="s">
        <v>39</v>
      </c>
      <c r="Y107" s="31"/>
      <c r="Z107" s="31"/>
      <c r="AA107" s="32"/>
      <c r="AJ107" s="2" t="s">
        <v>128</v>
      </c>
      <c r="AK107" s="2" t="s">
        <v>129</v>
      </c>
    </row>
    <row r="108" spans="2:39">
      <c r="L108" s="30"/>
      <c r="M108" s="31"/>
      <c r="N108" s="31"/>
      <c r="O108" s="31"/>
      <c r="P108" s="31"/>
      <c r="Q108" s="31"/>
      <c r="R108" s="32"/>
      <c r="S108" s="30"/>
      <c r="T108" s="31"/>
      <c r="U108" s="31"/>
      <c r="V108" s="31"/>
      <c r="W108" s="31"/>
      <c r="X108" s="31"/>
      <c r="Y108" s="31"/>
      <c r="Z108" s="31"/>
      <c r="AA108" s="32"/>
    </row>
    <row r="109" spans="2:39">
      <c r="L109" s="56" t="s">
        <v>55</v>
      </c>
      <c r="M109" s="33"/>
      <c r="N109" s="38">
        <v>6500</v>
      </c>
      <c r="O109" s="40">
        <v>11700</v>
      </c>
      <c r="P109" s="40">
        <v>9750</v>
      </c>
      <c r="Q109" s="31"/>
      <c r="R109" s="32"/>
      <c r="S109" s="30"/>
      <c r="T109" s="33" t="s">
        <v>55</v>
      </c>
      <c r="U109" s="33"/>
      <c r="V109" s="38">
        <v>6500</v>
      </c>
      <c r="W109" s="40">
        <v>11700</v>
      </c>
      <c r="X109" s="40">
        <v>9750</v>
      </c>
      <c r="Y109" s="31"/>
      <c r="Z109" s="31"/>
      <c r="AA109" s="32"/>
    </row>
    <row r="110" spans="2:39">
      <c r="L110" s="30"/>
      <c r="M110" s="31"/>
      <c r="N110" s="31"/>
      <c r="O110" s="31"/>
      <c r="P110" s="31"/>
      <c r="Q110" s="31"/>
      <c r="R110" s="32"/>
      <c r="S110" s="30"/>
      <c r="T110" s="31"/>
      <c r="U110" s="31"/>
      <c r="V110" s="31"/>
      <c r="W110" s="31"/>
      <c r="X110" s="31"/>
      <c r="Y110" s="31"/>
      <c r="Z110" s="31"/>
      <c r="AA110" s="32"/>
    </row>
    <row r="111" spans="2:39">
      <c r="L111" s="30"/>
      <c r="M111" s="31"/>
      <c r="N111" s="31"/>
      <c r="O111" s="31"/>
      <c r="P111" s="31"/>
      <c r="Q111" s="31"/>
      <c r="R111" s="32"/>
      <c r="S111" s="30"/>
      <c r="T111" s="33" t="s">
        <v>54</v>
      </c>
      <c r="U111" s="33"/>
      <c r="V111" s="37">
        <v>2000</v>
      </c>
      <c r="W111" s="54">
        <v>3600</v>
      </c>
      <c r="X111" s="37">
        <v>3000</v>
      </c>
      <c r="Y111" s="31"/>
      <c r="Z111" s="31"/>
      <c r="AA111" s="32"/>
    </row>
    <row r="112" spans="2:39">
      <c r="L112" s="52" t="s">
        <v>23</v>
      </c>
      <c r="M112" s="33" t="s">
        <v>60</v>
      </c>
      <c r="N112" s="33"/>
      <c r="O112" s="33"/>
      <c r="P112" s="33"/>
      <c r="Q112" s="31"/>
      <c r="R112" s="32"/>
      <c r="S112" s="30"/>
      <c r="T112" s="31"/>
      <c r="U112" s="31"/>
      <c r="V112" s="31"/>
      <c r="W112" s="31"/>
      <c r="X112" s="31"/>
      <c r="Y112" s="31"/>
      <c r="Z112" s="31"/>
      <c r="AA112" s="32"/>
    </row>
    <row r="113" spans="12:39" ht="15.75">
      <c r="L113" s="30"/>
      <c r="M113" s="31"/>
      <c r="N113" s="31"/>
      <c r="O113" s="31"/>
      <c r="P113" s="31"/>
      <c r="Q113" s="31"/>
      <c r="R113" s="32"/>
      <c r="S113" s="30" t="s">
        <v>130</v>
      </c>
      <c r="T113" s="31"/>
      <c r="U113" s="31"/>
      <c r="V113" s="23">
        <f>SUM(V109:V112)</f>
        <v>8500</v>
      </c>
      <c r="W113" s="24">
        <f>SUM(W109:W112)</f>
        <v>15300</v>
      </c>
      <c r="X113" s="25">
        <f>SUM(X109:X112)</f>
        <v>12750</v>
      </c>
      <c r="Y113" s="31"/>
      <c r="Z113" s="31"/>
      <c r="AA113" s="32"/>
    </row>
    <row r="114" spans="12:39">
      <c r="L114" s="30"/>
      <c r="M114" s="31"/>
      <c r="N114" s="34" t="s">
        <v>37</v>
      </c>
      <c r="O114" s="34" t="s">
        <v>57</v>
      </c>
      <c r="P114" s="34" t="s">
        <v>39</v>
      </c>
      <c r="Q114" s="31"/>
      <c r="R114" s="32"/>
      <c r="S114" s="30"/>
      <c r="T114" s="31"/>
      <c r="U114" s="31"/>
      <c r="V114" s="31"/>
      <c r="W114" s="31"/>
      <c r="X114" s="31"/>
      <c r="Y114" s="31"/>
      <c r="Z114" s="31"/>
      <c r="AA114" s="32"/>
    </row>
    <row r="115" spans="12:39">
      <c r="L115" s="56" t="s">
        <v>54</v>
      </c>
      <c r="M115" s="33"/>
      <c r="N115" s="37">
        <v>2000</v>
      </c>
      <c r="O115" s="54">
        <v>3600</v>
      </c>
      <c r="P115" s="37">
        <v>3000</v>
      </c>
      <c r="Q115" s="31"/>
      <c r="R115" s="32"/>
      <c r="S115" s="30"/>
      <c r="T115" s="31"/>
      <c r="U115" s="31"/>
      <c r="V115" s="31"/>
      <c r="W115" s="31"/>
      <c r="X115" s="31"/>
      <c r="Y115" s="31"/>
      <c r="Z115" s="31"/>
      <c r="AA115" s="32"/>
    </row>
    <row r="116" spans="12:39">
      <c r="L116" s="49"/>
      <c r="M116" s="50"/>
      <c r="N116" s="50"/>
      <c r="O116" s="50"/>
      <c r="P116" s="50"/>
      <c r="Q116" s="50"/>
      <c r="R116" s="51"/>
      <c r="S116" s="49"/>
      <c r="T116" s="50"/>
      <c r="U116" s="50"/>
      <c r="V116" s="50"/>
      <c r="W116" s="50"/>
      <c r="X116" s="50"/>
      <c r="Y116" s="50"/>
      <c r="Z116" s="50"/>
      <c r="AA116" s="51"/>
    </row>
    <row r="118" spans="12:39">
      <c r="Y118" s="27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9"/>
    </row>
    <row r="119" spans="12:39">
      <c r="M119" s="27"/>
      <c r="N119" s="28"/>
      <c r="O119" s="28"/>
      <c r="P119" s="28"/>
      <c r="Q119" s="28"/>
      <c r="R119" s="28"/>
      <c r="S119" s="28"/>
      <c r="T119" s="28"/>
      <c r="U119" s="28"/>
      <c r="V119" s="28"/>
      <c r="W119" s="29"/>
      <c r="Y119" s="30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2"/>
    </row>
    <row r="120" spans="12:39">
      <c r="M120" s="52" t="s">
        <v>63</v>
      </c>
      <c r="N120" s="33" t="s">
        <v>84</v>
      </c>
      <c r="O120" s="33"/>
      <c r="P120" s="33"/>
      <c r="Q120" s="33"/>
      <c r="R120" s="33"/>
      <c r="S120" s="33"/>
      <c r="T120" s="31"/>
      <c r="U120" s="31"/>
      <c r="V120" s="31"/>
      <c r="W120" s="32"/>
      <c r="Y120" s="30" t="s">
        <v>62</v>
      </c>
      <c r="Z120" s="31"/>
      <c r="AA120" s="31" t="s">
        <v>45</v>
      </c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2"/>
    </row>
    <row r="121" spans="12:39">
      <c r="M121" s="30"/>
      <c r="N121" s="31"/>
      <c r="O121" s="31"/>
      <c r="P121" s="31"/>
      <c r="Q121" s="31"/>
      <c r="R121" s="31"/>
      <c r="S121" s="31"/>
      <c r="T121" s="31"/>
      <c r="U121" s="31"/>
      <c r="V121" s="31"/>
      <c r="W121" s="32"/>
      <c r="Y121" s="30"/>
      <c r="Z121" s="33" t="s">
        <v>86</v>
      </c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2"/>
    </row>
    <row r="122" spans="12:39">
      <c r="M122" s="30"/>
      <c r="N122" s="31"/>
      <c r="O122" s="31"/>
      <c r="P122" s="33"/>
      <c r="Q122" s="33"/>
      <c r="R122" s="34"/>
      <c r="S122" s="34"/>
      <c r="T122" s="34" t="s">
        <v>40</v>
      </c>
      <c r="U122" s="31"/>
      <c r="V122" s="31"/>
      <c r="W122" s="32"/>
      <c r="Y122" s="30"/>
      <c r="Z122" s="31" t="s">
        <v>79</v>
      </c>
      <c r="AA122" s="31" t="s">
        <v>135</v>
      </c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2"/>
    </row>
    <row r="123" spans="12:39">
      <c r="M123" s="30"/>
      <c r="N123" s="31"/>
      <c r="O123" s="31"/>
      <c r="P123" s="33" t="s">
        <v>49</v>
      </c>
      <c r="Q123" s="33"/>
      <c r="R123" s="20"/>
      <c r="S123" s="20"/>
      <c r="T123" s="20">
        <v>800</v>
      </c>
      <c r="U123" s="31"/>
      <c r="V123" s="31"/>
      <c r="W123" s="32"/>
      <c r="Y123" s="30"/>
      <c r="Z123" s="31" t="s">
        <v>79</v>
      </c>
      <c r="AA123" s="31" t="s">
        <v>136</v>
      </c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2"/>
    </row>
    <row r="124" spans="12:39">
      <c r="M124" s="30"/>
      <c r="N124" s="31"/>
      <c r="O124" s="31"/>
      <c r="P124" s="33"/>
      <c r="Q124" s="33"/>
      <c r="R124" s="34"/>
      <c r="S124" s="34"/>
      <c r="T124" s="34"/>
      <c r="U124" s="31"/>
      <c r="V124" s="31"/>
      <c r="W124" s="32"/>
      <c r="Y124" s="30"/>
      <c r="Z124" s="31"/>
      <c r="AA124" s="31">
        <v>19</v>
      </c>
      <c r="AB124" s="31"/>
      <c r="AC124" s="31"/>
      <c r="AD124" s="31"/>
      <c r="AE124" s="31"/>
      <c r="AF124" s="31"/>
      <c r="AG124" s="31"/>
      <c r="AH124" s="31"/>
      <c r="AI124" s="33"/>
      <c r="AJ124" s="33"/>
      <c r="AK124" s="34" t="s">
        <v>37</v>
      </c>
      <c r="AL124" s="34" t="s">
        <v>57</v>
      </c>
      <c r="AM124" s="35" t="s">
        <v>39</v>
      </c>
    </row>
    <row r="125" spans="12:39">
      <c r="M125" s="30"/>
      <c r="N125" s="31"/>
      <c r="O125" s="31"/>
      <c r="P125" s="33" t="s">
        <v>54</v>
      </c>
      <c r="Q125" s="33"/>
      <c r="R125" s="37" t="s">
        <v>131</v>
      </c>
      <c r="S125" s="38"/>
      <c r="T125" s="53">
        <v>3200</v>
      </c>
      <c r="U125" s="31"/>
      <c r="V125" s="31"/>
      <c r="W125" s="32"/>
      <c r="Y125" s="30"/>
      <c r="Z125" s="33" t="s">
        <v>93</v>
      </c>
      <c r="AA125" s="31"/>
      <c r="AB125" s="31"/>
      <c r="AC125" s="31"/>
      <c r="AD125" s="31"/>
      <c r="AE125" s="31"/>
      <c r="AF125" s="31"/>
      <c r="AG125" s="31"/>
      <c r="AH125" s="31"/>
      <c r="AI125" s="33" t="s">
        <v>49</v>
      </c>
      <c r="AJ125" s="33"/>
      <c r="AK125" s="20">
        <v>500</v>
      </c>
      <c r="AL125" s="20">
        <v>900</v>
      </c>
      <c r="AM125" s="36">
        <v>750</v>
      </c>
    </row>
    <row r="126" spans="12:39">
      <c r="M126" s="30"/>
      <c r="N126" s="31"/>
      <c r="O126" s="31"/>
      <c r="P126" s="33" t="s">
        <v>55</v>
      </c>
      <c r="Q126" s="33"/>
      <c r="R126" s="54" t="s">
        <v>132</v>
      </c>
      <c r="S126" s="40"/>
      <c r="T126" s="55">
        <v>10400</v>
      </c>
      <c r="U126" s="31"/>
      <c r="V126" s="31"/>
      <c r="W126" s="32"/>
      <c r="Y126" s="30"/>
      <c r="Z126" s="31" t="s">
        <v>79</v>
      </c>
      <c r="AA126" s="31" t="s">
        <v>137</v>
      </c>
      <c r="AB126" s="31"/>
      <c r="AC126" s="31"/>
      <c r="AD126" s="31"/>
      <c r="AE126" s="31"/>
      <c r="AF126" s="31"/>
      <c r="AG126" s="31"/>
      <c r="AH126" s="31"/>
      <c r="AI126" s="33"/>
      <c r="AJ126" s="33"/>
      <c r="AK126" s="34"/>
      <c r="AL126" s="34"/>
      <c r="AM126" s="35"/>
    </row>
    <row r="127" spans="12:39">
      <c r="M127" s="30"/>
      <c r="N127" s="31"/>
      <c r="O127" s="31"/>
      <c r="P127" s="33" t="s">
        <v>56</v>
      </c>
      <c r="Q127" s="33"/>
      <c r="R127" s="37" t="s">
        <v>133</v>
      </c>
      <c r="S127" s="44"/>
      <c r="T127" s="54">
        <v>7200</v>
      </c>
      <c r="U127" s="31"/>
      <c r="V127" s="31"/>
      <c r="W127" s="32"/>
      <c r="Y127" s="30"/>
      <c r="Z127" s="31" t="s">
        <v>79</v>
      </c>
      <c r="AA127" s="31">
        <v>3500</v>
      </c>
      <c r="AB127" s="31"/>
      <c r="AC127" s="31"/>
      <c r="AD127" s="31"/>
      <c r="AE127" s="31"/>
      <c r="AF127" s="31"/>
      <c r="AG127" s="31"/>
      <c r="AH127" s="31"/>
      <c r="AI127" s="33" t="s">
        <v>54</v>
      </c>
      <c r="AJ127" s="33"/>
      <c r="AK127" s="37" t="s">
        <v>103</v>
      </c>
      <c r="AL127" s="38">
        <f>4*AL125</f>
        <v>3600</v>
      </c>
      <c r="AM127" s="39">
        <v>3000</v>
      </c>
    </row>
    <row r="128" spans="12:39" ht="17.25">
      <c r="M128" s="30"/>
      <c r="N128" s="31"/>
      <c r="O128" s="31"/>
      <c r="P128" s="33" t="s">
        <v>51</v>
      </c>
      <c r="Q128" s="33"/>
      <c r="R128" s="46"/>
      <c r="S128" s="47"/>
      <c r="T128" s="26">
        <f>SUM(T125:T127)</f>
        <v>20800</v>
      </c>
      <c r="U128" s="31"/>
      <c r="V128" s="31"/>
      <c r="W128" s="32"/>
      <c r="Y128" s="30"/>
      <c r="Z128" s="31"/>
      <c r="AA128" s="31"/>
      <c r="AB128" s="31"/>
      <c r="AC128" s="31"/>
      <c r="AD128" s="31"/>
      <c r="AE128" s="31"/>
      <c r="AF128" s="31"/>
      <c r="AG128" s="31"/>
      <c r="AH128" s="31"/>
      <c r="AI128" s="33" t="s">
        <v>55</v>
      </c>
      <c r="AJ128" s="33"/>
      <c r="AK128" s="38">
        <v>6500</v>
      </c>
      <c r="AL128" s="40" t="s">
        <v>115</v>
      </c>
      <c r="AM128" s="41">
        <v>9750</v>
      </c>
    </row>
    <row r="129" spans="13:39">
      <c r="M129" s="49"/>
      <c r="N129" s="50"/>
      <c r="O129" s="50"/>
      <c r="P129" s="50"/>
      <c r="Q129" s="50"/>
      <c r="R129" s="50"/>
      <c r="S129" s="50"/>
      <c r="T129" s="50"/>
      <c r="U129" s="50"/>
      <c r="V129" s="50"/>
      <c r="W129" s="51"/>
      <c r="Y129" s="30"/>
      <c r="Z129" s="42" t="s">
        <v>89</v>
      </c>
      <c r="AA129" s="31"/>
      <c r="AB129" s="31"/>
      <c r="AC129" s="31"/>
      <c r="AD129" s="31"/>
      <c r="AE129" s="31"/>
      <c r="AF129" s="31"/>
      <c r="AG129" s="31"/>
      <c r="AH129" s="31"/>
      <c r="AI129" s="33" t="s">
        <v>56</v>
      </c>
      <c r="AJ129" s="33"/>
      <c r="AK129" s="43" t="s">
        <v>109</v>
      </c>
      <c r="AL129" s="44">
        <v>5300</v>
      </c>
      <c r="AM129" s="45">
        <v>5000</v>
      </c>
    </row>
    <row r="130" spans="13:39" ht="17.25">
      <c r="Y130" s="30"/>
      <c r="Z130" s="31" t="s">
        <v>90</v>
      </c>
      <c r="AA130" s="31"/>
      <c r="AB130" s="31"/>
      <c r="AC130" s="31" t="s">
        <v>138</v>
      </c>
      <c r="AD130" s="31"/>
      <c r="AE130" s="31"/>
      <c r="AF130" s="31"/>
      <c r="AG130" s="31"/>
      <c r="AH130" s="31"/>
      <c r="AI130" s="33" t="s">
        <v>51</v>
      </c>
      <c r="AJ130" s="33"/>
      <c r="AK130" s="46">
        <v>13000</v>
      </c>
      <c r="AL130" s="47" t="s">
        <v>118</v>
      </c>
      <c r="AM130" s="48">
        <f>SUM(AM127:AM129)</f>
        <v>17750</v>
      </c>
    </row>
    <row r="131" spans="13:39">
      <c r="N131" s="27"/>
      <c r="O131" s="28"/>
      <c r="P131" s="28"/>
      <c r="Q131" s="28"/>
      <c r="R131" s="28"/>
      <c r="S131" s="28"/>
      <c r="T131" s="28"/>
      <c r="U131" s="28"/>
      <c r="V131" s="28"/>
      <c r="W131" s="29"/>
      <c r="Y131" s="30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2"/>
    </row>
    <row r="132" spans="13:39">
      <c r="N132" s="52" t="s">
        <v>64</v>
      </c>
      <c r="O132" s="33" t="s">
        <v>85</v>
      </c>
      <c r="P132" s="33"/>
      <c r="Q132" s="33"/>
      <c r="R132" s="33"/>
      <c r="S132" s="33"/>
      <c r="T132" s="33"/>
      <c r="U132" s="31"/>
      <c r="V132" s="31"/>
      <c r="W132" s="32"/>
      <c r="Y132" s="49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1"/>
    </row>
    <row r="133" spans="13:39">
      <c r="N133" s="30"/>
      <c r="O133" s="31"/>
      <c r="P133" s="31"/>
      <c r="Q133" s="31"/>
      <c r="R133" s="31"/>
      <c r="S133" s="31"/>
      <c r="T133" s="31"/>
      <c r="U133" s="31"/>
      <c r="V133" s="31"/>
      <c r="W133" s="32"/>
    </row>
    <row r="134" spans="13:39">
      <c r="N134" s="30"/>
      <c r="O134" s="31"/>
      <c r="P134" s="31"/>
      <c r="Q134" s="31"/>
      <c r="R134" s="31"/>
      <c r="S134" s="31"/>
      <c r="T134" s="31"/>
      <c r="U134" s="31"/>
      <c r="V134" s="31"/>
      <c r="W134" s="32"/>
    </row>
    <row r="135" spans="13:39">
      <c r="N135" s="30"/>
      <c r="O135" s="31"/>
      <c r="P135" s="33"/>
      <c r="Q135" s="33"/>
      <c r="R135" s="34"/>
      <c r="S135" s="34"/>
      <c r="T135" s="34" t="s">
        <v>134</v>
      </c>
      <c r="U135" s="31"/>
      <c r="V135" s="31"/>
      <c r="W135" s="32"/>
    </row>
    <row r="136" spans="13:39">
      <c r="N136" s="30"/>
      <c r="O136" s="31"/>
      <c r="P136" s="33" t="s">
        <v>49</v>
      </c>
      <c r="Q136" s="33"/>
      <c r="R136" s="20"/>
      <c r="S136" s="20"/>
      <c r="T136" s="20">
        <v>650</v>
      </c>
      <c r="U136" s="31"/>
      <c r="V136" s="31"/>
      <c r="W136" s="32"/>
    </row>
    <row r="137" spans="13:39">
      <c r="N137" s="30"/>
      <c r="O137" s="31"/>
      <c r="P137" s="33"/>
      <c r="Q137" s="33"/>
      <c r="R137" s="34"/>
      <c r="S137" s="34"/>
      <c r="T137" s="34"/>
      <c r="U137" s="31"/>
      <c r="V137" s="31"/>
      <c r="W137" s="32"/>
    </row>
    <row r="138" spans="13:39">
      <c r="N138" s="30"/>
      <c r="O138" s="31"/>
      <c r="P138" s="33" t="s">
        <v>54</v>
      </c>
      <c r="Q138" s="33"/>
      <c r="R138" s="37" t="s">
        <v>131</v>
      </c>
      <c r="S138" s="38"/>
      <c r="T138" s="53">
        <v>2600</v>
      </c>
      <c r="U138" s="31"/>
      <c r="V138" s="31"/>
      <c r="W138" s="32"/>
    </row>
    <row r="139" spans="13:39">
      <c r="N139" s="30"/>
      <c r="O139" s="31"/>
      <c r="P139" s="33" t="s">
        <v>55</v>
      </c>
      <c r="Q139" s="33"/>
      <c r="R139" s="54" t="s">
        <v>132</v>
      </c>
      <c r="S139" s="40"/>
      <c r="T139" s="55">
        <v>8450</v>
      </c>
      <c r="U139" s="31"/>
      <c r="V139" s="31"/>
      <c r="W139" s="32"/>
    </row>
    <row r="140" spans="13:39">
      <c r="N140" s="30"/>
      <c r="O140" s="31"/>
      <c r="P140" s="33" t="s">
        <v>56</v>
      </c>
      <c r="Q140" s="33"/>
      <c r="R140" s="37" t="s">
        <v>133</v>
      </c>
      <c r="S140" s="44"/>
      <c r="T140" s="54">
        <v>5850</v>
      </c>
      <c r="U140" s="31"/>
      <c r="V140" s="31"/>
      <c r="W140" s="32"/>
    </row>
    <row r="141" spans="13:39" ht="17.25">
      <c r="N141" s="30"/>
      <c r="O141" s="31"/>
      <c r="P141" s="33" t="s">
        <v>51</v>
      </c>
      <c r="Q141" s="33"/>
      <c r="R141" s="46"/>
      <c r="S141" s="47"/>
      <c r="T141" s="26">
        <f>SUM(T138:T140)</f>
        <v>16900</v>
      </c>
      <c r="U141" s="31"/>
      <c r="V141" s="31"/>
      <c r="W141" s="32"/>
    </row>
    <row r="142" spans="13:39">
      <c r="N142" s="49"/>
      <c r="O142" s="50"/>
      <c r="P142" s="50"/>
      <c r="Q142" s="50"/>
      <c r="R142" s="50"/>
      <c r="S142" s="50"/>
      <c r="T142" s="50"/>
      <c r="U142" s="50"/>
      <c r="V142" s="50"/>
      <c r="W142" s="5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 12 - Homework #2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Christina J.</dc:creator>
  <cp:lastModifiedBy>Exploring</cp:lastModifiedBy>
  <cp:lastPrinted>2019-01-24T00:18:23Z</cp:lastPrinted>
  <dcterms:created xsi:type="dcterms:W3CDTF">2014-03-17T18:00:38Z</dcterms:created>
  <dcterms:modified xsi:type="dcterms:W3CDTF">2020-05-14T11:19:54Z</dcterms:modified>
</cp:coreProperties>
</file>