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ork\"/>
    </mc:Choice>
  </mc:AlternateContent>
  <bookViews>
    <workbookView xWindow="0" yWindow="0" windowWidth="20490" windowHeight="8340" activeTab="4"/>
  </bookViews>
  <sheets>
    <sheet name="Q1" sheetId="1" r:id="rId1"/>
    <sheet name="Q2" sheetId="3" r:id="rId2"/>
    <sheet name="Q3" sheetId="5" r:id="rId3"/>
    <sheet name="Q6" sheetId="6" r:id="rId4"/>
    <sheet name="Q7" sheetId="7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7" l="1"/>
  <c r="F15" i="7"/>
  <c r="F12" i="7"/>
  <c r="E12" i="7"/>
  <c r="F13" i="7"/>
  <c r="E13" i="7"/>
  <c r="E5" i="7"/>
  <c r="E4" i="7"/>
  <c r="F10" i="7"/>
  <c r="E10" i="7"/>
  <c r="E9" i="7"/>
  <c r="G8" i="7"/>
  <c r="G9" i="7"/>
  <c r="F8" i="7"/>
  <c r="F9" i="7"/>
  <c r="E8" i="7"/>
  <c r="G7" i="7"/>
  <c r="F7" i="7"/>
  <c r="E7" i="7"/>
  <c r="G6" i="7"/>
  <c r="F6" i="7"/>
  <c r="E6" i="7"/>
  <c r="E19" i="5"/>
  <c r="G51" i="5"/>
  <c r="G50" i="5"/>
  <c r="G49" i="5"/>
  <c r="F45" i="5"/>
  <c r="F44" i="5"/>
  <c r="F43" i="5"/>
  <c r="F40" i="5"/>
  <c r="F38" i="5"/>
  <c r="F10" i="5"/>
  <c r="G31" i="5"/>
  <c r="F31" i="5"/>
  <c r="G30" i="5"/>
  <c r="F30" i="5"/>
  <c r="G29" i="5"/>
  <c r="F29" i="5"/>
  <c r="G26" i="5"/>
  <c r="F26" i="5"/>
  <c r="E17" i="5"/>
  <c r="G7" i="5"/>
  <c r="F7" i="5"/>
  <c r="G5" i="5"/>
  <c r="F5" i="5"/>
  <c r="D36" i="3"/>
  <c r="D37" i="3"/>
  <c r="D38" i="3"/>
  <c r="D39" i="3"/>
  <c r="D40" i="3"/>
  <c r="D41" i="3"/>
  <c r="D42" i="3"/>
  <c r="D35" i="3"/>
  <c r="C35" i="3"/>
  <c r="C42" i="3"/>
  <c r="E34" i="3"/>
  <c r="E35" i="3" s="1"/>
  <c r="E36" i="3" s="1"/>
  <c r="E37" i="3" s="1"/>
  <c r="E38" i="3" s="1"/>
  <c r="E39" i="3" s="1"/>
  <c r="E40" i="3" s="1"/>
  <c r="E41" i="3" s="1"/>
  <c r="E42" i="3" s="1"/>
  <c r="C41" i="3"/>
  <c r="C36" i="3"/>
  <c r="C37" i="3"/>
  <c r="C38" i="3"/>
  <c r="C39" i="3"/>
  <c r="C40" i="3"/>
  <c r="C28" i="3" l="1"/>
  <c r="D9" i="1"/>
  <c r="C9" i="1"/>
  <c r="B9" i="1"/>
</calcChain>
</file>

<file path=xl/sharedStrings.xml><?xml version="1.0" encoding="utf-8"?>
<sst xmlns="http://schemas.openxmlformats.org/spreadsheetml/2006/main" count="91" uniqueCount="66">
  <si>
    <t>Center</t>
  </si>
  <si>
    <t>Pieces processed per hour</t>
  </si>
  <si>
    <t>Number of workers per hour</t>
  </si>
  <si>
    <t>Hourly wage rate</t>
  </si>
  <si>
    <t>Overhead rate per hour per center</t>
  </si>
  <si>
    <t>a) Calculate the multifactor productivity for each center</t>
  </si>
  <si>
    <t xml:space="preserve">Productivity (Piece/dollar) = </t>
  </si>
  <si>
    <t>B4/(B6*B5+B7)</t>
  </si>
  <si>
    <t>C4/(C6*C5+C7)</t>
  </si>
  <si>
    <t>D4/(D6*D5+D7)</t>
  </si>
  <si>
    <t>Period</t>
  </si>
  <si>
    <t>Damage (Thousands of Dollars)</t>
  </si>
  <si>
    <t xml:space="preserve"> </t>
  </si>
  <si>
    <t>Simple 3 month moving average = (Actual demand of 8 + 9 + 10)/3</t>
  </si>
  <si>
    <t>(SUM(B25:B28)/3)</t>
  </si>
  <si>
    <t xml:space="preserve">3-Month Weighted Moving Average </t>
  </si>
  <si>
    <t>3-month Moving Average</t>
  </si>
  <si>
    <t>3-month Wt. Moving Average </t>
  </si>
  <si>
    <t>Exponential Smoothing </t>
  </si>
  <si>
    <t>Charge per shirt (a)</t>
  </si>
  <si>
    <t>Press A</t>
  </si>
  <si>
    <t>Press B</t>
  </si>
  <si>
    <t>Shirt Variable cost (b)</t>
  </si>
  <si>
    <t>No. of shirt to press to breakeven (e=d/c)</t>
  </si>
  <si>
    <t>Profit earned with press A at Press B Breakeven</t>
  </si>
  <si>
    <t>No of differentiated shirts to be pressed to earn 1878.79 more by press B</t>
  </si>
  <si>
    <t xml:space="preserve">Total shirt no. where profit for both presses equates </t>
  </si>
  <si>
    <t>a)</t>
  </si>
  <si>
    <t>Incase the number expected from pressing is higher than 41773, press A should be purchased.</t>
  </si>
  <si>
    <t>b)</t>
  </si>
  <si>
    <t>Variable cost for a single shirt (b)</t>
  </si>
  <si>
    <t>Contribution (c=a-b)</t>
  </si>
  <si>
    <t>cost pf press (d)</t>
  </si>
  <si>
    <t>Number of shirt to press to breakeven (e =d/c)</t>
  </si>
  <si>
    <t>c)</t>
  </si>
  <si>
    <t>No. of working days (f)</t>
  </si>
  <si>
    <t>No of shirts pressed ina day (g)</t>
  </si>
  <si>
    <t>Total no of shirts pressed in a year (h=fg)</t>
  </si>
  <si>
    <t>Total contribution earned (i=hc)</t>
  </si>
  <si>
    <t>Net profit (i-d)</t>
  </si>
  <si>
    <t>d)</t>
  </si>
  <si>
    <t xml:space="preserve">For Outsourcing </t>
  </si>
  <si>
    <t>Net profit (b)</t>
  </si>
  <si>
    <t>Total shirts to press ©</t>
  </si>
  <si>
    <t>Maximum price that can be paid to the indifferent (a-(b/c))</t>
  </si>
  <si>
    <t>Shirt contribution (c = a-b)</t>
  </si>
  <si>
    <t>Cost of press (d)</t>
  </si>
  <si>
    <t xml:space="preserve">Press B should be purchased because its net profit is higher. </t>
  </si>
  <si>
    <t>Prob. Of 6 = 0.4</t>
  </si>
  <si>
    <t>prob. of 8 = 0.25</t>
  </si>
  <si>
    <t>Prob. of 7 = 0.35</t>
  </si>
  <si>
    <t>Critical Success Factor</t>
  </si>
  <si>
    <t>Factor Weight</t>
  </si>
  <si>
    <t>Major Mall Site</t>
  </si>
  <si>
    <t>Strip mall Site</t>
  </si>
  <si>
    <t>Relocation cost</t>
  </si>
  <si>
    <t>Monthly profit</t>
  </si>
  <si>
    <t>Customer service</t>
  </si>
  <si>
    <t>Service quality</t>
  </si>
  <si>
    <t>Security and safety</t>
  </si>
  <si>
    <t>Market share</t>
  </si>
  <si>
    <t xml:space="preserve">Total </t>
  </si>
  <si>
    <t>Relocation cost points</t>
  </si>
  <si>
    <t xml:space="preserve">Monthly profit points </t>
  </si>
  <si>
    <t xml:space="preserve">Total points </t>
  </si>
  <si>
    <t xml:space="preserve">This concludes that strip mall is better.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</si>
</sst>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_);[Red]\(&quot;$&quot;#,##0\)"/>
    <numFmt numFmtId="8" formatCode="&quot;$&quot;#,##0.00_);[Red]\(&quot;$&quot;#,##0.00\)"/>
    <numFmt numFmtId="168" formatCode="&quot;$&quot;#,##0.0_);[Red]\(&quot;$&quot;#,##0.0\)"/>
    <numFmt numFmtId="169" formatCode="0.0000"/>
    <numFmt numFmtId="170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0" fontId="2" fillId="0" borderId="5" xfId="0" applyFont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5" fillId="0" borderId="6" xfId="0" applyFont="1" applyBorder="1"/>
    <xf numFmtId="8" fontId="6" fillId="0" borderId="6" xfId="0" applyNumberFormat="1" applyFont="1" applyBorder="1"/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8" fontId="2" fillId="0" borderId="6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6" fontId="0" fillId="0" borderId="0" xfId="0" applyNumberFormat="1"/>
    <xf numFmtId="0" fontId="3" fillId="0" borderId="10" xfId="0" applyFont="1" applyBorder="1" applyAlignment="1">
      <alignment horizontal="center" vertical="center" wrapText="1"/>
    </xf>
    <xf numFmtId="0" fontId="0" fillId="0" borderId="6" xfId="0" applyBorder="1"/>
    <xf numFmtId="0" fontId="1" fillId="0" borderId="0" xfId="0" applyFont="1"/>
    <xf numFmtId="0" fontId="2" fillId="0" borderId="12" xfId="0" applyFont="1" applyFill="1" applyBorder="1" applyAlignment="1">
      <alignment horizontal="center" vertical="center" wrapText="1"/>
    </xf>
    <xf numFmtId="6" fontId="2" fillId="0" borderId="9" xfId="0" applyNumberFormat="1" applyFont="1" applyBorder="1" applyAlignment="1">
      <alignment horizontal="center" vertical="center" wrapText="1"/>
    </xf>
    <xf numFmtId="0" fontId="4" fillId="0" borderId="0" xfId="0" applyFont="1"/>
    <xf numFmtId="6" fontId="2" fillId="0" borderId="1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1" fillId="0" borderId="6" xfId="0" applyFont="1" applyBorder="1"/>
    <xf numFmtId="0" fontId="1" fillId="0" borderId="6" xfId="0" applyFont="1" applyBorder="1" applyAlignment="1">
      <alignment vertical="top" wrapText="1"/>
    </xf>
    <xf numFmtId="168" fontId="1" fillId="0" borderId="6" xfId="0" applyNumberFormat="1" applyFont="1" applyBorder="1"/>
    <xf numFmtId="168" fontId="1" fillId="0" borderId="6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169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6" fontId="2" fillId="0" borderId="4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6" fontId="2" fillId="0" borderId="7" xfId="0" applyNumberFormat="1" applyFont="1" applyBorder="1" applyAlignment="1">
      <alignment horizontal="center" vertical="center" wrapText="1"/>
    </xf>
    <xf numFmtId="170" fontId="1" fillId="0" borderId="6" xfId="0" applyNumberFormat="1" applyFont="1" applyBorder="1"/>
    <xf numFmtId="170" fontId="0" fillId="0" borderId="6" xfId="0" applyNumberFormat="1" applyBorder="1"/>
    <xf numFmtId="17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4</xdr:row>
      <xdr:rowOff>180975</xdr:rowOff>
    </xdr:from>
    <xdr:to>
      <xdr:col>2</xdr:col>
      <xdr:colOff>600075</xdr:colOff>
      <xdr:row>6</xdr:row>
      <xdr:rowOff>9525</xdr:rowOff>
    </xdr:to>
    <xdr:sp macro="" textlink="">
      <xdr:nvSpPr>
        <xdr:cNvPr id="2" name="Rectangle 1"/>
        <xdr:cNvSpPr/>
      </xdr:nvSpPr>
      <xdr:spPr>
        <a:xfrm>
          <a:off x="609601" y="942975"/>
          <a:ext cx="1209674" cy="2095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Decision </a:t>
          </a:r>
        </a:p>
      </xdr:txBody>
    </xdr:sp>
    <xdr:clientData/>
  </xdr:twoCellAnchor>
  <xdr:twoCellAnchor>
    <xdr:from>
      <xdr:col>3</xdr:col>
      <xdr:colOff>9525</xdr:colOff>
      <xdr:row>5</xdr:row>
      <xdr:rowOff>66675</xdr:rowOff>
    </xdr:from>
    <xdr:to>
      <xdr:col>5</xdr:col>
      <xdr:colOff>0</xdr:colOff>
      <xdr:row>5</xdr:row>
      <xdr:rowOff>112394</xdr:rowOff>
    </xdr:to>
    <xdr:sp macro="" textlink="">
      <xdr:nvSpPr>
        <xdr:cNvPr id="3" name="Right Arrow 2"/>
        <xdr:cNvSpPr/>
      </xdr:nvSpPr>
      <xdr:spPr>
        <a:xfrm>
          <a:off x="1838325" y="1019175"/>
          <a:ext cx="120967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9526</xdr:colOff>
      <xdr:row>5</xdr:row>
      <xdr:rowOff>9525</xdr:rowOff>
    </xdr:from>
    <xdr:to>
      <xdr:col>5</xdr:col>
      <xdr:colOff>257176</xdr:colOff>
      <xdr:row>5</xdr:row>
      <xdr:rowOff>171450</xdr:rowOff>
    </xdr:to>
    <xdr:sp macro="" textlink="">
      <xdr:nvSpPr>
        <xdr:cNvPr id="4" name="Oval 3"/>
        <xdr:cNvSpPr/>
      </xdr:nvSpPr>
      <xdr:spPr>
        <a:xfrm>
          <a:off x="3057526" y="962025"/>
          <a:ext cx="247650" cy="1619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220908</xdr:colOff>
      <xdr:row>1</xdr:row>
      <xdr:rowOff>171450</xdr:rowOff>
    </xdr:from>
    <xdr:to>
      <xdr:col>7</xdr:col>
      <xdr:colOff>19050</xdr:colOff>
      <xdr:row>5</xdr:row>
      <xdr:rowOff>33238</xdr:rowOff>
    </xdr:to>
    <xdr:cxnSp macro="">
      <xdr:nvCxnSpPr>
        <xdr:cNvPr id="8" name="Straight Arrow Connector 7"/>
        <xdr:cNvCxnSpPr>
          <a:stCxn id="4" idx="7"/>
        </xdr:cNvCxnSpPr>
      </xdr:nvCxnSpPr>
      <xdr:spPr>
        <a:xfrm flipV="1">
          <a:off x="3268908" y="361950"/>
          <a:ext cx="1017342" cy="6237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257176</xdr:colOff>
      <xdr:row>5</xdr:row>
      <xdr:rowOff>90488</xdr:rowOff>
    </xdr:from>
    <xdr:to>
      <xdr:col>7</xdr:col>
      <xdr:colOff>38100</xdr:colOff>
      <xdr:row>5</xdr:row>
      <xdr:rowOff>95250</xdr:rowOff>
    </xdr:to>
    <xdr:cxnSp macro="">
      <xdr:nvCxnSpPr>
        <xdr:cNvPr id="10" name="Straight Arrow Connector 9"/>
        <xdr:cNvCxnSpPr>
          <a:stCxn id="4" idx="6"/>
        </xdr:cNvCxnSpPr>
      </xdr:nvCxnSpPr>
      <xdr:spPr>
        <a:xfrm>
          <a:off x="3305176" y="1042988"/>
          <a:ext cx="1000124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220908</xdr:colOff>
      <xdr:row>5</xdr:row>
      <xdr:rowOff>147737</xdr:rowOff>
    </xdr:from>
    <xdr:to>
      <xdr:col>6</xdr:col>
      <xdr:colOff>590550</xdr:colOff>
      <xdr:row>8</xdr:row>
      <xdr:rowOff>180975</xdr:rowOff>
    </xdr:to>
    <xdr:cxnSp macro="">
      <xdr:nvCxnSpPr>
        <xdr:cNvPr id="12" name="Straight Arrow Connector 11"/>
        <xdr:cNvCxnSpPr>
          <a:stCxn id="4" idx="5"/>
        </xdr:cNvCxnSpPr>
      </xdr:nvCxnSpPr>
      <xdr:spPr>
        <a:xfrm>
          <a:off x="3268908" y="1100237"/>
          <a:ext cx="979242" cy="60473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561975</xdr:colOff>
      <xdr:row>1</xdr:row>
      <xdr:rowOff>123825</xdr:rowOff>
    </xdr:from>
    <xdr:to>
      <xdr:col>7</xdr:col>
      <xdr:colOff>142875</xdr:colOff>
      <xdr:row>2</xdr:row>
      <xdr:rowOff>85725</xdr:rowOff>
    </xdr:to>
    <xdr:sp macro="" textlink="">
      <xdr:nvSpPr>
        <xdr:cNvPr id="13" name="Oval 12"/>
        <xdr:cNvSpPr/>
      </xdr:nvSpPr>
      <xdr:spPr>
        <a:xfrm>
          <a:off x="4219575" y="314325"/>
          <a:ext cx="190500" cy="1524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561975</xdr:colOff>
      <xdr:row>5</xdr:row>
      <xdr:rowOff>19051</xdr:rowOff>
    </xdr:from>
    <xdr:to>
      <xdr:col>7</xdr:col>
      <xdr:colOff>238125</xdr:colOff>
      <xdr:row>5</xdr:row>
      <xdr:rowOff>161925</xdr:rowOff>
    </xdr:to>
    <xdr:sp macro="" textlink="">
      <xdr:nvSpPr>
        <xdr:cNvPr id="15" name="Oval 14"/>
        <xdr:cNvSpPr/>
      </xdr:nvSpPr>
      <xdr:spPr>
        <a:xfrm>
          <a:off x="4219575" y="971551"/>
          <a:ext cx="285750" cy="142874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514350</xdr:colOff>
      <xdr:row>8</xdr:row>
      <xdr:rowOff>66675</xdr:rowOff>
    </xdr:from>
    <xdr:to>
      <xdr:col>7</xdr:col>
      <xdr:colOff>152400</xdr:colOff>
      <xdr:row>9</xdr:row>
      <xdr:rowOff>38100</xdr:rowOff>
    </xdr:to>
    <xdr:sp macro="" textlink="">
      <xdr:nvSpPr>
        <xdr:cNvPr id="16" name="Oval 15"/>
        <xdr:cNvSpPr/>
      </xdr:nvSpPr>
      <xdr:spPr>
        <a:xfrm>
          <a:off x="4171950" y="1590675"/>
          <a:ext cx="247650" cy="1619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11" sqref="D11"/>
    </sheetView>
  </sheetViews>
  <sheetFormatPr defaultRowHeight="15" x14ac:dyDescent="0.25"/>
  <cols>
    <col min="1" max="1" width="30.7109375" style="6" customWidth="1"/>
    <col min="2" max="2" width="17.28515625" style="6" customWidth="1"/>
    <col min="3" max="3" width="14.140625" style="6" customWidth="1"/>
    <col min="4" max="4" width="17" style="6" customWidth="1"/>
    <col min="5" max="16384" width="9.140625" style="6"/>
  </cols>
  <sheetData>
    <row r="1" spans="1:4" ht="15.75" x14ac:dyDescent="0.25">
      <c r="A1" s="5" t="s">
        <v>5</v>
      </c>
    </row>
    <row r="3" spans="1:4" ht="26.25" customHeight="1" x14ac:dyDescent="0.25">
      <c r="A3" s="11" t="s">
        <v>0</v>
      </c>
      <c r="B3" s="11">
        <v>1</v>
      </c>
      <c r="C3" s="11">
        <v>2</v>
      </c>
      <c r="D3" s="11">
        <v>3</v>
      </c>
    </row>
    <row r="4" spans="1:4" ht="24" customHeight="1" x14ac:dyDescent="0.25">
      <c r="A4" s="12" t="s">
        <v>1</v>
      </c>
      <c r="B4" s="13">
        <v>1500</v>
      </c>
      <c r="C4" s="13">
        <v>2000</v>
      </c>
      <c r="D4" s="13">
        <v>3000</v>
      </c>
    </row>
    <row r="5" spans="1:4" ht="24" customHeight="1" x14ac:dyDescent="0.25">
      <c r="A5" s="12" t="s">
        <v>2</v>
      </c>
      <c r="B5" s="14">
        <v>10</v>
      </c>
      <c r="C5" s="14">
        <v>5</v>
      </c>
      <c r="D5" s="14">
        <v>2</v>
      </c>
    </row>
    <row r="6" spans="1:4" ht="27" customHeight="1" x14ac:dyDescent="0.25">
      <c r="A6" s="12" t="s">
        <v>3</v>
      </c>
      <c r="B6" s="15">
        <v>5.5</v>
      </c>
      <c r="C6" s="15">
        <v>10</v>
      </c>
      <c r="D6" s="15">
        <v>12</v>
      </c>
    </row>
    <row r="7" spans="1:4" ht="31.5" x14ac:dyDescent="0.25">
      <c r="A7" s="12" t="s">
        <v>4</v>
      </c>
      <c r="B7" s="15">
        <v>10</v>
      </c>
      <c r="C7" s="15">
        <v>25</v>
      </c>
      <c r="D7" s="15">
        <v>50</v>
      </c>
    </row>
    <row r="8" spans="1:4" ht="21" customHeight="1" x14ac:dyDescent="0.25">
      <c r="A8" s="8" t="s">
        <v>6</v>
      </c>
      <c r="B8" s="9" t="s">
        <v>7</v>
      </c>
      <c r="C8" s="9" t="s">
        <v>8</v>
      </c>
      <c r="D8" s="9" t="s">
        <v>9</v>
      </c>
    </row>
    <row r="9" spans="1:4" ht="25.5" customHeight="1" x14ac:dyDescent="0.25">
      <c r="A9" s="9"/>
      <c r="B9" s="10">
        <f>B4/(B6*B5+B7)</f>
        <v>23.076923076923077</v>
      </c>
      <c r="C9" s="10">
        <f>C4/(C6*C5+C7)</f>
        <v>26.666666666666668</v>
      </c>
      <c r="D9" s="10">
        <f>D4/(D6*D5+D7)</f>
        <v>40.54054054054054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3"/>
  <sheetViews>
    <sheetView topLeftCell="A24" workbookViewId="0">
      <selection activeCell="G29" sqref="G29"/>
    </sheetView>
  </sheetViews>
  <sheetFormatPr defaultRowHeight="15" x14ac:dyDescent="0.25"/>
  <cols>
    <col min="2" max="2" width="24.42578125" customWidth="1"/>
    <col min="3" max="3" width="15.7109375" customWidth="1"/>
    <col min="4" max="4" width="16.140625" customWidth="1"/>
    <col min="5" max="5" width="14.5703125" customWidth="1"/>
  </cols>
  <sheetData>
    <row r="2" spans="1:2" ht="15.75" thickBot="1" x14ac:dyDescent="0.3"/>
    <row r="3" spans="1:2" ht="37.5" customHeight="1" thickBot="1" x14ac:dyDescent="0.3">
      <c r="A3" s="16" t="s">
        <v>10</v>
      </c>
      <c r="B3" s="16" t="s">
        <v>11</v>
      </c>
    </row>
    <row r="4" spans="1:2" ht="16.5" thickBot="1" x14ac:dyDescent="0.3">
      <c r="A4" s="17">
        <v>1</v>
      </c>
      <c r="B4" s="23">
        <v>80</v>
      </c>
    </row>
    <row r="5" spans="1:2" ht="16.5" thickBot="1" x14ac:dyDescent="0.3">
      <c r="A5" s="17">
        <v>2</v>
      </c>
      <c r="B5" s="23">
        <v>90</v>
      </c>
    </row>
    <row r="6" spans="1:2" ht="16.5" thickBot="1" x14ac:dyDescent="0.3">
      <c r="A6" s="17">
        <v>3</v>
      </c>
      <c r="B6" s="23">
        <v>70</v>
      </c>
    </row>
    <row r="7" spans="1:2" ht="16.5" thickBot="1" x14ac:dyDescent="0.3">
      <c r="A7" s="17">
        <v>4</v>
      </c>
      <c r="B7" s="23">
        <v>60</v>
      </c>
    </row>
    <row r="8" spans="1:2" ht="16.5" thickBot="1" x14ac:dyDescent="0.3">
      <c r="A8" s="17">
        <v>5</v>
      </c>
      <c r="B8" s="23">
        <v>50</v>
      </c>
    </row>
    <row r="9" spans="1:2" ht="16.5" thickBot="1" x14ac:dyDescent="0.3">
      <c r="A9" s="17">
        <v>6</v>
      </c>
      <c r="B9" s="23">
        <v>70</v>
      </c>
    </row>
    <row r="10" spans="1:2" ht="16.5" thickBot="1" x14ac:dyDescent="0.3">
      <c r="A10" s="17">
        <v>7</v>
      </c>
      <c r="B10" s="23">
        <v>80</v>
      </c>
    </row>
    <row r="11" spans="1:2" ht="16.5" thickBot="1" x14ac:dyDescent="0.3">
      <c r="A11" s="17">
        <v>8</v>
      </c>
      <c r="B11" s="23">
        <v>65</v>
      </c>
    </row>
    <row r="12" spans="1:2" ht="16.5" thickBot="1" x14ac:dyDescent="0.3">
      <c r="A12" s="17">
        <v>9</v>
      </c>
      <c r="B12" s="23">
        <v>70</v>
      </c>
    </row>
    <row r="13" spans="1:2" ht="16.5" thickBot="1" x14ac:dyDescent="0.3">
      <c r="A13" s="17">
        <v>10</v>
      </c>
      <c r="B13" s="23">
        <v>60</v>
      </c>
    </row>
    <row r="15" spans="1:2" x14ac:dyDescent="0.25">
      <c r="B15" t="s">
        <v>13</v>
      </c>
    </row>
    <row r="16" spans="1:2" ht="15.75" thickBot="1" x14ac:dyDescent="0.3"/>
    <row r="17" spans="1:5" ht="32.25" thickBot="1" x14ac:dyDescent="0.3">
      <c r="A17" s="16" t="s">
        <v>10</v>
      </c>
      <c r="B17" s="16" t="s">
        <v>11</v>
      </c>
    </row>
    <row r="18" spans="1:5" ht="16.5" thickBot="1" x14ac:dyDescent="0.3">
      <c r="A18" s="17">
        <v>1</v>
      </c>
      <c r="B18" s="23">
        <v>80</v>
      </c>
    </row>
    <row r="19" spans="1:5" ht="16.5" thickBot="1" x14ac:dyDescent="0.3">
      <c r="A19" s="17">
        <v>2</v>
      </c>
      <c r="B19" s="23">
        <v>90</v>
      </c>
    </row>
    <row r="20" spans="1:5" ht="16.5" thickBot="1" x14ac:dyDescent="0.3">
      <c r="A20" s="17">
        <v>3</v>
      </c>
      <c r="B20" s="23">
        <v>70</v>
      </c>
    </row>
    <row r="21" spans="1:5" ht="16.5" thickBot="1" x14ac:dyDescent="0.3">
      <c r="A21" s="17">
        <v>4</v>
      </c>
      <c r="B21" s="23">
        <v>60</v>
      </c>
    </row>
    <row r="22" spans="1:5" ht="16.5" thickBot="1" x14ac:dyDescent="0.3">
      <c r="A22" s="17">
        <v>5</v>
      </c>
      <c r="B22" s="23">
        <v>50</v>
      </c>
    </row>
    <row r="23" spans="1:5" ht="16.5" thickBot="1" x14ac:dyDescent="0.3">
      <c r="A23" s="17">
        <v>6</v>
      </c>
      <c r="B23" s="23">
        <v>70</v>
      </c>
    </row>
    <row r="24" spans="1:5" ht="16.5" thickBot="1" x14ac:dyDescent="0.3">
      <c r="A24" s="17">
        <v>7</v>
      </c>
      <c r="B24" s="23">
        <v>80</v>
      </c>
    </row>
    <row r="25" spans="1:5" ht="16.5" thickBot="1" x14ac:dyDescent="0.3">
      <c r="A25" s="17">
        <v>8</v>
      </c>
      <c r="B25" s="23">
        <v>65</v>
      </c>
    </row>
    <row r="26" spans="1:5" ht="16.5" thickBot="1" x14ac:dyDescent="0.3">
      <c r="A26" s="17">
        <v>9</v>
      </c>
      <c r="B26" s="23">
        <v>70</v>
      </c>
      <c r="C26" t="s">
        <v>12</v>
      </c>
    </row>
    <row r="27" spans="1:5" ht="16.5" thickBot="1" x14ac:dyDescent="0.3">
      <c r="A27" s="17">
        <v>10</v>
      </c>
      <c r="B27" s="23">
        <v>60</v>
      </c>
    </row>
    <row r="28" spans="1:5" ht="15.75" x14ac:dyDescent="0.25">
      <c r="A28" s="22">
        <v>11</v>
      </c>
      <c r="B28" t="s">
        <v>14</v>
      </c>
      <c r="C28" s="24">
        <f>((SUM(B25:B28)/3))</f>
        <v>65</v>
      </c>
    </row>
    <row r="30" spans="1:5" x14ac:dyDescent="0.25">
      <c r="B30" t="s">
        <v>15</v>
      </c>
    </row>
    <row r="31" spans="1:5" ht="15.75" thickBot="1" x14ac:dyDescent="0.3"/>
    <row r="32" spans="1:5" s="21" customFormat="1" ht="55.5" customHeight="1" thickBot="1" x14ac:dyDescent="0.3">
      <c r="A32" s="16" t="s">
        <v>10</v>
      </c>
      <c r="B32" s="19" t="s">
        <v>11</v>
      </c>
      <c r="C32" s="26" t="s">
        <v>16</v>
      </c>
      <c r="D32" s="11" t="s">
        <v>17</v>
      </c>
      <c r="E32" s="11" t="s">
        <v>18</v>
      </c>
    </row>
    <row r="33" spans="1:5" ht="16.5" thickBot="1" x14ac:dyDescent="0.3">
      <c r="A33" s="17">
        <v>1</v>
      </c>
      <c r="B33" s="25">
        <v>80</v>
      </c>
      <c r="C33" s="27" t="e">
        <v>#N/A</v>
      </c>
      <c r="D33" s="28"/>
      <c r="E33" s="27" t="e">
        <v>#N/A</v>
      </c>
    </row>
    <row r="34" spans="1:5" ht="16.5" thickBot="1" x14ac:dyDescent="0.3">
      <c r="A34" s="17">
        <v>2</v>
      </c>
      <c r="B34" s="25">
        <v>90</v>
      </c>
      <c r="C34" s="27" t="e">
        <v>#N/A</v>
      </c>
      <c r="D34" s="11"/>
      <c r="E34" s="29">
        <f>B33</f>
        <v>80</v>
      </c>
    </row>
    <row r="35" spans="1:5" ht="16.5" thickBot="1" x14ac:dyDescent="0.3">
      <c r="A35" s="17">
        <v>3</v>
      </c>
      <c r="B35" s="25">
        <v>70</v>
      </c>
      <c r="C35" s="30">
        <f>AVERAGE(B33:B35)</f>
        <v>80</v>
      </c>
      <c r="D35" s="29">
        <f>0.6*B33+0.3*B34+0.6*B35</f>
        <v>117</v>
      </c>
      <c r="E35" s="29">
        <f t="shared" ref="E35:E42" si="0">0.25*B34+0.75*E34</f>
        <v>82.5</v>
      </c>
    </row>
    <row r="36" spans="1:5" ht="16.5" thickBot="1" x14ac:dyDescent="0.3">
      <c r="A36" s="17">
        <v>4</v>
      </c>
      <c r="B36" s="25">
        <v>60</v>
      </c>
      <c r="C36" s="30">
        <f>AVERAGE(B34:B36)</f>
        <v>73.333333333333329</v>
      </c>
      <c r="D36" s="29">
        <f>0.6*B34+0.3*B35+0.6*B36</f>
        <v>111</v>
      </c>
      <c r="E36" s="29">
        <f t="shared" si="0"/>
        <v>79.375</v>
      </c>
    </row>
    <row r="37" spans="1:5" ht="16.5" thickBot="1" x14ac:dyDescent="0.3">
      <c r="A37" s="17">
        <v>5</v>
      </c>
      <c r="B37" s="25">
        <v>50</v>
      </c>
      <c r="C37" s="30">
        <f>AVERAGE(B35:B37)</f>
        <v>60</v>
      </c>
      <c r="D37" s="29">
        <f t="shared" ref="D36:D42" si="1">0.6*B35+0.3*B36+0.6*B37</f>
        <v>90</v>
      </c>
      <c r="E37" s="29">
        <f t="shared" si="0"/>
        <v>74.53125</v>
      </c>
    </row>
    <row r="38" spans="1:5" ht="16.5" thickBot="1" x14ac:dyDescent="0.3">
      <c r="A38" s="17">
        <v>6</v>
      </c>
      <c r="B38" s="25">
        <v>70</v>
      </c>
      <c r="C38" s="30">
        <f>AVERAGE(B36:B38)</f>
        <v>60</v>
      </c>
      <c r="D38" s="29">
        <f t="shared" si="1"/>
        <v>93</v>
      </c>
      <c r="E38" s="29">
        <f t="shared" si="0"/>
        <v>68.3984375</v>
      </c>
    </row>
    <row r="39" spans="1:5" ht="16.5" thickBot="1" x14ac:dyDescent="0.3">
      <c r="A39" s="17">
        <v>7</v>
      </c>
      <c r="B39" s="25">
        <v>80</v>
      </c>
      <c r="C39" s="30">
        <f>AVERAGE(B37:B39)</f>
        <v>66.666666666666671</v>
      </c>
      <c r="D39" s="29">
        <f t="shared" si="1"/>
        <v>99</v>
      </c>
      <c r="E39" s="29">
        <f t="shared" si="0"/>
        <v>68.798828125</v>
      </c>
    </row>
    <row r="40" spans="1:5" ht="16.5" thickBot="1" x14ac:dyDescent="0.3">
      <c r="A40" s="17">
        <v>8</v>
      </c>
      <c r="B40" s="25">
        <v>65</v>
      </c>
      <c r="C40" s="30">
        <f>AVERAGE(B38:B40)</f>
        <v>71.666666666666671</v>
      </c>
      <c r="D40" s="29">
        <f t="shared" si="1"/>
        <v>105</v>
      </c>
      <c r="E40" s="29">
        <f t="shared" si="0"/>
        <v>71.59912109375</v>
      </c>
    </row>
    <row r="41" spans="1:5" ht="16.5" thickBot="1" x14ac:dyDescent="0.3">
      <c r="A41" s="17">
        <v>9</v>
      </c>
      <c r="B41" s="25">
        <v>70</v>
      </c>
      <c r="C41" s="30">
        <f>AVERAGE(B39:B41)</f>
        <v>71.666666666666671</v>
      </c>
      <c r="D41" s="29">
        <f t="shared" si="1"/>
        <v>109.5</v>
      </c>
      <c r="E41" s="29">
        <f t="shared" si="0"/>
        <v>69.9493408203125</v>
      </c>
    </row>
    <row r="42" spans="1:5" ht="16.5" thickBot="1" x14ac:dyDescent="0.3">
      <c r="A42" s="17">
        <v>10</v>
      </c>
      <c r="B42" s="25">
        <v>60</v>
      </c>
      <c r="C42" s="30">
        <f>AVERAGE(B40:B42)</f>
        <v>65</v>
      </c>
      <c r="D42" s="29">
        <f t="shared" si="1"/>
        <v>96</v>
      </c>
      <c r="E42" s="29">
        <f t="shared" si="0"/>
        <v>69.962005615234375</v>
      </c>
    </row>
    <row r="43" spans="1:5" x14ac:dyDescent="0.25">
      <c r="C43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opLeftCell="B28" zoomScaleNormal="100" workbookViewId="0">
      <selection activeCell="B35" sqref="B35:H51"/>
    </sheetView>
  </sheetViews>
  <sheetFormatPr defaultRowHeight="15" x14ac:dyDescent="0.25"/>
  <cols>
    <col min="1" max="1" width="9.140625" hidden="1" customWidth="1"/>
    <col min="4" max="4" width="24" customWidth="1"/>
    <col min="5" max="5" width="21.85546875" customWidth="1"/>
  </cols>
  <sheetData>
    <row r="1" spans="2:7" x14ac:dyDescent="0.25">
      <c r="B1" t="s">
        <v>27</v>
      </c>
    </row>
    <row r="2" spans="2:7" x14ac:dyDescent="0.25">
      <c r="F2" t="s">
        <v>20</v>
      </c>
      <c r="G2" t="s">
        <v>21</v>
      </c>
    </row>
    <row r="3" spans="2:7" x14ac:dyDescent="0.25">
      <c r="B3" s="35" t="s">
        <v>19</v>
      </c>
      <c r="C3" s="35"/>
      <c r="D3" s="35"/>
      <c r="E3" s="35"/>
      <c r="F3">
        <v>1.1000000000000001</v>
      </c>
      <c r="G3">
        <v>1.1000000000000001</v>
      </c>
    </row>
    <row r="4" spans="2:7" x14ac:dyDescent="0.25">
      <c r="B4" s="35" t="s">
        <v>22</v>
      </c>
      <c r="C4" s="35"/>
      <c r="D4" s="35"/>
      <c r="E4" s="35"/>
      <c r="F4">
        <v>0.32300000000000001</v>
      </c>
      <c r="G4">
        <v>0.24399999999999999</v>
      </c>
    </row>
    <row r="5" spans="2:7" x14ac:dyDescent="0.25">
      <c r="B5" s="35" t="s">
        <v>45</v>
      </c>
      <c r="C5" s="35"/>
      <c r="D5" s="35"/>
      <c r="E5" s="35"/>
      <c r="F5">
        <f>F3-F4</f>
        <v>0.77700000000000014</v>
      </c>
      <c r="G5">
        <f>G3-G4</f>
        <v>0.85600000000000009</v>
      </c>
    </row>
    <row r="6" spans="2:7" x14ac:dyDescent="0.25">
      <c r="B6" s="36" t="s">
        <v>46</v>
      </c>
      <c r="C6" s="36"/>
      <c r="D6" s="36"/>
      <c r="E6" s="36"/>
      <c r="F6">
        <v>12100</v>
      </c>
      <c r="G6">
        <v>15400</v>
      </c>
    </row>
    <row r="7" spans="2:7" x14ac:dyDescent="0.25">
      <c r="B7" s="36" t="s">
        <v>23</v>
      </c>
      <c r="C7" s="36"/>
      <c r="D7" s="36"/>
      <c r="E7" s="36"/>
      <c r="F7">
        <f>F6/F5</f>
        <v>15572.71557271557</v>
      </c>
      <c r="G7">
        <f>G6/G5</f>
        <v>17990.654205607476</v>
      </c>
    </row>
    <row r="8" spans="2:7" x14ac:dyDescent="0.25">
      <c r="B8" s="36" t="s">
        <v>24</v>
      </c>
      <c r="C8" s="36"/>
      <c r="D8" s="36"/>
      <c r="E8" s="36"/>
      <c r="F8">
        <v>1878.79</v>
      </c>
    </row>
    <row r="9" spans="2:7" ht="27" customHeight="1" x14ac:dyDescent="0.25">
      <c r="B9" s="37" t="s">
        <v>25</v>
      </c>
      <c r="C9" s="37"/>
      <c r="D9" s="37"/>
      <c r="E9" s="37"/>
      <c r="F9">
        <v>23782</v>
      </c>
    </row>
    <row r="10" spans="2:7" x14ac:dyDescent="0.25">
      <c r="B10" s="36" t="s">
        <v>26</v>
      </c>
      <c r="C10" s="36"/>
      <c r="D10" s="36"/>
      <c r="E10" s="36"/>
      <c r="F10" s="33">
        <f>F9+G7</f>
        <v>41772.654205607476</v>
      </c>
    </row>
    <row r="12" spans="2:7" x14ac:dyDescent="0.25">
      <c r="B12" t="s">
        <v>28</v>
      </c>
    </row>
    <row r="14" spans="2:7" x14ac:dyDescent="0.25">
      <c r="B14" t="s">
        <v>29</v>
      </c>
      <c r="E14" s="31" t="s">
        <v>21</v>
      </c>
    </row>
    <row r="15" spans="2:7" x14ac:dyDescent="0.25">
      <c r="B15" s="36" t="s">
        <v>19</v>
      </c>
      <c r="C15" s="36"/>
      <c r="D15" s="36"/>
      <c r="E15">
        <v>1.01</v>
      </c>
    </row>
    <row r="16" spans="2:7" x14ac:dyDescent="0.25">
      <c r="B16" s="36" t="s">
        <v>30</v>
      </c>
      <c r="C16" s="36"/>
      <c r="D16" s="36"/>
      <c r="E16">
        <v>0.24399999999999999</v>
      </c>
    </row>
    <row r="17" spans="2:19" x14ac:dyDescent="0.25">
      <c r="B17" s="36" t="s">
        <v>31</v>
      </c>
      <c r="C17" s="36"/>
      <c r="D17" s="36"/>
      <c r="E17">
        <f>E15-E16</f>
        <v>0.76600000000000001</v>
      </c>
    </row>
    <row r="18" spans="2:19" x14ac:dyDescent="0.25">
      <c r="B18" s="36" t="s">
        <v>32</v>
      </c>
      <c r="C18" s="36"/>
      <c r="D18" s="36"/>
      <c r="E18">
        <v>15400</v>
      </c>
    </row>
    <row r="19" spans="2:19" x14ac:dyDescent="0.25">
      <c r="B19" s="37" t="s">
        <v>33</v>
      </c>
      <c r="C19" s="37"/>
      <c r="D19" s="37"/>
      <c r="E19" s="33">
        <f>E18/E17</f>
        <v>20104.438642297649</v>
      </c>
    </row>
    <row r="21" spans="2:19" x14ac:dyDescent="0.25">
      <c r="B21" s="34" t="s">
        <v>34</v>
      </c>
      <c r="C21" s="34"/>
      <c r="D21" s="34"/>
      <c r="E21" s="34"/>
      <c r="F21" t="s">
        <v>20</v>
      </c>
      <c r="G21" t="s">
        <v>21</v>
      </c>
    </row>
    <row r="22" spans="2:19" x14ac:dyDescent="0.25">
      <c r="B22" s="35" t="s">
        <v>19</v>
      </c>
      <c r="C22" s="35"/>
      <c r="D22" s="35"/>
      <c r="E22" s="35"/>
      <c r="F22">
        <v>1.1000000000000001</v>
      </c>
      <c r="G22">
        <v>1.1399999999999999</v>
      </c>
    </row>
    <row r="23" spans="2:19" x14ac:dyDescent="0.25">
      <c r="B23" s="35" t="s">
        <v>30</v>
      </c>
      <c r="C23" s="35"/>
      <c r="D23" s="35"/>
      <c r="E23" s="35"/>
      <c r="F23">
        <v>0.32300000000000001</v>
      </c>
      <c r="G23">
        <v>0.24399999999999999</v>
      </c>
      <c r="S23" s="36"/>
    </row>
    <row r="24" spans="2:19" x14ac:dyDescent="0.25">
      <c r="B24" s="35" t="s">
        <v>31</v>
      </c>
      <c r="C24" s="35"/>
      <c r="D24" s="35"/>
      <c r="E24" s="35"/>
      <c r="F24">
        <v>0.77700000000000002</v>
      </c>
      <c r="G24">
        <v>0.90600000000000003</v>
      </c>
    </row>
    <row r="25" spans="2:19" x14ac:dyDescent="0.25">
      <c r="B25" s="35" t="s">
        <v>32</v>
      </c>
      <c r="C25" s="35"/>
      <c r="D25" s="35"/>
      <c r="E25" s="35"/>
      <c r="F25">
        <v>12100</v>
      </c>
      <c r="G25">
        <v>15400</v>
      </c>
    </row>
    <row r="26" spans="2:19" x14ac:dyDescent="0.25">
      <c r="B26" s="35" t="s">
        <v>33</v>
      </c>
      <c r="C26" s="35"/>
      <c r="D26" s="35"/>
      <c r="E26" s="35"/>
      <c r="F26">
        <f>F25/F24</f>
        <v>15572.715572715571</v>
      </c>
      <c r="G26">
        <f>G25/G24</f>
        <v>16997.792494481237</v>
      </c>
    </row>
    <row r="27" spans="2:19" x14ac:dyDescent="0.25">
      <c r="B27" s="35" t="s">
        <v>35</v>
      </c>
      <c r="C27" s="35"/>
      <c r="D27" s="35"/>
      <c r="E27" s="35"/>
      <c r="F27">
        <v>250</v>
      </c>
      <c r="G27">
        <v>250</v>
      </c>
    </row>
    <row r="28" spans="2:19" x14ac:dyDescent="0.25">
      <c r="B28" s="35" t="s">
        <v>36</v>
      </c>
      <c r="C28" s="35"/>
      <c r="D28" s="35"/>
      <c r="E28" s="35"/>
      <c r="F28">
        <v>80</v>
      </c>
      <c r="G28">
        <v>87</v>
      </c>
    </row>
    <row r="29" spans="2:19" x14ac:dyDescent="0.25">
      <c r="B29" s="35" t="s">
        <v>37</v>
      </c>
      <c r="C29" s="35"/>
      <c r="D29" s="35"/>
      <c r="E29" s="35"/>
      <c r="F29">
        <f>F27*F28</f>
        <v>20000</v>
      </c>
      <c r="G29">
        <f>G27*G28</f>
        <v>21750</v>
      </c>
    </row>
    <row r="30" spans="2:19" x14ac:dyDescent="0.25">
      <c r="B30" s="35" t="s">
        <v>38</v>
      </c>
      <c r="C30" s="35"/>
      <c r="D30" s="35"/>
      <c r="E30" s="35"/>
      <c r="F30">
        <f>F29*F24</f>
        <v>15540</v>
      </c>
      <c r="G30">
        <f>G29*G24</f>
        <v>19705.5</v>
      </c>
    </row>
    <row r="31" spans="2:19" x14ac:dyDescent="0.25">
      <c r="B31" s="35" t="s">
        <v>39</v>
      </c>
      <c r="C31" s="35"/>
      <c r="D31" s="35"/>
      <c r="E31" s="35"/>
      <c r="F31" s="21">
        <f>F30-F25</f>
        <v>3440</v>
      </c>
      <c r="G31" s="21">
        <f>G30-G25</f>
        <v>4305.5</v>
      </c>
    </row>
    <row r="32" spans="2:19" x14ac:dyDescent="0.25">
      <c r="D32" s="35" t="s">
        <v>47</v>
      </c>
      <c r="E32" s="35"/>
      <c r="F32" s="35"/>
    </row>
    <row r="35" spans="2:7" x14ac:dyDescent="0.25">
      <c r="B35" t="s">
        <v>40</v>
      </c>
      <c r="F35" t="s">
        <v>21</v>
      </c>
    </row>
    <row r="36" spans="2:7" x14ac:dyDescent="0.25">
      <c r="B36" s="35" t="s">
        <v>19</v>
      </c>
      <c r="C36" s="35"/>
      <c r="D36" s="35"/>
      <c r="E36" s="35"/>
      <c r="F36">
        <v>1.1399999999999999</v>
      </c>
    </row>
    <row r="37" spans="2:7" x14ac:dyDescent="0.25">
      <c r="B37" s="35" t="s">
        <v>30</v>
      </c>
      <c r="C37" s="35"/>
      <c r="D37" s="35"/>
      <c r="E37" s="35"/>
      <c r="F37">
        <v>0.24399999999999999</v>
      </c>
    </row>
    <row r="38" spans="2:7" x14ac:dyDescent="0.25">
      <c r="B38" s="35" t="s">
        <v>31</v>
      </c>
      <c r="C38" s="35"/>
      <c r="D38" s="35"/>
      <c r="E38" s="35"/>
      <c r="F38">
        <f>F36-F37</f>
        <v>0.89599999999999991</v>
      </c>
    </row>
    <row r="39" spans="2:7" x14ac:dyDescent="0.25">
      <c r="B39" s="35" t="s">
        <v>32</v>
      </c>
      <c r="C39" s="35"/>
      <c r="D39" s="35"/>
      <c r="E39" s="35"/>
      <c r="F39">
        <v>15400</v>
      </c>
    </row>
    <row r="40" spans="2:7" x14ac:dyDescent="0.25">
      <c r="B40" s="35" t="s">
        <v>33</v>
      </c>
      <c r="C40" s="35"/>
      <c r="D40" s="35"/>
      <c r="E40" s="35"/>
      <c r="F40">
        <f>F39/F38</f>
        <v>17187.5</v>
      </c>
    </row>
    <row r="41" spans="2:7" x14ac:dyDescent="0.25">
      <c r="B41" s="35" t="s">
        <v>35</v>
      </c>
      <c r="C41" s="35"/>
      <c r="D41" s="35"/>
      <c r="E41" s="35"/>
      <c r="F41">
        <v>250</v>
      </c>
    </row>
    <row r="42" spans="2:7" x14ac:dyDescent="0.25">
      <c r="B42" s="35" t="s">
        <v>36</v>
      </c>
      <c r="C42" s="35"/>
      <c r="D42" s="35"/>
      <c r="E42" s="35"/>
      <c r="F42">
        <v>87</v>
      </c>
    </row>
    <row r="43" spans="2:7" x14ac:dyDescent="0.25">
      <c r="B43" s="35" t="s">
        <v>37</v>
      </c>
      <c r="C43" s="35"/>
      <c r="D43" s="35"/>
      <c r="E43" s="35"/>
      <c r="F43">
        <f>F41*F42</f>
        <v>21750</v>
      </c>
    </row>
    <row r="44" spans="2:7" x14ac:dyDescent="0.25">
      <c r="B44" s="35" t="s">
        <v>38</v>
      </c>
      <c r="C44" s="35"/>
      <c r="D44" s="35"/>
      <c r="E44" s="35"/>
      <c r="F44">
        <f>F43*F38</f>
        <v>19487.999999999996</v>
      </c>
    </row>
    <row r="45" spans="2:7" x14ac:dyDescent="0.25">
      <c r="B45" s="35" t="s">
        <v>39</v>
      </c>
      <c r="C45" s="35"/>
      <c r="D45" s="35"/>
      <c r="E45" s="35"/>
      <c r="F45" s="21">
        <f>F44-F39</f>
        <v>4087.9999999999964</v>
      </c>
    </row>
    <row r="47" spans="2:7" x14ac:dyDescent="0.25">
      <c r="G47" t="s">
        <v>41</v>
      </c>
    </row>
    <row r="48" spans="2:7" x14ac:dyDescent="0.25">
      <c r="B48" s="35" t="s">
        <v>19</v>
      </c>
      <c r="C48" s="35"/>
      <c r="D48" s="35"/>
      <c r="E48" s="35"/>
      <c r="G48">
        <v>1.1000000000000001</v>
      </c>
    </row>
    <row r="49" spans="2:7" x14ac:dyDescent="0.25">
      <c r="B49" s="35" t="s">
        <v>42</v>
      </c>
      <c r="C49" s="35"/>
      <c r="D49" s="35"/>
      <c r="E49" s="35"/>
      <c r="G49">
        <f>F45</f>
        <v>4087.9999999999964</v>
      </c>
    </row>
    <row r="50" spans="2:7" x14ac:dyDescent="0.25">
      <c r="B50" s="35" t="s">
        <v>43</v>
      </c>
      <c r="C50" s="35"/>
      <c r="D50" s="35"/>
      <c r="E50" s="35"/>
      <c r="G50">
        <f>F43</f>
        <v>21750</v>
      </c>
    </row>
    <row r="51" spans="2:7" x14ac:dyDescent="0.25">
      <c r="B51" s="35" t="s">
        <v>44</v>
      </c>
      <c r="C51" s="35"/>
      <c r="D51" s="35"/>
      <c r="E51" s="35"/>
      <c r="G51" s="24">
        <f>G48-(G49/G50)</f>
        <v>0.91204597701149448</v>
      </c>
    </row>
    <row r="52" spans="2:7" x14ac:dyDescent="0.25">
      <c r="B52" s="36"/>
    </row>
  </sheetData>
  <mergeCells count="31">
    <mergeCell ref="B9:E9"/>
    <mergeCell ref="B19:D19"/>
    <mergeCell ref="B30:E30"/>
    <mergeCell ref="B31:E31"/>
    <mergeCell ref="D32:F32"/>
    <mergeCell ref="B21:E21"/>
    <mergeCell ref="B36:E36"/>
    <mergeCell ref="B22:E22"/>
    <mergeCell ref="B23:E23"/>
    <mergeCell ref="B24:E24"/>
    <mergeCell ref="B25:E25"/>
    <mergeCell ref="B26:E26"/>
    <mergeCell ref="B27:E27"/>
    <mergeCell ref="B28:E28"/>
    <mergeCell ref="B29:E29"/>
    <mergeCell ref="B42:E42"/>
    <mergeCell ref="B41:E41"/>
    <mergeCell ref="B40:E40"/>
    <mergeCell ref="B39:E39"/>
    <mergeCell ref="B38:E38"/>
    <mergeCell ref="B37:E37"/>
    <mergeCell ref="B3:E3"/>
    <mergeCell ref="B5:E5"/>
    <mergeCell ref="B4:E4"/>
    <mergeCell ref="B51:E51"/>
    <mergeCell ref="B50:E50"/>
    <mergeCell ref="B48:E48"/>
    <mergeCell ref="B49:E49"/>
    <mergeCell ref="B45:E45"/>
    <mergeCell ref="B44:E44"/>
    <mergeCell ref="B43:E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G9"/>
  <sheetViews>
    <sheetView workbookViewId="0">
      <selection activeCell="H11" sqref="A2:H11"/>
    </sheetView>
  </sheetViews>
  <sheetFormatPr defaultRowHeight="15" x14ac:dyDescent="0.25"/>
  <sheetData>
    <row r="3" spans="6:7" x14ac:dyDescent="0.25">
      <c r="F3" t="s">
        <v>50</v>
      </c>
    </row>
    <row r="5" spans="6:7" x14ac:dyDescent="0.25">
      <c r="G5" t="s">
        <v>48</v>
      </c>
    </row>
    <row r="9" spans="6:7" x14ac:dyDescent="0.25">
      <c r="F9" t="s">
        <v>49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tabSelected="1" topLeftCell="A2" zoomScale="80" zoomScaleNormal="80" workbookViewId="0">
      <selection activeCell="W9" sqref="W9"/>
    </sheetView>
  </sheetViews>
  <sheetFormatPr defaultRowHeight="15" x14ac:dyDescent="0.25"/>
  <cols>
    <col min="1" max="1" width="13" customWidth="1"/>
    <col min="2" max="2" width="12.28515625" customWidth="1"/>
    <col min="3" max="3" width="13.28515625" customWidth="1"/>
    <col min="4" max="4" width="14.28515625" customWidth="1"/>
    <col min="5" max="5" width="11" customWidth="1"/>
  </cols>
  <sheetData>
    <row r="2" spans="1:7" ht="15.75" thickBot="1" x14ac:dyDescent="0.3"/>
    <row r="3" spans="1:7" ht="48" thickBot="1" x14ac:dyDescent="0.3">
      <c r="A3" s="1" t="s">
        <v>51</v>
      </c>
      <c r="B3" s="2" t="s">
        <v>52</v>
      </c>
      <c r="C3" s="2" t="s">
        <v>53</v>
      </c>
      <c r="D3" s="2" t="s">
        <v>54</v>
      </c>
    </row>
    <row r="4" spans="1:7" ht="32.25" thickBot="1" x14ac:dyDescent="0.3">
      <c r="A4" s="3" t="s">
        <v>55</v>
      </c>
      <c r="B4" s="4">
        <v>0.3</v>
      </c>
      <c r="C4" s="38">
        <v>190000</v>
      </c>
      <c r="D4" s="38">
        <v>270000</v>
      </c>
      <c r="E4" s="18">
        <f>D4+C4</f>
        <v>460000</v>
      </c>
    </row>
    <row r="5" spans="1:7" ht="31.5" x14ac:dyDescent="0.25">
      <c r="A5" s="7" t="s">
        <v>56</v>
      </c>
      <c r="B5" s="39">
        <v>0.3</v>
      </c>
      <c r="C5" s="40">
        <v>50000</v>
      </c>
      <c r="D5" s="40">
        <v>75000</v>
      </c>
      <c r="E5" s="18">
        <f>D5+C5</f>
        <v>125000</v>
      </c>
    </row>
    <row r="6" spans="1:7" ht="31.5" x14ac:dyDescent="0.25">
      <c r="A6" s="12" t="s">
        <v>57</v>
      </c>
      <c r="B6" s="14">
        <v>0.2</v>
      </c>
      <c r="C6" s="14">
        <v>2.4</v>
      </c>
      <c r="D6" s="14">
        <v>2.1</v>
      </c>
      <c r="E6" s="41">
        <f>B6*C6/3</f>
        <v>0.16</v>
      </c>
      <c r="F6" s="41">
        <f>B6*D6/3</f>
        <v>0.14000000000000001</v>
      </c>
      <c r="G6" s="41">
        <f>SUM(E6:F6)</f>
        <v>0.30000000000000004</v>
      </c>
    </row>
    <row r="7" spans="1:7" ht="31.5" x14ac:dyDescent="0.25">
      <c r="A7" s="12" t="s">
        <v>58</v>
      </c>
      <c r="B7" s="14">
        <v>0.1</v>
      </c>
      <c r="C7" s="14">
        <v>1.8</v>
      </c>
      <c r="D7" s="14">
        <v>2.4</v>
      </c>
      <c r="E7" s="41">
        <f>B7*C7/3</f>
        <v>6.0000000000000005E-2</v>
      </c>
      <c r="F7" s="41">
        <f>B7*D7/3</f>
        <v>0.08</v>
      </c>
      <c r="G7" s="41">
        <f>SUM(E7:F7)</f>
        <v>0.14000000000000001</v>
      </c>
    </row>
    <row r="8" spans="1:7" ht="31.5" x14ac:dyDescent="0.25">
      <c r="A8" s="12" t="s">
        <v>59</v>
      </c>
      <c r="B8" s="14">
        <v>0.05</v>
      </c>
      <c r="C8" s="14">
        <v>2.4</v>
      </c>
      <c r="D8" s="14">
        <v>1.8</v>
      </c>
      <c r="E8" s="41">
        <f>B8*C8/3</f>
        <v>0.04</v>
      </c>
      <c r="F8" s="41">
        <f t="shared" ref="F8:F9" si="0">B8*D8/3</f>
        <v>3.0000000000000002E-2</v>
      </c>
      <c r="G8" s="41">
        <f t="shared" ref="G8:G9" si="1">SUM(E8:F8)</f>
        <v>7.0000000000000007E-2</v>
      </c>
    </row>
    <row r="9" spans="1:7" ht="24" customHeight="1" x14ac:dyDescent="0.25">
      <c r="A9" s="12" t="s">
        <v>60</v>
      </c>
      <c r="B9" s="14">
        <v>0.05</v>
      </c>
      <c r="C9" s="14">
        <v>1.8</v>
      </c>
      <c r="D9" s="14">
        <v>2.1</v>
      </c>
      <c r="E9" s="41">
        <f>B9*C9/3</f>
        <v>3.0000000000000002E-2</v>
      </c>
      <c r="F9" s="41">
        <f t="shared" si="0"/>
        <v>3.5000000000000003E-2</v>
      </c>
      <c r="G9" s="41">
        <f t="shared" si="1"/>
        <v>6.5000000000000002E-2</v>
      </c>
    </row>
    <row r="10" spans="1:7" ht="27" customHeight="1" x14ac:dyDescent="0.25">
      <c r="A10" s="20"/>
      <c r="B10" s="20"/>
      <c r="C10" s="20"/>
      <c r="D10" s="27" t="s">
        <v>61</v>
      </c>
      <c r="E10" s="41">
        <f>SUM(E6:E9)</f>
        <v>0.29000000000000004</v>
      </c>
      <c r="F10" s="41">
        <f>SUM(F6:F9)</f>
        <v>0.28500000000000003</v>
      </c>
      <c r="G10" s="42"/>
    </row>
    <row r="12" spans="1:7" x14ac:dyDescent="0.25">
      <c r="C12" t="s">
        <v>62</v>
      </c>
      <c r="E12">
        <f>(B4*C4/E4)</f>
        <v>0.12391304347826088</v>
      </c>
      <c r="F12">
        <f>(B4*D4/E4)</f>
        <v>0.17608695652173914</v>
      </c>
    </row>
    <row r="13" spans="1:7" x14ac:dyDescent="0.25">
      <c r="C13" t="s">
        <v>63</v>
      </c>
      <c r="E13" s="32">
        <f>(B5*C5/E5)</f>
        <v>0.12</v>
      </c>
      <c r="F13" s="32">
        <f>(B5*D5/E5)</f>
        <v>0.18</v>
      </c>
    </row>
    <row r="15" spans="1:7" x14ac:dyDescent="0.25">
      <c r="B15" s="21" t="s">
        <v>64</v>
      </c>
      <c r="E15" s="43">
        <f>SUM(E12:E13)</f>
        <v>0.24391304347826087</v>
      </c>
      <c r="F15" s="43">
        <f>SUM(F12:F13)</f>
        <v>0.35608695652173916</v>
      </c>
    </row>
    <row r="17" spans="3:3" x14ac:dyDescent="0.25">
      <c r="C17" s="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</vt:lpstr>
      <vt:lpstr>Q2</vt:lpstr>
      <vt:lpstr>Q3</vt:lpstr>
      <vt:lpstr>Q6</vt:lpstr>
      <vt:lpstr>Q7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2021-01-22T20:12:34Z</dcterms:created>
  <dcterms:modified xsi:type="dcterms:W3CDTF">2021-01-23T11:12:19Z</dcterms:modified>
</cp:coreProperties>
</file>