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manvirsudwal/Desktop/"/>
    </mc:Choice>
  </mc:AlternateContent>
  <xr:revisionPtr revIDLastSave="0" documentId="8_{11CC8237-1B05-AB48-9131-0632F0895784}" xr6:coauthVersionLast="47" xr6:coauthVersionMax="47" xr10:uidLastSave="{00000000-0000-0000-0000-000000000000}"/>
  <bookViews>
    <workbookView xWindow="12580" yWindow="0" windowWidth="16220" windowHeight="18000" xr2:uid="{00000000-000D-0000-FFFF-FFFF00000000}"/>
  </bookViews>
  <sheets>
    <sheet name="Data" sheetId="5" r:id="rId1"/>
    <sheet name="Simple" sheetId="10" r:id="rId2"/>
    <sheet name="Inference1" sheetId="11" r:id="rId3"/>
    <sheet name="Residual1" sheetId="12" r:id="rId4"/>
    <sheet name="Multiple" sheetId="1" r:id="rId5"/>
    <sheet name="Inference2" sheetId="2" r:id="rId6"/>
    <sheet name="Residual2" sheetId="4" r:id="rId7"/>
  </sheets>
  <externalReferences>
    <externalReference r:id="rId8"/>
    <externalReference r:id="rId9"/>
  </externalReferences>
  <definedNames>
    <definedName name="_var1" localSheetId="0">OFFSET(#REF!,0,0,COUNT(#REF!),1)</definedName>
    <definedName name="_var1">OFFSET(Multiple!$B$7,0,0,COUNT(Multiple!$B$7:$B$256),1)</definedName>
    <definedName name="_var1a" localSheetId="2">OFFSET(Simple!$B$5,0,0,COUNT(Simple!$B$5:$B$205),1)</definedName>
    <definedName name="_var1a" localSheetId="3">OFFSET(Simple!$B$5,0,0,COUNT(Simple!$B$5:$B$205),1)</definedName>
    <definedName name="_var1a">OFFSET(Simple!$B$5,0,0,COUNT(Simple!$B$5:$B$205),1)</definedName>
    <definedName name="_var2" localSheetId="0">OFFSET(#REF!,0,0,COUNT(#REF!),1)</definedName>
    <definedName name="_var2">OFFSET(Multiple!$C$7,0,0,COUNT(Multiple!$C$7:$C$256),1)</definedName>
    <definedName name="_var2a" localSheetId="2">OFFSET([1]Simple!$C$5,0,0,COUNT([1]Simple!$C$5:$C$204),1)</definedName>
    <definedName name="_var2a" localSheetId="3">OFFSET(Simple!$C$5,0,0,COUNT(Simple!$C$5:$C$204),1)</definedName>
    <definedName name="_var2a">OFFSET(Simple!$C$5,0,0,COUNT(Simple!$C$5:$C$204),1)</definedName>
    <definedName name="_var3">OFFSET(Multiple!$D$7,0,0,COUNT(Multiple!$D$7:$D$256),1)</definedName>
    <definedName name="_var4">OFFSET(Multiple!$E$7,0,0,COUNT(Multiple!$E$7:$E$256),1)</definedName>
    <definedName name="_var5">OFFSET(Multiple!$F$7,0,0,COUNT(Multiple!$F$7:$F$256),1)</definedName>
    <definedName name="b">MMULT(inv,MMULT(TRANSPOSE(matrix),y))</definedName>
    <definedName name="Data" localSheetId="0">#REF!</definedName>
    <definedName name="Data">OFFSET(Residual2!$B$5,0,0,COUNT(Residual2!$B$5:$B$256),1)</definedName>
    <definedName name="Data1">OFFSET(Residual1!$D$5,0,0,COUNT(Residual1!$D$5:$D$205),1)</definedName>
    <definedName name="Error" localSheetId="0">OFFSET(#REF!,0,0,COUNT(#REF!),1)</definedName>
    <definedName name="Error">OFFSET(Residual2!$B$5,0,0,COUNT(Residual2!$B$5:$B$255),1)</definedName>
    <definedName name="Error1">OFFSET(Residual1!$D$5,0,0,COUNT(Residual1!$D$5:$D$204),1)</definedName>
    <definedName name="given">OFFSET(Inference2!$B$32:$G$32,0,0,1,k+1)</definedName>
    <definedName name="inv">MINVERSE(MMULT(TRANSPOSE(matrix),matrix))</definedName>
    <definedName name="k">COLUMNS(x)</definedName>
    <definedName name="matrix">OFFSET(x,0,-1,rows,k+1)</definedName>
    <definedName name="n" localSheetId="0">COUNT(Data!Error)</definedName>
    <definedName name="n">COUNT(Error)</definedName>
    <definedName name="nsimple" localSheetId="2">COUNT(Error1)</definedName>
    <definedName name="nsimple" localSheetId="3">COUNT(Error1)</definedName>
    <definedName name="nsimple">COUNT(Error1)</definedName>
    <definedName name="rows">ROWS(x)</definedName>
    <definedName name="X" localSheetId="0">OFFSET([2]Regression!$B$5,0,0,COUNT([2]Regression!$B$5:$B$204),1)</definedName>
    <definedName name="x">OFFSET(Multiple!$B$7,0,0,COUNT(Multiple!$B$7:$B$256),COUNT(Multiple!$B$7:$F$7))</definedName>
    <definedName name="xvar1">OFFSET(Multiple!$B$7,0,0,COUNT(Multiple!$B$7:$B$256),COUNT(Multiple!$B$7:$F$7))</definedName>
    <definedName name="Y" localSheetId="0">OFFSET([2]Regression!$C$5,0,0,COUNT([2]Regression!$C$5:$C$204),1)</definedName>
    <definedName name="y">OFFSET(Multiple!$H$7,0,0,COUNT(Multiple!$H$7:$H$256),1)</definedName>
    <definedName name="yhat">OFFSET(Residual2!$C$5,0,0,COUNT(Residual2!$C$5:$C$256),1)</definedName>
    <definedName name="z" localSheetId="0">OFFSET(#REF!,0,0,COUNT(#REF!),1)</definedName>
    <definedName name="Z">OFFSET(Residual2!$E$5,0,0,COUNT(Residual2!$E$5:$E$256),1)</definedName>
    <definedName name="Zsimple">OFFSET(Residual1!$F$5,0,0,COUNT(Residual1!$F$5:$F$205),1)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10" l="1"/>
  <c r="C6" i="10"/>
  <c r="C6" i="12"/>
  <c r="C5" i="10"/>
  <c r="C5" i="12"/>
  <c r="C7" i="10"/>
  <c r="C7" i="12"/>
  <c r="C8" i="10"/>
  <c r="C8" i="12"/>
  <c r="C9" i="10"/>
  <c r="C10" i="10"/>
  <c r="C10" i="12"/>
  <c r="C11" i="10"/>
  <c r="R11" i="12"/>
  <c r="C12" i="10"/>
  <c r="C13" i="10"/>
  <c r="C14" i="10"/>
  <c r="C14" i="12"/>
  <c r="C15" i="10"/>
  <c r="C15" i="12"/>
  <c r="C16" i="10"/>
  <c r="C16" i="12"/>
  <c r="C17" i="10"/>
  <c r="C17" i="12"/>
  <c r="C18" i="10"/>
  <c r="R18" i="12"/>
  <c r="C19" i="10"/>
  <c r="C20" i="10"/>
  <c r="C21" i="10"/>
  <c r="C21" i="12"/>
  <c r="C22" i="10"/>
  <c r="C23" i="10"/>
  <c r="C24" i="10"/>
  <c r="C24" i="12"/>
  <c r="C25" i="10"/>
  <c r="C25" i="12"/>
  <c r="C26" i="10"/>
  <c r="C26" i="12"/>
  <c r="C27" i="10"/>
  <c r="C28" i="10"/>
  <c r="C29" i="10"/>
  <c r="C30" i="10"/>
  <c r="C31" i="10"/>
  <c r="C32" i="10"/>
  <c r="R32" i="12"/>
  <c r="C33" i="10"/>
  <c r="C33" i="12"/>
  <c r="C34" i="10"/>
  <c r="R34" i="12"/>
  <c r="C35" i="10"/>
  <c r="C36" i="10"/>
  <c r="C37" i="10"/>
  <c r="C38" i="10"/>
  <c r="C39" i="10"/>
  <c r="C40" i="10"/>
  <c r="C40" i="12"/>
  <c r="C41" i="10"/>
  <c r="C41" i="12"/>
  <c r="C42" i="10"/>
  <c r="C42" i="12"/>
  <c r="C43" i="10"/>
  <c r="C44" i="10"/>
  <c r="C45" i="10"/>
  <c r="C46" i="10"/>
  <c r="C47" i="10"/>
  <c r="C48" i="10"/>
  <c r="C48" i="12"/>
  <c r="C49" i="10"/>
  <c r="C49" i="12"/>
  <c r="C50" i="10"/>
  <c r="R50" i="12"/>
  <c r="C51" i="10"/>
  <c r="C52" i="10"/>
  <c r="C53" i="10"/>
  <c r="C54" i="10"/>
  <c r="C55" i="10"/>
  <c r="C56" i="10"/>
  <c r="R56" i="12"/>
  <c r="C57" i="10"/>
  <c r="C57" i="12"/>
  <c r="C58" i="10"/>
  <c r="C58" i="12"/>
  <c r="C59" i="10"/>
  <c r="C60" i="10"/>
  <c r="C61" i="10"/>
  <c r="C62" i="10"/>
  <c r="C63" i="10"/>
  <c r="C64" i="10"/>
  <c r="C64" i="12"/>
  <c r="C65" i="10"/>
  <c r="C65" i="12"/>
  <c r="C66" i="10"/>
  <c r="R66" i="12"/>
  <c r="C67" i="10"/>
  <c r="C68" i="10"/>
  <c r="C69" i="10"/>
  <c r="C70" i="10"/>
  <c r="C71" i="10"/>
  <c r="C72" i="10"/>
  <c r="R72" i="12"/>
  <c r="C73" i="10"/>
  <c r="C73" i="12"/>
  <c r="C74" i="10"/>
  <c r="R74" i="12"/>
  <c r="C75" i="10"/>
  <c r="C76" i="10"/>
  <c r="C77" i="10"/>
  <c r="C78" i="10"/>
  <c r="C79" i="10"/>
  <c r="C80" i="10"/>
  <c r="R80" i="12"/>
  <c r="C81" i="10"/>
  <c r="C81" i="12"/>
  <c r="C82" i="10"/>
  <c r="C82" i="12"/>
  <c r="C83" i="10"/>
  <c r="C84" i="10"/>
  <c r="C85" i="10"/>
  <c r="C86" i="10"/>
  <c r="C87" i="10"/>
  <c r="C88" i="10"/>
  <c r="C88" i="12"/>
  <c r="C89" i="10"/>
  <c r="C89" i="12"/>
  <c r="C90" i="10"/>
  <c r="C90" i="12"/>
  <c r="C91" i="10"/>
  <c r="C92" i="10"/>
  <c r="C93" i="10"/>
  <c r="C94" i="10"/>
  <c r="C95" i="10"/>
  <c r="C96" i="10"/>
  <c r="C96" i="12"/>
  <c r="C97" i="10"/>
  <c r="C97" i="12"/>
  <c r="C98" i="10"/>
  <c r="R98" i="12"/>
  <c r="C99" i="10"/>
  <c r="C100" i="10"/>
  <c r="C101" i="10"/>
  <c r="C102" i="10"/>
  <c r="C103" i="10"/>
  <c r="C104" i="10"/>
  <c r="C104" i="12"/>
  <c r="C105" i="10"/>
  <c r="C105" i="12"/>
  <c r="C106" i="10"/>
  <c r="R106" i="12"/>
  <c r="C107" i="10"/>
  <c r="C108" i="10"/>
  <c r="C109" i="10"/>
  <c r="C110" i="10"/>
  <c r="C111" i="10"/>
  <c r="C112" i="10"/>
  <c r="R112" i="12"/>
  <c r="C113" i="10"/>
  <c r="C113" i="12"/>
  <c r="C114" i="10"/>
  <c r="C114" i="12"/>
  <c r="C115" i="10"/>
  <c r="C116" i="10"/>
  <c r="C117" i="10"/>
  <c r="C118" i="10"/>
  <c r="C119" i="10"/>
  <c r="C120" i="10"/>
  <c r="C121" i="10"/>
  <c r="C121" i="12"/>
  <c r="C122" i="10"/>
  <c r="C122" i="12"/>
  <c r="C123" i="10"/>
  <c r="C124" i="10"/>
  <c r="C125" i="10"/>
  <c r="C126" i="10"/>
  <c r="C127" i="10"/>
  <c r="C128" i="10"/>
  <c r="C129" i="10"/>
  <c r="C129" i="12"/>
  <c r="C130" i="10"/>
  <c r="C130" i="12"/>
  <c r="C131" i="10"/>
  <c r="C132" i="10"/>
  <c r="C133" i="10"/>
  <c r="C134" i="10"/>
  <c r="C135" i="10"/>
  <c r="C136" i="10"/>
  <c r="C137" i="10"/>
  <c r="C137" i="12"/>
  <c r="C138" i="10"/>
  <c r="R138" i="12"/>
  <c r="C139" i="10"/>
  <c r="C140" i="10"/>
  <c r="C141" i="10"/>
  <c r="C142" i="10"/>
  <c r="C143" i="10"/>
  <c r="C144" i="10"/>
  <c r="C145" i="10"/>
  <c r="C145" i="12"/>
  <c r="C146" i="10"/>
  <c r="C146" i="12"/>
  <c r="C147" i="10"/>
  <c r="C148" i="10"/>
  <c r="C149" i="10"/>
  <c r="C150" i="10"/>
  <c r="C151" i="10"/>
  <c r="C152" i="10"/>
  <c r="C153" i="10"/>
  <c r="C153" i="12"/>
  <c r="C154" i="10"/>
  <c r="C154" i="12"/>
  <c r="C155" i="10"/>
  <c r="C156" i="10"/>
  <c r="C157" i="10"/>
  <c r="C158" i="10"/>
  <c r="C159" i="10"/>
  <c r="C160" i="10"/>
  <c r="C161" i="10"/>
  <c r="C161" i="12"/>
  <c r="C162" i="10"/>
  <c r="C162" i="12"/>
  <c r="C163" i="10"/>
  <c r="C164" i="10"/>
  <c r="C165" i="10"/>
  <c r="C166" i="10"/>
  <c r="C167" i="10"/>
  <c r="C168" i="10"/>
  <c r="C169" i="10"/>
  <c r="C169" i="12"/>
  <c r="C170" i="10"/>
  <c r="R170" i="12"/>
  <c r="C171" i="10"/>
  <c r="C172" i="10"/>
  <c r="C173" i="10"/>
  <c r="C174" i="10"/>
  <c r="C175" i="10"/>
  <c r="C176" i="10"/>
  <c r="C177" i="10"/>
  <c r="C177" i="12"/>
  <c r="C178" i="10"/>
  <c r="R178" i="12"/>
  <c r="C179" i="10"/>
  <c r="C180" i="10"/>
  <c r="C181" i="10"/>
  <c r="C182" i="10"/>
  <c r="C183" i="10"/>
  <c r="C184" i="10"/>
  <c r="C185" i="10"/>
  <c r="C185" i="12"/>
  <c r="C186" i="10"/>
  <c r="R186" i="12"/>
  <c r="C187" i="10"/>
  <c r="C188" i="10"/>
  <c r="C189" i="10"/>
  <c r="C190" i="10"/>
  <c r="C191" i="10"/>
  <c r="C192" i="10"/>
  <c r="C193" i="10"/>
  <c r="C193" i="12"/>
  <c r="C194" i="10"/>
  <c r="C194" i="12"/>
  <c r="C195" i="10"/>
  <c r="C196" i="10"/>
  <c r="C197" i="10"/>
  <c r="C198" i="10"/>
  <c r="C199" i="10"/>
  <c r="C200" i="10"/>
  <c r="C201" i="10"/>
  <c r="C201" i="12"/>
  <c r="C202" i="10"/>
  <c r="C202" i="12"/>
  <c r="C203" i="10"/>
  <c r="C204" i="10"/>
  <c r="B105" i="10"/>
  <c r="B5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N6" i="10" a="1"/>
  <c r="O6" i="10"/>
  <c r="F26" i="10"/>
  <c r="N6" i="10"/>
  <c r="F25" i="10"/>
  <c r="G105" i="12"/>
  <c r="B21" i="12"/>
  <c r="B28" i="12"/>
  <c r="B35" i="12"/>
  <c r="B36" i="12"/>
  <c r="B40" i="12"/>
  <c r="B48" i="12"/>
  <c r="B51" i="12"/>
  <c r="B52" i="12"/>
  <c r="B59" i="12"/>
  <c r="G64" i="12"/>
  <c r="G66" i="12"/>
  <c r="G67" i="12"/>
  <c r="G68" i="12"/>
  <c r="G69" i="12"/>
  <c r="G70" i="12"/>
  <c r="G71" i="12"/>
  <c r="G72" i="12"/>
  <c r="G74" i="12"/>
  <c r="G75" i="12"/>
  <c r="G76" i="12"/>
  <c r="G77" i="12"/>
  <c r="G78" i="12"/>
  <c r="G79" i="12"/>
  <c r="G80" i="12"/>
  <c r="G82" i="12"/>
  <c r="G83" i="12"/>
  <c r="G84" i="12"/>
  <c r="G85" i="12"/>
  <c r="G86" i="12"/>
  <c r="G87" i="12"/>
  <c r="G88" i="12"/>
  <c r="G90" i="12"/>
  <c r="G91" i="12"/>
  <c r="G92" i="12"/>
  <c r="G93" i="12"/>
  <c r="G94" i="12"/>
  <c r="G95" i="12"/>
  <c r="G96" i="12"/>
  <c r="G98" i="12"/>
  <c r="G99" i="12"/>
  <c r="G100" i="12"/>
  <c r="G101" i="12"/>
  <c r="G102" i="12"/>
  <c r="G103" i="12"/>
  <c r="G104" i="12"/>
  <c r="G107" i="12"/>
  <c r="G108" i="12"/>
  <c r="G109" i="12"/>
  <c r="G110" i="12"/>
  <c r="G111" i="12"/>
  <c r="B112" i="12"/>
  <c r="G113" i="12"/>
  <c r="G115" i="12"/>
  <c r="G116" i="12"/>
  <c r="G117" i="12"/>
  <c r="G118" i="12"/>
  <c r="G119" i="12"/>
  <c r="G120" i="12"/>
  <c r="G121" i="12"/>
  <c r="G123" i="12"/>
  <c r="G124" i="12"/>
  <c r="G125" i="12"/>
  <c r="G126" i="12"/>
  <c r="G127" i="12"/>
  <c r="G128" i="12"/>
  <c r="G129" i="12"/>
  <c r="G131" i="12"/>
  <c r="G132" i="12"/>
  <c r="G133" i="12"/>
  <c r="G134" i="12"/>
  <c r="G135" i="12"/>
  <c r="G136" i="12"/>
  <c r="G137" i="12"/>
  <c r="G139" i="12"/>
  <c r="G140" i="12"/>
  <c r="G141" i="12"/>
  <c r="G142" i="12"/>
  <c r="G143" i="12"/>
  <c r="G144" i="12"/>
  <c r="G145" i="12"/>
  <c r="G147" i="12"/>
  <c r="G148" i="12"/>
  <c r="G149" i="12"/>
  <c r="G150" i="12"/>
  <c r="G151" i="12"/>
  <c r="G152" i="12"/>
  <c r="G153" i="12"/>
  <c r="G155" i="12"/>
  <c r="G156" i="12"/>
  <c r="G157" i="12"/>
  <c r="G158" i="12"/>
  <c r="G159" i="12"/>
  <c r="G160" i="12"/>
  <c r="G161" i="12"/>
  <c r="G163" i="12"/>
  <c r="G164" i="12"/>
  <c r="G165" i="12"/>
  <c r="G166" i="12"/>
  <c r="G167" i="12"/>
  <c r="G169" i="12"/>
  <c r="G171" i="12"/>
  <c r="G172" i="12"/>
  <c r="G173" i="12"/>
  <c r="G174" i="12"/>
  <c r="G175" i="12"/>
  <c r="G177" i="12"/>
  <c r="G179" i="12"/>
  <c r="G180" i="12"/>
  <c r="G181" i="12"/>
  <c r="G182" i="12"/>
  <c r="G183" i="12"/>
  <c r="G187" i="12"/>
  <c r="G188" i="12"/>
  <c r="G189" i="12"/>
  <c r="G190" i="12"/>
  <c r="G191" i="12"/>
  <c r="G195" i="12"/>
  <c r="G196" i="12"/>
  <c r="G197" i="12"/>
  <c r="G198" i="12"/>
  <c r="G199" i="12"/>
  <c r="G203" i="12"/>
  <c r="B204" i="12"/>
  <c r="B7" i="12"/>
  <c r="C12" i="12"/>
  <c r="B12" i="12"/>
  <c r="C13" i="12"/>
  <c r="B13" i="12"/>
  <c r="C18" i="12"/>
  <c r="B18" i="12"/>
  <c r="C19" i="12"/>
  <c r="B19" i="12"/>
  <c r="C20" i="12"/>
  <c r="B20" i="12"/>
  <c r="C22" i="12"/>
  <c r="C23" i="12"/>
  <c r="B26" i="12"/>
  <c r="C27" i="12"/>
  <c r="B27" i="12"/>
  <c r="C28" i="12"/>
  <c r="C29" i="12"/>
  <c r="B29" i="12"/>
  <c r="C30" i="12"/>
  <c r="B30" i="12"/>
  <c r="C31" i="12"/>
  <c r="B31" i="12"/>
  <c r="B34" i="12"/>
  <c r="C35" i="12"/>
  <c r="C36" i="12"/>
  <c r="C37" i="12"/>
  <c r="B37" i="12"/>
  <c r="C38" i="12"/>
  <c r="C39" i="12"/>
  <c r="B39" i="12"/>
  <c r="B42" i="12"/>
  <c r="C43" i="12"/>
  <c r="B43" i="12"/>
  <c r="C44" i="12"/>
  <c r="B44" i="12"/>
  <c r="C45" i="12"/>
  <c r="B45" i="12"/>
  <c r="C46" i="12"/>
  <c r="C47" i="12"/>
  <c r="B50" i="12"/>
  <c r="C51" i="12"/>
  <c r="C52" i="12"/>
  <c r="C53" i="12"/>
  <c r="B53" i="12"/>
  <c r="C54" i="12"/>
  <c r="B54" i="12"/>
  <c r="C55" i="12"/>
  <c r="B58" i="12"/>
  <c r="C59" i="12"/>
  <c r="C60" i="12"/>
  <c r="B60" i="12"/>
  <c r="C61" i="12"/>
  <c r="B61" i="12"/>
  <c r="C62" i="12"/>
  <c r="B62" i="12"/>
  <c r="C63" i="12"/>
  <c r="B63" i="12"/>
  <c r="C66" i="12"/>
  <c r="B66" i="12"/>
  <c r="C67" i="12"/>
  <c r="C68" i="12"/>
  <c r="B68" i="12"/>
  <c r="C69" i="12"/>
  <c r="B69" i="12"/>
  <c r="C70" i="12"/>
  <c r="B70" i="12"/>
  <c r="C71" i="12"/>
  <c r="B71" i="12"/>
  <c r="B74" i="12"/>
  <c r="C75" i="12"/>
  <c r="B75" i="12"/>
  <c r="C76" i="12"/>
  <c r="B76" i="12"/>
  <c r="C77" i="12"/>
  <c r="B77" i="12"/>
  <c r="C78" i="12"/>
  <c r="B78" i="12"/>
  <c r="C79" i="12"/>
  <c r="B79" i="12"/>
  <c r="C80" i="12"/>
  <c r="B82" i="12"/>
  <c r="C83" i="12"/>
  <c r="C84" i="12"/>
  <c r="B84" i="12"/>
  <c r="C85" i="12"/>
  <c r="B85" i="12"/>
  <c r="C86" i="12"/>
  <c r="B86" i="12"/>
  <c r="C87" i="12"/>
  <c r="B90" i="12"/>
  <c r="C91" i="12"/>
  <c r="B91" i="12"/>
  <c r="C92" i="12"/>
  <c r="B92" i="12"/>
  <c r="C93" i="12"/>
  <c r="B93" i="12"/>
  <c r="C94" i="12"/>
  <c r="B94" i="12"/>
  <c r="C95" i="12"/>
  <c r="B95" i="12"/>
  <c r="C98" i="12"/>
  <c r="B98" i="12"/>
  <c r="C99" i="12"/>
  <c r="B99" i="12"/>
  <c r="C100" i="12"/>
  <c r="B100" i="12"/>
  <c r="C101" i="12"/>
  <c r="B101" i="12"/>
  <c r="C102" i="12"/>
  <c r="B102" i="12"/>
  <c r="C103" i="12"/>
  <c r="B104" i="12"/>
  <c r="B105" i="12"/>
  <c r="C107" i="12"/>
  <c r="B107" i="12"/>
  <c r="C108" i="12"/>
  <c r="C109" i="12"/>
  <c r="B109" i="12"/>
  <c r="C110" i="12"/>
  <c r="B110" i="12"/>
  <c r="C111" i="12"/>
  <c r="B111" i="12"/>
  <c r="C115" i="12"/>
  <c r="B115" i="12"/>
  <c r="C116" i="12"/>
  <c r="C117" i="12"/>
  <c r="C118" i="12"/>
  <c r="B118" i="12"/>
  <c r="C119" i="12"/>
  <c r="B119" i="12"/>
  <c r="C120" i="12"/>
  <c r="B120" i="12"/>
  <c r="B121" i="12"/>
  <c r="C123" i="12"/>
  <c r="B123" i="12"/>
  <c r="C124" i="12"/>
  <c r="B124" i="12"/>
  <c r="C125" i="12"/>
  <c r="C126" i="12"/>
  <c r="B126" i="12"/>
  <c r="C127" i="12"/>
  <c r="B127" i="12"/>
  <c r="C128" i="12"/>
  <c r="B128" i="12"/>
  <c r="B129" i="12"/>
  <c r="C131" i="12"/>
  <c r="B131" i="12"/>
  <c r="C132" i="12"/>
  <c r="C133" i="12"/>
  <c r="C134" i="12"/>
  <c r="B134" i="12"/>
  <c r="C135" i="12"/>
  <c r="B135" i="12"/>
  <c r="C136" i="12"/>
  <c r="B136" i="12"/>
  <c r="B137" i="12"/>
  <c r="C139" i="12"/>
  <c r="B139" i="12"/>
  <c r="C140" i="12"/>
  <c r="C141" i="12"/>
  <c r="C142" i="12"/>
  <c r="B142" i="12"/>
  <c r="C143" i="12"/>
  <c r="B143" i="12"/>
  <c r="C144" i="12"/>
  <c r="B144" i="12"/>
  <c r="B145" i="12"/>
  <c r="C147" i="12"/>
  <c r="B147" i="12"/>
  <c r="C148" i="12"/>
  <c r="B148" i="12"/>
  <c r="C149" i="12"/>
  <c r="C150" i="12"/>
  <c r="B150" i="12"/>
  <c r="C151" i="12"/>
  <c r="B151" i="12"/>
  <c r="C152" i="12"/>
  <c r="B152" i="12"/>
  <c r="B153" i="12"/>
  <c r="C155" i="12"/>
  <c r="B155" i="12"/>
  <c r="C156" i="12"/>
  <c r="C157" i="12"/>
  <c r="C158" i="12"/>
  <c r="B158" i="12"/>
  <c r="C159" i="12"/>
  <c r="B159" i="12"/>
  <c r="C160" i="12"/>
  <c r="B160" i="12"/>
  <c r="B161" i="12"/>
  <c r="C163" i="12"/>
  <c r="B163" i="12"/>
  <c r="C164" i="12"/>
  <c r="B164" i="12"/>
  <c r="C165" i="12"/>
  <c r="C166" i="12"/>
  <c r="B166" i="12"/>
  <c r="C167" i="12"/>
  <c r="B167" i="12"/>
  <c r="C168" i="12"/>
  <c r="B168" i="12"/>
  <c r="B169" i="12"/>
  <c r="C171" i="12"/>
  <c r="B171" i="12"/>
  <c r="C172" i="12"/>
  <c r="C173" i="12"/>
  <c r="B173" i="12"/>
  <c r="C174" i="12"/>
  <c r="B174" i="12"/>
  <c r="C175" i="12"/>
  <c r="B175" i="12"/>
  <c r="C176" i="12"/>
  <c r="B176" i="12"/>
  <c r="B177" i="12"/>
  <c r="C179" i="12"/>
  <c r="B179" i="12"/>
  <c r="C180" i="12"/>
  <c r="C181" i="12"/>
  <c r="C182" i="12"/>
  <c r="B182" i="12"/>
  <c r="C183" i="12"/>
  <c r="B183" i="12"/>
  <c r="C184" i="12"/>
  <c r="B184" i="12"/>
  <c r="B185" i="12"/>
  <c r="C187" i="12"/>
  <c r="B187" i="12"/>
  <c r="C188" i="12"/>
  <c r="B188" i="12"/>
  <c r="C189" i="12"/>
  <c r="C190" i="12"/>
  <c r="B190" i="12"/>
  <c r="C191" i="12"/>
  <c r="B191" i="12"/>
  <c r="C192" i="12"/>
  <c r="B192" i="12"/>
  <c r="C195" i="12"/>
  <c r="C196" i="12"/>
  <c r="C197" i="12"/>
  <c r="C198" i="12"/>
  <c r="B198" i="12"/>
  <c r="C199" i="12"/>
  <c r="B199" i="12"/>
  <c r="C200" i="12"/>
  <c r="B200" i="12"/>
  <c r="B201" i="12"/>
  <c r="C203" i="12"/>
  <c r="B203" i="12"/>
  <c r="C204" i="12"/>
  <c r="R5" i="12"/>
  <c r="R6" i="12"/>
  <c r="R7" i="12"/>
  <c r="R8" i="12"/>
  <c r="R9" i="12"/>
  <c r="R12" i="12"/>
  <c r="R13" i="12"/>
  <c r="R14" i="12"/>
  <c r="R15" i="12"/>
  <c r="R17" i="12"/>
  <c r="R19" i="12"/>
  <c r="R20" i="12"/>
  <c r="R21" i="12"/>
  <c r="R22" i="12"/>
  <c r="R23" i="12"/>
  <c r="R25" i="12"/>
  <c r="R27" i="12"/>
  <c r="R28" i="12"/>
  <c r="R29" i="12"/>
  <c r="R30" i="12"/>
  <c r="R31" i="12"/>
  <c r="R33" i="12"/>
  <c r="R35" i="12"/>
  <c r="R36" i="12"/>
  <c r="R37" i="12"/>
  <c r="R38" i="12"/>
  <c r="R39" i="12"/>
  <c r="R41" i="12"/>
  <c r="R43" i="12"/>
  <c r="R44" i="12"/>
  <c r="R45" i="12"/>
  <c r="R46" i="12"/>
  <c r="R47" i="12"/>
  <c r="R49" i="12"/>
  <c r="R51" i="12"/>
  <c r="R52" i="12"/>
  <c r="R53" i="12"/>
  <c r="R54" i="12"/>
  <c r="R55" i="12"/>
  <c r="R57" i="12"/>
  <c r="R59" i="12"/>
  <c r="R60" i="12"/>
  <c r="R61" i="12"/>
  <c r="R62" i="12"/>
  <c r="R63" i="12"/>
  <c r="R64" i="12"/>
  <c r="R65" i="12"/>
  <c r="R67" i="12"/>
  <c r="R68" i="12"/>
  <c r="R69" i="12"/>
  <c r="R70" i="12"/>
  <c r="R71" i="12"/>
  <c r="R73" i="12"/>
  <c r="R75" i="12"/>
  <c r="R76" i="12"/>
  <c r="R77" i="12"/>
  <c r="R78" i="12"/>
  <c r="R79" i="12"/>
  <c r="R81" i="12"/>
  <c r="R83" i="12"/>
  <c r="R84" i="12"/>
  <c r="R85" i="12"/>
  <c r="R86" i="12"/>
  <c r="R87" i="12"/>
  <c r="R89" i="12"/>
  <c r="R91" i="12"/>
  <c r="R92" i="12"/>
  <c r="R93" i="12"/>
  <c r="R94" i="12"/>
  <c r="R95" i="12"/>
  <c r="R97" i="12"/>
  <c r="R99" i="12"/>
  <c r="R100" i="12"/>
  <c r="R101" i="12"/>
  <c r="R102" i="12"/>
  <c r="R103" i="12"/>
  <c r="R105" i="12"/>
  <c r="R107" i="12"/>
  <c r="R108" i="12"/>
  <c r="R109" i="12"/>
  <c r="R110" i="12"/>
  <c r="R111" i="12"/>
  <c r="R113" i="12"/>
  <c r="R115" i="12"/>
  <c r="R116" i="12"/>
  <c r="R117" i="12"/>
  <c r="R118" i="12"/>
  <c r="R119" i="12"/>
  <c r="R120" i="12"/>
  <c r="R121" i="12"/>
  <c r="R123" i="12"/>
  <c r="R124" i="12"/>
  <c r="R125" i="12"/>
  <c r="R126" i="12"/>
  <c r="R127" i="12"/>
  <c r="R128" i="12"/>
  <c r="R129" i="12"/>
  <c r="R131" i="12"/>
  <c r="R132" i="12"/>
  <c r="R133" i="12"/>
  <c r="R134" i="12"/>
  <c r="R135" i="12"/>
  <c r="R136" i="12"/>
  <c r="R137" i="12"/>
  <c r="R139" i="12"/>
  <c r="R140" i="12"/>
  <c r="R141" i="12"/>
  <c r="R142" i="12"/>
  <c r="R143" i="12"/>
  <c r="R144" i="12"/>
  <c r="R145" i="12"/>
  <c r="R147" i="12"/>
  <c r="R148" i="12"/>
  <c r="R149" i="12"/>
  <c r="R150" i="12"/>
  <c r="R151" i="12"/>
  <c r="R152" i="12"/>
  <c r="R153" i="12"/>
  <c r="R155" i="12"/>
  <c r="R156" i="12"/>
  <c r="R157" i="12"/>
  <c r="R158" i="12"/>
  <c r="R159" i="12"/>
  <c r="R160" i="12"/>
  <c r="R163" i="12"/>
  <c r="R164" i="12"/>
  <c r="R165" i="12"/>
  <c r="R166" i="12"/>
  <c r="R167" i="12"/>
  <c r="R168" i="12"/>
  <c r="R171" i="12"/>
  <c r="R172" i="12"/>
  <c r="R173" i="12"/>
  <c r="R174" i="12"/>
  <c r="R175" i="12"/>
  <c r="R176" i="12"/>
  <c r="R179" i="12"/>
  <c r="R180" i="12"/>
  <c r="R181" i="12"/>
  <c r="R182" i="12"/>
  <c r="R183" i="12"/>
  <c r="R184" i="12"/>
  <c r="R187" i="12"/>
  <c r="R188" i="12"/>
  <c r="R189" i="12"/>
  <c r="R190" i="12"/>
  <c r="R191" i="12"/>
  <c r="R192" i="12"/>
  <c r="R194" i="12"/>
  <c r="R195" i="12"/>
  <c r="R196" i="12"/>
  <c r="R197" i="12"/>
  <c r="R198" i="12"/>
  <c r="R199" i="12"/>
  <c r="R200" i="12"/>
  <c r="R203" i="12"/>
  <c r="R204" i="12"/>
  <c r="C205" i="10"/>
  <c r="R205" i="12"/>
  <c r="C4" i="10"/>
  <c r="R4" i="12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C7" i="1"/>
  <c r="D7" i="1"/>
  <c r="E7" i="1"/>
  <c r="F7" i="1"/>
  <c r="H7" i="1"/>
  <c r="H8" i="1"/>
  <c r="H9" i="1"/>
  <c r="H10" i="1"/>
  <c r="H11" i="1"/>
  <c r="H12" i="1"/>
  <c r="N10" i="4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N61" i="4"/>
  <c r="H64" i="1"/>
  <c r="H65" i="1"/>
  <c r="H66" i="1"/>
  <c r="H67" i="1"/>
  <c r="H68" i="1"/>
  <c r="H69" i="1"/>
  <c r="H70" i="1"/>
  <c r="H71" i="1"/>
  <c r="N69" i="4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N98" i="4"/>
  <c r="H101" i="1"/>
  <c r="H102" i="1"/>
  <c r="H103" i="1"/>
  <c r="N101" i="4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N116" i="4"/>
  <c r="H119" i="1"/>
  <c r="H120" i="1"/>
  <c r="H121" i="1"/>
  <c r="H122" i="1"/>
  <c r="H123" i="1"/>
  <c r="H124" i="1"/>
  <c r="N122" i="4"/>
  <c r="H125" i="1"/>
  <c r="H126" i="1"/>
  <c r="N124" i="4"/>
  <c r="H127" i="1"/>
  <c r="H128" i="1"/>
  <c r="H129" i="1"/>
  <c r="H130" i="1"/>
  <c r="H131" i="1"/>
  <c r="H132" i="1"/>
  <c r="N130" i="4"/>
  <c r="H133" i="1"/>
  <c r="H134" i="1"/>
  <c r="N132" i="4"/>
  <c r="H135" i="1"/>
  <c r="N133" i="4"/>
  <c r="H136" i="1"/>
  <c r="H137" i="1"/>
  <c r="H138" i="1"/>
  <c r="H139" i="1"/>
  <c r="H140" i="1"/>
  <c r="N138" i="4"/>
  <c r="H141" i="1"/>
  <c r="H142" i="1"/>
  <c r="N140" i="4"/>
  <c r="H143" i="1"/>
  <c r="H144" i="1"/>
  <c r="H145" i="1"/>
  <c r="H146" i="1"/>
  <c r="H147" i="1"/>
  <c r="H148" i="1"/>
  <c r="H149" i="1"/>
  <c r="H150" i="1"/>
  <c r="N148" i="4"/>
  <c r="H151" i="1"/>
  <c r="H152" i="1"/>
  <c r="H153" i="1"/>
  <c r="H154" i="1"/>
  <c r="H155" i="1"/>
  <c r="H156" i="1"/>
  <c r="N154" i="4"/>
  <c r="H157" i="1"/>
  <c r="H158" i="1"/>
  <c r="N156" i="4"/>
  <c r="H159" i="1"/>
  <c r="H160" i="1"/>
  <c r="H161" i="1"/>
  <c r="H162" i="1"/>
  <c r="H163" i="1"/>
  <c r="H164" i="1"/>
  <c r="N162" i="4"/>
  <c r="H165" i="1"/>
  <c r="H166" i="1"/>
  <c r="N164" i="4"/>
  <c r="H167" i="1"/>
  <c r="H168" i="1"/>
  <c r="H169" i="1"/>
  <c r="H170" i="1"/>
  <c r="H171" i="1"/>
  <c r="H172" i="1"/>
  <c r="N170" i="4"/>
  <c r="H173" i="1"/>
  <c r="H174" i="1"/>
  <c r="H175" i="1"/>
  <c r="H176" i="1"/>
  <c r="H177" i="1"/>
  <c r="H178" i="1"/>
  <c r="H179" i="1"/>
  <c r="H180" i="1"/>
  <c r="H181" i="1"/>
  <c r="H182" i="1"/>
  <c r="H183" i="1"/>
  <c r="N181" i="4"/>
  <c r="H184" i="1"/>
  <c r="H185" i="1"/>
  <c r="H186" i="1"/>
  <c r="H187" i="1"/>
  <c r="H188" i="1"/>
  <c r="N186" i="4"/>
  <c r="H189" i="1"/>
  <c r="H190" i="1"/>
  <c r="H191" i="1"/>
  <c r="N189" i="4"/>
  <c r="H192" i="1"/>
  <c r="H193" i="1"/>
  <c r="H194" i="1"/>
  <c r="H195" i="1"/>
  <c r="H196" i="1"/>
  <c r="N194" i="4"/>
  <c r="H197" i="1"/>
  <c r="H198" i="1"/>
  <c r="H199" i="1"/>
  <c r="N197" i="4"/>
  <c r="H200" i="1"/>
  <c r="H201" i="1"/>
  <c r="H202" i="1"/>
  <c r="H203" i="1"/>
  <c r="H204" i="1"/>
  <c r="N202" i="4"/>
  <c r="H205" i="1"/>
  <c r="H206" i="1"/>
  <c r="H207" i="1"/>
  <c r="H208" i="1"/>
  <c r="H209" i="1"/>
  <c r="H210" i="1"/>
  <c r="H211" i="1"/>
  <c r="H212" i="1"/>
  <c r="N210" i="4"/>
  <c r="H213" i="1"/>
  <c r="H214" i="1"/>
  <c r="H215" i="1"/>
  <c r="H216" i="1"/>
  <c r="H217" i="1"/>
  <c r="H218" i="1"/>
  <c r="H219" i="1"/>
  <c r="H220" i="1"/>
  <c r="H221" i="1"/>
  <c r="N219" i="4"/>
  <c r="H222" i="1"/>
  <c r="H223" i="1"/>
  <c r="H224" i="1"/>
  <c r="H225" i="1"/>
  <c r="H226" i="1"/>
  <c r="H227" i="1"/>
  <c r="H228" i="1"/>
  <c r="N226" i="4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N250" i="4"/>
  <c r="H253" i="1"/>
  <c r="H254" i="1"/>
  <c r="H255" i="1"/>
  <c r="N253" i="4"/>
  <c r="H256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N255" i="4"/>
  <c r="N6" i="4"/>
  <c r="N7" i="4"/>
  <c r="N8" i="4"/>
  <c r="N11" i="4"/>
  <c r="N13" i="4"/>
  <c r="N14" i="4"/>
  <c r="N15" i="4"/>
  <c r="N16" i="4"/>
  <c r="N18" i="4"/>
  <c r="N19" i="4"/>
  <c r="N21" i="4"/>
  <c r="N22" i="4"/>
  <c r="N23" i="4"/>
  <c r="N24" i="4"/>
  <c r="N25" i="4"/>
  <c r="N26" i="4"/>
  <c r="N27" i="4"/>
  <c r="N29" i="4"/>
  <c r="N30" i="4"/>
  <c r="N31" i="4"/>
  <c r="N32" i="4"/>
  <c r="N33" i="4"/>
  <c r="N34" i="4"/>
  <c r="N35" i="4"/>
  <c r="N38" i="4"/>
  <c r="N39" i="4"/>
  <c r="N40" i="4"/>
  <c r="N41" i="4"/>
  <c r="N42" i="4"/>
  <c r="N43" i="4"/>
  <c r="N46" i="4"/>
  <c r="N47" i="4"/>
  <c r="N48" i="4"/>
  <c r="N49" i="4"/>
  <c r="N50" i="4"/>
  <c r="N51" i="4"/>
  <c r="N54" i="4"/>
  <c r="N55" i="4"/>
  <c r="N56" i="4"/>
  <c r="N57" i="4"/>
  <c r="N58" i="4"/>
  <c r="N59" i="4"/>
  <c r="N62" i="4"/>
  <c r="N63" i="4"/>
  <c r="N64" i="4"/>
  <c r="N65" i="4"/>
  <c r="N66" i="4"/>
  <c r="N67" i="4"/>
  <c r="N70" i="4"/>
  <c r="N71" i="4"/>
  <c r="N72" i="4"/>
  <c r="N73" i="4"/>
  <c r="N74" i="4"/>
  <c r="N75" i="4"/>
  <c r="N78" i="4"/>
  <c r="N79" i="4"/>
  <c r="N80" i="4"/>
  <c r="N81" i="4"/>
  <c r="N82" i="4"/>
  <c r="N83" i="4"/>
  <c r="N86" i="4"/>
  <c r="N87" i="4"/>
  <c r="N88" i="4"/>
  <c r="N89" i="4"/>
  <c r="N90" i="4"/>
  <c r="N91" i="4"/>
  <c r="N94" i="4"/>
  <c r="N95" i="4"/>
  <c r="N96" i="4"/>
  <c r="N97" i="4"/>
  <c r="N99" i="4"/>
  <c r="N102" i="4"/>
  <c r="N103" i="4"/>
  <c r="N104" i="4"/>
  <c r="N105" i="4"/>
  <c r="N106" i="4"/>
  <c r="N107" i="4"/>
  <c r="N110" i="4"/>
  <c r="N111" i="4"/>
  <c r="N112" i="4"/>
  <c r="N113" i="4"/>
  <c r="N114" i="4"/>
  <c r="N115" i="4"/>
  <c r="N118" i="4"/>
  <c r="N119" i="4"/>
  <c r="N120" i="4"/>
  <c r="N121" i="4"/>
  <c r="N123" i="4"/>
  <c r="N126" i="4"/>
  <c r="N127" i="4"/>
  <c r="N128" i="4"/>
  <c r="N129" i="4"/>
  <c r="N131" i="4"/>
  <c r="N134" i="4"/>
  <c r="N135" i="4"/>
  <c r="N136" i="4"/>
  <c r="N137" i="4"/>
  <c r="N139" i="4"/>
  <c r="N142" i="4"/>
  <c r="N143" i="4"/>
  <c r="N144" i="4"/>
  <c r="N145" i="4"/>
  <c r="N146" i="4"/>
  <c r="N147" i="4"/>
  <c r="N150" i="4"/>
  <c r="N151" i="4"/>
  <c r="N152" i="4"/>
  <c r="N153" i="4"/>
  <c r="N155" i="4"/>
  <c r="N158" i="4"/>
  <c r="N159" i="4"/>
  <c r="N160" i="4"/>
  <c r="N161" i="4"/>
  <c r="N163" i="4"/>
  <c r="N166" i="4"/>
  <c r="N167" i="4"/>
  <c r="N168" i="4"/>
  <c r="N169" i="4"/>
  <c r="N171" i="4"/>
  <c r="N174" i="4"/>
  <c r="N175" i="4"/>
  <c r="N176" i="4"/>
  <c r="N177" i="4"/>
  <c r="N178" i="4"/>
  <c r="N179" i="4"/>
  <c r="N182" i="4"/>
  <c r="N183" i="4"/>
  <c r="N184" i="4"/>
  <c r="N185" i="4"/>
  <c r="N187" i="4"/>
  <c r="N190" i="4"/>
  <c r="N191" i="4"/>
  <c r="N192" i="4"/>
  <c r="N193" i="4"/>
  <c r="N195" i="4"/>
  <c r="N198" i="4"/>
  <c r="N199" i="4"/>
  <c r="N200" i="4"/>
  <c r="N201" i="4"/>
  <c r="N203" i="4"/>
  <c r="N206" i="4"/>
  <c r="N208" i="4"/>
  <c r="N209" i="4"/>
  <c r="N211" i="4"/>
  <c r="N214" i="4"/>
  <c r="N215" i="4"/>
  <c r="N216" i="4"/>
  <c r="N222" i="4"/>
  <c r="N224" i="4"/>
  <c r="N227" i="4"/>
  <c r="N230" i="4"/>
  <c r="N232" i="4"/>
  <c r="N235" i="4"/>
  <c r="N240" i="4"/>
  <c r="N247" i="4"/>
  <c r="N5" i="4"/>
  <c r="H6" i="1"/>
  <c r="N4" i="4"/>
  <c r="D20" i="11"/>
  <c r="F20" i="11"/>
  <c r="I20" i="11"/>
  <c r="D16" i="11"/>
  <c r="F16" i="11"/>
  <c r="I16" i="11"/>
  <c r="G31" i="2"/>
  <c r="H23" i="2"/>
  <c r="C28" i="2"/>
  <c r="C14" i="2"/>
  <c r="F31" i="2"/>
  <c r="G23" i="2"/>
  <c r="C27" i="2"/>
  <c r="C13" i="2"/>
  <c r="E6" i="1"/>
  <c r="E31" i="2"/>
  <c r="F23" i="2"/>
  <c r="C26" i="2"/>
  <c r="C12" i="2"/>
  <c r="C31" i="2"/>
  <c r="D23" i="2"/>
  <c r="C24" i="2"/>
  <c r="D31" i="2"/>
  <c r="E23" i="2"/>
  <c r="C25" i="2"/>
  <c r="C11" i="2"/>
  <c r="C10" i="2"/>
  <c r="C116" i="1"/>
  <c r="D116" i="1"/>
  <c r="E116" i="1"/>
  <c r="F116" i="1"/>
  <c r="C117" i="1"/>
  <c r="D117" i="1"/>
  <c r="E117" i="1"/>
  <c r="F117" i="1"/>
  <c r="C118" i="1"/>
  <c r="D118" i="1"/>
  <c r="E118" i="1"/>
  <c r="F118" i="1"/>
  <c r="C119" i="1"/>
  <c r="D119" i="1"/>
  <c r="E119" i="1"/>
  <c r="F119" i="1"/>
  <c r="C120" i="1"/>
  <c r="D120" i="1"/>
  <c r="E120" i="1"/>
  <c r="F120" i="1"/>
  <c r="C121" i="1"/>
  <c r="D121" i="1"/>
  <c r="E121" i="1"/>
  <c r="F121" i="1"/>
  <c r="C122" i="1"/>
  <c r="D122" i="1"/>
  <c r="E122" i="1"/>
  <c r="F122" i="1"/>
  <c r="C123" i="1"/>
  <c r="D123" i="1"/>
  <c r="E123" i="1"/>
  <c r="F123" i="1"/>
  <c r="C124" i="1"/>
  <c r="D124" i="1"/>
  <c r="E124" i="1"/>
  <c r="F124" i="1"/>
  <c r="C125" i="1"/>
  <c r="D125" i="1"/>
  <c r="E125" i="1"/>
  <c r="F125" i="1"/>
  <c r="C126" i="1"/>
  <c r="D126" i="1"/>
  <c r="E126" i="1"/>
  <c r="F126" i="1"/>
  <c r="C127" i="1"/>
  <c r="D127" i="1"/>
  <c r="E127" i="1"/>
  <c r="F127" i="1"/>
  <c r="C128" i="1"/>
  <c r="D128" i="1"/>
  <c r="E128" i="1"/>
  <c r="F128" i="1"/>
  <c r="C129" i="1"/>
  <c r="D129" i="1"/>
  <c r="E129" i="1"/>
  <c r="F129" i="1"/>
  <c r="C130" i="1"/>
  <c r="D130" i="1"/>
  <c r="E130" i="1"/>
  <c r="F130" i="1"/>
  <c r="C131" i="1"/>
  <c r="D131" i="1"/>
  <c r="E131" i="1"/>
  <c r="F131" i="1"/>
  <c r="C132" i="1"/>
  <c r="D132" i="1"/>
  <c r="E132" i="1"/>
  <c r="F132" i="1"/>
  <c r="C133" i="1"/>
  <c r="D133" i="1"/>
  <c r="E133" i="1"/>
  <c r="F133" i="1"/>
  <c r="C134" i="1"/>
  <c r="D134" i="1"/>
  <c r="E134" i="1"/>
  <c r="F134" i="1"/>
  <c r="C135" i="1"/>
  <c r="D135" i="1"/>
  <c r="E135" i="1"/>
  <c r="F135" i="1"/>
  <c r="C136" i="1"/>
  <c r="D136" i="1"/>
  <c r="E136" i="1"/>
  <c r="F136" i="1"/>
  <c r="C137" i="1"/>
  <c r="D137" i="1"/>
  <c r="E137" i="1"/>
  <c r="F137" i="1"/>
  <c r="C138" i="1"/>
  <c r="D138" i="1"/>
  <c r="E138" i="1"/>
  <c r="F138" i="1"/>
  <c r="C139" i="1"/>
  <c r="D139" i="1"/>
  <c r="E139" i="1"/>
  <c r="F139" i="1"/>
  <c r="C140" i="1"/>
  <c r="D140" i="1"/>
  <c r="E140" i="1"/>
  <c r="F140" i="1"/>
  <c r="C141" i="1"/>
  <c r="D141" i="1"/>
  <c r="E141" i="1"/>
  <c r="F141" i="1"/>
  <c r="C142" i="1"/>
  <c r="D142" i="1"/>
  <c r="E142" i="1"/>
  <c r="F142" i="1"/>
  <c r="C143" i="1"/>
  <c r="D143" i="1"/>
  <c r="E143" i="1"/>
  <c r="F143" i="1"/>
  <c r="C144" i="1"/>
  <c r="D144" i="1"/>
  <c r="E144" i="1"/>
  <c r="F144" i="1"/>
  <c r="C145" i="1"/>
  <c r="D145" i="1"/>
  <c r="E145" i="1"/>
  <c r="F145" i="1"/>
  <c r="C146" i="1"/>
  <c r="D146" i="1"/>
  <c r="E146" i="1"/>
  <c r="F146" i="1"/>
  <c r="C147" i="1"/>
  <c r="D147" i="1"/>
  <c r="E147" i="1"/>
  <c r="F147" i="1"/>
  <c r="C148" i="1"/>
  <c r="D148" i="1"/>
  <c r="E148" i="1"/>
  <c r="F148" i="1"/>
  <c r="C149" i="1"/>
  <c r="D149" i="1"/>
  <c r="E149" i="1"/>
  <c r="F149" i="1"/>
  <c r="C150" i="1"/>
  <c r="D150" i="1"/>
  <c r="E150" i="1"/>
  <c r="F150" i="1"/>
  <c r="C151" i="1"/>
  <c r="D151" i="1"/>
  <c r="E151" i="1"/>
  <c r="F151" i="1"/>
  <c r="C152" i="1"/>
  <c r="D152" i="1"/>
  <c r="E152" i="1"/>
  <c r="F152" i="1"/>
  <c r="C153" i="1"/>
  <c r="D153" i="1"/>
  <c r="E153" i="1"/>
  <c r="F153" i="1"/>
  <c r="C154" i="1"/>
  <c r="D154" i="1"/>
  <c r="E154" i="1"/>
  <c r="F154" i="1"/>
  <c r="C155" i="1"/>
  <c r="D155" i="1"/>
  <c r="E155" i="1"/>
  <c r="F155" i="1"/>
  <c r="C156" i="1"/>
  <c r="D156" i="1"/>
  <c r="E156" i="1"/>
  <c r="F156" i="1"/>
  <c r="C157" i="1"/>
  <c r="D157" i="1"/>
  <c r="E157" i="1"/>
  <c r="F157" i="1"/>
  <c r="C158" i="1"/>
  <c r="D158" i="1"/>
  <c r="E158" i="1"/>
  <c r="F158" i="1"/>
  <c r="C159" i="1"/>
  <c r="D159" i="1"/>
  <c r="E159" i="1"/>
  <c r="F159" i="1"/>
  <c r="C160" i="1"/>
  <c r="D160" i="1"/>
  <c r="E160" i="1"/>
  <c r="F160" i="1"/>
  <c r="C161" i="1"/>
  <c r="D161" i="1"/>
  <c r="E161" i="1"/>
  <c r="F161" i="1"/>
  <c r="C162" i="1"/>
  <c r="D162" i="1"/>
  <c r="E162" i="1"/>
  <c r="F162" i="1"/>
  <c r="C163" i="1"/>
  <c r="D163" i="1"/>
  <c r="E163" i="1"/>
  <c r="F163" i="1"/>
  <c r="C164" i="1"/>
  <c r="D164" i="1"/>
  <c r="E164" i="1"/>
  <c r="F164" i="1"/>
  <c r="C165" i="1"/>
  <c r="D165" i="1"/>
  <c r="E165" i="1"/>
  <c r="F165" i="1"/>
  <c r="C166" i="1"/>
  <c r="D166" i="1"/>
  <c r="E166" i="1"/>
  <c r="F166" i="1"/>
  <c r="C167" i="1"/>
  <c r="D167" i="1"/>
  <c r="E167" i="1"/>
  <c r="F167" i="1"/>
  <c r="C168" i="1"/>
  <c r="D168" i="1"/>
  <c r="E168" i="1"/>
  <c r="F168" i="1"/>
  <c r="C169" i="1"/>
  <c r="D169" i="1"/>
  <c r="E169" i="1"/>
  <c r="F169" i="1"/>
  <c r="C170" i="1"/>
  <c r="D170" i="1"/>
  <c r="E170" i="1"/>
  <c r="F170" i="1"/>
  <c r="C171" i="1"/>
  <c r="D171" i="1"/>
  <c r="E171" i="1"/>
  <c r="F171" i="1"/>
  <c r="C172" i="1"/>
  <c r="D172" i="1"/>
  <c r="E172" i="1"/>
  <c r="F172" i="1"/>
  <c r="C173" i="1"/>
  <c r="D173" i="1"/>
  <c r="E173" i="1"/>
  <c r="F173" i="1"/>
  <c r="C174" i="1"/>
  <c r="D174" i="1"/>
  <c r="E174" i="1"/>
  <c r="F174" i="1"/>
  <c r="C175" i="1"/>
  <c r="D175" i="1"/>
  <c r="E175" i="1"/>
  <c r="F175" i="1"/>
  <c r="C176" i="1"/>
  <c r="D176" i="1"/>
  <c r="E176" i="1"/>
  <c r="F176" i="1"/>
  <c r="C177" i="1"/>
  <c r="D177" i="1"/>
  <c r="E177" i="1"/>
  <c r="F177" i="1"/>
  <c r="C178" i="1"/>
  <c r="D178" i="1"/>
  <c r="E178" i="1"/>
  <c r="F178" i="1"/>
  <c r="C179" i="1"/>
  <c r="D179" i="1"/>
  <c r="E179" i="1"/>
  <c r="F179" i="1"/>
  <c r="C180" i="1"/>
  <c r="D180" i="1"/>
  <c r="E180" i="1"/>
  <c r="F180" i="1"/>
  <c r="C181" i="1"/>
  <c r="D181" i="1"/>
  <c r="E181" i="1"/>
  <c r="F181" i="1"/>
  <c r="C182" i="1"/>
  <c r="D182" i="1"/>
  <c r="E182" i="1"/>
  <c r="F182" i="1"/>
  <c r="C183" i="1"/>
  <c r="D183" i="1"/>
  <c r="E183" i="1"/>
  <c r="F183" i="1"/>
  <c r="C184" i="1"/>
  <c r="D184" i="1"/>
  <c r="E184" i="1"/>
  <c r="F184" i="1"/>
  <c r="C185" i="1"/>
  <c r="D185" i="1"/>
  <c r="E185" i="1"/>
  <c r="F185" i="1"/>
  <c r="C186" i="1"/>
  <c r="D186" i="1"/>
  <c r="E186" i="1"/>
  <c r="F186" i="1"/>
  <c r="C187" i="1"/>
  <c r="D187" i="1"/>
  <c r="E187" i="1"/>
  <c r="F187" i="1"/>
  <c r="C188" i="1"/>
  <c r="D188" i="1"/>
  <c r="E188" i="1"/>
  <c r="F188" i="1"/>
  <c r="C189" i="1"/>
  <c r="D189" i="1"/>
  <c r="E189" i="1"/>
  <c r="F189" i="1"/>
  <c r="C190" i="1"/>
  <c r="D190" i="1"/>
  <c r="E190" i="1"/>
  <c r="F190" i="1"/>
  <c r="C191" i="1"/>
  <c r="D191" i="1"/>
  <c r="E191" i="1"/>
  <c r="F191" i="1"/>
  <c r="C192" i="1"/>
  <c r="D192" i="1"/>
  <c r="E192" i="1"/>
  <c r="F192" i="1"/>
  <c r="C193" i="1"/>
  <c r="D193" i="1"/>
  <c r="E193" i="1"/>
  <c r="F193" i="1"/>
  <c r="C194" i="1"/>
  <c r="D194" i="1"/>
  <c r="E194" i="1"/>
  <c r="F194" i="1"/>
  <c r="C195" i="1"/>
  <c r="D195" i="1"/>
  <c r="E195" i="1"/>
  <c r="F195" i="1"/>
  <c r="C196" i="1"/>
  <c r="D196" i="1"/>
  <c r="E196" i="1"/>
  <c r="F196" i="1"/>
  <c r="C197" i="1"/>
  <c r="D197" i="1"/>
  <c r="E197" i="1"/>
  <c r="F197" i="1"/>
  <c r="C198" i="1"/>
  <c r="D198" i="1"/>
  <c r="E198" i="1"/>
  <c r="F198" i="1"/>
  <c r="C199" i="1"/>
  <c r="D199" i="1"/>
  <c r="E199" i="1"/>
  <c r="F199" i="1"/>
  <c r="C200" i="1"/>
  <c r="D200" i="1"/>
  <c r="E200" i="1"/>
  <c r="F200" i="1"/>
  <c r="C201" i="1"/>
  <c r="D201" i="1"/>
  <c r="E201" i="1"/>
  <c r="F201" i="1"/>
  <c r="C202" i="1"/>
  <c r="D202" i="1"/>
  <c r="E202" i="1"/>
  <c r="F202" i="1"/>
  <c r="C203" i="1"/>
  <c r="D203" i="1"/>
  <c r="E203" i="1"/>
  <c r="F203" i="1"/>
  <c r="C204" i="1"/>
  <c r="D204" i="1"/>
  <c r="E204" i="1"/>
  <c r="F204" i="1"/>
  <c r="C205" i="1"/>
  <c r="D205" i="1"/>
  <c r="E205" i="1"/>
  <c r="F205" i="1"/>
  <c r="C206" i="1"/>
  <c r="D206" i="1"/>
  <c r="E206" i="1"/>
  <c r="F206" i="1"/>
  <c r="C207" i="1"/>
  <c r="D207" i="1"/>
  <c r="E207" i="1"/>
  <c r="F207" i="1"/>
  <c r="C208" i="1"/>
  <c r="D208" i="1"/>
  <c r="E208" i="1"/>
  <c r="F208" i="1"/>
  <c r="C209" i="1"/>
  <c r="D209" i="1"/>
  <c r="E209" i="1"/>
  <c r="F209" i="1"/>
  <c r="C210" i="1"/>
  <c r="D210" i="1"/>
  <c r="E210" i="1"/>
  <c r="F210" i="1"/>
  <c r="C211" i="1"/>
  <c r="D211" i="1"/>
  <c r="E211" i="1"/>
  <c r="F211" i="1"/>
  <c r="C212" i="1"/>
  <c r="D212" i="1"/>
  <c r="E212" i="1"/>
  <c r="F212" i="1"/>
  <c r="C213" i="1"/>
  <c r="D213" i="1"/>
  <c r="E213" i="1"/>
  <c r="F213" i="1"/>
  <c r="C214" i="1"/>
  <c r="D214" i="1"/>
  <c r="E214" i="1"/>
  <c r="F214" i="1"/>
  <c r="C215" i="1"/>
  <c r="D215" i="1"/>
  <c r="E215" i="1"/>
  <c r="F215" i="1"/>
  <c r="C216" i="1"/>
  <c r="D216" i="1"/>
  <c r="E216" i="1"/>
  <c r="F216" i="1"/>
  <c r="C217" i="1"/>
  <c r="D217" i="1"/>
  <c r="E217" i="1"/>
  <c r="F217" i="1"/>
  <c r="C218" i="1"/>
  <c r="D218" i="1"/>
  <c r="E218" i="1"/>
  <c r="F218" i="1"/>
  <c r="C219" i="1"/>
  <c r="D219" i="1"/>
  <c r="E219" i="1"/>
  <c r="F219" i="1"/>
  <c r="C220" i="1"/>
  <c r="D220" i="1"/>
  <c r="E220" i="1"/>
  <c r="F220" i="1"/>
  <c r="C221" i="1"/>
  <c r="D221" i="1"/>
  <c r="E221" i="1"/>
  <c r="F221" i="1"/>
  <c r="C222" i="1"/>
  <c r="D222" i="1"/>
  <c r="E222" i="1"/>
  <c r="F222" i="1"/>
  <c r="C223" i="1"/>
  <c r="D223" i="1"/>
  <c r="E223" i="1"/>
  <c r="F223" i="1"/>
  <c r="C224" i="1"/>
  <c r="D224" i="1"/>
  <c r="E224" i="1"/>
  <c r="F224" i="1"/>
  <c r="C225" i="1"/>
  <c r="D225" i="1"/>
  <c r="E225" i="1"/>
  <c r="F225" i="1"/>
  <c r="C226" i="1"/>
  <c r="D226" i="1"/>
  <c r="E226" i="1"/>
  <c r="F226" i="1"/>
  <c r="C227" i="1"/>
  <c r="D227" i="1"/>
  <c r="E227" i="1"/>
  <c r="F227" i="1"/>
  <c r="C228" i="1"/>
  <c r="D228" i="1"/>
  <c r="E228" i="1"/>
  <c r="F228" i="1"/>
  <c r="C229" i="1"/>
  <c r="D229" i="1"/>
  <c r="E229" i="1"/>
  <c r="F229" i="1"/>
  <c r="C230" i="1"/>
  <c r="D230" i="1"/>
  <c r="E230" i="1"/>
  <c r="F230" i="1"/>
  <c r="C231" i="1"/>
  <c r="D231" i="1"/>
  <c r="E231" i="1"/>
  <c r="F231" i="1"/>
  <c r="C232" i="1"/>
  <c r="D232" i="1"/>
  <c r="E232" i="1"/>
  <c r="F232" i="1"/>
  <c r="C233" i="1"/>
  <c r="D233" i="1"/>
  <c r="E233" i="1"/>
  <c r="F233" i="1"/>
  <c r="C234" i="1"/>
  <c r="D234" i="1"/>
  <c r="E234" i="1"/>
  <c r="F234" i="1"/>
  <c r="C235" i="1"/>
  <c r="D235" i="1"/>
  <c r="E235" i="1"/>
  <c r="F235" i="1"/>
  <c r="C236" i="1"/>
  <c r="D236" i="1"/>
  <c r="E236" i="1"/>
  <c r="F236" i="1"/>
  <c r="C237" i="1"/>
  <c r="D237" i="1"/>
  <c r="E237" i="1"/>
  <c r="F237" i="1"/>
  <c r="C238" i="1"/>
  <c r="D238" i="1"/>
  <c r="E238" i="1"/>
  <c r="F238" i="1"/>
  <c r="C239" i="1"/>
  <c r="D239" i="1"/>
  <c r="E239" i="1"/>
  <c r="F239" i="1"/>
  <c r="C240" i="1"/>
  <c r="D240" i="1"/>
  <c r="E240" i="1"/>
  <c r="F240" i="1"/>
  <c r="C241" i="1"/>
  <c r="D241" i="1"/>
  <c r="E241" i="1"/>
  <c r="F241" i="1"/>
  <c r="C242" i="1"/>
  <c r="D242" i="1"/>
  <c r="E242" i="1"/>
  <c r="F242" i="1"/>
  <c r="C243" i="1"/>
  <c r="D243" i="1"/>
  <c r="E243" i="1"/>
  <c r="F243" i="1"/>
  <c r="C244" i="1"/>
  <c r="D244" i="1"/>
  <c r="E244" i="1"/>
  <c r="F244" i="1"/>
  <c r="C245" i="1"/>
  <c r="D245" i="1"/>
  <c r="E245" i="1"/>
  <c r="F245" i="1"/>
  <c r="C246" i="1"/>
  <c r="D246" i="1"/>
  <c r="E246" i="1"/>
  <c r="F246" i="1"/>
  <c r="C247" i="1"/>
  <c r="D247" i="1"/>
  <c r="E247" i="1"/>
  <c r="F247" i="1"/>
  <c r="C248" i="1"/>
  <c r="D248" i="1"/>
  <c r="E248" i="1"/>
  <c r="F248" i="1"/>
  <c r="C249" i="1"/>
  <c r="D249" i="1"/>
  <c r="E249" i="1"/>
  <c r="F249" i="1"/>
  <c r="C250" i="1"/>
  <c r="D250" i="1"/>
  <c r="E250" i="1"/>
  <c r="F250" i="1"/>
  <c r="C251" i="1"/>
  <c r="D251" i="1"/>
  <c r="E251" i="1"/>
  <c r="F251" i="1"/>
  <c r="C252" i="1"/>
  <c r="D252" i="1"/>
  <c r="E252" i="1"/>
  <c r="F252" i="1"/>
  <c r="C253" i="1"/>
  <c r="D253" i="1"/>
  <c r="E253" i="1"/>
  <c r="F253" i="1"/>
  <c r="C254" i="1"/>
  <c r="D254" i="1"/>
  <c r="E254" i="1"/>
  <c r="F254" i="1"/>
  <c r="C255" i="1"/>
  <c r="D255" i="1"/>
  <c r="E255" i="1"/>
  <c r="F255" i="1"/>
  <c r="C256" i="1"/>
  <c r="D256" i="1"/>
  <c r="E256" i="1"/>
  <c r="F256" i="1"/>
  <c r="F6" i="1"/>
  <c r="D6" i="1"/>
  <c r="C6" i="1"/>
  <c r="B6" i="1"/>
  <c r="B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9" i="10"/>
  <c r="A200" i="10"/>
  <c r="A201" i="10"/>
  <c r="A202" i="10"/>
  <c r="A203" i="10"/>
  <c r="A204" i="10"/>
  <c r="I26" i="10"/>
  <c r="P5" i="4"/>
  <c r="P6" i="4"/>
  <c r="R88" i="12"/>
  <c r="R24" i="12"/>
  <c r="B113" i="12"/>
  <c r="B88" i="12"/>
  <c r="C32" i="12"/>
  <c r="R96" i="12"/>
  <c r="B72" i="12"/>
  <c r="R104" i="12"/>
  <c r="R40" i="12"/>
  <c r="C112" i="12"/>
  <c r="B87" i="12"/>
  <c r="C72" i="12"/>
  <c r="C56" i="12"/>
  <c r="R48" i="12"/>
  <c r="B96" i="12"/>
  <c r="Q5" i="12"/>
  <c r="Q6" i="12"/>
  <c r="D96" i="12"/>
  <c r="B80" i="12"/>
  <c r="D80" i="12"/>
  <c r="B5" i="12"/>
  <c r="D5" i="12"/>
  <c r="B6" i="12"/>
  <c r="D6" i="12"/>
  <c r="D7" i="12"/>
  <c r="B8" i="12"/>
  <c r="D8" i="12"/>
  <c r="C9" i="12"/>
  <c r="B9" i="12"/>
  <c r="D9" i="12"/>
  <c r="B10" i="12"/>
  <c r="D10" i="12"/>
  <c r="C11" i="12"/>
  <c r="B11" i="12"/>
  <c r="D11" i="12"/>
  <c r="D12" i="12"/>
  <c r="D13" i="12"/>
  <c r="B14" i="12"/>
  <c r="D14" i="12"/>
  <c r="B15" i="12"/>
  <c r="D15" i="12"/>
  <c r="B16" i="12"/>
  <c r="D16" i="12"/>
  <c r="B17" i="12"/>
  <c r="D17" i="12"/>
  <c r="D18" i="12"/>
  <c r="D19" i="12"/>
  <c r="D20" i="12"/>
  <c r="D21" i="12"/>
  <c r="B22" i="12"/>
  <c r="D22" i="12"/>
  <c r="B23" i="12"/>
  <c r="D23" i="12"/>
  <c r="B24" i="12"/>
  <c r="D24" i="12"/>
  <c r="B25" i="12"/>
  <c r="D25" i="12"/>
  <c r="D26" i="12"/>
  <c r="D27" i="12"/>
  <c r="D28" i="12"/>
  <c r="D29" i="12"/>
  <c r="D30" i="12"/>
  <c r="D31" i="12"/>
  <c r="B32" i="12"/>
  <c r="D32" i="12"/>
  <c r="B33" i="12"/>
  <c r="D33" i="12"/>
  <c r="C34" i="12"/>
  <c r="D34" i="12"/>
  <c r="D35" i="12"/>
  <c r="D36" i="12"/>
  <c r="D37" i="12"/>
  <c r="B38" i="12"/>
  <c r="D38" i="12"/>
  <c r="D39" i="12"/>
  <c r="D40" i="12"/>
  <c r="B41" i="12"/>
  <c r="D41" i="12"/>
  <c r="D42" i="12"/>
  <c r="D43" i="12"/>
  <c r="D44" i="12"/>
  <c r="D45" i="12"/>
  <c r="B46" i="12"/>
  <c r="D46" i="12"/>
  <c r="B47" i="12"/>
  <c r="D47" i="12"/>
  <c r="D48" i="12"/>
  <c r="B49" i="12"/>
  <c r="D49" i="12"/>
  <c r="C50" i="12"/>
  <c r="D50" i="12"/>
  <c r="D51" i="12"/>
  <c r="D52" i="12"/>
  <c r="D53" i="12"/>
  <c r="D54" i="12"/>
  <c r="B55" i="12"/>
  <c r="D55" i="12"/>
  <c r="B56" i="12"/>
  <c r="D56" i="12"/>
  <c r="B57" i="12"/>
  <c r="D57" i="12"/>
  <c r="D58" i="12"/>
  <c r="D59" i="12"/>
  <c r="D60" i="12"/>
  <c r="D61" i="12"/>
  <c r="D62" i="12"/>
  <c r="D63" i="12"/>
  <c r="B64" i="12"/>
  <c r="D64" i="12"/>
  <c r="B65" i="12"/>
  <c r="D65" i="12"/>
  <c r="D66" i="12"/>
  <c r="B67" i="12"/>
  <c r="D67" i="12"/>
  <c r="D68" i="12"/>
  <c r="D69" i="12"/>
  <c r="D70" i="12"/>
  <c r="D71" i="12"/>
  <c r="D72" i="12"/>
  <c r="B73" i="12"/>
  <c r="D73" i="12"/>
  <c r="C74" i="12"/>
  <c r="D74" i="12"/>
  <c r="D75" i="12"/>
  <c r="D76" i="12"/>
  <c r="D77" i="12"/>
  <c r="D78" i="12"/>
  <c r="D79" i="12"/>
  <c r="B81" i="12"/>
  <c r="D81" i="12"/>
  <c r="D82" i="12"/>
  <c r="B83" i="12"/>
  <c r="D83" i="12"/>
  <c r="D84" i="12"/>
  <c r="D85" i="12"/>
  <c r="D86" i="12"/>
  <c r="D87" i="12"/>
  <c r="D88" i="12"/>
  <c r="B89" i="12"/>
  <c r="D89" i="12"/>
  <c r="D90" i="12"/>
  <c r="D91" i="12"/>
  <c r="D92" i="12"/>
  <c r="D93" i="12"/>
  <c r="D94" i="12"/>
  <c r="D95" i="12"/>
  <c r="B97" i="12"/>
  <c r="D97" i="12"/>
  <c r="D98" i="12"/>
  <c r="D99" i="12"/>
  <c r="D100" i="12"/>
  <c r="D101" i="12"/>
  <c r="D102" i="12"/>
  <c r="B103" i="12"/>
  <c r="D103" i="12"/>
  <c r="D104" i="12"/>
  <c r="D105" i="12"/>
  <c r="C106" i="12"/>
  <c r="B106" i="12"/>
  <c r="D106" i="12"/>
  <c r="D107" i="12"/>
  <c r="B108" i="12"/>
  <c r="D108" i="12"/>
  <c r="D109" i="12"/>
  <c r="D110" i="12"/>
  <c r="D111" i="12"/>
  <c r="D112" i="12"/>
  <c r="D113" i="12"/>
  <c r="B114" i="12"/>
  <c r="D114" i="12"/>
  <c r="D115" i="12"/>
  <c r="B116" i="12"/>
  <c r="D116" i="12"/>
  <c r="B117" i="12"/>
  <c r="D117" i="12"/>
  <c r="D118" i="12"/>
  <c r="D119" i="12"/>
  <c r="D120" i="12"/>
  <c r="D121" i="12"/>
  <c r="B122" i="12"/>
  <c r="D122" i="12"/>
  <c r="D123" i="12"/>
  <c r="D124" i="12"/>
  <c r="B125" i="12"/>
  <c r="D125" i="12"/>
  <c r="D126" i="12"/>
  <c r="D127" i="12"/>
  <c r="D128" i="12"/>
  <c r="D129" i="12"/>
  <c r="B130" i="12"/>
  <c r="D130" i="12"/>
  <c r="D131" i="12"/>
  <c r="B132" i="12"/>
  <c r="D132" i="12"/>
  <c r="B133" i="12"/>
  <c r="D133" i="12"/>
  <c r="D134" i="12"/>
  <c r="D135" i="12"/>
  <c r="D136" i="12"/>
  <c r="D137" i="12"/>
  <c r="C138" i="12"/>
  <c r="B138" i="12"/>
  <c r="D138" i="12"/>
  <c r="D139" i="12"/>
  <c r="B140" i="12"/>
  <c r="D140" i="12"/>
  <c r="B141" i="12"/>
  <c r="D141" i="12"/>
  <c r="D142" i="12"/>
  <c r="D143" i="12"/>
  <c r="D144" i="12"/>
  <c r="D145" i="12"/>
  <c r="B146" i="12"/>
  <c r="D146" i="12"/>
  <c r="D147" i="12"/>
  <c r="D148" i="12"/>
  <c r="B149" i="12"/>
  <c r="D149" i="12"/>
  <c r="D150" i="12"/>
  <c r="D151" i="12"/>
  <c r="D152" i="12"/>
  <c r="D153" i="12"/>
  <c r="B154" i="12"/>
  <c r="D154" i="12"/>
  <c r="D155" i="12"/>
  <c r="B156" i="12"/>
  <c r="D156" i="12"/>
  <c r="B157" i="12"/>
  <c r="D157" i="12"/>
  <c r="D158" i="12"/>
  <c r="D159" i="12"/>
  <c r="D160" i="12"/>
  <c r="D161" i="12"/>
  <c r="B162" i="12"/>
  <c r="D162" i="12"/>
  <c r="D163" i="12"/>
  <c r="D164" i="12"/>
  <c r="B165" i="12"/>
  <c r="D165" i="12"/>
  <c r="D166" i="12"/>
  <c r="D167" i="12"/>
  <c r="D168" i="12"/>
  <c r="D169" i="12"/>
  <c r="C170" i="12"/>
  <c r="B170" i="12"/>
  <c r="D170" i="12"/>
  <c r="D171" i="12"/>
  <c r="B172" i="12"/>
  <c r="D172" i="12"/>
  <c r="D173" i="12"/>
  <c r="D174" i="12"/>
  <c r="D175" i="12"/>
  <c r="D176" i="12"/>
  <c r="D177" i="12"/>
  <c r="C178" i="12"/>
  <c r="B178" i="12"/>
  <c r="D178" i="12"/>
  <c r="D179" i="12"/>
  <c r="B180" i="12"/>
  <c r="D180" i="12"/>
  <c r="B181" i="12"/>
  <c r="D181" i="12"/>
  <c r="D182" i="12"/>
  <c r="D183" i="12"/>
  <c r="D184" i="12"/>
  <c r="D185" i="12"/>
  <c r="C186" i="12"/>
  <c r="B186" i="12"/>
  <c r="D186" i="12"/>
  <c r="D187" i="12"/>
  <c r="D188" i="12"/>
  <c r="B189" i="12"/>
  <c r="D189" i="12"/>
  <c r="D190" i="12"/>
  <c r="D191" i="12"/>
  <c r="D192" i="12"/>
  <c r="B193" i="12"/>
  <c r="D193" i="12"/>
  <c r="B194" i="12"/>
  <c r="D194" i="12"/>
  <c r="B195" i="12"/>
  <c r="D195" i="12"/>
  <c r="B196" i="12"/>
  <c r="D196" i="12"/>
  <c r="B197" i="12"/>
  <c r="D197" i="12"/>
  <c r="D198" i="12"/>
  <c r="D199" i="12"/>
  <c r="D200" i="12"/>
  <c r="D201" i="12"/>
  <c r="B202" i="12"/>
  <c r="D202" i="12"/>
  <c r="D203" i="12"/>
  <c r="D204" i="12"/>
  <c r="P80" i="12"/>
  <c r="O80" i="12"/>
  <c r="G112" i="12"/>
  <c r="R16" i="12"/>
  <c r="E108" i="12" a="1"/>
  <c r="E108" i="12"/>
  <c r="F108" i="12"/>
  <c r="P181" i="12"/>
  <c r="O181" i="12"/>
  <c r="P117" i="12"/>
  <c r="O117" i="12"/>
  <c r="E116" i="12" a="1"/>
  <c r="E116" i="12"/>
  <c r="F116" i="12"/>
  <c r="A198" i="10"/>
  <c r="G185" i="12"/>
  <c r="R202" i="12"/>
  <c r="R154" i="12"/>
  <c r="R146" i="12"/>
  <c r="R130" i="12"/>
  <c r="R122" i="12"/>
  <c r="R114" i="12"/>
  <c r="R90" i="12"/>
  <c r="R82" i="12"/>
  <c r="R58" i="12"/>
  <c r="R42" i="12"/>
  <c r="R26" i="12"/>
  <c r="G192" i="12"/>
  <c r="G184" i="12"/>
  <c r="G176" i="12"/>
  <c r="G168" i="12"/>
  <c r="R162" i="12"/>
  <c r="H31" i="10"/>
  <c r="I31" i="10"/>
  <c r="G204" i="12"/>
  <c r="G193" i="12"/>
  <c r="G201" i="12"/>
  <c r="G200" i="12"/>
  <c r="P191" i="12"/>
  <c r="O191" i="12"/>
  <c r="P173" i="12"/>
  <c r="O173" i="12"/>
  <c r="E164" i="12" a="1"/>
  <c r="E164" i="12"/>
  <c r="F164" i="12"/>
  <c r="P150" i="12"/>
  <c r="O150" i="12"/>
  <c r="P141" i="12"/>
  <c r="O141" i="12"/>
  <c r="P132" i="12"/>
  <c r="O132" i="12"/>
  <c r="P109" i="12"/>
  <c r="O109" i="12"/>
  <c r="P100" i="12"/>
  <c r="O100" i="12"/>
  <c r="P86" i="12"/>
  <c r="O86" i="12"/>
  <c r="P77" i="12"/>
  <c r="O77" i="12"/>
  <c r="P68" i="12"/>
  <c r="O68" i="12"/>
  <c r="P202" i="12"/>
  <c r="O202" i="12"/>
  <c r="G202" i="12"/>
  <c r="G194" i="12"/>
  <c r="G186" i="12"/>
  <c r="P178" i="12"/>
  <c r="O178" i="12"/>
  <c r="G178" i="12"/>
  <c r="G170" i="12"/>
  <c r="G162" i="12"/>
  <c r="G154" i="12"/>
  <c r="G146" i="12"/>
  <c r="P138" i="12"/>
  <c r="O138" i="12"/>
  <c r="G138" i="12"/>
  <c r="G130" i="12"/>
  <c r="P122" i="12"/>
  <c r="O122" i="12"/>
  <c r="G122" i="12"/>
  <c r="P114" i="12"/>
  <c r="O114" i="12"/>
  <c r="G114" i="12"/>
  <c r="P106" i="12"/>
  <c r="O106" i="12"/>
  <c r="G106" i="12"/>
  <c r="P97" i="12"/>
  <c r="O97" i="12"/>
  <c r="G97" i="12"/>
  <c r="P89" i="12"/>
  <c r="O89" i="12"/>
  <c r="G89" i="12"/>
  <c r="P81" i="12"/>
  <c r="O81" i="12"/>
  <c r="G81" i="12"/>
  <c r="P73" i="12"/>
  <c r="O73" i="12"/>
  <c r="G73" i="12"/>
  <c r="P65" i="12"/>
  <c r="O65" i="12"/>
  <c r="G65" i="12"/>
  <c r="P201" i="12"/>
  <c r="O201" i="12"/>
  <c r="P189" i="12"/>
  <c r="O189" i="12"/>
  <c r="P180" i="12"/>
  <c r="O180" i="12"/>
  <c r="E157" i="12" a="1"/>
  <c r="E157" i="12"/>
  <c r="F157" i="12"/>
  <c r="P84" i="12"/>
  <c r="O84" i="12"/>
  <c r="E188" i="12" a="1"/>
  <c r="E188" i="12"/>
  <c r="F188" i="12"/>
  <c r="E165" i="12" a="1"/>
  <c r="E165" i="12"/>
  <c r="F165" i="12"/>
  <c r="P156" i="12"/>
  <c r="O156" i="12"/>
  <c r="P124" i="12"/>
  <c r="O124" i="12"/>
  <c r="P92" i="12"/>
  <c r="O92" i="12"/>
  <c r="P177" i="12"/>
  <c r="O177" i="12"/>
  <c r="P190" i="12"/>
  <c r="O190" i="12"/>
  <c r="E172" i="12" a="1"/>
  <c r="E172" i="12"/>
  <c r="F172" i="12"/>
  <c r="P158" i="12"/>
  <c r="O158" i="12"/>
  <c r="P149" i="12"/>
  <c r="O149" i="12"/>
  <c r="P140" i="12"/>
  <c r="O140" i="12"/>
  <c r="P94" i="12"/>
  <c r="O94" i="12"/>
  <c r="P85" i="12"/>
  <c r="O85" i="12"/>
  <c r="P76" i="12"/>
  <c r="O76" i="12"/>
  <c r="P204" i="12"/>
  <c r="O204" i="12"/>
  <c r="N249" i="4"/>
  <c r="N248" i="4"/>
  <c r="N234" i="4"/>
  <c r="N217" i="4"/>
  <c r="N207" i="4"/>
  <c r="N251" i="4"/>
  <c r="R169" i="12"/>
  <c r="R161" i="12"/>
  <c r="N239" i="4"/>
  <c r="N225" i="4"/>
  <c r="N238" i="4"/>
  <c r="N246" i="4"/>
  <c r="N231" i="4"/>
  <c r="N218" i="4"/>
  <c r="N241" i="4"/>
  <c r="N243" i="4"/>
  <c r="N233" i="4"/>
  <c r="N223" i="4"/>
  <c r="N254" i="4"/>
  <c r="N242" i="4"/>
  <c r="R185" i="12"/>
  <c r="R177" i="12"/>
  <c r="P112" i="12"/>
  <c r="O112" i="12"/>
  <c r="N221" i="4"/>
  <c r="N157" i="4"/>
  <c r="N93" i="4"/>
  <c r="P144" i="12"/>
  <c r="O144" i="12"/>
  <c r="E77" i="12" a="1"/>
  <c r="E77" i="12"/>
  <c r="F77" i="12"/>
  <c r="P168" i="12"/>
  <c r="O168" i="12"/>
  <c r="P127" i="12"/>
  <c r="O127" i="12"/>
  <c r="P194" i="12"/>
  <c r="O194" i="12"/>
  <c r="E152" i="12" a="1"/>
  <c r="E152" i="12"/>
  <c r="F152" i="12"/>
  <c r="R201" i="12"/>
  <c r="R193" i="12"/>
  <c r="E196" i="12" a="1"/>
  <c r="E196" i="12"/>
  <c r="F196" i="12"/>
  <c r="P160" i="12"/>
  <c r="O160" i="12"/>
  <c r="P147" i="12"/>
  <c r="O147" i="12"/>
  <c r="P115" i="12"/>
  <c r="O115" i="12"/>
  <c r="P110" i="12"/>
  <c r="O110" i="12"/>
  <c r="E176" i="12" a="1"/>
  <c r="E176" i="12"/>
  <c r="F176" i="12"/>
  <c r="P148" i="12"/>
  <c r="O148" i="12"/>
  <c r="E148" i="12" a="1"/>
  <c r="E148" i="12"/>
  <c r="F148" i="12"/>
  <c r="P187" i="12"/>
  <c r="O187" i="12"/>
  <c r="N205" i="4"/>
  <c r="N141" i="4"/>
  <c r="N77" i="4"/>
  <c r="N213" i="4"/>
  <c r="N149" i="4"/>
  <c r="N85" i="4"/>
  <c r="N229" i="4"/>
  <c r="N165" i="4"/>
  <c r="N37" i="4"/>
  <c r="N237" i="4"/>
  <c r="N173" i="4"/>
  <c r="N109" i="4"/>
  <c r="N45" i="4"/>
  <c r="N245" i="4"/>
  <c r="N117" i="4"/>
  <c r="N53" i="4"/>
  <c r="N125" i="4"/>
  <c r="N17" i="4"/>
  <c r="N9" i="4"/>
  <c r="E3" i="1"/>
  <c r="J7" i="1" a="1"/>
  <c r="J7" i="1"/>
  <c r="H16" i="11"/>
  <c r="H20" i="11"/>
  <c r="R10" i="12"/>
  <c r="N252" i="4"/>
  <c r="N244" i="4"/>
  <c r="N236" i="4"/>
  <c r="N228" i="4"/>
  <c r="N220" i="4"/>
  <c r="N212" i="4"/>
  <c r="N204" i="4"/>
  <c r="N196" i="4"/>
  <c r="N188" i="4"/>
  <c r="N180" i="4"/>
  <c r="N172" i="4"/>
  <c r="N108" i="4"/>
  <c r="N100" i="4"/>
  <c r="N92" i="4"/>
  <c r="N84" i="4"/>
  <c r="N76" i="4"/>
  <c r="N68" i="4"/>
  <c r="N60" i="4"/>
  <c r="N52" i="4"/>
  <c r="N44" i="4"/>
  <c r="N36" i="4"/>
  <c r="N28" i="4"/>
  <c r="N20" i="4"/>
  <c r="N12" i="4"/>
  <c r="E124" i="12" a="1"/>
  <c r="E124" i="12"/>
  <c r="F124" i="12"/>
  <c r="P164" i="12"/>
  <c r="O164" i="12"/>
  <c r="P186" i="12"/>
  <c r="O186" i="12"/>
  <c r="P165" i="12"/>
  <c r="O165" i="12"/>
  <c r="E201" i="12" a="1"/>
  <c r="E201" i="12"/>
  <c r="F201" i="12"/>
  <c r="E65" i="12" a="1"/>
  <c r="E65" i="12"/>
  <c r="F65" i="12"/>
  <c r="E149" i="12" a="1"/>
  <c r="E149" i="12"/>
  <c r="F149" i="12"/>
  <c r="P157" i="12"/>
  <c r="O157" i="12"/>
  <c r="E132" i="12" a="1"/>
  <c r="E132" i="12"/>
  <c r="F132" i="12"/>
  <c r="E97" i="12" a="1"/>
  <c r="E97" i="12"/>
  <c r="F97" i="12"/>
  <c r="E140" i="12" a="1"/>
  <c r="E140" i="12"/>
  <c r="F140" i="12"/>
  <c r="E180" i="12" a="1"/>
  <c r="E180" i="12"/>
  <c r="F180" i="12"/>
  <c r="P188" i="12"/>
  <c r="O188" i="12"/>
  <c r="E177" i="12" a="1"/>
  <c r="E177" i="12"/>
  <c r="F177" i="12"/>
  <c r="E89" i="12" a="1"/>
  <c r="E89" i="12"/>
  <c r="F89" i="12"/>
  <c r="E109" i="12" a="1"/>
  <c r="E109" i="12"/>
  <c r="F109" i="12"/>
  <c r="E202" i="12" a="1"/>
  <c r="E202" i="12"/>
  <c r="F202" i="12"/>
  <c r="E81" i="12" a="1"/>
  <c r="E81" i="12"/>
  <c r="F81" i="12"/>
  <c r="P116" i="12"/>
  <c r="O116" i="12"/>
  <c r="E100" i="12" a="1"/>
  <c r="E100" i="12"/>
  <c r="F100" i="12"/>
  <c r="E181" i="12" a="1"/>
  <c r="E181" i="12"/>
  <c r="F181" i="12"/>
  <c r="E156" i="12" a="1"/>
  <c r="E156" i="12"/>
  <c r="F156" i="12"/>
  <c r="I28" i="10"/>
  <c r="E85" i="12" a="1"/>
  <c r="E85" i="12"/>
  <c r="F85" i="12"/>
  <c r="E106" i="12" a="1"/>
  <c r="E106" i="12"/>
  <c r="F106" i="12"/>
  <c r="P108" i="12"/>
  <c r="O108" i="12"/>
  <c r="E189" i="12" a="1"/>
  <c r="E189" i="12"/>
  <c r="F189" i="12"/>
  <c r="E84" i="12" a="1"/>
  <c r="E84" i="12"/>
  <c r="F84" i="12"/>
  <c r="E204" i="12" a="1"/>
  <c r="E204" i="12"/>
  <c r="F204" i="12"/>
  <c r="E68" i="12" a="1"/>
  <c r="E68" i="12"/>
  <c r="F68" i="12"/>
  <c r="E190" i="12" a="1"/>
  <c r="E190" i="12"/>
  <c r="F190" i="12"/>
  <c r="P172" i="12"/>
  <c r="O172" i="12"/>
  <c r="E117" i="12" a="1"/>
  <c r="E117" i="12"/>
  <c r="F117" i="12"/>
  <c r="E191" i="12" a="1"/>
  <c r="E191" i="12"/>
  <c r="F191" i="12"/>
  <c r="E94" i="12" a="1"/>
  <c r="E94" i="12"/>
  <c r="F94" i="12"/>
  <c r="E73" i="12" a="1"/>
  <c r="E73" i="12"/>
  <c r="F73" i="12"/>
  <c r="E141" i="12" a="1"/>
  <c r="E141" i="12"/>
  <c r="F141" i="12"/>
  <c r="E86" i="12" a="1"/>
  <c r="E86" i="12"/>
  <c r="F86" i="12"/>
  <c r="E158" i="12" a="1"/>
  <c r="E158" i="12"/>
  <c r="F158" i="12"/>
  <c r="E92" i="12" a="1"/>
  <c r="E92" i="12"/>
  <c r="F92" i="12"/>
  <c r="E173" i="12" a="1"/>
  <c r="E173" i="12"/>
  <c r="F173" i="12"/>
  <c r="E138" i="12" a="1"/>
  <c r="E138" i="12"/>
  <c r="F138" i="12"/>
  <c r="E76" i="12" a="1"/>
  <c r="E76" i="12"/>
  <c r="F76" i="12"/>
  <c r="P198" i="12"/>
  <c r="O198" i="12"/>
  <c r="E198" i="12" a="1"/>
  <c r="E198" i="12"/>
  <c r="F198" i="12"/>
  <c r="E178" i="12" a="1"/>
  <c r="E178" i="12"/>
  <c r="F178" i="12"/>
  <c r="E127" i="12" a="1"/>
  <c r="E127" i="12"/>
  <c r="F127" i="12"/>
  <c r="P153" i="12"/>
  <c r="O153" i="12"/>
  <c r="E153" i="12" a="1"/>
  <c r="E153" i="12"/>
  <c r="F153" i="12"/>
  <c r="P93" i="12"/>
  <c r="O93" i="12"/>
  <c r="E93" i="12" a="1"/>
  <c r="E93" i="12"/>
  <c r="F93" i="12"/>
  <c r="P161" i="12"/>
  <c r="O161" i="12"/>
  <c r="E161" i="12" a="1"/>
  <c r="E161" i="12"/>
  <c r="F161" i="12"/>
  <c r="P169" i="12"/>
  <c r="O169" i="12"/>
  <c r="E169" i="12" a="1"/>
  <c r="E169" i="12"/>
  <c r="F169" i="12"/>
  <c r="P125" i="12"/>
  <c r="O125" i="12"/>
  <c r="E125" i="12" a="1"/>
  <c r="E125" i="12"/>
  <c r="F125" i="12"/>
  <c r="P185" i="12"/>
  <c r="O185" i="12"/>
  <c r="E185" i="12" a="1"/>
  <c r="E185" i="12"/>
  <c r="F185" i="12"/>
  <c r="P105" i="12"/>
  <c r="O105" i="12"/>
  <c r="E105" i="12" a="1"/>
  <c r="E105" i="12"/>
  <c r="F105" i="12"/>
  <c r="P193" i="12"/>
  <c r="O193" i="12"/>
  <c r="E193" i="12" a="1"/>
  <c r="E193" i="12"/>
  <c r="F193" i="12"/>
  <c r="E150" i="12" a="1"/>
  <c r="E150" i="12"/>
  <c r="F150" i="12"/>
  <c r="P121" i="12"/>
  <c r="O121" i="12"/>
  <c r="E121" i="12" a="1"/>
  <c r="E121" i="12"/>
  <c r="F121" i="12"/>
  <c r="I34" i="10"/>
  <c r="E31" i="10"/>
  <c r="F31" i="10"/>
  <c r="P129" i="12"/>
  <c r="O129" i="12"/>
  <c r="E129" i="12" a="1"/>
  <c r="E129" i="12"/>
  <c r="F129" i="12"/>
  <c r="P137" i="12"/>
  <c r="O137" i="12"/>
  <c r="E137" i="12" a="1"/>
  <c r="E137" i="12"/>
  <c r="F137" i="12"/>
  <c r="P101" i="12"/>
  <c r="O101" i="12"/>
  <c r="E101" i="12" a="1"/>
  <c r="E101" i="12"/>
  <c r="F101" i="12"/>
  <c r="P113" i="12"/>
  <c r="O113" i="12"/>
  <c r="E113" i="12" a="1"/>
  <c r="E113" i="12"/>
  <c r="F113" i="12"/>
  <c r="P145" i="12"/>
  <c r="O145" i="12"/>
  <c r="E145" i="12" a="1"/>
  <c r="E145" i="12"/>
  <c r="F145" i="12"/>
  <c r="P133" i="12"/>
  <c r="O133" i="12"/>
  <c r="E133" i="12" a="1"/>
  <c r="E133" i="12"/>
  <c r="F133" i="12"/>
  <c r="P142" i="12"/>
  <c r="O142" i="12"/>
  <c r="E142" i="12" a="1"/>
  <c r="E142" i="12"/>
  <c r="F142" i="12"/>
  <c r="P69" i="12"/>
  <c r="O69" i="12"/>
  <c r="E69" i="12" a="1"/>
  <c r="E69" i="12"/>
  <c r="F69" i="12"/>
  <c r="E168" i="12" a="1"/>
  <c r="E168" i="12"/>
  <c r="F168" i="12"/>
  <c r="P152" i="12"/>
  <c r="O152" i="12"/>
  <c r="E114" i="12" a="1"/>
  <c r="E114" i="12"/>
  <c r="F114" i="12"/>
  <c r="E144" i="12" a="1"/>
  <c r="E144" i="12"/>
  <c r="F144" i="12"/>
  <c r="N7" i="1"/>
  <c r="L7" i="1"/>
  <c r="K7" i="1"/>
  <c r="M7" i="1"/>
  <c r="D10" i="2"/>
  <c r="D11" i="2"/>
  <c r="D12" i="2"/>
  <c r="D13" i="2"/>
  <c r="D14" i="2"/>
  <c r="O7" i="1"/>
  <c r="D6" i="2"/>
  <c r="B64" i="4"/>
  <c r="B68" i="4"/>
  <c r="B72" i="4"/>
  <c r="B76" i="4"/>
  <c r="B80" i="4"/>
  <c r="B84" i="4"/>
  <c r="B88" i="4"/>
  <c r="B92" i="4"/>
  <c r="B96" i="4"/>
  <c r="B100" i="4"/>
  <c r="B104" i="4"/>
  <c r="B108" i="4"/>
  <c r="B112" i="4"/>
  <c r="B116" i="4"/>
  <c r="B120" i="4"/>
  <c r="B124" i="4"/>
  <c r="M124" i="4"/>
  <c r="L124" i="4"/>
  <c r="B128" i="4"/>
  <c r="B132" i="4"/>
  <c r="M132" i="4"/>
  <c r="L132" i="4"/>
  <c r="B136" i="4"/>
  <c r="B140" i="4"/>
  <c r="B144" i="4"/>
  <c r="B148" i="4"/>
  <c r="B152" i="4"/>
  <c r="B156" i="4"/>
  <c r="M156" i="4"/>
  <c r="L156" i="4"/>
  <c r="B160" i="4"/>
  <c r="B164" i="4"/>
  <c r="M164" i="4"/>
  <c r="L164" i="4"/>
  <c r="B168" i="4"/>
  <c r="B172" i="4"/>
  <c r="B176" i="4"/>
  <c r="B180" i="4"/>
  <c r="B184" i="4"/>
  <c r="B188" i="4"/>
  <c r="B192" i="4"/>
  <c r="B196" i="4"/>
  <c r="B200" i="4"/>
  <c r="B204" i="4"/>
  <c r="B208" i="4"/>
  <c r="B212" i="4"/>
  <c r="B216" i="4"/>
  <c r="B220" i="4"/>
  <c r="B224" i="4"/>
  <c r="B228" i="4"/>
  <c r="B232" i="4"/>
  <c r="B236" i="4"/>
  <c r="B240" i="4"/>
  <c r="B244" i="4"/>
  <c r="B248" i="4"/>
  <c r="B252" i="4"/>
  <c r="C64" i="4"/>
  <c r="C68" i="4"/>
  <c r="C72" i="4"/>
  <c r="C76" i="4"/>
  <c r="C80" i="4"/>
  <c r="C84" i="4"/>
  <c r="C88" i="4"/>
  <c r="C92" i="4"/>
  <c r="C96" i="4"/>
  <c r="C100" i="4"/>
  <c r="C104" i="4"/>
  <c r="C108" i="4"/>
  <c r="C112" i="4"/>
  <c r="C116" i="4"/>
  <c r="C120" i="4"/>
  <c r="C124" i="4"/>
  <c r="C128" i="4"/>
  <c r="C132" i="4"/>
  <c r="C136" i="4"/>
  <c r="C140" i="4"/>
  <c r="C144" i="4"/>
  <c r="C148" i="4"/>
  <c r="C152" i="4"/>
  <c r="C156" i="4"/>
  <c r="C160" i="4"/>
  <c r="C164" i="4"/>
  <c r="C168" i="4"/>
  <c r="C172" i="4"/>
  <c r="C176" i="4"/>
  <c r="C180" i="4"/>
  <c r="C184" i="4"/>
  <c r="C188" i="4"/>
  <c r="C192" i="4"/>
  <c r="C196" i="4"/>
  <c r="C200" i="4"/>
  <c r="C204" i="4"/>
  <c r="C208" i="4"/>
  <c r="C212" i="4"/>
  <c r="C216" i="4"/>
  <c r="C220" i="4"/>
  <c r="C224" i="4"/>
  <c r="C228" i="4"/>
  <c r="C232" i="4"/>
  <c r="C236" i="4"/>
  <c r="C240" i="4"/>
  <c r="C244" i="4"/>
  <c r="C248" i="4"/>
  <c r="C252" i="4"/>
  <c r="B65" i="4"/>
  <c r="B69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6" i="4"/>
  <c r="B67" i="4"/>
  <c r="B70" i="4"/>
  <c r="B71" i="4"/>
  <c r="B73" i="4"/>
  <c r="B74" i="4"/>
  <c r="B75" i="4"/>
  <c r="B77" i="4"/>
  <c r="B78" i="4"/>
  <c r="B79" i="4"/>
  <c r="B81" i="4"/>
  <c r="B82" i="4"/>
  <c r="B83" i="4"/>
  <c r="B85" i="4"/>
  <c r="B86" i="4"/>
  <c r="B87" i="4"/>
  <c r="B89" i="4"/>
  <c r="B90" i="4"/>
  <c r="B91" i="4"/>
  <c r="B93" i="4"/>
  <c r="B94" i="4"/>
  <c r="B95" i="4"/>
  <c r="B97" i="4"/>
  <c r="B98" i="4"/>
  <c r="B99" i="4"/>
  <c r="B101" i="4"/>
  <c r="B102" i="4"/>
  <c r="B103" i="4"/>
  <c r="B105" i="4"/>
  <c r="B106" i="4"/>
  <c r="B107" i="4"/>
  <c r="B109" i="4"/>
  <c r="B110" i="4"/>
  <c r="B111" i="4"/>
  <c r="B113" i="4"/>
  <c r="B114" i="4"/>
  <c r="B115" i="4"/>
  <c r="B117" i="4"/>
  <c r="B118" i="4"/>
  <c r="B119" i="4"/>
  <c r="B121" i="4"/>
  <c r="B122" i="4"/>
  <c r="B123" i="4"/>
  <c r="B125" i="4"/>
  <c r="B126" i="4"/>
  <c r="B127" i="4"/>
  <c r="B129" i="4"/>
  <c r="B130" i="4"/>
  <c r="B131" i="4"/>
  <c r="B133" i="4"/>
  <c r="B134" i="4"/>
  <c r="B135" i="4"/>
  <c r="B137" i="4"/>
  <c r="B138" i="4"/>
  <c r="B139" i="4"/>
  <c r="B141" i="4"/>
  <c r="B142" i="4"/>
  <c r="B143" i="4"/>
  <c r="B145" i="4"/>
  <c r="B146" i="4"/>
  <c r="B147" i="4"/>
  <c r="B149" i="4"/>
  <c r="B150" i="4"/>
  <c r="B151" i="4"/>
  <c r="B153" i="4"/>
  <c r="B154" i="4"/>
  <c r="B155" i="4"/>
  <c r="B157" i="4"/>
  <c r="B158" i="4"/>
  <c r="B159" i="4"/>
  <c r="B161" i="4"/>
  <c r="B162" i="4"/>
  <c r="B163" i="4"/>
  <c r="B165" i="4"/>
  <c r="B166" i="4"/>
  <c r="B167" i="4"/>
  <c r="B169" i="4"/>
  <c r="B170" i="4"/>
  <c r="B171" i="4"/>
  <c r="B173" i="4"/>
  <c r="B174" i="4"/>
  <c r="B175" i="4"/>
  <c r="B177" i="4"/>
  <c r="B178" i="4"/>
  <c r="B179" i="4"/>
  <c r="B181" i="4"/>
  <c r="B182" i="4"/>
  <c r="B183" i="4"/>
  <c r="B185" i="4"/>
  <c r="B186" i="4"/>
  <c r="B187" i="4"/>
  <c r="B189" i="4"/>
  <c r="B190" i="4"/>
  <c r="B191" i="4"/>
  <c r="B193" i="4"/>
  <c r="B194" i="4"/>
  <c r="B195" i="4"/>
  <c r="B197" i="4"/>
  <c r="B198" i="4"/>
  <c r="B199" i="4"/>
  <c r="B201" i="4"/>
  <c r="B202" i="4"/>
  <c r="B203" i="4"/>
  <c r="B205" i="4"/>
  <c r="B206" i="4"/>
  <c r="B207" i="4"/>
  <c r="B209" i="4"/>
  <c r="B210" i="4"/>
  <c r="B211" i="4"/>
  <c r="B213" i="4"/>
  <c r="B214" i="4"/>
  <c r="B215" i="4"/>
  <c r="B217" i="4"/>
  <c r="B218" i="4"/>
  <c r="B219" i="4"/>
  <c r="B221" i="4"/>
  <c r="B222" i="4"/>
  <c r="B223" i="4"/>
  <c r="B225" i="4"/>
  <c r="B226" i="4"/>
  <c r="B227" i="4"/>
  <c r="B229" i="4"/>
  <c r="B230" i="4"/>
  <c r="B231" i="4"/>
  <c r="B233" i="4"/>
  <c r="B234" i="4"/>
  <c r="B235" i="4"/>
  <c r="B237" i="4"/>
  <c r="B238" i="4"/>
  <c r="B239" i="4"/>
  <c r="B241" i="4"/>
  <c r="B242" i="4"/>
  <c r="B243" i="4"/>
  <c r="B245" i="4"/>
  <c r="B246" i="4"/>
  <c r="B247" i="4"/>
  <c r="B249" i="4"/>
  <c r="B250" i="4"/>
  <c r="B251" i="4"/>
  <c r="B253" i="4"/>
  <c r="B254" i="4"/>
  <c r="B255" i="4"/>
  <c r="M69" i="4"/>
  <c r="L69" i="4"/>
  <c r="M85" i="4"/>
  <c r="L85" i="4"/>
  <c r="M93" i="4"/>
  <c r="L93" i="4"/>
  <c r="M101" i="4"/>
  <c r="L101" i="4"/>
  <c r="D109" i="4" a="1"/>
  <c r="D109" i="4"/>
  <c r="E109" i="4"/>
  <c r="M117" i="4"/>
  <c r="L117" i="4"/>
  <c r="M125" i="4"/>
  <c r="L125" i="4"/>
  <c r="M133" i="4"/>
  <c r="L133" i="4"/>
  <c r="D141" i="4" a="1"/>
  <c r="D141" i="4"/>
  <c r="E141" i="4"/>
  <c r="M149" i="4"/>
  <c r="L149" i="4"/>
  <c r="M157" i="4"/>
  <c r="L157" i="4"/>
  <c r="M165" i="4"/>
  <c r="L165" i="4"/>
  <c r="M181" i="4"/>
  <c r="L181" i="4"/>
  <c r="D189" i="4" a="1"/>
  <c r="D189" i="4"/>
  <c r="E189" i="4"/>
  <c r="M197" i="4"/>
  <c r="L197" i="4"/>
  <c r="M205" i="4"/>
  <c r="L205" i="4"/>
  <c r="M229" i="4"/>
  <c r="L229" i="4"/>
  <c r="M245" i="4"/>
  <c r="L245" i="4"/>
  <c r="M253" i="4"/>
  <c r="L253" i="4"/>
  <c r="C65" i="4"/>
  <c r="C69" i="4"/>
  <c r="C73" i="4"/>
  <c r="C77" i="4"/>
  <c r="C81" i="4"/>
  <c r="C85" i="4"/>
  <c r="C89" i="4"/>
  <c r="C93" i="4"/>
  <c r="C97" i="4"/>
  <c r="C101" i="4"/>
  <c r="C105" i="4"/>
  <c r="C109" i="4"/>
  <c r="C113" i="4"/>
  <c r="C117" i="4"/>
  <c r="C121" i="4"/>
  <c r="C125" i="4"/>
  <c r="C129" i="4"/>
  <c r="C133" i="4"/>
  <c r="C137" i="4"/>
  <c r="C141" i="4"/>
  <c r="C145" i="4"/>
  <c r="C149" i="4"/>
  <c r="C153" i="4"/>
  <c r="C157" i="4"/>
  <c r="C161" i="4"/>
  <c r="C165" i="4"/>
  <c r="C169" i="4"/>
  <c r="C173" i="4"/>
  <c r="C177" i="4"/>
  <c r="C181" i="4"/>
  <c r="C185" i="4"/>
  <c r="C189" i="4"/>
  <c r="C193" i="4"/>
  <c r="C197" i="4"/>
  <c r="C201" i="4"/>
  <c r="C205" i="4"/>
  <c r="C209" i="4"/>
  <c r="C213" i="4"/>
  <c r="C217" i="4"/>
  <c r="C221" i="4"/>
  <c r="C225" i="4"/>
  <c r="C229" i="4"/>
  <c r="C233" i="4"/>
  <c r="C237" i="4"/>
  <c r="C241" i="4"/>
  <c r="C245" i="4"/>
  <c r="C249" i="4"/>
  <c r="C253" i="4"/>
  <c r="C66" i="4"/>
  <c r="C70" i="4"/>
  <c r="C74" i="4"/>
  <c r="C78" i="4"/>
  <c r="C82" i="4"/>
  <c r="C86" i="4"/>
  <c r="C90" i="4"/>
  <c r="C94" i="4"/>
  <c r="C98" i="4"/>
  <c r="C102" i="4"/>
  <c r="C106" i="4"/>
  <c r="C110" i="4"/>
  <c r="C114" i="4"/>
  <c r="C118" i="4"/>
  <c r="C122" i="4"/>
  <c r="C126" i="4"/>
  <c r="C130" i="4"/>
  <c r="C134" i="4"/>
  <c r="C138" i="4"/>
  <c r="C142" i="4"/>
  <c r="C146" i="4"/>
  <c r="C150" i="4"/>
  <c r="C154" i="4"/>
  <c r="C158" i="4"/>
  <c r="C162" i="4"/>
  <c r="C166" i="4"/>
  <c r="C170" i="4"/>
  <c r="C174" i="4"/>
  <c r="C178" i="4"/>
  <c r="C182" i="4"/>
  <c r="C186" i="4"/>
  <c r="C190" i="4"/>
  <c r="C194" i="4"/>
  <c r="C198" i="4"/>
  <c r="C202" i="4"/>
  <c r="C206" i="4"/>
  <c r="C210" i="4"/>
  <c r="C214" i="4"/>
  <c r="C218" i="4"/>
  <c r="C222" i="4"/>
  <c r="C226" i="4"/>
  <c r="C230" i="4"/>
  <c r="C234" i="4"/>
  <c r="C238" i="4"/>
  <c r="C242" i="4"/>
  <c r="C246" i="4"/>
  <c r="C250" i="4"/>
  <c r="C254" i="4"/>
  <c r="M67" i="4"/>
  <c r="L67" i="4"/>
  <c r="M83" i="4"/>
  <c r="L83" i="4"/>
  <c r="M107" i="4"/>
  <c r="L107" i="4"/>
  <c r="M131" i="4"/>
  <c r="L131" i="4"/>
  <c r="M195" i="4"/>
  <c r="L195" i="4"/>
  <c r="M211" i="4"/>
  <c r="L211" i="4"/>
  <c r="C67" i="4"/>
  <c r="C71" i="4"/>
  <c r="C75" i="4"/>
  <c r="C79" i="4"/>
  <c r="C83" i="4"/>
  <c r="C87" i="4"/>
  <c r="C91" i="4"/>
  <c r="C95" i="4"/>
  <c r="C99" i="4"/>
  <c r="C103" i="4"/>
  <c r="C107" i="4"/>
  <c r="C111" i="4"/>
  <c r="C115" i="4"/>
  <c r="C119" i="4"/>
  <c r="C123" i="4"/>
  <c r="C127" i="4"/>
  <c r="C131" i="4"/>
  <c r="C135" i="4"/>
  <c r="C139" i="4"/>
  <c r="C143" i="4"/>
  <c r="C147" i="4"/>
  <c r="C151" i="4"/>
  <c r="C155" i="4"/>
  <c r="C159" i="4"/>
  <c r="C163" i="4"/>
  <c r="C167" i="4"/>
  <c r="C171" i="4"/>
  <c r="C175" i="4"/>
  <c r="C179" i="4"/>
  <c r="C183" i="4"/>
  <c r="C187" i="4"/>
  <c r="C191" i="4"/>
  <c r="C195" i="4"/>
  <c r="C199" i="4"/>
  <c r="C203" i="4"/>
  <c r="C207" i="4"/>
  <c r="C211" i="4"/>
  <c r="C215" i="4"/>
  <c r="C219" i="4"/>
  <c r="C223" i="4"/>
  <c r="C227" i="4"/>
  <c r="C231" i="4"/>
  <c r="C235" i="4"/>
  <c r="C239" i="4"/>
  <c r="C243" i="4"/>
  <c r="C247" i="4"/>
  <c r="C251" i="4"/>
  <c r="C255" i="4"/>
  <c r="D131" i="4" a="1"/>
  <c r="D131" i="4"/>
  <c r="E131" i="4"/>
  <c r="P196" i="12"/>
  <c r="O196" i="12"/>
  <c r="E186" i="12" a="1"/>
  <c r="E186" i="12"/>
  <c r="F186" i="12"/>
  <c r="E194" i="12" a="1"/>
  <c r="E194" i="12"/>
  <c r="F194" i="12"/>
  <c r="P176" i="12"/>
  <c r="O176" i="12"/>
  <c r="E147" i="12" a="1"/>
  <c r="E147" i="12"/>
  <c r="F147" i="12"/>
  <c r="E115" i="12" a="1"/>
  <c r="E115" i="12"/>
  <c r="F115" i="12"/>
  <c r="D229" i="4" a="1"/>
  <c r="D229" i="4"/>
  <c r="E229" i="4"/>
  <c r="M109" i="4"/>
  <c r="L109" i="4"/>
  <c r="E160" i="12" a="1"/>
  <c r="E160" i="12"/>
  <c r="F160" i="12"/>
  <c r="E112" i="12" a="1"/>
  <c r="E112" i="12"/>
  <c r="F112" i="12"/>
  <c r="M148" i="4"/>
  <c r="L148" i="4"/>
  <c r="D148" i="4" a="1"/>
  <c r="D148" i="4"/>
  <c r="E148" i="4"/>
  <c r="M116" i="4"/>
  <c r="L116" i="4"/>
  <c r="D116" i="4" a="1"/>
  <c r="D116" i="4"/>
  <c r="E116" i="4"/>
  <c r="D140" i="4" a="1"/>
  <c r="D140" i="4"/>
  <c r="E140" i="4"/>
  <c r="M140" i="4"/>
  <c r="L140" i="4"/>
  <c r="P70" i="12"/>
  <c r="O70" i="12"/>
  <c r="E70" i="12" a="1"/>
  <c r="E70" i="12"/>
  <c r="F70" i="12"/>
  <c r="E118" i="12" a="1"/>
  <c r="E118" i="12"/>
  <c r="F118" i="12"/>
  <c r="P118" i="12"/>
  <c r="O118" i="12"/>
  <c r="P75" i="12"/>
  <c r="O75" i="12"/>
  <c r="E75" i="12" a="1"/>
  <c r="E75" i="12"/>
  <c r="F75" i="12"/>
  <c r="P123" i="12"/>
  <c r="O123" i="12"/>
  <c r="E123" i="12" a="1"/>
  <c r="E123" i="12"/>
  <c r="F123" i="12"/>
  <c r="E187" i="12" a="1"/>
  <c r="E187" i="12"/>
  <c r="F187" i="12"/>
  <c r="E122" i="12" a="1"/>
  <c r="E122" i="12"/>
  <c r="F122" i="12"/>
  <c r="E110" i="12" a="1"/>
  <c r="E110" i="12"/>
  <c r="F110" i="12"/>
  <c r="E80" i="12" a="1"/>
  <c r="E80" i="12"/>
  <c r="F80" i="12"/>
  <c r="P78" i="12"/>
  <c r="O78" i="12"/>
  <c r="E78" i="12" a="1"/>
  <c r="E78" i="12"/>
  <c r="F78" i="12"/>
  <c r="P83" i="12"/>
  <c r="O83" i="12"/>
  <c r="E83" i="12" a="1"/>
  <c r="E83" i="12"/>
  <c r="F83" i="12"/>
  <c r="P95" i="12"/>
  <c r="O95" i="12"/>
  <c r="E95" i="12" a="1"/>
  <c r="E95" i="12"/>
  <c r="F95" i="12"/>
  <c r="E135" i="12" a="1"/>
  <c r="E135" i="12"/>
  <c r="F135" i="12"/>
  <c r="P135" i="12"/>
  <c r="O135" i="12"/>
  <c r="P88" i="12"/>
  <c r="O88" i="12"/>
  <c r="E88" i="12" a="1"/>
  <c r="E88" i="12"/>
  <c r="F88" i="12"/>
  <c r="P130" i="12"/>
  <c r="O130" i="12"/>
  <c r="E130" i="12" a="1"/>
  <c r="E130" i="12"/>
  <c r="F130" i="12"/>
  <c r="P171" i="12"/>
  <c r="O171" i="12"/>
  <c r="E171" i="12" a="1"/>
  <c r="E171" i="12"/>
  <c r="F171" i="12"/>
  <c r="P134" i="12"/>
  <c r="O134" i="12"/>
  <c r="E134" i="12" a="1"/>
  <c r="E134" i="12"/>
  <c r="F134" i="12"/>
  <c r="P79" i="12"/>
  <c r="O79" i="12"/>
  <c r="E79" i="12" a="1"/>
  <c r="E79" i="12"/>
  <c r="F79" i="12"/>
  <c r="P175" i="12"/>
  <c r="O175" i="12"/>
  <c r="E175" i="12" a="1"/>
  <c r="E175" i="12"/>
  <c r="F175" i="12"/>
  <c r="P102" i="12"/>
  <c r="O102" i="12"/>
  <c r="E102" i="12" a="1"/>
  <c r="E102" i="12"/>
  <c r="F102" i="12"/>
  <c r="P64" i="12"/>
  <c r="O64" i="12"/>
  <c r="E64" i="12" a="1"/>
  <c r="E64" i="12"/>
  <c r="F64" i="12"/>
  <c r="P174" i="12"/>
  <c r="O174" i="12"/>
  <c r="E174" i="12" a="1"/>
  <c r="E174" i="12"/>
  <c r="F174" i="12"/>
  <c r="P139" i="12"/>
  <c r="O139" i="12"/>
  <c r="E139" i="12" a="1"/>
  <c r="E139" i="12"/>
  <c r="F139" i="12"/>
  <c r="P96" i="12"/>
  <c r="O96" i="12"/>
  <c r="E96" i="12" a="1"/>
  <c r="E96" i="12"/>
  <c r="F96" i="12"/>
  <c r="P195" i="12"/>
  <c r="O195" i="12"/>
  <c r="E195" i="12" a="1"/>
  <c r="E195" i="12"/>
  <c r="F195" i="12"/>
  <c r="P71" i="12"/>
  <c r="O71" i="12"/>
  <c r="E71" i="12" a="1"/>
  <c r="E71" i="12"/>
  <c r="F71" i="12"/>
  <c r="E107" i="12" a="1"/>
  <c r="E107" i="12"/>
  <c r="F107" i="12"/>
  <c r="P107" i="12"/>
  <c r="O107" i="12"/>
  <c r="P82" i="12"/>
  <c r="O82" i="12"/>
  <c r="E82" i="12" a="1"/>
  <c r="E82" i="12"/>
  <c r="F82" i="12"/>
  <c r="P203" i="12"/>
  <c r="O203" i="12"/>
  <c r="E203" i="12" a="1"/>
  <c r="E203" i="12"/>
  <c r="F203" i="12"/>
  <c r="P182" i="12"/>
  <c r="O182" i="12"/>
  <c r="E182" i="12" a="1"/>
  <c r="E182" i="12"/>
  <c r="F182" i="12"/>
  <c r="P126" i="12"/>
  <c r="O126" i="12"/>
  <c r="E126" i="12" a="1"/>
  <c r="E126" i="12"/>
  <c r="F126" i="12"/>
  <c r="P199" i="12"/>
  <c r="O199" i="12"/>
  <c r="E199" i="12" a="1"/>
  <c r="E199" i="12"/>
  <c r="F199" i="12"/>
  <c r="P119" i="12"/>
  <c r="O119" i="12"/>
  <c r="E119" i="12" a="1"/>
  <c r="E119" i="12"/>
  <c r="F119" i="12"/>
  <c r="P99" i="12"/>
  <c r="O99" i="12"/>
  <c r="E99" i="12" a="1"/>
  <c r="E99" i="12"/>
  <c r="F99" i="12"/>
  <c r="P131" i="12"/>
  <c r="O131" i="12"/>
  <c r="E131" i="12" a="1"/>
  <c r="E131" i="12"/>
  <c r="F131" i="12"/>
  <c r="P136" i="12"/>
  <c r="O136" i="12"/>
  <c r="E136" i="12" a="1"/>
  <c r="E136" i="12"/>
  <c r="F136" i="12"/>
  <c r="P111" i="12"/>
  <c r="O111" i="12"/>
  <c r="E111" i="12" a="1"/>
  <c r="E111" i="12"/>
  <c r="F111" i="12"/>
  <c r="P66" i="12"/>
  <c r="O66" i="12"/>
  <c r="E66" i="12" a="1"/>
  <c r="E66" i="12"/>
  <c r="F66" i="12"/>
  <c r="P143" i="12"/>
  <c r="O143" i="12"/>
  <c r="E143" i="12" a="1"/>
  <c r="E143" i="12"/>
  <c r="F143" i="12"/>
  <c r="P184" i="12"/>
  <c r="O184" i="12"/>
  <c r="E184" i="12" a="1"/>
  <c r="E184" i="12"/>
  <c r="F184" i="12"/>
  <c r="P128" i="12"/>
  <c r="O128" i="12"/>
  <c r="E128" i="12" a="1"/>
  <c r="E128" i="12"/>
  <c r="F128" i="12"/>
  <c r="P91" i="12"/>
  <c r="O91" i="12"/>
  <c r="E91" i="12" a="1"/>
  <c r="E91" i="12"/>
  <c r="F91" i="12"/>
  <c r="P155" i="12"/>
  <c r="O155" i="12"/>
  <c r="E155" i="12" a="1"/>
  <c r="E155" i="12"/>
  <c r="F155" i="12"/>
  <c r="P151" i="12"/>
  <c r="O151" i="12"/>
  <c r="E151" i="12" a="1"/>
  <c r="E151" i="12"/>
  <c r="F151" i="12"/>
  <c r="P197" i="12"/>
  <c r="O197" i="12"/>
  <c r="E197" i="12" a="1"/>
  <c r="E197" i="12"/>
  <c r="F197" i="12"/>
  <c r="P103" i="12"/>
  <c r="O103" i="12"/>
  <c r="E103" i="12" a="1"/>
  <c r="E103" i="12"/>
  <c r="F103" i="12"/>
  <c r="P163" i="12"/>
  <c r="O163" i="12"/>
  <c r="E163" i="12" a="1"/>
  <c r="E163" i="12"/>
  <c r="F163" i="12"/>
  <c r="P87" i="12"/>
  <c r="O87" i="12"/>
  <c r="E87" i="12" a="1"/>
  <c r="E87" i="12"/>
  <c r="F87" i="12"/>
  <c r="P159" i="12"/>
  <c r="O159" i="12"/>
  <c r="E159" i="12" a="1"/>
  <c r="E159" i="12"/>
  <c r="F159" i="12"/>
  <c r="P72" i="12"/>
  <c r="O72" i="12"/>
  <c r="E72" i="12" a="1"/>
  <c r="E72" i="12"/>
  <c r="F72" i="12"/>
  <c r="P120" i="12"/>
  <c r="O120" i="12"/>
  <c r="E120" i="12" a="1"/>
  <c r="E120" i="12"/>
  <c r="F120" i="12"/>
  <c r="P166" i="12"/>
  <c r="O166" i="12"/>
  <c r="E166" i="12" a="1"/>
  <c r="E166" i="12"/>
  <c r="F166" i="12"/>
  <c r="P104" i="12"/>
  <c r="O104" i="12"/>
  <c r="E104" i="12" a="1"/>
  <c r="E104" i="12"/>
  <c r="F104" i="12"/>
  <c r="P67" i="12"/>
  <c r="O67" i="12"/>
  <c r="E67" i="12" a="1"/>
  <c r="E67" i="12"/>
  <c r="F67" i="12"/>
  <c r="P167" i="12"/>
  <c r="O167" i="12"/>
  <c r="E167" i="12" a="1"/>
  <c r="E167" i="12"/>
  <c r="F167" i="12"/>
  <c r="P90" i="12"/>
  <c r="O90" i="12"/>
  <c r="E90" i="12" a="1"/>
  <c r="E90" i="12"/>
  <c r="F90" i="12"/>
  <c r="D181" i="4" a="1"/>
  <c r="D181" i="4"/>
  <c r="E181" i="4"/>
  <c r="D117" i="4" a="1"/>
  <c r="D117" i="4"/>
  <c r="E117" i="4"/>
  <c r="D101" i="4" a="1"/>
  <c r="D101" i="4"/>
  <c r="E101" i="4"/>
  <c r="M141" i="4"/>
  <c r="L141" i="4"/>
  <c r="E18" i="2"/>
  <c r="Q7" i="1"/>
  <c r="P10" i="1"/>
  <c r="K9" i="1"/>
  <c r="N8" i="1"/>
  <c r="M11" i="1"/>
  <c r="T7" i="1"/>
  <c r="R8" i="1"/>
  <c r="P9" i="1"/>
  <c r="N10" i="1"/>
  <c r="L11" i="1"/>
  <c r="J8" i="1"/>
  <c r="E14" i="2"/>
  <c r="S8" i="1"/>
  <c r="Q9" i="1"/>
  <c r="O10" i="1"/>
  <c r="N11" i="1"/>
  <c r="K8" i="1"/>
  <c r="T8" i="1"/>
  <c r="R9" i="1"/>
  <c r="Q10" i="1"/>
  <c r="O11" i="1"/>
  <c r="L8" i="1"/>
  <c r="J9" i="1"/>
  <c r="T9" i="1"/>
  <c r="R10" i="1"/>
  <c r="P11" i="1"/>
  <c r="M8" i="1"/>
  <c r="L9" i="1"/>
  <c r="J10" i="1"/>
  <c r="S10" i="1"/>
  <c r="Q11" i="1"/>
  <c r="P7" i="1"/>
  <c r="O8" i="1"/>
  <c r="M9" i="1"/>
  <c r="K10" i="1"/>
  <c r="E19" i="2"/>
  <c r="T10" i="1"/>
  <c r="R11" i="1"/>
  <c r="R7" i="1"/>
  <c r="P8" i="1"/>
  <c r="N9" i="1"/>
  <c r="L10" i="1"/>
  <c r="J11" i="1"/>
  <c r="D18" i="2"/>
  <c r="S11" i="1"/>
  <c r="S7" i="1"/>
  <c r="Q8" i="1"/>
  <c r="O9" i="1"/>
  <c r="M10" i="1"/>
  <c r="K11" i="1"/>
  <c r="D19" i="2"/>
  <c r="T11" i="1"/>
  <c r="S9" i="1"/>
  <c r="P170" i="12"/>
  <c r="O170" i="12"/>
  <c r="E170" i="12" a="1"/>
  <c r="E170" i="12"/>
  <c r="F170" i="12"/>
  <c r="P98" i="12"/>
  <c r="O98" i="12"/>
  <c r="E98" i="12" a="1"/>
  <c r="E98" i="12"/>
  <c r="F98" i="12"/>
  <c r="P179" i="12"/>
  <c r="O179" i="12"/>
  <c r="E179" i="12" a="1"/>
  <c r="E179" i="12"/>
  <c r="F179" i="12"/>
  <c r="P74" i="12"/>
  <c r="O74" i="12"/>
  <c r="E74" i="12" a="1"/>
  <c r="E74" i="12"/>
  <c r="F74" i="12"/>
  <c r="O9" i="10"/>
  <c r="O8" i="10"/>
  <c r="F34" i="10"/>
  <c r="N10" i="10"/>
  <c r="C24" i="11"/>
  <c r="N9" i="10"/>
  <c r="O10" i="10"/>
  <c r="N7" i="10"/>
  <c r="N8" i="10"/>
  <c r="F28" i="10"/>
  <c r="O7" i="10"/>
  <c r="P192" i="12"/>
  <c r="O192" i="12"/>
  <c r="E192" i="12" a="1"/>
  <c r="E192" i="12"/>
  <c r="F192" i="12"/>
  <c r="P146" i="12"/>
  <c r="O146" i="12"/>
  <c r="E146" i="12" a="1"/>
  <c r="E146" i="12"/>
  <c r="F146" i="12"/>
  <c r="P183" i="12"/>
  <c r="O183" i="12"/>
  <c r="E183" i="12" a="1"/>
  <c r="E183" i="12"/>
  <c r="F183" i="12"/>
  <c r="P154" i="12"/>
  <c r="O154" i="12"/>
  <c r="E154" i="12" a="1"/>
  <c r="E154" i="12"/>
  <c r="F154" i="12"/>
  <c r="P200" i="12"/>
  <c r="O200" i="12"/>
  <c r="E200" i="12" a="1"/>
  <c r="E200" i="12"/>
  <c r="F200" i="12"/>
  <c r="P162" i="12"/>
  <c r="O162" i="12"/>
  <c r="E162" i="12" a="1"/>
  <c r="E162" i="12"/>
  <c r="F162" i="12"/>
  <c r="D149" i="4" a="1"/>
  <c r="D149" i="4"/>
  <c r="E149" i="4"/>
  <c r="D85" i="4" a="1"/>
  <c r="D85" i="4"/>
  <c r="E85" i="4"/>
  <c r="D245" i="4" a="1"/>
  <c r="D245" i="4"/>
  <c r="E245" i="4"/>
  <c r="G205" i="12"/>
  <c r="C6" i="11"/>
  <c r="E6" i="11"/>
  <c r="H6" i="11"/>
  <c r="G59" i="12"/>
  <c r="G42" i="12"/>
  <c r="G63" i="12"/>
  <c r="G53" i="12"/>
  <c r="G44" i="12"/>
  <c r="G10" i="12"/>
  <c r="G33" i="12"/>
  <c r="G16" i="12"/>
  <c r="G23" i="12"/>
  <c r="G22" i="12"/>
  <c r="G51" i="12"/>
  <c r="G34" i="12"/>
  <c r="G39" i="12"/>
  <c r="G45" i="12"/>
  <c r="G36" i="12"/>
  <c r="G43" i="12"/>
  <c r="G26" i="12"/>
  <c r="G31" i="12"/>
  <c r="G37" i="12"/>
  <c r="G28" i="12"/>
  <c r="G57" i="12"/>
  <c r="G25" i="12"/>
  <c r="G56" i="12"/>
  <c r="G8" i="12"/>
  <c r="G15" i="12"/>
  <c r="G14" i="12"/>
  <c r="G35" i="12"/>
  <c r="G18" i="12"/>
  <c r="G7" i="12"/>
  <c r="G29" i="12"/>
  <c r="G20" i="12"/>
  <c r="G27" i="12"/>
  <c r="G62" i="12"/>
  <c r="G21" i="12"/>
  <c r="G12" i="12"/>
  <c r="G49" i="12"/>
  <c r="G17" i="12"/>
  <c r="G32" i="12"/>
  <c r="G55" i="12"/>
  <c r="G46" i="12"/>
  <c r="G5" i="12"/>
  <c r="G19" i="12"/>
  <c r="G48" i="12"/>
  <c r="G54" i="12"/>
  <c r="G13" i="12"/>
  <c r="G58" i="12"/>
  <c r="G40" i="12"/>
  <c r="G30" i="12"/>
  <c r="G60" i="12"/>
  <c r="G11" i="12"/>
  <c r="G41" i="12"/>
  <c r="G9" i="12"/>
  <c r="G24" i="12"/>
  <c r="G47" i="12"/>
  <c r="G38" i="12"/>
  <c r="G50" i="12"/>
  <c r="G61" i="12"/>
  <c r="G52" i="12"/>
  <c r="G6" i="12"/>
  <c r="D24" i="11"/>
  <c r="E24" i="11"/>
  <c r="D25" i="11"/>
  <c r="C25" i="11"/>
  <c r="C26" i="11"/>
  <c r="D205" i="4" a="1"/>
  <c r="D205" i="4"/>
  <c r="E205" i="4"/>
  <c r="D69" i="4" a="1"/>
  <c r="D69" i="4"/>
  <c r="E69" i="4"/>
  <c r="D133" i="4" a="1"/>
  <c r="D133" i="4"/>
  <c r="E133" i="4"/>
  <c r="D164" i="4" a="1"/>
  <c r="D164" i="4"/>
  <c r="E164" i="4"/>
  <c r="D132" i="4" a="1"/>
  <c r="D132" i="4"/>
  <c r="E132" i="4"/>
  <c r="D197" i="4" a="1"/>
  <c r="D197" i="4"/>
  <c r="E197" i="4"/>
  <c r="D165" i="4" a="1"/>
  <c r="D165" i="4"/>
  <c r="E165" i="4"/>
  <c r="D156" i="4" a="1"/>
  <c r="D156" i="4"/>
  <c r="E156" i="4"/>
  <c r="M189" i="4"/>
  <c r="L189" i="4"/>
  <c r="D107" i="4" a="1"/>
  <c r="D107" i="4"/>
  <c r="E107" i="4"/>
  <c r="D253" i="4" a="1"/>
  <c r="D253" i="4"/>
  <c r="E253" i="4"/>
  <c r="D124" i="4" a="1"/>
  <c r="D124" i="4"/>
  <c r="E124" i="4"/>
  <c r="D93" i="4" a="1"/>
  <c r="D93" i="4"/>
  <c r="E93" i="4"/>
  <c r="D125" i="4" a="1"/>
  <c r="D125" i="4"/>
  <c r="E125" i="4"/>
  <c r="D195" i="4" a="1"/>
  <c r="D195" i="4"/>
  <c r="E195" i="4"/>
  <c r="D67" i="4" a="1"/>
  <c r="D67" i="4"/>
  <c r="E67" i="4"/>
  <c r="D157" i="4" a="1"/>
  <c r="D157" i="4"/>
  <c r="E157" i="4"/>
  <c r="M255" i="4"/>
  <c r="L255" i="4"/>
  <c r="D255" i="4" a="1"/>
  <c r="D255" i="4"/>
  <c r="E255" i="4"/>
  <c r="D223" i="4" a="1"/>
  <c r="D223" i="4"/>
  <c r="E223" i="4"/>
  <c r="M223" i="4"/>
  <c r="L223" i="4"/>
  <c r="M191" i="4"/>
  <c r="L191" i="4"/>
  <c r="D191" i="4" a="1"/>
  <c r="D191" i="4"/>
  <c r="E191" i="4"/>
  <c r="M159" i="4"/>
  <c r="L159" i="4"/>
  <c r="D159" i="4" a="1"/>
  <c r="D159" i="4"/>
  <c r="E159" i="4"/>
  <c r="D127" i="4" a="1"/>
  <c r="D127" i="4"/>
  <c r="E127" i="4"/>
  <c r="M127" i="4"/>
  <c r="L127" i="4"/>
  <c r="D95" i="4" a="1"/>
  <c r="D95" i="4"/>
  <c r="E95" i="4"/>
  <c r="M95" i="4"/>
  <c r="L95" i="4"/>
  <c r="D254" i="4" a="1"/>
  <c r="D254" i="4"/>
  <c r="E254" i="4"/>
  <c r="M254" i="4"/>
  <c r="L254" i="4"/>
  <c r="D222" i="4" a="1"/>
  <c r="D222" i="4"/>
  <c r="E222" i="4"/>
  <c r="M222" i="4"/>
  <c r="L222" i="4"/>
  <c r="D190" i="4" a="1"/>
  <c r="D190" i="4"/>
  <c r="E190" i="4"/>
  <c r="M190" i="4"/>
  <c r="L190" i="4"/>
  <c r="M158" i="4"/>
  <c r="L158" i="4"/>
  <c r="D158" i="4" a="1"/>
  <c r="D158" i="4"/>
  <c r="E158" i="4"/>
  <c r="M126" i="4"/>
  <c r="L126" i="4"/>
  <c r="D126" i="4" a="1"/>
  <c r="D126" i="4"/>
  <c r="E126" i="4"/>
  <c r="D94" i="4" a="1"/>
  <c r="D94" i="4"/>
  <c r="E94" i="4"/>
  <c r="M94" i="4"/>
  <c r="L94" i="4"/>
  <c r="D221" i="4" a="1"/>
  <c r="D221" i="4"/>
  <c r="E221" i="4"/>
  <c r="M221" i="4"/>
  <c r="L221" i="4"/>
  <c r="D252" i="4" a="1"/>
  <c r="D252" i="4"/>
  <c r="E252" i="4"/>
  <c r="M252" i="4"/>
  <c r="L252" i="4"/>
  <c r="M220" i="4"/>
  <c r="L220" i="4"/>
  <c r="D220" i="4" a="1"/>
  <c r="D220" i="4"/>
  <c r="E220" i="4"/>
  <c r="D188" i="4" a="1"/>
  <c r="D188" i="4"/>
  <c r="E188" i="4"/>
  <c r="M188" i="4"/>
  <c r="L188" i="4"/>
  <c r="D92" i="4" a="1"/>
  <c r="D92" i="4"/>
  <c r="E92" i="4"/>
  <c r="M92" i="4"/>
  <c r="L92" i="4"/>
  <c r="D251" i="4" a="1"/>
  <c r="D251" i="4"/>
  <c r="E251" i="4"/>
  <c r="M251" i="4"/>
  <c r="L251" i="4"/>
  <c r="D219" i="4" a="1"/>
  <c r="D219" i="4"/>
  <c r="E219" i="4"/>
  <c r="M219" i="4"/>
  <c r="L219" i="4"/>
  <c r="D187" i="4" a="1"/>
  <c r="D187" i="4"/>
  <c r="E187" i="4"/>
  <c r="M187" i="4"/>
  <c r="L187" i="4"/>
  <c r="D155" i="4" a="1"/>
  <c r="D155" i="4"/>
  <c r="E155" i="4"/>
  <c r="M155" i="4"/>
  <c r="L155" i="4"/>
  <c r="D123" i="4" a="1"/>
  <c r="D123" i="4"/>
  <c r="E123" i="4"/>
  <c r="M123" i="4"/>
  <c r="L123" i="4"/>
  <c r="D91" i="4" a="1"/>
  <c r="D91" i="4"/>
  <c r="E91" i="4"/>
  <c r="M91" i="4"/>
  <c r="L91" i="4"/>
  <c r="D250" i="4" a="1"/>
  <c r="D250" i="4"/>
  <c r="E250" i="4"/>
  <c r="M250" i="4"/>
  <c r="L250" i="4"/>
  <c r="M218" i="4"/>
  <c r="L218" i="4"/>
  <c r="D218" i="4" a="1"/>
  <c r="D218" i="4"/>
  <c r="E218" i="4"/>
  <c r="D186" i="4" a="1"/>
  <c r="D186" i="4"/>
  <c r="E186" i="4"/>
  <c r="M186" i="4"/>
  <c r="L186" i="4"/>
  <c r="D154" i="4" a="1"/>
  <c r="D154" i="4"/>
  <c r="E154" i="4"/>
  <c r="M154" i="4"/>
  <c r="L154" i="4"/>
  <c r="D122" i="4" a="1"/>
  <c r="D122" i="4"/>
  <c r="E122" i="4"/>
  <c r="M122" i="4"/>
  <c r="L122" i="4"/>
  <c r="D90" i="4" a="1"/>
  <c r="D90" i="4"/>
  <c r="E90" i="4"/>
  <c r="M90" i="4"/>
  <c r="L90" i="4"/>
  <c r="D249" i="4" a="1"/>
  <c r="D249" i="4"/>
  <c r="E249" i="4"/>
  <c r="M249" i="4"/>
  <c r="L249" i="4"/>
  <c r="M217" i="4"/>
  <c r="L217" i="4"/>
  <c r="D217" i="4" a="1"/>
  <c r="D217" i="4"/>
  <c r="E217" i="4"/>
  <c r="D185" i="4" a="1"/>
  <c r="D185" i="4"/>
  <c r="E185" i="4"/>
  <c r="M185" i="4"/>
  <c r="L185" i="4"/>
  <c r="D153" i="4" a="1"/>
  <c r="D153" i="4"/>
  <c r="E153" i="4"/>
  <c r="M153" i="4"/>
  <c r="L153" i="4"/>
  <c r="D121" i="4" a="1"/>
  <c r="D121" i="4"/>
  <c r="E121" i="4"/>
  <c r="M121" i="4"/>
  <c r="L121" i="4"/>
  <c r="D89" i="4" a="1"/>
  <c r="D89" i="4"/>
  <c r="E89" i="4"/>
  <c r="M89" i="4"/>
  <c r="L89" i="4"/>
  <c r="D248" i="4" a="1"/>
  <c r="D248" i="4"/>
  <c r="E248" i="4"/>
  <c r="M248" i="4"/>
  <c r="L248" i="4"/>
  <c r="M216" i="4"/>
  <c r="L216" i="4"/>
  <c r="D216" i="4" a="1"/>
  <c r="D216" i="4"/>
  <c r="E216" i="4"/>
  <c r="D184" i="4" a="1"/>
  <c r="D184" i="4"/>
  <c r="E184" i="4"/>
  <c r="M184" i="4"/>
  <c r="L184" i="4"/>
  <c r="D152" i="4" a="1"/>
  <c r="D152" i="4"/>
  <c r="E152" i="4"/>
  <c r="M152" i="4"/>
  <c r="L152" i="4"/>
  <c r="D120" i="4" a="1"/>
  <c r="D120" i="4"/>
  <c r="E120" i="4"/>
  <c r="M120" i="4"/>
  <c r="L120" i="4"/>
  <c r="M88" i="4"/>
  <c r="L88" i="4"/>
  <c r="D88" i="4" a="1"/>
  <c r="D88" i="4"/>
  <c r="E88" i="4"/>
  <c r="M247" i="4"/>
  <c r="L247" i="4"/>
  <c r="D247" i="4" a="1"/>
  <c r="D247" i="4"/>
  <c r="E247" i="4"/>
  <c r="M215" i="4"/>
  <c r="L215" i="4"/>
  <c r="D215" i="4" a="1"/>
  <c r="D215" i="4"/>
  <c r="E215" i="4"/>
  <c r="M183" i="4"/>
  <c r="L183" i="4"/>
  <c r="D183" i="4" a="1"/>
  <c r="D183" i="4"/>
  <c r="E183" i="4"/>
  <c r="M151" i="4"/>
  <c r="L151" i="4"/>
  <c r="D151" i="4" a="1"/>
  <c r="D151" i="4"/>
  <c r="E151" i="4"/>
  <c r="M119" i="4"/>
  <c r="L119" i="4"/>
  <c r="D119" i="4" a="1"/>
  <c r="D119" i="4"/>
  <c r="E119" i="4"/>
  <c r="M87" i="4"/>
  <c r="L87" i="4"/>
  <c r="D87" i="4" a="1"/>
  <c r="D87" i="4"/>
  <c r="E87" i="4"/>
  <c r="M246" i="4"/>
  <c r="L246" i="4"/>
  <c r="D246" i="4" a="1"/>
  <c r="D246" i="4"/>
  <c r="E246" i="4"/>
  <c r="D214" i="4" a="1"/>
  <c r="D214" i="4"/>
  <c r="E214" i="4"/>
  <c r="M214" i="4"/>
  <c r="L214" i="4"/>
  <c r="M182" i="4"/>
  <c r="L182" i="4"/>
  <c r="D182" i="4" a="1"/>
  <c r="D182" i="4"/>
  <c r="E182" i="4"/>
  <c r="M150" i="4"/>
  <c r="L150" i="4"/>
  <c r="D150" i="4" a="1"/>
  <c r="D150" i="4"/>
  <c r="E150" i="4"/>
  <c r="M118" i="4"/>
  <c r="L118" i="4"/>
  <c r="D118" i="4" a="1"/>
  <c r="D118" i="4"/>
  <c r="E118" i="4"/>
  <c r="D86" i="4" a="1"/>
  <c r="D86" i="4"/>
  <c r="E86" i="4"/>
  <c r="M86" i="4"/>
  <c r="L86" i="4"/>
  <c r="M213" i="4"/>
  <c r="L213" i="4"/>
  <c r="D213" i="4" a="1"/>
  <c r="D213" i="4"/>
  <c r="E213" i="4"/>
  <c r="M244" i="4"/>
  <c r="L244" i="4"/>
  <c r="D244" i="4" a="1"/>
  <c r="D244" i="4"/>
  <c r="E244" i="4"/>
  <c r="D212" i="4" a="1"/>
  <c r="D212" i="4"/>
  <c r="E212" i="4"/>
  <c r="M212" i="4"/>
  <c r="L212" i="4"/>
  <c r="M180" i="4"/>
  <c r="L180" i="4"/>
  <c r="D180" i="4" a="1"/>
  <c r="D180" i="4"/>
  <c r="E180" i="4"/>
  <c r="D84" i="4" a="1"/>
  <c r="D84" i="4"/>
  <c r="E84" i="4"/>
  <c r="M84" i="4"/>
  <c r="L84" i="4"/>
  <c r="M243" i="4"/>
  <c r="L243" i="4"/>
  <c r="D243" i="4" a="1"/>
  <c r="D243" i="4"/>
  <c r="E243" i="4"/>
  <c r="M179" i="4"/>
  <c r="L179" i="4"/>
  <c r="D179" i="4" a="1"/>
  <c r="D179" i="4"/>
  <c r="E179" i="4"/>
  <c r="D147" i="4" a="1"/>
  <c r="D147" i="4"/>
  <c r="E147" i="4"/>
  <c r="M147" i="4"/>
  <c r="L147" i="4"/>
  <c r="D115" i="4" a="1"/>
  <c r="D115" i="4"/>
  <c r="E115" i="4"/>
  <c r="M115" i="4"/>
  <c r="L115" i="4"/>
  <c r="M242" i="4"/>
  <c r="L242" i="4"/>
  <c r="D242" i="4" a="1"/>
  <c r="D242" i="4"/>
  <c r="E242" i="4"/>
  <c r="D210" i="4" a="1"/>
  <c r="D210" i="4"/>
  <c r="E210" i="4"/>
  <c r="M210" i="4"/>
  <c r="L210" i="4"/>
  <c r="M178" i="4"/>
  <c r="L178" i="4"/>
  <c r="D178" i="4" a="1"/>
  <c r="D178" i="4"/>
  <c r="E178" i="4"/>
  <c r="D146" i="4" a="1"/>
  <c r="D146" i="4"/>
  <c r="E146" i="4"/>
  <c r="M146" i="4"/>
  <c r="L146" i="4"/>
  <c r="M114" i="4"/>
  <c r="L114" i="4"/>
  <c r="D114" i="4" a="1"/>
  <c r="D114" i="4"/>
  <c r="E114" i="4"/>
  <c r="M82" i="4"/>
  <c r="L82" i="4"/>
  <c r="D82" i="4" a="1"/>
  <c r="D82" i="4"/>
  <c r="E82" i="4"/>
  <c r="M241" i="4"/>
  <c r="L241" i="4"/>
  <c r="D241" i="4" a="1"/>
  <c r="D241" i="4"/>
  <c r="E241" i="4"/>
  <c r="D209" i="4" a="1"/>
  <c r="D209" i="4"/>
  <c r="E209" i="4"/>
  <c r="M209" i="4"/>
  <c r="L209" i="4"/>
  <c r="D177" i="4" a="1"/>
  <c r="D177" i="4"/>
  <c r="E177" i="4"/>
  <c r="M177" i="4"/>
  <c r="L177" i="4"/>
  <c r="M145" i="4"/>
  <c r="L145" i="4"/>
  <c r="D145" i="4" a="1"/>
  <c r="D145" i="4"/>
  <c r="E145" i="4"/>
  <c r="M113" i="4"/>
  <c r="L113" i="4"/>
  <c r="D113" i="4" a="1"/>
  <c r="D113" i="4"/>
  <c r="E113" i="4"/>
  <c r="D81" i="4" a="1"/>
  <c r="D81" i="4"/>
  <c r="E81" i="4"/>
  <c r="M81" i="4"/>
  <c r="L81" i="4"/>
  <c r="D240" i="4" a="1"/>
  <c r="D240" i="4"/>
  <c r="E240" i="4"/>
  <c r="M240" i="4"/>
  <c r="L240" i="4"/>
  <c r="D208" i="4" a="1"/>
  <c r="D208" i="4"/>
  <c r="E208" i="4"/>
  <c r="M208" i="4"/>
  <c r="L208" i="4"/>
  <c r="D176" i="4" a="1"/>
  <c r="D176" i="4"/>
  <c r="E176" i="4"/>
  <c r="M176" i="4"/>
  <c r="L176" i="4"/>
  <c r="D144" i="4" a="1"/>
  <c r="D144" i="4"/>
  <c r="E144" i="4"/>
  <c r="M144" i="4"/>
  <c r="L144" i="4"/>
  <c r="D112" i="4" a="1"/>
  <c r="D112" i="4"/>
  <c r="E112" i="4"/>
  <c r="M112" i="4"/>
  <c r="L112" i="4"/>
  <c r="D80" i="4" a="1"/>
  <c r="D80" i="4"/>
  <c r="E80" i="4"/>
  <c r="M80" i="4"/>
  <c r="L80" i="4"/>
  <c r="M239" i="4"/>
  <c r="L239" i="4"/>
  <c r="D239" i="4" a="1"/>
  <c r="D239" i="4"/>
  <c r="E239" i="4"/>
  <c r="D207" i="4" a="1"/>
  <c r="D207" i="4"/>
  <c r="E207" i="4"/>
  <c r="M207" i="4"/>
  <c r="L207" i="4"/>
  <c r="M175" i="4"/>
  <c r="L175" i="4"/>
  <c r="D175" i="4" a="1"/>
  <c r="D175" i="4"/>
  <c r="E175" i="4"/>
  <c r="M143" i="4"/>
  <c r="L143" i="4"/>
  <c r="D143" i="4" a="1"/>
  <c r="D143" i="4"/>
  <c r="E143" i="4"/>
  <c r="M111" i="4"/>
  <c r="L111" i="4"/>
  <c r="D111" i="4" a="1"/>
  <c r="D111" i="4"/>
  <c r="E111" i="4"/>
  <c r="D79" i="4" a="1"/>
  <c r="D79" i="4"/>
  <c r="E79" i="4"/>
  <c r="M79" i="4"/>
  <c r="L79" i="4"/>
  <c r="M238" i="4"/>
  <c r="L238" i="4"/>
  <c r="D238" i="4" a="1"/>
  <c r="D238" i="4"/>
  <c r="E238" i="4"/>
  <c r="M206" i="4"/>
  <c r="L206" i="4"/>
  <c r="D206" i="4" a="1"/>
  <c r="D206" i="4"/>
  <c r="E206" i="4"/>
  <c r="M174" i="4"/>
  <c r="L174" i="4"/>
  <c r="D174" i="4" a="1"/>
  <c r="D174" i="4"/>
  <c r="E174" i="4"/>
  <c r="D142" i="4" a="1"/>
  <c r="D142" i="4"/>
  <c r="E142" i="4"/>
  <c r="M142" i="4"/>
  <c r="L142" i="4"/>
  <c r="M110" i="4"/>
  <c r="L110" i="4"/>
  <c r="D110" i="4" a="1"/>
  <c r="D110" i="4"/>
  <c r="E110" i="4"/>
  <c r="D78" i="4" a="1"/>
  <c r="D78" i="4"/>
  <c r="E78" i="4"/>
  <c r="M78" i="4"/>
  <c r="L78" i="4"/>
  <c r="M237" i="4"/>
  <c r="L237" i="4"/>
  <c r="D237" i="4" a="1"/>
  <c r="D237" i="4"/>
  <c r="E237" i="4"/>
  <c r="M173" i="4"/>
  <c r="L173" i="4"/>
  <c r="D173" i="4" a="1"/>
  <c r="D173" i="4"/>
  <c r="E173" i="4"/>
  <c r="M77" i="4"/>
  <c r="L77" i="4"/>
  <c r="D77" i="4" a="1"/>
  <c r="D77" i="4"/>
  <c r="E77" i="4"/>
  <c r="M236" i="4"/>
  <c r="L236" i="4"/>
  <c r="D236" i="4" a="1"/>
  <c r="D236" i="4"/>
  <c r="E236" i="4"/>
  <c r="D204" i="4" a="1"/>
  <c r="D204" i="4"/>
  <c r="E204" i="4"/>
  <c r="M204" i="4"/>
  <c r="L204" i="4"/>
  <c r="M172" i="4"/>
  <c r="L172" i="4"/>
  <c r="D172" i="4" a="1"/>
  <c r="D172" i="4"/>
  <c r="E172" i="4"/>
  <c r="M108" i="4"/>
  <c r="L108" i="4"/>
  <c r="D108" i="4" a="1"/>
  <c r="D108" i="4"/>
  <c r="E108" i="4"/>
  <c r="M76" i="4"/>
  <c r="L76" i="4"/>
  <c r="D76" i="4" a="1"/>
  <c r="D76" i="4"/>
  <c r="E76" i="4"/>
  <c r="M235" i="4"/>
  <c r="L235" i="4"/>
  <c r="D235" i="4" a="1"/>
  <c r="D235" i="4"/>
  <c r="E235" i="4"/>
  <c r="D139" i="4" a="1"/>
  <c r="D139" i="4"/>
  <c r="E139" i="4"/>
  <c r="M139" i="4"/>
  <c r="L139" i="4"/>
  <c r="D75" i="4" a="1"/>
  <c r="D75" i="4"/>
  <c r="E75" i="4"/>
  <c r="M75" i="4"/>
  <c r="L75" i="4"/>
  <c r="M234" i="4"/>
  <c r="L234" i="4"/>
  <c r="D234" i="4" a="1"/>
  <c r="D234" i="4"/>
  <c r="E234" i="4"/>
  <c r="D202" i="4" a="1"/>
  <c r="D202" i="4"/>
  <c r="E202" i="4"/>
  <c r="M202" i="4"/>
  <c r="L202" i="4"/>
  <c r="M170" i="4"/>
  <c r="L170" i="4"/>
  <c r="D170" i="4" a="1"/>
  <c r="D170" i="4"/>
  <c r="E170" i="4"/>
  <c r="M138" i="4"/>
  <c r="L138" i="4"/>
  <c r="D138" i="4" a="1"/>
  <c r="D138" i="4"/>
  <c r="E138" i="4"/>
  <c r="D106" i="4" a="1"/>
  <c r="D106" i="4"/>
  <c r="E106" i="4"/>
  <c r="M106" i="4"/>
  <c r="L106" i="4"/>
  <c r="M74" i="4"/>
  <c r="L74" i="4"/>
  <c r="D74" i="4" a="1"/>
  <c r="D74" i="4"/>
  <c r="E74" i="4"/>
  <c r="M233" i="4"/>
  <c r="L233" i="4"/>
  <c r="D233" i="4" a="1"/>
  <c r="D233" i="4"/>
  <c r="E233" i="4"/>
  <c r="M201" i="4"/>
  <c r="L201" i="4"/>
  <c r="D201" i="4" a="1"/>
  <c r="D201" i="4"/>
  <c r="E201" i="4"/>
  <c r="M169" i="4"/>
  <c r="L169" i="4"/>
  <c r="D169" i="4" a="1"/>
  <c r="D169" i="4"/>
  <c r="E169" i="4"/>
  <c r="M137" i="4"/>
  <c r="L137" i="4"/>
  <c r="D137" i="4" a="1"/>
  <c r="D137" i="4"/>
  <c r="E137" i="4"/>
  <c r="D105" i="4" a="1"/>
  <c r="D105" i="4"/>
  <c r="E105" i="4"/>
  <c r="M105" i="4"/>
  <c r="L105" i="4"/>
  <c r="D73" i="4" a="1"/>
  <c r="D73" i="4"/>
  <c r="E73" i="4"/>
  <c r="M73" i="4"/>
  <c r="L73" i="4"/>
  <c r="M232" i="4"/>
  <c r="L232" i="4"/>
  <c r="D232" i="4" a="1"/>
  <c r="D232" i="4"/>
  <c r="E232" i="4"/>
  <c r="D200" i="4" a="1"/>
  <c r="D200" i="4"/>
  <c r="E200" i="4"/>
  <c r="M200" i="4"/>
  <c r="L200" i="4"/>
  <c r="M168" i="4"/>
  <c r="L168" i="4"/>
  <c r="D168" i="4" a="1"/>
  <c r="D168" i="4"/>
  <c r="E168" i="4"/>
  <c r="D136" i="4" a="1"/>
  <c r="D136" i="4"/>
  <c r="E136" i="4"/>
  <c r="M136" i="4"/>
  <c r="L136" i="4"/>
  <c r="M104" i="4"/>
  <c r="L104" i="4"/>
  <c r="D104" i="4" a="1"/>
  <c r="D104" i="4"/>
  <c r="E104" i="4"/>
  <c r="D72" i="4" a="1"/>
  <c r="D72" i="4"/>
  <c r="E72" i="4"/>
  <c r="M72" i="4"/>
  <c r="L72" i="4"/>
  <c r="M171" i="4"/>
  <c r="L171" i="4"/>
  <c r="D171" i="4" a="1"/>
  <c r="D171" i="4"/>
  <c r="E171" i="4"/>
  <c r="D83" i="4" a="1"/>
  <c r="D83" i="4"/>
  <c r="E83" i="4"/>
  <c r="M231" i="4"/>
  <c r="L231" i="4"/>
  <c r="D231" i="4" a="1"/>
  <c r="D231" i="4"/>
  <c r="E231" i="4"/>
  <c r="D199" i="4" a="1"/>
  <c r="D199" i="4"/>
  <c r="E199" i="4"/>
  <c r="M199" i="4"/>
  <c r="L199" i="4"/>
  <c r="M167" i="4"/>
  <c r="L167" i="4"/>
  <c r="D167" i="4" a="1"/>
  <c r="D167" i="4"/>
  <c r="E167" i="4"/>
  <c r="M135" i="4"/>
  <c r="L135" i="4"/>
  <c r="D135" i="4" a="1"/>
  <c r="D135" i="4"/>
  <c r="E135" i="4"/>
  <c r="M103" i="4"/>
  <c r="L103" i="4"/>
  <c r="D103" i="4" a="1"/>
  <c r="D103" i="4"/>
  <c r="E103" i="4"/>
  <c r="M71" i="4"/>
  <c r="L71" i="4"/>
  <c r="D71" i="4" a="1"/>
  <c r="D71" i="4"/>
  <c r="E71" i="4"/>
  <c r="M230" i="4"/>
  <c r="L230" i="4"/>
  <c r="D230" i="4" a="1"/>
  <c r="D230" i="4"/>
  <c r="E230" i="4"/>
  <c r="M198" i="4"/>
  <c r="L198" i="4"/>
  <c r="D198" i="4" a="1"/>
  <c r="D198" i="4"/>
  <c r="E198" i="4"/>
  <c r="M166" i="4"/>
  <c r="L166" i="4"/>
  <c r="D166" i="4" a="1"/>
  <c r="D166" i="4"/>
  <c r="E166" i="4"/>
  <c r="M134" i="4"/>
  <c r="L134" i="4"/>
  <c r="D134" i="4" a="1"/>
  <c r="D134" i="4"/>
  <c r="E134" i="4"/>
  <c r="M102" i="4"/>
  <c r="L102" i="4"/>
  <c r="D102" i="4" a="1"/>
  <c r="D102" i="4"/>
  <c r="E102" i="4"/>
  <c r="M70" i="4"/>
  <c r="L70" i="4"/>
  <c r="D70" i="4" a="1"/>
  <c r="D70" i="4"/>
  <c r="E70" i="4"/>
  <c r="M228" i="4"/>
  <c r="L228" i="4"/>
  <c r="D228" i="4" a="1"/>
  <c r="D228" i="4"/>
  <c r="E228" i="4"/>
  <c r="D196" i="4" a="1"/>
  <c r="D196" i="4"/>
  <c r="E196" i="4"/>
  <c r="M196" i="4"/>
  <c r="L196" i="4"/>
  <c r="M100" i="4"/>
  <c r="L100" i="4"/>
  <c r="D100" i="4" a="1"/>
  <c r="D100" i="4"/>
  <c r="E100" i="4"/>
  <c r="D68" i="4" a="1"/>
  <c r="D68" i="4"/>
  <c r="E68" i="4"/>
  <c r="M68" i="4"/>
  <c r="L68" i="4"/>
  <c r="M203" i="4"/>
  <c r="L203" i="4"/>
  <c r="D203" i="4" a="1"/>
  <c r="D203" i="4"/>
  <c r="E203" i="4"/>
  <c r="D211" i="4" a="1"/>
  <c r="D211" i="4"/>
  <c r="E211" i="4"/>
  <c r="M227" i="4"/>
  <c r="L227" i="4"/>
  <c r="D227" i="4" a="1"/>
  <c r="D227" i="4"/>
  <c r="E227" i="4"/>
  <c r="M163" i="4"/>
  <c r="L163" i="4"/>
  <c r="D163" i="4" a="1"/>
  <c r="D163" i="4"/>
  <c r="E163" i="4"/>
  <c r="M99" i="4"/>
  <c r="L99" i="4"/>
  <c r="D99" i="4" a="1"/>
  <c r="D99" i="4"/>
  <c r="E99" i="4"/>
  <c r="D226" i="4" a="1"/>
  <c r="D226" i="4"/>
  <c r="E226" i="4"/>
  <c r="M226" i="4"/>
  <c r="L226" i="4"/>
  <c r="M194" i="4"/>
  <c r="L194" i="4"/>
  <c r="D194" i="4" a="1"/>
  <c r="D194" i="4"/>
  <c r="E194" i="4"/>
  <c r="M162" i="4"/>
  <c r="L162" i="4"/>
  <c r="D162" i="4" a="1"/>
  <c r="D162" i="4"/>
  <c r="E162" i="4"/>
  <c r="D130" i="4" a="1"/>
  <c r="D130" i="4"/>
  <c r="E130" i="4"/>
  <c r="M130" i="4"/>
  <c r="L130" i="4"/>
  <c r="D98" i="4" a="1"/>
  <c r="D98" i="4"/>
  <c r="E98" i="4"/>
  <c r="M98" i="4"/>
  <c r="L98" i="4"/>
  <c r="D66" i="4" a="1"/>
  <c r="D66" i="4"/>
  <c r="E66" i="4"/>
  <c r="M66" i="4"/>
  <c r="L66" i="4"/>
  <c r="D225" i="4" a="1"/>
  <c r="D225" i="4"/>
  <c r="E225" i="4"/>
  <c r="M225" i="4"/>
  <c r="L225" i="4"/>
  <c r="M193" i="4"/>
  <c r="L193" i="4"/>
  <c r="D193" i="4" a="1"/>
  <c r="D193" i="4"/>
  <c r="E193" i="4"/>
  <c r="M161" i="4"/>
  <c r="L161" i="4"/>
  <c r="D161" i="4" a="1"/>
  <c r="D161" i="4"/>
  <c r="E161" i="4"/>
  <c r="D129" i="4" a="1"/>
  <c r="D129" i="4"/>
  <c r="E129" i="4"/>
  <c r="M129" i="4"/>
  <c r="L129" i="4"/>
  <c r="D97" i="4" a="1"/>
  <c r="D97" i="4"/>
  <c r="E97" i="4"/>
  <c r="M97" i="4"/>
  <c r="L97" i="4"/>
  <c r="M65" i="4"/>
  <c r="L65" i="4"/>
  <c r="D65" i="4" a="1"/>
  <c r="D65" i="4"/>
  <c r="E65" i="4"/>
  <c r="M224" i="4"/>
  <c r="L224" i="4"/>
  <c r="D224" i="4" a="1"/>
  <c r="D224" i="4"/>
  <c r="E224" i="4"/>
  <c r="M192" i="4"/>
  <c r="L192" i="4"/>
  <c r="D192" i="4" a="1"/>
  <c r="D192" i="4"/>
  <c r="E192" i="4"/>
  <c r="M160" i="4"/>
  <c r="L160" i="4"/>
  <c r="D160" i="4" a="1"/>
  <c r="D160" i="4"/>
  <c r="E160" i="4"/>
  <c r="D128" i="4" a="1"/>
  <c r="D128" i="4"/>
  <c r="E128" i="4"/>
  <c r="M128" i="4"/>
  <c r="L128" i="4"/>
  <c r="M96" i="4"/>
  <c r="L96" i="4"/>
  <c r="D96" i="4" a="1"/>
  <c r="D96" i="4"/>
  <c r="E96" i="4"/>
  <c r="M64" i="4"/>
  <c r="L64" i="4"/>
  <c r="D64" i="4" a="1"/>
  <c r="D64" i="4"/>
  <c r="E64" i="4"/>
  <c r="H14" i="2"/>
  <c r="E13" i="2"/>
  <c r="I13" i="2"/>
  <c r="E12" i="2"/>
  <c r="F19" i="2"/>
  <c r="F14" i="2"/>
  <c r="G14" i="2"/>
  <c r="I14" i="2"/>
  <c r="E10" i="2"/>
  <c r="E11" i="2"/>
  <c r="E20" i="2"/>
  <c r="F18" i="2"/>
  <c r="D20" i="2"/>
  <c r="C9" i="11"/>
  <c r="F12" i="11"/>
  <c r="D5" i="2"/>
  <c r="D26" i="11"/>
  <c r="C5" i="4"/>
  <c r="G6" i="11"/>
  <c r="E25" i="11"/>
  <c r="F24" i="11"/>
  <c r="G24" i="11"/>
  <c r="H11" i="2"/>
  <c r="H12" i="2"/>
  <c r="G18" i="2"/>
  <c r="H18" i="2"/>
  <c r="C6" i="4"/>
  <c r="C10" i="4"/>
  <c r="C14" i="4"/>
  <c r="C18" i="4"/>
  <c r="C22" i="4"/>
  <c r="C26" i="4"/>
  <c r="C30" i="4"/>
  <c r="C34" i="4"/>
  <c r="C38" i="4"/>
  <c r="C42" i="4"/>
  <c r="C46" i="4"/>
  <c r="C50" i="4"/>
  <c r="C54" i="4"/>
  <c r="C58" i="4"/>
  <c r="C62" i="4"/>
  <c r="C7" i="4"/>
  <c r="C11" i="4"/>
  <c r="C15" i="4"/>
  <c r="C19" i="4"/>
  <c r="C23" i="4"/>
  <c r="C27" i="4"/>
  <c r="C31" i="4"/>
  <c r="C35" i="4"/>
  <c r="C39" i="4"/>
  <c r="C43" i="4"/>
  <c r="C47" i="4"/>
  <c r="C51" i="4"/>
  <c r="C55" i="4"/>
  <c r="C59" i="4"/>
  <c r="C63" i="4"/>
  <c r="C8" i="4"/>
  <c r="C12" i="4"/>
  <c r="C16" i="4"/>
  <c r="C20" i="4"/>
  <c r="C24" i="4"/>
  <c r="C28" i="4"/>
  <c r="C32" i="4"/>
  <c r="C36" i="4"/>
  <c r="C40" i="4"/>
  <c r="C44" i="4"/>
  <c r="C48" i="4"/>
  <c r="C52" i="4"/>
  <c r="C56" i="4"/>
  <c r="C60" i="4"/>
  <c r="C9" i="4"/>
  <c r="C13" i="4"/>
  <c r="C17" i="4"/>
  <c r="C21" i="4"/>
  <c r="C25" i="4"/>
  <c r="C29" i="4"/>
  <c r="C33" i="4"/>
  <c r="C37" i="4"/>
  <c r="C41" i="4"/>
  <c r="C45" i="4"/>
  <c r="C49" i="4"/>
  <c r="C53" i="4"/>
  <c r="C57" i="4"/>
  <c r="C61" i="4"/>
  <c r="D35" i="2"/>
  <c r="D34" i="2"/>
  <c r="E34" i="2" a="1"/>
  <c r="E34" i="2"/>
  <c r="H13" i="2"/>
  <c r="F12" i="2"/>
  <c r="G12" i="2"/>
  <c r="I12" i="2"/>
  <c r="F13" i="2"/>
  <c r="G13" i="2"/>
  <c r="F11" i="2"/>
  <c r="G11" i="2"/>
  <c r="I11" i="2"/>
  <c r="H10" i="2"/>
  <c r="F10" i="2"/>
  <c r="G10" i="2"/>
  <c r="I10" i="2"/>
  <c r="F20" i="2"/>
  <c r="D4" i="2"/>
  <c r="D3" i="2"/>
  <c r="D27" i="2"/>
  <c r="P33" i="12"/>
  <c r="O33" i="12"/>
  <c r="E33" i="12" a="1"/>
  <c r="E33" i="12"/>
  <c r="F33" i="12"/>
  <c r="P50" i="12"/>
  <c r="O50" i="12"/>
  <c r="E50" i="12" a="1"/>
  <c r="E50" i="12"/>
  <c r="F50" i="12"/>
  <c r="P53" i="12"/>
  <c r="O53" i="12"/>
  <c r="E53" i="12" a="1"/>
  <c r="E53" i="12"/>
  <c r="F53" i="12"/>
  <c r="P58" i="12"/>
  <c r="O58" i="12"/>
  <c r="E58" i="12" a="1"/>
  <c r="E58" i="12"/>
  <c r="F58" i="12"/>
  <c r="P38" i="12"/>
  <c r="O38" i="12"/>
  <c r="E38" i="12" a="1"/>
  <c r="E38" i="12"/>
  <c r="F38" i="12"/>
  <c r="E47" i="12" a="1"/>
  <c r="E47" i="12"/>
  <c r="F47" i="12"/>
  <c r="P47" i="12"/>
  <c r="O47" i="12"/>
  <c r="P5" i="12"/>
  <c r="O5" i="12"/>
  <c r="D205" i="12"/>
  <c r="E5" i="12" a="1"/>
  <c r="E5" i="12"/>
  <c r="F5" i="12"/>
  <c r="F205" i="12"/>
  <c r="P44" i="12"/>
  <c r="O44" i="12"/>
  <c r="E44" i="12" a="1"/>
  <c r="E44" i="12"/>
  <c r="F44" i="12"/>
  <c r="P48" i="12"/>
  <c r="O48" i="12"/>
  <c r="E48" i="12" a="1"/>
  <c r="E48" i="12"/>
  <c r="F48" i="12"/>
  <c r="E14" i="12" a="1"/>
  <c r="E14" i="12"/>
  <c r="F14" i="12"/>
  <c r="P14" i="12"/>
  <c r="O14" i="12"/>
  <c r="P15" i="12"/>
  <c r="O15" i="12"/>
  <c r="E15" i="12" a="1"/>
  <c r="E15" i="12"/>
  <c r="F15" i="12"/>
  <c r="E55" i="12" a="1"/>
  <c r="E55" i="12"/>
  <c r="F55" i="12"/>
  <c r="P55" i="12"/>
  <c r="O55" i="12"/>
  <c r="P59" i="12"/>
  <c r="O59" i="12"/>
  <c r="E59" i="12" a="1"/>
  <c r="E59" i="12"/>
  <c r="F59" i="12"/>
  <c r="E20" i="12" a="1"/>
  <c r="E20" i="12"/>
  <c r="F20" i="12"/>
  <c r="P20" i="12"/>
  <c r="O20" i="12"/>
  <c r="P24" i="12"/>
  <c r="O24" i="12"/>
  <c r="E24" i="12" a="1"/>
  <c r="E24" i="12"/>
  <c r="F24" i="12"/>
  <c r="P7" i="12"/>
  <c r="O7" i="12"/>
  <c r="E7" i="12" a="1"/>
  <c r="E7" i="12"/>
  <c r="F7" i="12"/>
  <c r="P35" i="12"/>
  <c r="O35" i="12"/>
  <c r="E35" i="12" a="1"/>
  <c r="E35" i="12"/>
  <c r="F35" i="12"/>
  <c r="P16" i="12"/>
  <c r="O16" i="12"/>
  <c r="E16" i="12" a="1"/>
  <c r="E16" i="12"/>
  <c r="F16" i="12"/>
  <c r="P23" i="12"/>
  <c r="O23" i="12"/>
  <c r="E23" i="12" a="1"/>
  <c r="E23" i="12"/>
  <c r="F23" i="12"/>
  <c r="E32" i="12" a="1"/>
  <c r="E32" i="12"/>
  <c r="F32" i="12"/>
  <c r="P32" i="12"/>
  <c r="O32" i="12"/>
  <c r="E8" i="12" a="1"/>
  <c r="E8" i="12"/>
  <c r="F8" i="12"/>
  <c r="P8" i="12"/>
  <c r="O8" i="12"/>
  <c r="P21" i="12"/>
  <c r="O21" i="12"/>
  <c r="E21" i="12" a="1"/>
  <c r="E21" i="12"/>
  <c r="F21" i="12"/>
  <c r="P27" i="12"/>
  <c r="O27" i="12"/>
  <c r="E27" i="12" a="1"/>
  <c r="E27" i="12"/>
  <c r="F27" i="12"/>
  <c r="P12" i="12"/>
  <c r="O12" i="12"/>
  <c r="E12" i="12" a="1"/>
  <c r="E12" i="12"/>
  <c r="F12" i="12"/>
  <c r="P61" i="12"/>
  <c r="O61" i="12"/>
  <c r="E61" i="12" a="1"/>
  <c r="E61" i="12"/>
  <c r="F61" i="12"/>
  <c r="P45" i="12"/>
  <c r="O45" i="12"/>
  <c r="E45" i="12" a="1"/>
  <c r="E45" i="12"/>
  <c r="F45" i="12"/>
  <c r="P62" i="12"/>
  <c r="O62" i="12"/>
  <c r="E62" i="12" a="1"/>
  <c r="E62" i="12"/>
  <c r="F62" i="12"/>
  <c r="P57" i="12"/>
  <c r="O57" i="12"/>
  <c r="E57" i="12" a="1"/>
  <c r="E57" i="12"/>
  <c r="F57" i="12"/>
  <c r="P17" i="12"/>
  <c r="O17" i="12"/>
  <c r="E17" i="12" a="1"/>
  <c r="E17" i="12"/>
  <c r="F17" i="12"/>
  <c r="P43" i="12"/>
  <c r="O43" i="12"/>
  <c r="E43" i="12" a="1"/>
  <c r="E43" i="12"/>
  <c r="F43" i="12"/>
  <c r="P49" i="12"/>
  <c r="O49" i="12"/>
  <c r="E49" i="12" a="1"/>
  <c r="E49" i="12"/>
  <c r="F49" i="12"/>
  <c r="P19" i="12"/>
  <c r="O19" i="12"/>
  <c r="E19" i="12" a="1"/>
  <c r="E19" i="12"/>
  <c r="F19" i="12"/>
  <c r="P52" i="12"/>
  <c r="O52" i="12"/>
  <c r="E52" i="12" a="1"/>
  <c r="E52" i="12"/>
  <c r="F52" i="12"/>
  <c r="E34" i="12" a="1"/>
  <c r="E34" i="12"/>
  <c r="F34" i="12"/>
  <c r="P34" i="12"/>
  <c r="O34" i="12"/>
  <c r="P36" i="12"/>
  <c r="O36" i="12"/>
  <c r="E36" i="12" a="1"/>
  <c r="E36" i="12"/>
  <c r="F36" i="12"/>
  <c r="E63" i="12" a="1"/>
  <c r="E63" i="12"/>
  <c r="F63" i="12"/>
  <c r="P63" i="12"/>
  <c r="O63" i="12"/>
  <c r="P40" i="12"/>
  <c r="O40" i="12"/>
  <c r="E40" i="12" a="1"/>
  <c r="E40" i="12"/>
  <c r="F40" i="12"/>
  <c r="P28" i="12"/>
  <c r="O28" i="12"/>
  <c r="E28" i="12" a="1"/>
  <c r="E28" i="12"/>
  <c r="F28" i="12"/>
  <c r="P31" i="12"/>
  <c r="O31" i="12"/>
  <c r="E31" i="12" a="1"/>
  <c r="E31" i="12"/>
  <c r="F31" i="12"/>
  <c r="P18" i="12"/>
  <c r="O18" i="12"/>
  <c r="E18" i="12" a="1"/>
  <c r="E18" i="12"/>
  <c r="F18" i="12"/>
  <c r="P13" i="12"/>
  <c r="O13" i="12"/>
  <c r="E13" i="12" a="1"/>
  <c r="E13" i="12"/>
  <c r="F13" i="12"/>
  <c r="P6" i="12"/>
  <c r="O6" i="12"/>
  <c r="E6" i="12" a="1"/>
  <c r="E6" i="12"/>
  <c r="F6" i="12"/>
  <c r="E39" i="12" a="1"/>
  <c r="E39" i="12"/>
  <c r="F39" i="12"/>
  <c r="P39" i="12"/>
  <c r="O39" i="12"/>
  <c r="P54" i="12"/>
  <c r="O54" i="12"/>
  <c r="E54" i="12" a="1"/>
  <c r="E54" i="12"/>
  <c r="F54" i="12"/>
  <c r="P41" i="12"/>
  <c r="O41" i="12"/>
  <c r="E41" i="12" a="1"/>
  <c r="E41" i="12"/>
  <c r="F41" i="12"/>
  <c r="P46" i="12"/>
  <c r="O46" i="12"/>
  <c r="P29" i="12"/>
  <c r="O29" i="12"/>
  <c r="E29" i="12" a="1"/>
  <c r="E29" i="12"/>
  <c r="F29" i="12"/>
  <c r="P60" i="12"/>
  <c r="O60" i="12"/>
  <c r="E60" i="12" a="1"/>
  <c r="E60" i="12"/>
  <c r="F60" i="12"/>
  <c r="E56" i="12" a="1"/>
  <c r="E56" i="12"/>
  <c r="F56" i="12"/>
  <c r="P56" i="12"/>
  <c r="O56" i="12"/>
  <c r="E26" i="12" a="1"/>
  <c r="E26" i="12"/>
  <c r="F26" i="12"/>
  <c r="P26" i="12"/>
  <c r="O26" i="12"/>
  <c r="P42" i="12"/>
  <c r="O42" i="12"/>
  <c r="E42" i="12" a="1"/>
  <c r="E42" i="12"/>
  <c r="F42" i="12"/>
  <c r="P30" i="12"/>
  <c r="O30" i="12"/>
  <c r="E30" i="12" a="1"/>
  <c r="E30" i="12"/>
  <c r="F30" i="12"/>
  <c r="E9" i="12" a="1"/>
  <c r="E9" i="12"/>
  <c r="F9" i="12"/>
  <c r="P9" i="12"/>
  <c r="O9" i="12"/>
  <c r="E11" i="12" a="1"/>
  <c r="E11" i="12"/>
  <c r="F11" i="12"/>
  <c r="P11" i="12"/>
  <c r="O11" i="12"/>
  <c r="E37" i="12" a="1"/>
  <c r="E37" i="12"/>
  <c r="F37" i="12"/>
  <c r="P37" i="12"/>
  <c r="O37" i="12"/>
  <c r="E51" i="12" a="1"/>
  <c r="E51" i="12"/>
  <c r="F51" i="12"/>
  <c r="P51" i="12"/>
  <c r="O51" i="12"/>
  <c r="P10" i="12"/>
  <c r="O10" i="12"/>
  <c r="E10" i="12" a="1"/>
  <c r="E10" i="12"/>
  <c r="F10" i="12"/>
  <c r="P25" i="12"/>
  <c r="O25" i="12"/>
  <c r="E25" i="12" a="1"/>
  <c r="E25" i="12"/>
  <c r="F25" i="12"/>
  <c r="P22" i="12"/>
  <c r="O22" i="12"/>
  <c r="E22" i="12" a="1"/>
  <c r="E22" i="12"/>
  <c r="F22" i="12"/>
  <c r="E46" i="12" a="1"/>
  <c r="E46" i="12"/>
  <c r="F46" i="12"/>
  <c r="H26" i="2"/>
  <c r="H27" i="2"/>
  <c r="G26" i="2"/>
  <c r="H25" i="2"/>
  <c r="F28" i="2"/>
  <c r="G25" i="2"/>
  <c r="E28" i="2"/>
  <c r="F25" i="2"/>
  <c r="D28" i="2"/>
  <c r="E27" i="2"/>
  <c r="D26" i="2"/>
  <c r="F27" i="2"/>
  <c r="H24" i="2"/>
  <c r="F24" i="2"/>
  <c r="D25" i="2"/>
  <c r="G28" i="2"/>
  <c r="E26" i="2"/>
  <c r="G24" i="2"/>
  <c r="E24" i="2"/>
  <c r="D28" i="4" a="1"/>
  <c r="D28" i="4"/>
  <c r="E28" i="4"/>
  <c r="M28" i="4"/>
  <c r="L28" i="4"/>
  <c r="M25" i="4"/>
  <c r="L25" i="4"/>
  <c r="D25" i="4" a="1"/>
  <c r="D25" i="4"/>
  <c r="E25" i="4"/>
  <c r="M52" i="4"/>
  <c r="L52" i="4"/>
  <c r="D52" i="4" a="1"/>
  <c r="D52" i="4"/>
  <c r="E52" i="4"/>
  <c r="M49" i="4"/>
  <c r="L49" i="4"/>
  <c r="D49" i="4" a="1"/>
  <c r="D49" i="4"/>
  <c r="E49" i="4"/>
  <c r="D50" i="4" a="1"/>
  <c r="D50" i="4"/>
  <c r="E50" i="4"/>
  <c r="M50" i="4"/>
  <c r="L50" i="4"/>
  <c r="M35" i="4"/>
  <c r="L35" i="4"/>
  <c r="D35" i="4" a="1"/>
  <c r="D35" i="4"/>
  <c r="E35" i="4"/>
  <c r="D46" i="4" a="1"/>
  <c r="D46" i="4"/>
  <c r="E46" i="4"/>
  <c r="M46" i="4"/>
  <c r="L46" i="4"/>
  <c r="M36" i="4"/>
  <c r="L36" i="4"/>
  <c r="D36" i="4" a="1"/>
  <c r="D36" i="4"/>
  <c r="E36" i="4"/>
  <c r="M60" i="4"/>
  <c r="L60" i="4"/>
  <c r="D60" i="4" a="1"/>
  <c r="D60" i="4"/>
  <c r="E60" i="4"/>
  <c r="M32" i="4"/>
  <c r="L32" i="4"/>
  <c r="D32" i="4" a="1"/>
  <c r="D32" i="4"/>
  <c r="E32" i="4"/>
  <c r="M47" i="4"/>
  <c r="L47" i="4"/>
  <c r="D47" i="4" a="1"/>
  <c r="D47" i="4"/>
  <c r="E47" i="4"/>
  <c r="M57" i="4"/>
  <c r="L57" i="4"/>
  <c r="D57" i="4" a="1"/>
  <c r="D57" i="4"/>
  <c r="E57" i="4"/>
  <c r="M29" i="4"/>
  <c r="L29" i="4"/>
  <c r="D29" i="4" a="1"/>
  <c r="D29" i="4"/>
  <c r="E29" i="4"/>
  <c r="M62" i="4"/>
  <c r="L62" i="4"/>
  <c r="D62" i="4" a="1"/>
  <c r="D62" i="4"/>
  <c r="E62" i="4"/>
  <c r="M45" i="4"/>
  <c r="L45" i="4"/>
  <c r="D45" i="4" a="1"/>
  <c r="D45" i="4"/>
  <c r="E45" i="4"/>
  <c r="M33" i="4"/>
  <c r="L33" i="4"/>
  <c r="D33" i="4" a="1"/>
  <c r="D33" i="4"/>
  <c r="E33" i="4"/>
  <c r="M30" i="4"/>
  <c r="L30" i="4"/>
  <c r="D30" i="4" a="1"/>
  <c r="D30" i="4"/>
  <c r="E30" i="4"/>
  <c r="M43" i="4"/>
  <c r="L43" i="4"/>
  <c r="D43" i="4" a="1"/>
  <c r="D43" i="4"/>
  <c r="E43" i="4"/>
  <c r="D54" i="4" a="1"/>
  <c r="D54" i="4"/>
  <c r="E54" i="4"/>
  <c r="M54" i="4"/>
  <c r="L54" i="4"/>
  <c r="D48" i="4" a="1"/>
  <c r="D48" i="4"/>
  <c r="E48" i="4"/>
  <c r="M48" i="4"/>
  <c r="L48" i="4"/>
  <c r="D31" i="4" a="1"/>
  <c r="D31" i="4"/>
  <c r="E31" i="4"/>
  <c r="M31" i="4"/>
  <c r="L31" i="4"/>
  <c r="M37" i="4"/>
  <c r="L37" i="4"/>
  <c r="D37" i="4" a="1"/>
  <c r="D37" i="4"/>
  <c r="E37" i="4"/>
  <c r="M58" i="4"/>
  <c r="L58" i="4"/>
  <c r="D58" i="4" a="1"/>
  <c r="D58" i="4"/>
  <c r="E58" i="4"/>
  <c r="M55" i="4"/>
  <c r="L55" i="4"/>
  <c r="D55" i="4" a="1"/>
  <c r="D55" i="4"/>
  <c r="E55" i="4"/>
  <c r="D61" i="4" a="1"/>
  <c r="D61" i="4"/>
  <c r="E61" i="4"/>
  <c r="M61" i="4"/>
  <c r="L61" i="4"/>
  <c r="M40" i="4"/>
  <c r="L40" i="4"/>
  <c r="D40" i="4" a="1"/>
  <c r="D40" i="4"/>
  <c r="E40" i="4"/>
  <c r="M34" i="4"/>
  <c r="L34" i="4"/>
  <c r="D34" i="4" a="1"/>
  <c r="D34" i="4"/>
  <c r="E34" i="4"/>
  <c r="M56" i="4"/>
  <c r="L56" i="4"/>
  <c r="D56" i="4" a="1"/>
  <c r="D56" i="4"/>
  <c r="E56" i="4"/>
  <c r="M53" i="4"/>
  <c r="L53" i="4"/>
  <c r="D53" i="4" a="1"/>
  <c r="D53" i="4"/>
  <c r="E53" i="4"/>
  <c r="D44" i="4" a="1"/>
  <c r="D44" i="4"/>
  <c r="E44" i="4"/>
  <c r="M44" i="4"/>
  <c r="L44" i="4"/>
  <c r="M41" i="4"/>
  <c r="L41" i="4"/>
  <c r="D41" i="4" a="1"/>
  <c r="D41" i="4"/>
  <c r="E41" i="4"/>
  <c r="D38" i="4" a="1"/>
  <c r="D38" i="4"/>
  <c r="E38" i="4"/>
  <c r="M38" i="4"/>
  <c r="L38" i="4"/>
  <c r="M26" i="4"/>
  <c r="L26" i="4"/>
  <c r="D26" i="4" a="1"/>
  <c r="D26" i="4"/>
  <c r="E26" i="4"/>
  <c r="M59" i="4"/>
  <c r="L59" i="4"/>
  <c r="D59" i="4" a="1"/>
  <c r="D59" i="4"/>
  <c r="E59" i="4"/>
  <c r="M42" i="4"/>
  <c r="L42" i="4"/>
  <c r="D42" i="4" a="1"/>
  <c r="D42" i="4"/>
  <c r="E42" i="4"/>
  <c r="M39" i="4"/>
  <c r="L39" i="4"/>
  <c r="D39" i="4" a="1"/>
  <c r="D39" i="4"/>
  <c r="E39" i="4"/>
  <c r="M27" i="4"/>
  <c r="L27" i="4"/>
  <c r="D27" i="4" a="1"/>
  <c r="D27" i="4"/>
  <c r="E27" i="4"/>
  <c r="M63" i="4"/>
  <c r="L63" i="4"/>
  <c r="D63" i="4" a="1"/>
  <c r="D63" i="4"/>
  <c r="E63" i="4"/>
  <c r="M51" i="4"/>
  <c r="L51" i="4"/>
  <c r="D51" i="4" a="1"/>
  <c r="D51" i="4"/>
  <c r="E51" i="4"/>
  <c r="E35" i="2" a="1"/>
  <c r="E35" i="2"/>
  <c r="F34" i="2"/>
  <c r="G34" i="2"/>
  <c r="M15" i="4"/>
  <c r="L15" i="4"/>
  <c r="D15" i="4" a="1"/>
  <c r="D15" i="4"/>
  <c r="E15" i="4"/>
  <c r="D14" i="4" a="1"/>
  <c r="D14" i="4"/>
  <c r="E14" i="4"/>
  <c r="M14" i="4"/>
  <c r="L14" i="4"/>
  <c r="M9" i="4"/>
  <c r="L9" i="4"/>
  <c r="D9" i="4" a="1"/>
  <c r="D9" i="4"/>
  <c r="E9" i="4"/>
  <c r="M10" i="4"/>
  <c r="L10" i="4"/>
  <c r="D10" i="4" a="1"/>
  <c r="D10" i="4"/>
  <c r="E10" i="4"/>
  <c r="M12" i="4"/>
  <c r="L12" i="4"/>
  <c r="D12" i="4" a="1"/>
  <c r="D12" i="4"/>
  <c r="E12" i="4"/>
  <c r="M18" i="4"/>
  <c r="L18" i="4"/>
  <c r="D18" i="4" a="1"/>
  <c r="D18" i="4"/>
  <c r="E18" i="4"/>
  <c r="M11" i="4"/>
  <c r="L11" i="4"/>
  <c r="D11" i="4" a="1"/>
  <c r="D11" i="4"/>
  <c r="E11" i="4"/>
  <c r="C256" i="4"/>
  <c r="D256" i="4"/>
  <c r="E256" i="4"/>
  <c r="D5" i="4" a="1"/>
  <c r="D5" i="4"/>
  <c r="E5" i="4"/>
  <c r="M5" i="4"/>
  <c r="L5" i="4"/>
  <c r="B256" i="4"/>
  <c r="M256" i="4"/>
  <c r="L256" i="4"/>
  <c r="M22" i="4"/>
  <c r="L22" i="4"/>
  <c r="D22" i="4" a="1"/>
  <c r="D22" i="4"/>
  <c r="E22" i="4"/>
  <c r="D17" i="4" a="1"/>
  <c r="D17" i="4"/>
  <c r="E17" i="4"/>
  <c r="M17" i="4"/>
  <c r="L17" i="4"/>
  <c r="M21" i="4"/>
  <c r="L21" i="4"/>
  <c r="D21" i="4" a="1"/>
  <c r="D21" i="4"/>
  <c r="E21" i="4"/>
  <c r="M13" i="4"/>
  <c r="L13" i="4"/>
  <c r="D13" i="4" a="1"/>
  <c r="D13" i="4"/>
  <c r="E13" i="4"/>
  <c r="M20" i="4"/>
  <c r="L20" i="4"/>
  <c r="D20" i="4" a="1"/>
  <c r="D20" i="4"/>
  <c r="E20" i="4"/>
  <c r="M23" i="4"/>
  <c r="L23" i="4"/>
  <c r="D23" i="4" a="1"/>
  <c r="D23" i="4"/>
  <c r="E23" i="4"/>
  <c r="M19" i="4"/>
  <c r="L19" i="4"/>
  <c r="D19" i="4" a="1"/>
  <c r="D19" i="4"/>
  <c r="E19" i="4"/>
  <c r="M24" i="4"/>
  <c r="L24" i="4"/>
  <c r="D24" i="4" a="1"/>
  <c r="D24" i="4"/>
  <c r="E24" i="4"/>
  <c r="D6" i="4" a="1"/>
  <c r="D6" i="4"/>
  <c r="E6" i="4"/>
  <c r="M6" i="4"/>
  <c r="L6" i="4"/>
  <c r="M8" i="4"/>
  <c r="L8" i="4"/>
  <c r="D8" i="4" a="1"/>
  <c r="D8" i="4"/>
  <c r="E8" i="4"/>
  <c r="M16" i="4"/>
  <c r="L16" i="4"/>
  <c r="D16" i="4" a="1"/>
  <c r="D16" i="4"/>
  <c r="E16" i="4"/>
  <c r="D7" i="4" a="1"/>
  <c r="D7" i="4"/>
  <c r="E7" i="4"/>
  <c r="M7" i="4"/>
  <c r="L7" i="4"/>
  <c r="P205" i="12"/>
  <c r="O205" i="12"/>
  <c r="E205" i="12" a="1"/>
  <c r="E205" i="12"/>
  <c r="F35" i="2"/>
  <c r="G35" i="2"/>
</calcChain>
</file>

<file path=xl/sharedStrings.xml><?xml version="1.0" encoding="utf-8"?>
<sst xmlns="http://schemas.openxmlformats.org/spreadsheetml/2006/main" count="130" uniqueCount="92">
  <si>
    <t>Quantile</t>
  </si>
  <si>
    <t>Z</t>
  </si>
  <si>
    <t>Residuals</t>
  </si>
  <si>
    <t>Standard Error</t>
  </si>
  <si>
    <t>Source</t>
  </si>
  <si>
    <t>SS</t>
  </si>
  <si>
    <t>df</t>
  </si>
  <si>
    <t>MS</t>
  </si>
  <si>
    <t>F</t>
  </si>
  <si>
    <t>Total</t>
  </si>
  <si>
    <t>Regression</t>
  </si>
  <si>
    <t>t-stat</t>
  </si>
  <si>
    <t>p-value</t>
  </si>
  <si>
    <t xml:space="preserve"> Y Intercept</t>
  </si>
  <si>
    <t>Inference for Multiple Regression</t>
  </si>
  <si>
    <t>y-hat</t>
  </si>
  <si>
    <t>Interval</t>
  </si>
  <si>
    <t>+/- ME</t>
  </si>
  <si>
    <t>y</t>
  </si>
  <si>
    <t>Confidence</t>
  </si>
  <si>
    <t>Prediction</t>
  </si>
  <si>
    <t># of x variables</t>
  </si>
  <si>
    <t>Multiple Regression Data</t>
  </si>
  <si>
    <r>
      <t>x</t>
    </r>
    <r>
      <rPr>
        <b/>
        <vertAlign val="subscript"/>
        <sz val="11"/>
        <rFont val="Arial"/>
        <family val="2"/>
      </rPr>
      <t>1</t>
    </r>
  </si>
  <si>
    <r>
      <t>x</t>
    </r>
    <r>
      <rPr>
        <b/>
        <vertAlign val="subscript"/>
        <sz val="11"/>
        <rFont val="Arial"/>
        <family val="2"/>
      </rPr>
      <t>2</t>
    </r>
  </si>
  <si>
    <r>
      <t>x</t>
    </r>
    <r>
      <rPr>
        <b/>
        <vertAlign val="subscript"/>
        <sz val="11"/>
        <rFont val="Arial"/>
        <family val="2"/>
      </rPr>
      <t>3</t>
    </r>
    <r>
      <rPr>
        <sz val="10"/>
        <rFont val="Arial"/>
        <family val="2"/>
      </rPr>
      <t/>
    </r>
  </si>
  <si>
    <r>
      <t>x</t>
    </r>
    <r>
      <rPr>
        <b/>
        <vertAlign val="subscript"/>
        <sz val="11"/>
        <rFont val="Arial"/>
        <family val="2"/>
      </rPr>
      <t>4</t>
    </r>
    <r>
      <rPr>
        <sz val="10"/>
        <rFont val="Arial"/>
        <family val="2"/>
      </rPr>
      <t/>
    </r>
  </si>
  <si>
    <r>
      <t>x</t>
    </r>
    <r>
      <rPr>
        <b/>
        <vertAlign val="subscript"/>
        <sz val="11"/>
        <rFont val="Arial"/>
        <family val="2"/>
      </rPr>
      <t>5</t>
    </r>
    <r>
      <rPr>
        <sz val="10"/>
        <rFont val="Arial"/>
        <family val="2"/>
      </rPr>
      <t/>
    </r>
  </si>
  <si>
    <t>Confidence Interval 95%</t>
  </si>
  <si>
    <r>
      <t>R</t>
    </r>
    <r>
      <rPr>
        <b/>
        <vertAlign val="superscript"/>
        <sz val="11"/>
        <rFont val="Arial"/>
        <family val="2"/>
      </rPr>
      <t>2</t>
    </r>
  </si>
  <si>
    <r>
      <t>Adjusted</t>
    </r>
    <r>
      <rPr>
        <b/>
        <i/>
        <sz val="11"/>
        <rFont val="Arial"/>
        <family val="2"/>
      </rPr>
      <t xml:space="preserve"> R</t>
    </r>
    <r>
      <rPr>
        <b/>
        <vertAlign val="superscript"/>
        <sz val="11"/>
        <rFont val="Arial"/>
        <family val="2"/>
      </rPr>
      <t>2</t>
    </r>
  </si>
  <si>
    <r>
      <t>slope (</t>
    </r>
    <r>
      <rPr>
        <b/>
        <i/>
        <sz val="11"/>
        <rFont val="Arial"/>
        <family val="2"/>
      </rPr>
      <t>b</t>
    </r>
    <r>
      <rPr>
        <b/>
        <sz val="11"/>
        <rFont val="Arial"/>
        <family val="2"/>
      </rPr>
      <t>)</t>
    </r>
  </si>
  <si>
    <r>
      <t>SE (</t>
    </r>
    <r>
      <rPr>
        <b/>
        <i/>
        <sz val="11"/>
        <rFont val="Arial"/>
        <family val="2"/>
      </rPr>
      <t>b</t>
    </r>
    <r>
      <rPr>
        <b/>
        <sz val="11"/>
        <rFont val="Arial"/>
        <family val="2"/>
      </rPr>
      <t>)</t>
    </r>
  </si>
  <si>
    <r>
      <t>p</t>
    </r>
    <r>
      <rPr>
        <b/>
        <sz val="11"/>
        <rFont val="Arial"/>
        <family val="2"/>
      </rPr>
      <t>-value</t>
    </r>
  </si>
  <si>
    <t>Signifcance Tests of Slopes</t>
  </si>
  <si>
    <t>ANOVA Test of Model Signifcance</t>
  </si>
  <si>
    <t>Correlation Matrix: Collinearity Check</t>
  </si>
  <si>
    <t>Forecasting with Regression Equation</t>
  </si>
  <si>
    <t>Simple Linear Regression</t>
  </si>
  <si>
    <t>Regression Equation: Predicted y = slope (x) + intercept</t>
  </si>
  <si>
    <t>Slope</t>
  </si>
  <si>
    <t>if x =</t>
  </si>
  <si>
    <t>y-hat =</t>
  </si>
  <si>
    <t>Intercept</t>
  </si>
  <si>
    <t>r</t>
  </si>
  <si>
    <t>Mean X</t>
  </si>
  <si>
    <t>Std. Dev. X</t>
  </si>
  <si>
    <t>Mean Y</t>
  </si>
  <si>
    <t>Std. Dev. Y</t>
  </si>
  <si>
    <t>Regression Standard Error</t>
  </si>
  <si>
    <t>Number of Observations</t>
  </si>
  <si>
    <t>s</t>
  </si>
  <si>
    <t>n</t>
  </si>
  <si>
    <t>Confidence Interval for Slope</t>
  </si>
  <si>
    <t>±</t>
  </si>
  <si>
    <t>=</t>
  </si>
  <si>
    <t xml:space="preserve">          Null Hypothesis</t>
  </si>
  <si>
    <t>Confidence Interval for Mean Response</t>
  </si>
  <si>
    <t>if X</t>
  </si>
  <si>
    <t>Prediction Interval for Single Observation</t>
  </si>
  <si>
    <r>
      <t>r</t>
    </r>
    <r>
      <rPr>
        <b/>
        <i/>
        <vertAlign val="superscript"/>
        <sz val="11"/>
        <rFont val="Arial"/>
        <family val="2"/>
      </rPr>
      <t>2</t>
    </r>
  </si>
  <si>
    <r>
      <t xml:space="preserve">1 - </t>
    </r>
    <r>
      <rPr>
        <b/>
        <sz val="11"/>
        <rFont val="Symbol"/>
        <family val="1"/>
      </rPr>
      <t>a</t>
    </r>
  </si>
  <si>
    <r>
      <t>t * SE</t>
    </r>
    <r>
      <rPr>
        <b/>
        <i/>
        <sz val="11"/>
        <rFont val="Arial"/>
        <family val="2"/>
      </rPr>
      <t>b</t>
    </r>
    <r>
      <rPr>
        <b/>
        <vertAlign val="subscript"/>
        <sz val="11"/>
        <rFont val="Arial"/>
        <family val="2"/>
      </rPr>
      <t>1</t>
    </r>
  </si>
  <si>
    <r>
      <t xml:space="preserve">Ho: </t>
    </r>
    <r>
      <rPr>
        <b/>
        <sz val="11"/>
        <rFont val="Symbol"/>
        <family val="1"/>
      </rPr>
      <t>b</t>
    </r>
    <r>
      <rPr>
        <b/>
        <vertAlign val="subscript"/>
        <sz val="11"/>
        <rFont val="Symbol"/>
        <family val="1"/>
      </rPr>
      <t>1</t>
    </r>
    <r>
      <rPr>
        <b/>
        <sz val="11"/>
        <rFont val="Arial"/>
        <family val="2"/>
      </rPr>
      <t xml:space="preserve"> = </t>
    </r>
  </si>
  <si>
    <r>
      <t xml:space="preserve">Ha: </t>
    </r>
    <r>
      <rPr>
        <b/>
        <sz val="11"/>
        <rFont val="Symbol"/>
        <family val="1"/>
      </rPr>
      <t>b</t>
    </r>
    <r>
      <rPr>
        <b/>
        <vertAlign val="subscript"/>
        <sz val="11"/>
        <rFont val="Symbol"/>
        <family val="1"/>
      </rPr>
      <t>1</t>
    </r>
    <r>
      <rPr>
        <b/>
        <sz val="11"/>
        <rFont val="Arial"/>
        <family val="2"/>
      </rPr>
      <t xml:space="preserve"> not =</t>
    </r>
  </si>
  <si>
    <t>Multiple Regression</t>
  </si>
  <si>
    <t>Significance Test for Slope</t>
  </si>
  <si>
    <t>ANOVA Test</t>
  </si>
  <si>
    <t>Inference for Simple Regression</t>
  </si>
  <si>
    <t xml:space="preserve"> t * SE</t>
  </si>
  <si>
    <t>Standardized</t>
  </si>
  <si>
    <t>I.V. (x)</t>
  </si>
  <si>
    <t>D.V. (y)</t>
  </si>
  <si>
    <t>X1</t>
  </si>
  <si>
    <t>X2</t>
  </si>
  <si>
    <t>X3</t>
  </si>
  <si>
    <t>X4</t>
  </si>
  <si>
    <t>X5</t>
  </si>
  <si>
    <t>DV (y)</t>
  </si>
  <si>
    <t>Input Column Number</t>
  </si>
  <si>
    <t>X Variables must be sequential and begin with X1</t>
  </si>
  <si>
    <t>Residual Analysis and Outlier Screening (Multiple)</t>
  </si>
  <si>
    <t>Residual Analysis and Outlier Screening (Simple)</t>
  </si>
  <si>
    <t>Test Stat (t)</t>
  </si>
  <si>
    <t>Alternative Hypothesis</t>
  </si>
  <si>
    <t>Income</t>
  </si>
  <si>
    <t>HsHld</t>
  </si>
  <si>
    <t>Amount $</t>
  </si>
  <si>
    <t>Gender</t>
  </si>
  <si>
    <t>EdLevel</t>
  </si>
  <si>
    <t>Age</t>
  </si>
  <si>
    <t>Marital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</si>
</sst>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10"/>
      <color indexed="14"/>
      <name val="Arial"/>
      <family val="2"/>
    </font>
    <font>
      <sz val="10"/>
      <color indexed="18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vertAlign val="subscript"/>
      <sz val="11"/>
      <name val="Arial"/>
      <family val="2"/>
    </font>
    <font>
      <b/>
      <i/>
      <sz val="11"/>
      <name val="Arial"/>
      <family val="2"/>
    </font>
    <font>
      <b/>
      <vertAlign val="superscript"/>
      <sz val="11"/>
      <name val="Arial"/>
      <family val="2"/>
    </font>
    <font>
      <sz val="11"/>
      <color indexed="9"/>
      <name val="Arial"/>
      <family val="2"/>
    </font>
    <font>
      <sz val="11"/>
      <color indexed="44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vertAlign val="superscript"/>
      <sz val="11"/>
      <name val="Arial"/>
      <family val="2"/>
    </font>
    <font>
      <i/>
      <sz val="11"/>
      <name val="Arial"/>
      <family val="2"/>
    </font>
    <font>
      <b/>
      <sz val="11"/>
      <name val="Symbol"/>
      <family val="1"/>
    </font>
    <font>
      <b/>
      <vertAlign val="subscript"/>
      <sz val="11"/>
      <name val="Symbol"/>
      <family val="1"/>
    </font>
    <font>
      <b/>
      <sz val="10"/>
      <color rgb="FFFF6600"/>
      <name val="Arial"/>
      <family val="2"/>
    </font>
    <font>
      <b/>
      <sz val="12"/>
      <color rgb="FFFF6600"/>
      <name val="Times New Roman"/>
      <family val="1"/>
    </font>
    <font>
      <b/>
      <sz val="12"/>
      <color rgb="FFFF6600"/>
      <name val="Arial"/>
      <family val="2"/>
    </font>
    <font>
      <b/>
      <sz val="10"/>
      <color theme="9"/>
      <name val="Arial"/>
      <family val="2"/>
    </font>
    <font>
      <b/>
      <i/>
      <sz val="10"/>
      <color rgb="FF002060"/>
      <name val="Arial"/>
      <family val="2"/>
    </font>
    <font>
      <i/>
      <sz val="12"/>
      <name val="Times New Roman"/>
      <family val="1"/>
    </font>
    <font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ACC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93">
    <xf numFmtId="0" fontId="0" fillId="0" borderId="0" xfId="0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7" fillId="0" borderId="0" xfId="0" quotePrefix="1" applyFont="1"/>
    <xf numFmtId="166" fontId="5" fillId="0" borderId="1" xfId="0" applyNumberFormat="1" applyFont="1" applyBorder="1" applyAlignment="1">
      <alignment horizontal="center"/>
    </xf>
    <xf numFmtId="166" fontId="5" fillId="0" borderId="0" xfId="0" applyNumberFormat="1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 applyProtection="1">
      <alignment horizontal="center"/>
    </xf>
    <xf numFmtId="166" fontId="5" fillId="0" borderId="8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4" fillId="0" borderId="0" xfId="0" applyFont="1"/>
    <xf numFmtId="164" fontId="14" fillId="0" borderId="1" xfId="0" applyNumberFormat="1" applyFont="1" applyBorder="1" applyAlignment="1" applyProtection="1">
      <alignment horizontal="center"/>
      <protection hidden="1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0" fontId="14" fillId="4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/>
    <xf numFmtId="164" fontId="14" fillId="0" borderId="0" xfId="0" applyNumberFormat="1" applyFont="1" applyBorder="1" applyAlignment="1" applyProtection="1">
      <alignment horizontal="center"/>
      <protection hidden="1"/>
    </xf>
    <xf numFmtId="0" fontId="14" fillId="0" borderId="0" xfId="0" applyFont="1" applyBorder="1"/>
    <xf numFmtId="166" fontId="14" fillId="0" borderId="1" xfId="0" applyNumberFormat="1" applyFont="1" applyBorder="1" applyAlignment="1" applyProtection="1">
      <alignment horizontal="center"/>
      <protection hidden="1"/>
    </xf>
    <xf numFmtId="0" fontId="21" fillId="0" borderId="0" xfId="15" applyAlignment="1">
      <alignment horizontal="center"/>
    </xf>
    <xf numFmtId="0" fontId="22" fillId="3" borderId="1" xfId="15" applyFont="1" applyFill="1" applyBorder="1" applyAlignment="1" applyProtection="1">
      <alignment horizontal="center" wrapText="1"/>
      <protection locked="0"/>
    </xf>
    <xf numFmtId="0" fontId="21" fillId="0" borderId="1" xfId="15" applyFont="1" applyBorder="1" applyAlignment="1" applyProtection="1">
      <alignment horizontal="center"/>
      <protection locked="0"/>
    </xf>
    <xf numFmtId="0" fontId="21" fillId="0" borderId="1" xfId="0" applyFont="1" applyBorder="1" applyAlignment="1" applyProtection="1">
      <alignment horizontal="center"/>
      <protection locked="0"/>
    </xf>
    <xf numFmtId="0" fontId="21" fillId="0" borderId="1" xfId="15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3" borderId="1" xfId="15" applyFont="1" applyFill="1" applyBorder="1" applyAlignment="1">
      <alignment horizontal="center"/>
    </xf>
    <xf numFmtId="0" fontId="21" fillId="4" borderId="1" xfId="15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1" fillId="0" borderId="1" xfId="15" applyBorder="1" applyAlignment="1">
      <alignment horizontal="center"/>
    </xf>
    <xf numFmtId="0" fontId="21" fillId="0" borderId="0" xfId="15"/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1" fillId="0" borderId="0" xfId="0" applyFont="1" applyBorder="1"/>
    <xf numFmtId="0" fontId="4" fillId="0" borderId="0" xfId="0" applyFont="1" applyFill="1" applyBorder="1" applyAlignment="1">
      <alignment horizontal="right"/>
    </xf>
    <xf numFmtId="0" fontId="1" fillId="0" borderId="0" xfId="0" applyNumberFormat="1" applyFont="1" applyBorder="1"/>
    <xf numFmtId="0" fontId="1" fillId="0" borderId="0" xfId="0" applyFont="1"/>
    <xf numFmtId="166" fontId="1" fillId="0" borderId="1" xfId="0" applyNumberFormat="1" applyFont="1" applyBorder="1" applyAlignment="1">
      <alignment horizontal="center"/>
    </xf>
    <xf numFmtId="166" fontId="1" fillId="0" borderId="0" xfId="0" applyNumberFormat="1" applyFont="1"/>
    <xf numFmtId="0" fontId="1" fillId="0" borderId="8" xfId="0" applyNumberFormat="1" applyFont="1" applyFill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0" fontId="16" fillId="0" borderId="0" xfId="0" applyFont="1" applyFill="1" applyBorder="1"/>
    <xf numFmtId="2" fontId="14" fillId="0" borderId="1" xfId="0" applyNumberFormat="1" applyFont="1" applyFill="1" applyBorder="1" applyAlignment="1">
      <alignment horizontal="center"/>
    </xf>
    <xf numFmtId="2" fontId="24" fillId="0" borderId="0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quotePrefix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9" fontId="14" fillId="0" borderId="1" xfId="18" applyFont="1" applyFill="1" applyBorder="1" applyAlignment="1" applyProtection="1">
      <alignment horizontal="center"/>
      <protection locked="0"/>
    </xf>
    <xf numFmtId="164" fontId="14" fillId="0" borderId="1" xfId="0" applyNumberFormat="1" applyFont="1" applyFill="1" applyBorder="1" applyAlignment="1">
      <alignment horizontal="center"/>
    </xf>
    <xf numFmtId="164" fontId="14" fillId="0" borderId="3" xfId="0" applyNumberFormat="1" applyFont="1" applyFill="1" applyBorder="1" applyAlignment="1">
      <alignment horizontal="center"/>
    </xf>
    <xf numFmtId="0" fontId="14" fillId="0" borderId="3" xfId="0" applyFont="1" applyBorder="1"/>
    <xf numFmtId="0" fontId="14" fillId="0" borderId="4" xfId="0" applyFont="1" applyBorder="1"/>
    <xf numFmtId="0" fontId="14" fillId="0" borderId="12" xfId="0" applyFont="1" applyBorder="1"/>
    <xf numFmtId="0" fontId="13" fillId="0" borderId="0" xfId="0" applyFont="1" applyFill="1" applyBorder="1" applyAlignment="1">
      <alignment horizontal="right"/>
    </xf>
    <xf numFmtId="164" fontId="14" fillId="0" borderId="6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right" wrapText="1"/>
    </xf>
    <xf numFmtId="0" fontId="14" fillId="0" borderId="1" xfId="0" applyNumberFormat="1" applyFont="1" applyFill="1" applyBorder="1" applyAlignment="1" applyProtection="1">
      <alignment horizontal="left"/>
      <protection locked="0"/>
    </xf>
    <xf numFmtId="166" fontId="14" fillId="0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14" fillId="0" borderId="1" xfId="0" applyNumberFormat="1" applyFont="1" applyBorder="1"/>
    <xf numFmtId="0" fontId="22" fillId="0" borderId="1" xfId="15" applyFont="1" applyFill="1" applyBorder="1" applyAlignment="1">
      <alignment horizontal="center"/>
    </xf>
    <xf numFmtId="0" fontId="14" fillId="0" borderId="1" xfId="15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0" fontId="13" fillId="2" borderId="6" xfId="0" applyFont="1" applyFill="1" applyBorder="1" applyAlignment="1" applyProtection="1">
      <alignment horizontal="center"/>
      <protection hidden="1"/>
    </xf>
    <xf numFmtId="0" fontId="13" fillId="2" borderId="5" xfId="0" applyFont="1" applyFill="1" applyBorder="1" applyAlignment="1" applyProtection="1">
      <alignment horizontal="center"/>
      <protection hidden="1"/>
    </xf>
    <xf numFmtId="0" fontId="16" fillId="2" borderId="1" xfId="0" applyFont="1" applyFill="1" applyBorder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13" fillId="0" borderId="1" xfId="0" applyFont="1" applyFill="1" applyBorder="1" applyAlignment="1" applyProtection="1">
      <alignment horizontal="center"/>
      <protection hidden="1"/>
    </xf>
    <xf numFmtId="164" fontId="13" fillId="2" borderId="1" xfId="0" applyNumberFormat="1" applyFont="1" applyFill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horizontal="center" vertical="center"/>
      <protection hidden="1"/>
    </xf>
    <xf numFmtId="165" fontId="14" fillId="0" borderId="1" xfId="0" applyNumberFormat="1" applyFont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14" fillId="0" borderId="0" xfId="0" applyFont="1" applyBorder="1" applyProtection="1">
      <protection hidden="1"/>
    </xf>
    <xf numFmtId="0" fontId="16" fillId="0" borderId="0" xfId="0" applyFont="1" applyFill="1" applyBorder="1" applyAlignment="1" applyProtection="1">
      <alignment horizontal="right"/>
      <protection hidden="1"/>
    </xf>
    <xf numFmtId="0" fontId="14" fillId="0" borderId="1" xfId="0" applyNumberFormat="1" applyFont="1" applyBorder="1" applyAlignment="1" applyProtection="1">
      <alignment horizontal="center"/>
      <protection hidden="1"/>
    </xf>
    <xf numFmtId="0" fontId="14" fillId="0" borderId="0" xfId="0" applyNumberFormat="1" applyFont="1" applyBorder="1" applyAlignment="1" applyProtection="1">
      <alignment horizontal="center"/>
      <protection hidden="1"/>
    </xf>
    <xf numFmtId="0" fontId="18" fillId="0" borderId="0" xfId="0" applyNumberFormat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4" fillId="0" borderId="1" xfId="0" applyFont="1" applyBorder="1" applyProtection="1">
      <protection hidden="1"/>
    </xf>
    <xf numFmtId="9" fontId="13" fillId="2" borderId="5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2" borderId="5" xfId="0" applyFont="1" applyFill="1" applyBorder="1" applyAlignment="1" applyProtection="1">
      <alignment horizontal="center" vertical="center" wrapText="1"/>
      <protection hidden="1"/>
    </xf>
    <xf numFmtId="0" fontId="13" fillId="2" borderId="5" xfId="0" quotePrefix="1" applyFont="1" applyFill="1" applyBorder="1" applyAlignment="1" applyProtection="1">
      <alignment horizontal="center" vertical="center" wrapText="1"/>
      <protection hidden="1"/>
    </xf>
    <xf numFmtId="2" fontId="14" fillId="4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7" fillId="0" borderId="0" xfId="0" applyFont="1" applyAlignment="1">
      <alignment horizontal="right"/>
    </xf>
    <xf numFmtId="0" fontId="28" fillId="0" borderId="0" xfId="15" applyFont="1" applyAlignment="1">
      <alignment horizontal="center"/>
    </xf>
    <xf numFmtId="0" fontId="3" fillId="0" borderId="0" xfId="0" applyFont="1" applyBorder="1" applyAlignment="1">
      <alignment horizontal="center"/>
    </xf>
    <xf numFmtId="2" fontId="21" fillId="0" borderId="1" xfId="15" applyNumberFormat="1" applyFont="1" applyBorder="1" applyAlignment="1" applyProtection="1">
      <alignment horizontal="center"/>
    </xf>
    <xf numFmtId="2" fontId="21" fillId="0" borderId="1" xfId="15" applyNumberFormat="1" applyFont="1" applyFill="1" applyBorder="1" applyAlignment="1" applyProtection="1">
      <alignment horizontal="center"/>
    </xf>
    <xf numFmtId="0" fontId="21" fillId="0" borderId="1" xfId="15" applyFont="1" applyFill="1" applyBorder="1" applyAlignment="1" applyProtection="1">
      <alignment horizontal="center" wrapText="1"/>
      <protection locked="0"/>
    </xf>
    <xf numFmtId="0" fontId="0" fillId="3" borderId="0" xfId="0" applyFill="1"/>
    <xf numFmtId="0" fontId="1" fillId="0" borderId="1" xfId="0" applyFont="1" applyBorder="1"/>
    <xf numFmtId="0" fontId="30" fillId="0" borderId="0" xfId="0" applyFont="1" applyAlignment="1">
      <alignment horizontal="right"/>
    </xf>
    <xf numFmtId="0" fontId="0" fillId="0" borderId="1" xfId="0" applyFill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4" borderId="1" xfId="15" applyFont="1" applyFill="1" applyBorder="1" applyAlignment="1">
      <alignment horizontal="center" wrapText="1"/>
    </xf>
    <xf numFmtId="0" fontId="22" fillId="5" borderId="7" xfId="0" applyFont="1" applyFill="1" applyBorder="1" applyAlignment="1">
      <alignment horizontal="center" wrapText="1"/>
    </xf>
    <xf numFmtId="0" fontId="22" fillId="5" borderId="1" xfId="0" applyFont="1" applyFill="1" applyBorder="1" applyAlignment="1" applyProtection="1">
      <alignment horizontal="center" wrapText="1"/>
      <protection locked="0"/>
    </xf>
    <xf numFmtId="0" fontId="22" fillId="5" borderId="7" xfId="0" applyFont="1" applyFill="1" applyBorder="1" applyAlignment="1" applyProtection="1">
      <alignment horizontal="center" wrapText="1"/>
      <protection locked="0"/>
    </xf>
    <xf numFmtId="0" fontId="21" fillId="0" borderId="6" xfId="0" applyFont="1" applyBorder="1" applyAlignment="1">
      <alignment horizontal="center"/>
    </xf>
    <xf numFmtId="0" fontId="21" fillId="0" borderId="5" xfId="0" applyFont="1" applyBorder="1" applyAlignment="1" applyProtection="1">
      <alignment horizontal="center"/>
      <protection locked="0"/>
    </xf>
    <xf numFmtId="0" fontId="21" fillId="0" borderId="6" xfId="0" applyFont="1" applyBorder="1" applyAlignment="1" applyProtection="1">
      <alignment horizontal="center"/>
      <protection locked="0"/>
    </xf>
    <xf numFmtId="0" fontId="22" fillId="0" borderId="0" xfId="15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/>
    </xf>
    <xf numFmtId="0" fontId="8" fillId="0" borderId="11" xfId="0" applyFont="1" applyBorder="1" applyAlignment="1" applyProtection="1">
      <alignment horizontal="center"/>
    </xf>
    <xf numFmtId="0" fontId="20" fillId="0" borderId="0" xfId="0" applyFont="1" applyFill="1" applyBorder="1" applyAlignment="1">
      <alignment horizontal="center"/>
    </xf>
    <xf numFmtId="0" fontId="0" fillId="0" borderId="0" xfId="0" applyAlignment="1"/>
    <xf numFmtId="0" fontId="2" fillId="7" borderId="1" xfId="0" applyFont="1" applyFill="1" applyBorder="1" applyAlignment="1">
      <alignment horizontal="center"/>
    </xf>
    <xf numFmtId="0" fontId="32" fillId="4" borderId="1" xfId="15" applyFont="1" applyFill="1" applyBorder="1" applyAlignment="1">
      <alignment horizontal="center"/>
    </xf>
    <xf numFmtId="166" fontId="1" fillId="0" borderId="1" xfId="0" applyNumberFormat="1" applyFont="1" applyBorder="1" applyAlignment="1" applyProtection="1">
      <alignment horizontal="center"/>
      <protection hidden="1"/>
    </xf>
    <xf numFmtId="0" fontId="21" fillId="0" borderId="1" xfId="15" applyBorder="1" applyAlignment="1" applyProtection="1">
      <alignment horizontal="center"/>
      <protection locked="0"/>
    </xf>
    <xf numFmtId="0" fontId="33" fillId="0" borderId="1" xfId="0" applyNumberFormat="1" applyFont="1" applyBorder="1" applyAlignment="1" applyProtection="1">
      <alignment horizontal="center"/>
      <protection hidden="1"/>
    </xf>
    <xf numFmtId="164" fontId="19" fillId="2" borderId="1" xfId="0" quotePrefix="1" applyNumberFormat="1" applyFont="1" applyFill="1" applyBorder="1" applyAlignment="1" applyProtection="1">
      <alignment horizontal="center"/>
      <protection hidden="1"/>
    </xf>
    <xf numFmtId="164" fontId="19" fillId="2" borderId="1" xfId="0" applyNumberFormat="1" applyFont="1" applyFill="1" applyBorder="1" applyAlignment="1" applyProtection="1">
      <alignment horizontal="center"/>
      <protection hidden="1"/>
    </xf>
    <xf numFmtId="0" fontId="22" fillId="5" borderId="1" xfId="0" applyFont="1" applyFill="1" applyBorder="1" applyAlignment="1">
      <alignment horizontal="center" wrapText="1"/>
    </xf>
    <xf numFmtId="0" fontId="13" fillId="2" borderId="1" xfId="0" applyFont="1" applyFill="1" applyBorder="1" applyAlignment="1" applyProtection="1">
      <alignment horizontal="center"/>
      <protection hidden="1"/>
    </xf>
    <xf numFmtId="0" fontId="22" fillId="0" borderId="9" xfId="15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2" fillId="4" borderId="11" xfId="15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2" fillId="0" borderId="7" xfId="15" applyFont="1" applyBorder="1" applyAlignment="1">
      <alignment horizontal="center"/>
    </xf>
    <xf numFmtId="0" fontId="21" fillId="0" borderId="9" xfId="15" applyBorder="1" applyAlignment="1">
      <alignment horizontal="center"/>
    </xf>
    <xf numFmtId="0" fontId="21" fillId="0" borderId="7" xfId="15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 applyAlignment="1"/>
    <xf numFmtId="0" fontId="3" fillId="7" borderId="7" xfId="0" applyFont="1" applyFill="1" applyBorder="1" applyAlignment="1"/>
    <xf numFmtId="0" fontId="3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/>
    <xf numFmtId="0" fontId="3" fillId="3" borderId="7" xfId="0" applyFont="1" applyFill="1" applyBorder="1" applyAlignment="1"/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0" fillId="0" borderId="7" xfId="0" applyBorder="1" applyAlignment="1"/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/>
    <xf numFmtId="0" fontId="31" fillId="6" borderId="9" xfId="0" applyFont="1" applyFill="1" applyBorder="1" applyAlignment="1">
      <alignment horizontal="center" vertical="center"/>
    </xf>
    <xf numFmtId="0" fontId="31" fillId="6" borderId="10" xfId="0" applyFont="1" applyFill="1" applyBorder="1" applyAlignment="1">
      <alignment horizontal="center" vertical="center"/>
    </xf>
    <xf numFmtId="0" fontId="31" fillId="6" borderId="7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/>
      <protection hidden="1"/>
    </xf>
    <xf numFmtId="0" fontId="13" fillId="2" borderId="5" xfId="0" applyFont="1" applyFill="1" applyBorder="1" applyAlignment="1" applyProtection="1">
      <alignment horizontal="center" vertical="center" wrapText="1"/>
      <protection hidden="1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3" fillId="0" borderId="9" xfId="0" applyFont="1" applyFill="1" applyBorder="1" applyAlignment="1" applyProtection="1">
      <alignment horizontal="center"/>
      <protection hidden="1"/>
    </xf>
    <xf numFmtId="0" fontId="0" fillId="0" borderId="10" xfId="0" applyBorder="1" applyAlignment="1" applyProtection="1">
      <protection hidden="1"/>
    </xf>
    <xf numFmtId="0" fontId="0" fillId="0" borderId="7" xfId="0" applyBorder="1" applyAlignment="1" applyProtection="1"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0" fillId="0" borderId="3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13" fillId="0" borderId="9" xfId="0" applyFont="1" applyBorder="1" applyAlignment="1" applyProtection="1">
      <alignment horizontal="center"/>
      <protection hidden="1"/>
    </xf>
    <xf numFmtId="0" fontId="2" fillId="0" borderId="10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0" fillId="3" borderId="10" xfId="0" applyFill="1" applyBorder="1" applyAlignment="1">
      <alignment horizontal="center"/>
    </xf>
    <xf numFmtId="0" fontId="0" fillId="3" borderId="7" xfId="0" applyFill="1" applyBorder="1" applyAlignment="1">
      <alignment horizontal="center"/>
    </xf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7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6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  <cellStyle name="Normal 2" xfId="15" xr:uid="{00000000-0005-0000-0000-000039000000}"/>
    <cellStyle name="Percent" xfId="18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A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51356797070801"/>
          <c:y val="0.112744828180463"/>
          <c:w val="0.81885806472327605"/>
          <c:h val="0.6862728671854240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trendline>
            <c:spPr>
              <a:ln w="12700">
                <a:solidFill>
                  <a:srgbClr val="00009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[0]!_var1a</c:f>
              <c:numCache>
                <c:formatCode>General</c:formatCode>
                <c:ptCount val="109"/>
                <c:pt idx="0">
                  <c:v>28</c:v>
                </c:pt>
                <c:pt idx="1">
                  <c:v>29</c:v>
                </c:pt>
                <c:pt idx="2">
                  <c:v>21</c:v>
                </c:pt>
                <c:pt idx="3">
                  <c:v>26</c:v>
                </c:pt>
                <c:pt idx="4">
                  <c:v>26</c:v>
                </c:pt>
                <c:pt idx="5">
                  <c:v>21</c:v>
                </c:pt>
                <c:pt idx="6">
                  <c:v>23</c:v>
                </c:pt>
                <c:pt idx="7">
                  <c:v>29</c:v>
                </c:pt>
                <c:pt idx="8">
                  <c:v>32</c:v>
                </c:pt>
                <c:pt idx="9">
                  <c:v>31</c:v>
                </c:pt>
                <c:pt idx="10">
                  <c:v>31</c:v>
                </c:pt>
                <c:pt idx="11">
                  <c:v>23</c:v>
                </c:pt>
                <c:pt idx="12">
                  <c:v>34</c:v>
                </c:pt>
                <c:pt idx="13">
                  <c:v>31</c:v>
                </c:pt>
                <c:pt idx="14">
                  <c:v>33</c:v>
                </c:pt>
                <c:pt idx="15">
                  <c:v>22</c:v>
                </c:pt>
                <c:pt idx="16">
                  <c:v>25</c:v>
                </c:pt>
                <c:pt idx="17">
                  <c:v>33</c:v>
                </c:pt>
                <c:pt idx="18">
                  <c:v>38</c:v>
                </c:pt>
                <c:pt idx="19">
                  <c:v>36</c:v>
                </c:pt>
                <c:pt idx="20">
                  <c:v>31</c:v>
                </c:pt>
                <c:pt idx="21">
                  <c:v>35</c:v>
                </c:pt>
                <c:pt idx="22">
                  <c:v>43</c:v>
                </c:pt>
                <c:pt idx="23">
                  <c:v>44</c:v>
                </c:pt>
                <c:pt idx="24">
                  <c:v>28</c:v>
                </c:pt>
                <c:pt idx="25">
                  <c:v>30</c:v>
                </c:pt>
                <c:pt idx="26">
                  <c:v>36</c:v>
                </c:pt>
                <c:pt idx="27">
                  <c:v>45</c:v>
                </c:pt>
                <c:pt idx="28">
                  <c:v>36</c:v>
                </c:pt>
                <c:pt idx="29">
                  <c:v>23</c:v>
                </c:pt>
                <c:pt idx="30">
                  <c:v>45</c:v>
                </c:pt>
                <c:pt idx="31">
                  <c:v>29</c:v>
                </c:pt>
                <c:pt idx="32">
                  <c:v>40</c:v>
                </c:pt>
                <c:pt idx="33">
                  <c:v>45</c:v>
                </c:pt>
                <c:pt idx="34">
                  <c:v>27</c:v>
                </c:pt>
                <c:pt idx="35">
                  <c:v>43</c:v>
                </c:pt>
                <c:pt idx="36">
                  <c:v>44</c:v>
                </c:pt>
                <c:pt idx="37">
                  <c:v>27</c:v>
                </c:pt>
                <c:pt idx="38">
                  <c:v>23</c:v>
                </c:pt>
                <c:pt idx="39">
                  <c:v>44</c:v>
                </c:pt>
                <c:pt idx="40">
                  <c:v>23</c:v>
                </c:pt>
                <c:pt idx="41">
                  <c:v>33</c:v>
                </c:pt>
                <c:pt idx="42">
                  <c:v>23</c:v>
                </c:pt>
                <c:pt idx="43">
                  <c:v>37</c:v>
                </c:pt>
                <c:pt idx="44">
                  <c:v>39</c:v>
                </c:pt>
                <c:pt idx="45">
                  <c:v>22</c:v>
                </c:pt>
                <c:pt idx="46">
                  <c:v>23</c:v>
                </c:pt>
                <c:pt idx="47">
                  <c:v>43</c:v>
                </c:pt>
                <c:pt idx="48">
                  <c:v>42</c:v>
                </c:pt>
                <c:pt idx="49">
                  <c:v>44</c:v>
                </c:pt>
                <c:pt idx="50">
                  <c:v>43</c:v>
                </c:pt>
                <c:pt idx="51">
                  <c:v>24</c:v>
                </c:pt>
                <c:pt idx="52">
                  <c:v>21</c:v>
                </c:pt>
                <c:pt idx="53">
                  <c:v>23</c:v>
                </c:pt>
                <c:pt idx="54">
                  <c:v>42</c:v>
                </c:pt>
                <c:pt idx="55">
                  <c:v>25</c:v>
                </c:pt>
                <c:pt idx="56">
                  <c:v>48</c:v>
                </c:pt>
                <c:pt idx="57">
                  <c:v>48</c:v>
                </c:pt>
                <c:pt idx="58">
                  <c:v>38</c:v>
                </c:pt>
                <c:pt idx="59">
                  <c:v>38</c:v>
                </c:pt>
                <c:pt idx="60">
                  <c:v>41</c:v>
                </c:pt>
                <c:pt idx="61">
                  <c:v>34</c:v>
                </c:pt>
                <c:pt idx="62">
                  <c:v>38</c:v>
                </c:pt>
                <c:pt idx="63">
                  <c:v>48</c:v>
                </c:pt>
                <c:pt idx="64">
                  <c:v>37</c:v>
                </c:pt>
                <c:pt idx="65">
                  <c:v>24</c:v>
                </c:pt>
                <c:pt idx="66">
                  <c:v>47</c:v>
                </c:pt>
                <c:pt idx="67">
                  <c:v>32</c:v>
                </c:pt>
                <c:pt idx="68">
                  <c:v>48</c:v>
                </c:pt>
                <c:pt idx="69">
                  <c:v>22</c:v>
                </c:pt>
                <c:pt idx="70">
                  <c:v>49</c:v>
                </c:pt>
                <c:pt idx="71">
                  <c:v>32</c:v>
                </c:pt>
                <c:pt idx="72">
                  <c:v>44</c:v>
                </c:pt>
                <c:pt idx="73">
                  <c:v>22</c:v>
                </c:pt>
                <c:pt idx="74">
                  <c:v>42</c:v>
                </c:pt>
                <c:pt idx="75">
                  <c:v>40</c:v>
                </c:pt>
                <c:pt idx="76">
                  <c:v>46</c:v>
                </c:pt>
                <c:pt idx="77">
                  <c:v>41</c:v>
                </c:pt>
                <c:pt idx="78">
                  <c:v>34</c:v>
                </c:pt>
                <c:pt idx="79">
                  <c:v>43</c:v>
                </c:pt>
                <c:pt idx="80">
                  <c:v>33</c:v>
                </c:pt>
                <c:pt idx="81">
                  <c:v>45</c:v>
                </c:pt>
                <c:pt idx="82">
                  <c:v>45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52</c:v>
                </c:pt>
                <c:pt idx="88">
                  <c:v>52</c:v>
                </c:pt>
                <c:pt idx="89">
                  <c:v>27</c:v>
                </c:pt>
                <c:pt idx="90">
                  <c:v>52</c:v>
                </c:pt>
                <c:pt idx="91">
                  <c:v>44</c:v>
                </c:pt>
                <c:pt idx="92">
                  <c:v>44</c:v>
                </c:pt>
                <c:pt idx="93">
                  <c:v>43</c:v>
                </c:pt>
                <c:pt idx="94">
                  <c:v>52</c:v>
                </c:pt>
                <c:pt idx="95">
                  <c:v>52</c:v>
                </c:pt>
                <c:pt idx="96">
                  <c:v>52</c:v>
                </c:pt>
                <c:pt idx="97">
                  <c:v>52</c:v>
                </c:pt>
                <c:pt idx="98">
                  <c:v>46</c:v>
                </c:pt>
                <c:pt idx="99">
                  <c:v>44</c:v>
                </c:pt>
                <c:pt idx="100">
                  <c:v>38</c:v>
                </c:pt>
                <c:pt idx="101">
                  <c:v>52</c:v>
                </c:pt>
                <c:pt idx="102">
                  <c:v>39</c:v>
                </c:pt>
                <c:pt idx="103">
                  <c:v>27</c:v>
                </c:pt>
                <c:pt idx="104">
                  <c:v>46</c:v>
                </c:pt>
                <c:pt idx="105">
                  <c:v>45</c:v>
                </c:pt>
                <c:pt idx="106">
                  <c:v>48</c:v>
                </c:pt>
                <c:pt idx="107">
                  <c:v>45</c:v>
                </c:pt>
                <c:pt idx="108">
                  <c:v>48</c:v>
                </c:pt>
              </c:numCache>
            </c:numRef>
          </c:xVal>
          <c:yVal>
            <c:numRef>
              <c:f>Simple!$C$5:$C$205</c:f>
              <c:numCache>
                <c:formatCode>General</c:formatCode>
                <c:ptCount val="200"/>
                <c:pt idx="0">
                  <c:v>1837</c:v>
                </c:pt>
                <c:pt idx="1">
                  <c:v>1923</c:v>
                </c:pt>
                <c:pt idx="2">
                  <c:v>2448</c:v>
                </c:pt>
                <c:pt idx="3">
                  <c:v>2477</c:v>
                </c:pt>
                <c:pt idx="4">
                  <c:v>2512</c:v>
                </c:pt>
                <c:pt idx="5">
                  <c:v>2514</c:v>
                </c:pt>
                <c:pt idx="6">
                  <c:v>2544</c:v>
                </c:pt>
                <c:pt idx="7">
                  <c:v>2578</c:v>
                </c:pt>
                <c:pt idx="8">
                  <c:v>2583</c:v>
                </c:pt>
                <c:pt idx="9">
                  <c:v>2600</c:v>
                </c:pt>
                <c:pt idx="10">
                  <c:v>2600</c:v>
                </c:pt>
                <c:pt idx="11">
                  <c:v>2601</c:v>
                </c:pt>
                <c:pt idx="12">
                  <c:v>2705</c:v>
                </c:pt>
                <c:pt idx="13">
                  <c:v>2731</c:v>
                </c:pt>
                <c:pt idx="14">
                  <c:v>2731</c:v>
                </c:pt>
                <c:pt idx="15">
                  <c:v>2789</c:v>
                </c:pt>
                <c:pt idx="16">
                  <c:v>2921</c:v>
                </c:pt>
                <c:pt idx="17">
                  <c:v>2972</c:v>
                </c:pt>
                <c:pt idx="18">
                  <c:v>2995</c:v>
                </c:pt>
                <c:pt idx="19">
                  <c:v>3020</c:v>
                </c:pt>
                <c:pt idx="20">
                  <c:v>3067</c:v>
                </c:pt>
                <c:pt idx="21">
                  <c:v>3121</c:v>
                </c:pt>
                <c:pt idx="22">
                  <c:v>3159</c:v>
                </c:pt>
                <c:pt idx="23">
                  <c:v>3259</c:v>
                </c:pt>
                <c:pt idx="24">
                  <c:v>3348</c:v>
                </c:pt>
                <c:pt idx="25">
                  <c:v>3350</c:v>
                </c:pt>
                <c:pt idx="26">
                  <c:v>3586</c:v>
                </c:pt>
                <c:pt idx="27">
                  <c:v>3605</c:v>
                </c:pt>
                <c:pt idx="28">
                  <c:v>3611</c:v>
                </c:pt>
                <c:pt idx="29">
                  <c:v>3623</c:v>
                </c:pt>
                <c:pt idx="30">
                  <c:v>3675</c:v>
                </c:pt>
                <c:pt idx="31">
                  <c:v>3723</c:v>
                </c:pt>
                <c:pt idx="32">
                  <c:v>3730</c:v>
                </c:pt>
                <c:pt idx="33">
                  <c:v>3866</c:v>
                </c:pt>
                <c:pt idx="34">
                  <c:v>3890</c:v>
                </c:pt>
                <c:pt idx="35">
                  <c:v>3890</c:v>
                </c:pt>
                <c:pt idx="36">
                  <c:v>3893</c:v>
                </c:pt>
                <c:pt idx="37">
                  <c:v>3912</c:v>
                </c:pt>
                <c:pt idx="38">
                  <c:v>4001</c:v>
                </c:pt>
                <c:pt idx="39">
                  <c:v>4001</c:v>
                </c:pt>
                <c:pt idx="40">
                  <c:v>4003</c:v>
                </c:pt>
                <c:pt idx="41">
                  <c:v>4004</c:v>
                </c:pt>
                <c:pt idx="42">
                  <c:v>4010</c:v>
                </c:pt>
                <c:pt idx="43">
                  <c:v>4016</c:v>
                </c:pt>
                <c:pt idx="44">
                  <c:v>4070</c:v>
                </c:pt>
                <c:pt idx="45">
                  <c:v>4074</c:v>
                </c:pt>
                <c:pt idx="46">
                  <c:v>4074</c:v>
                </c:pt>
                <c:pt idx="47">
                  <c:v>4101</c:v>
                </c:pt>
                <c:pt idx="48">
                  <c:v>4110</c:v>
                </c:pt>
                <c:pt idx="49">
                  <c:v>4111</c:v>
                </c:pt>
                <c:pt idx="50">
                  <c:v>4111</c:v>
                </c:pt>
                <c:pt idx="51">
                  <c:v>4119</c:v>
                </c:pt>
                <c:pt idx="52">
                  <c:v>4127</c:v>
                </c:pt>
                <c:pt idx="53">
                  <c:v>4127</c:v>
                </c:pt>
                <c:pt idx="54">
                  <c:v>4137</c:v>
                </c:pt>
                <c:pt idx="55">
                  <c:v>4138</c:v>
                </c:pt>
                <c:pt idx="56">
                  <c:v>4157</c:v>
                </c:pt>
                <c:pt idx="57">
                  <c:v>4169</c:v>
                </c:pt>
                <c:pt idx="58">
                  <c:v>4170</c:v>
                </c:pt>
                <c:pt idx="59">
                  <c:v>4170</c:v>
                </c:pt>
                <c:pt idx="60">
                  <c:v>4170</c:v>
                </c:pt>
                <c:pt idx="61">
                  <c:v>4171</c:v>
                </c:pt>
                <c:pt idx="62">
                  <c:v>4171</c:v>
                </c:pt>
                <c:pt idx="63">
                  <c:v>4180</c:v>
                </c:pt>
                <c:pt idx="64">
                  <c:v>4183</c:v>
                </c:pt>
                <c:pt idx="65">
                  <c:v>4208</c:v>
                </c:pt>
                <c:pt idx="66">
                  <c:v>4214</c:v>
                </c:pt>
                <c:pt idx="67">
                  <c:v>4219</c:v>
                </c:pt>
                <c:pt idx="68">
                  <c:v>4273</c:v>
                </c:pt>
                <c:pt idx="69">
                  <c:v>4288</c:v>
                </c:pt>
                <c:pt idx="70">
                  <c:v>4347</c:v>
                </c:pt>
                <c:pt idx="71">
                  <c:v>4412</c:v>
                </c:pt>
                <c:pt idx="72">
                  <c:v>4424</c:v>
                </c:pt>
                <c:pt idx="73">
                  <c:v>4603</c:v>
                </c:pt>
                <c:pt idx="74">
                  <c:v>4705</c:v>
                </c:pt>
                <c:pt idx="75">
                  <c:v>4742</c:v>
                </c:pt>
                <c:pt idx="76">
                  <c:v>4764</c:v>
                </c:pt>
                <c:pt idx="77">
                  <c:v>4820</c:v>
                </c:pt>
                <c:pt idx="78">
                  <c:v>4828</c:v>
                </c:pt>
                <c:pt idx="79">
                  <c:v>4837</c:v>
                </c:pt>
                <c:pt idx="80">
                  <c:v>4918</c:v>
                </c:pt>
                <c:pt idx="81">
                  <c:v>4927</c:v>
                </c:pt>
                <c:pt idx="82">
                  <c:v>4965</c:v>
                </c:pt>
                <c:pt idx="83">
                  <c:v>5037</c:v>
                </c:pt>
                <c:pt idx="84">
                  <c:v>5037</c:v>
                </c:pt>
                <c:pt idx="85">
                  <c:v>5037</c:v>
                </c:pt>
                <c:pt idx="86">
                  <c:v>5137</c:v>
                </c:pt>
                <c:pt idx="87">
                  <c:v>5149</c:v>
                </c:pt>
                <c:pt idx="88">
                  <c:v>5149</c:v>
                </c:pt>
                <c:pt idx="89">
                  <c:v>5150</c:v>
                </c:pt>
                <c:pt idx="90">
                  <c:v>5234</c:v>
                </c:pt>
                <c:pt idx="91">
                  <c:v>5301</c:v>
                </c:pt>
                <c:pt idx="92">
                  <c:v>5301</c:v>
                </c:pt>
                <c:pt idx="93">
                  <c:v>5327</c:v>
                </c:pt>
                <c:pt idx="94">
                  <c:v>5345</c:v>
                </c:pt>
                <c:pt idx="95">
                  <c:v>5345</c:v>
                </c:pt>
                <c:pt idx="96">
                  <c:v>5345</c:v>
                </c:pt>
                <c:pt idx="97">
                  <c:v>5345</c:v>
                </c:pt>
                <c:pt idx="98">
                  <c:v>5370</c:v>
                </c:pt>
                <c:pt idx="99">
                  <c:v>5403</c:v>
                </c:pt>
                <c:pt idx="100">
                  <c:v>5450</c:v>
                </c:pt>
                <c:pt idx="101">
                  <c:v>5454</c:v>
                </c:pt>
                <c:pt idx="102">
                  <c:v>5455</c:v>
                </c:pt>
                <c:pt idx="103">
                  <c:v>5500</c:v>
                </c:pt>
                <c:pt idx="104">
                  <c:v>5571</c:v>
                </c:pt>
                <c:pt idx="105">
                  <c:v>5573</c:v>
                </c:pt>
                <c:pt idx="106">
                  <c:v>5678</c:v>
                </c:pt>
                <c:pt idx="107">
                  <c:v>5897</c:v>
                </c:pt>
                <c:pt idx="108">
                  <c:v>5965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28-AB46-8A28-C136C38C37F9}"/>
            </c:ext>
          </c:extLst>
        </c:ser>
        <c:ser>
          <c:idx val="1"/>
          <c:order val="1"/>
          <c:spPr>
            <a:ln w="3175">
              <a:solidFill>
                <a:srgbClr val="00009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90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xVal>
            <c:numRef>
              <c:f>Simple!$E$31</c:f>
              <c:numCache>
                <c:formatCode>0.00</c:formatCode>
                <c:ptCount val="1"/>
                <c:pt idx="0">
                  <c:v>37.211009174311926</c:v>
                </c:pt>
              </c:numCache>
            </c:numRef>
          </c:xVal>
          <c:yVal>
            <c:numRef>
              <c:f>Simple!$H$31</c:f>
              <c:numCache>
                <c:formatCode>0.00</c:formatCode>
                <c:ptCount val="1"/>
                <c:pt idx="0">
                  <c:v>4122.1376146788989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B28-AB46-8A28-C136C38C3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9690072"/>
        <c:axId val="2109671928"/>
      </c:scatterChart>
      <c:valAx>
        <c:axId val="2109690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09671928"/>
        <c:crosses val="autoZero"/>
        <c:crossBetween val="midCat"/>
      </c:valAx>
      <c:valAx>
        <c:axId val="21096719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0969007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NQ Plot</a:t>
            </a:r>
          </a:p>
        </c:rich>
      </c:tx>
      <c:layout>
        <c:manualLayout>
          <c:xMode val="edge"/>
          <c:yMode val="edge"/>
          <c:x val="0.47493445245465699"/>
          <c:y val="2.94117647058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84186881837099"/>
          <c:y val="0.13235262438576001"/>
          <c:w val="0.78628069637498998"/>
          <c:h val="0.6880479539237170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trendline>
            <c:spPr>
              <a:ln w="12700">
                <a:solidFill>
                  <a:srgbClr val="00009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[0]!Data1</c:f>
              <c:numCache>
                <c:formatCode>0.000</c:formatCode>
                <c:ptCount val="109"/>
                <c:pt idx="0">
                  <c:v>-1744.5272201203488</c:v>
                </c:pt>
                <c:pt idx="1">
                  <c:v>-1717.2189860634585</c:v>
                </c:pt>
                <c:pt idx="2">
                  <c:v>-722.68485851858213</c:v>
                </c:pt>
                <c:pt idx="3">
                  <c:v>-987.14368823412951</c:v>
                </c:pt>
                <c:pt idx="4">
                  <c:v>-952.14368823412951</c:v>
                </c:pt>
                <c:pt idx="5">
                  <c:v>-656.68485851858213</c:v>
                </c:pt>
                <c:pt idx="6">
                  <c:v>-744.06839040480099</c:v>
                </c:pt>
                <c:pt idx="7">
                  <c:v>-1062.2189860634585</c:v>
                </c:pt>
                <c:pt idx="8">
                  <c:v>-1233.294283892787</c:v>
                </c:pt>
                <c:pt idx="9">
                  <c:v>-1157.6025179496773</c:v>
                </c:pt>
                <c:pt idx="10">
                  <c:v>-1157.6025179496773</c:v>
                </c:pt>
                <c:pt idx="11">
                  <c:v>-687.06839040480099</c:v>
                </c:pt>
                <c:pt idx="12">
                  <c:v>-1228.6778157790059</c:v>
                </c:pt>
                <c:pt idx="13">
                  <c:v>-1026.6025179496773</c:v>
                </c:pt>
                <c:pt idx="14">
                  <c:v>-1143.9860498358967</c:v>
                </c:pt>
                <c:pt idx="15">
                  <c:v>-440.37662446169179</c:v>
                </c:pt>
                <c:pt idx="16">
                  <c:v>-484.45192229102031</c:v>
                </c:pt>
                <c:pt idx="17">
                  <c:v>-902.98604983589667</c:v>
                </c:pt>
                <c:pt idx="18">
                  <c:v>-1173.4448795514436</c:v>
                </c:pt>
                <c:pt idx="19">
                  <c:v>-1031.0613476652252</c:v>
                </c:pt>
                <c:pt idx="20">
                  <c:v>-690.60251794967735</c:v>
                </c:pt>
                <c:pt idx="21">
                  <c:v>-871.36958172211553</c:v>
                </c:pt>
                <c:pt idx="22">
                  <c:v>-1302.9037092669914</c:v>
                </c:pt>
                <c:pt idx="23">
                  <c:v>-1261.5954752101015</c:v>
                </c:pt>
                <c:pt idx="24">
                  <c:v>-233.52722012034883</c:v>
                </c:pt>
                <c:pt idx="25">
                  <c:v>-348.91075200656815</c:v>
                </c:pt>
                <c:pt idx="26">
                  <c:v>-465.06134766522518</c:v>
                </c:pt>
                <c:pt idx="27">
                  <c:v>-974.28724115321165</c:v>
                </c:pt>
                <c:pt idx="28">
                  <c:v>-440.06134766522518</c:v>
                </c:pt>
                <c:pt idx="29">
                  <c:v>334.93160959519901</c:v>
                </c:pt>
                <c:pt idx="30">
                  <c:v>-904.28724115321165</c:v>
                </c:pt>
                <c:pt idx="31">
                  <c:v>82.781013936541513</c:v>
                </c:pt>
                <c:pt idx="32">
                  <c:v>-555.82841143766382</c:v>
                </c:pt>
                <c:pt idx="33">
                  <c:v>-713.28724115321165</c:v>
                </c:pt>
                <c:pt idx="34">
                  <c:v>367.16454582276083</c:v>
                </c:pt>
                <c:pt idx="35">
                  <c:v>-571.90370926699143</c:v>
                </c:pt>
                <c:pt idx="36">
                  <c:v>-627.59547521010154</c:v>
                </c:pt>
                <c:pt idx="37">
                  <c:v>389.16454582276083</c:v>
                </c:pt>
                <c:pt idx="38">
                  <c:v>712.93160959519901</c:v>
                </c:pt>
                <c:pt idx="39">
                  <c:v>-519.59547521010154</c:v>
                </c:pt>
                <c:pt idx="40">
                  <c:v>714.93160959519901</c:v>
                </c:pt>
                <c:pt idx="41">
                  <c:v>129.01395016410333</c:v>
                </c:pt>
                <c:pt idx="42">
                  <c:v>721.93160959519901</c:v>
                </c:pt>
                <c:pt idx="43">
                  <c:v>-93.753113608334388</c:v>
                </c:pt>
                <c:pt idx="44">
                  <c:v>-157.1366454945537</c:v>
                </c:pt>
                <c:pt idx="45">
                  <c:v>844.62337553830821</c:v>
                </c:pt>
                <c:pt idx="46">
                  <c:v>785.93160959519901</c:v>
                </c:pt>
                <c:pt idx="47">
                  <c:v>-360.90370926699143</c:v>
                </c:pt>
                <c:pt idx="48">
                  <c:v>-293.21194332388222</c:v>
                </c:pt>
                <c:pt idx="49">
                  <c:v>-409.59547521010154</c:v>
                </c:pt>
                <c:pt idx="50">
                  <c:v>-350.90370926699143</c:v>
                </c:pt>
                <c:pt idx="51">
                  <c:v>772.23984365208935</c:v>
                </c:pt>
                <c:pt idx="52">
                  <c:v>956.31514148141787</c:v>
                </c:pt>
                <c:pt idx="53">
                  <c:v>838.93160959519901</c:v>
                </c:pt>
                <c:pt idx="54">
                  <c:v>-266.21194332388222</c:v>
                </c:pt>
                <c:pt idx="55">
                  <c:v>732.54807770897969</c:v>
                </c:pt>
                <c:pt idx="56">
                  <c:v>-598.36253898253926</c:v>
                </c:pt>
                <c:pt idx="57">
                  <c:v>-586.36253898253926</c:v>
                </c:pt>
                <c:pt idx="58">
                  <c:v>1.5551204485564085</c:v>
                </c:pt>
                <c:pt idx="59">
                  <c:v>1.5551204485564085</c:v>
                </c:pt>
                <c:pt idx="60">
                  <c:v>-174.52017738077302</c:v>
                </c:pt>
                <c:pt idx="61">
                  <c:v>237.32218422099413</c:v>
                </c:pt>
                <c:pt idx="62">
                  <c:v>2.5551204485564085</c:v>
                </c:pt>
                <c:pt idx="63">
                  <c:v>-575.36253898253926</c:v>
                </c:pt>
                <c:pt idx="64">
                  <c:v>73.246886391665612</c:v>
                </c:pt>
                <c:pt idx="65">
                  <c:v>861.23984365208935</c:v>
                </c:pt>
                <c:pt idx="66">
                  <c:v>-482.67077303943006</c:v>
                </c:pt>
                <c:pt idx="67">
                  <c:v>402.70571610721299</c:v>
                </c:pt>
                <c:pt idx="68">
                  <c:v>-482.36253898253926</c:v>
                </c:pt>
                <c:pt idx="69">
                  <c:v>1058.6233755383082</c:v>
                </c:pt>
                <c:pt idx="70">
                  <c:v>-467.05430492564938</c:v>
                </c:pt>
                <c:pt idx="71">
                  <c:v>595.70571610721299</c:v>
                </c:pt>
                <c:pt idx="72">
                  <c:v>-96.59547521010154</c:v>
                </c:pt>
                <c:pt idx="73">
                  <c:v>1373.6233755383082</c:v>
                </c:pt>
                <c:pt idx="74">
                  <c:v>301.78805667611778</c:v>
                </c:pt>
                <c:pt idx="75">
                  <c:v>456.17158856233618</c:v>
                </c:pt>
                <c:pt idx="76">
                  <c:v>126.02099290367914</c:v>
                </c:pt>
                <c:pt idx="77">
                  <c:v>475.47982261922698</c:v>
                </c:pt>
                <c:pt idx="78">
                  <c:v>894.32218422099413</c:v>
                </c:pt>
                <c:pt idx="79">
                  <c:v>375.09629073300857</c:v>
                </c:pt>
                <c:pt idx="80">
                  <c:v>1043.0139501641033</c:v>
                </c:pt>
                <c:pt idx="81">
                  <c:v>347.71275884678835</c:v>
                </c:pt>
                <c:pt idx="82">
                  <c:v>385.71275884678835</c:v>
                </c:pt>
                <c:pt idx="83">
                  <c:v>164.25392913124051</c:v>
                </c:pt>
                <c:pt idx="84">
                  <c:v>164.25392913124051</c:v>
                </c:pt>
                <c:pt idx="85">
                  <c:v>164.25392913124051</c:v>
                </c:pt>
                <c:pt idx="86">
                  <c:v>264.25392913124051</c:v>
                </c:pt>
                <c:pt idx="87">
                  <c:v>158.8703972450221</c:v>
                </c:pt>
                <c:pt idx="88">
                  <c:v>158.8703972450221</c:v>
                </c:pt>
                <c:pt idx="89">
                  <c:v>1627.1645458227608</c:v>
                </c:pt>
                <c:pt idx="90">
                  <c:v>243.8703972450221</c:v>
                </c:pt>
                <c:pt idx="91">
                  <c:v>780.40452478989846</c:v>
                </c:pt>
                <c:pt idx="92">
                  <c:v>780.40452478989846</c:v>
                </c:pt>
                <c:pt idx="93">
                  <c:v>865.09629073300857</c:v>
                </c:pt>
                <c:pt idx="94">
                  <c:v>354.8703972450221</c:v>
                </c:pt>
                <c:pt idx="95">
                  <c:v>354.8703972450221</c:v>
                </c:pt>
                <c:pt idx="96">
                  <c:v>354.8703972450221</c:v>
                </c:pt>
                <c:pt idx="97">
                  <c:v>354.8703972450221</c:v>
                </c:pt>
                <c:pt idx="98">
                  <c:v>732.02099290367914</c:v>
                </c:pt>
                <c:pt idx="99">
                  <c:v>882.40452478989846</c:v>
                </c:pt>
                <c:pt idx="100">
                  <c:v>1281.5551204485564</c:v>
                </c:pt>
                <c:pt idx="101">
                  <c:v>463.8703972450221</c:v>
                </c:pt>
                <c:pt idx="102">
                  <c:v>1227.8633545054463</c:v>
                </c:pt>
                <c:pt idx="103">
                  <c:v>1977.1645458227608</c:v>
                </c:pt>
                <c:pt idx="104">
                  <c:v>933.02099290367914</c:v>
                </c:pt>
                <c:pt idx="105">
                  <c:v>993.71275884678835</c:v>
                </c:pt>
                <c:pt idx="106">
                  <c:v>922.63746101746074</c:v>
                </c:pt>
                <c:pt idx="107">
                  <c:v>1317.7127588467883</c:v>
                </c:pt>
                <c:pt idx="108">
                  <c:v>1209.6374610174607</c:v>
                </c:pt>
              </c:numCache>
            </c:numRef>
          </c:xVal>
          <c:yVal>
            <c:numRef>
              <c:f>[0]!Zsimple</c:f>
              <c:numCache>
                <c:formatCode>0.000</c:formatCode>
                <c:ptCount val="109"/>
                <c:pt idx="0">
                  <c:v>-2.3618944465849721</c:v>
                </c:pt>
                <c:pt idx="1">
                  <c:v>-2.0928377985057733</c:v>
                </c:pt>
                <c:pt idx="2">
                  <c:v>-0.87455114194530725</c:v>
                </c:pt>
                <c:pt idx="3">
                  <c:v>-1.1393781759359909</c:v>
                </c:pt>
                <c:pt idx="4">
                  <c:v>-1.0561294201171838</c:v>
                </c:pt>
                <c:pt idx="5">
                  <c:v>-0.74785859476330196</c:v>
                </c:pt>
                <c:pt idx="6">
                  <c:v>-0.9084578685373853</c:v>
                </c:pt>
                <c:pt idx="7">
                  <c:v>-1.2815515655446006</c:v>
                </c:pt>
                <c:pt idx="8">
                  <c:v>-1.6906216295848977</c:v>
                </c:pt>
                <c:pt idx="9">
                  <c:v>-1.4236581476939019</c:v>
                </c:pt>
                <c:pt idx="10">
                  <c:v>-1.4236581476939019</c:v>
                </c:pt>
                <c:pt idx="11">
                  <c:v>-0.77834842238484403</c:v>
                </c:pt>
                <c:pt idx="12">
                  <c:v>-1.6022926552158763</c:v>
                </c:pt>
                <c:pt idx="13">
                  <c:v>-1.1841248707343368</c:v>
                </c:pt>
                <c:pt idx="14">
                  <c:v>-1.3351777361189361</c:v>
                </c:pt>
                <c:pt idx="15">
                  <c:v>-0.39762166127650656</c:v>
                </c:pt>
                <c:pt idx="16">
                  <c:v>-0.52440051270804089</c:v>
                </c:pt>
                <c:pt idx="17">
                  <c:v>-0.97962202818372202</c:v>
                </c:pt>
                <c:pt idx="18">
                  <c:v>-1.5249453577626169</c:v>
                </c:pt>
                <c:pt idx="19">
                  <c:v>-1.2313772057634222</c:v>
                </c:pt>
                <c:pt idx="20">
                  <c:v>-0.80957963211883521</c:v>
                </c:pt>
                <c:pt idx="21">
                  <c:v>-0.94344263258565308</c:v>
                </c:pt>
                <c:pt idx="22">
                  <c:v>-1.9224794690779805</c:v>
                </c:pt>
                <c:pt idx="23">
                  <c:v>-1.7945384156293689</c:v>
                </c:pt>
                <c:pt idx="24">
                  <c:v>-0.20654702441883491</c:v>
                </c:pt>
                <c:pt idx="25">
                  <c:v>-0.27695041320557517</c:v>
                </c:pt>
                <c:pt idx="26">
                  <c:v>-0.42240795461816921</c:v>
                </c:pt>
                <c:pt idx="27">
                  <c:v>-1.096803562093513</c:v>
                </c:pt>
                <c:pt idx="28">
                  <c:v>-0.3730773052177675</c:v>
                </c:pt>
                <c:pt idx="29">
                  <c:v>0.27695041320557529</c:v>
                </c:pt>
                <c:pt idx="30">
                  <c:v>-1.0171314326204672</c:v>
                </c:pt>
                <c:pt idx="31">
                  <c:v>0</c:v>
                </c:pt>
                <c:pt idx="32">
                  <c:v>-0.57744872999290109</c:v>
                </c:pt>
                <c:pt idx="33">
                  <c:v>-0.84162123357291452</c:v>
                </c:pt>
                <c:pt idx="34">
                  <c:v>0.42240795461816927</c:v>
                </c:pt>
                <c:pt idx="35">
                  <c:v>-0.60458534658323715</c:v>
                </c:pt>
                <c:pt idx="36">
                  <c:v>-0.71804867851300969</c:v>
                </c:pt>
                <c:pt idx="37">
                  <c:v>0.49842883345871808</c:v>
                </c:pt>
                <c:pt idx="38">
                  <c:v>0.66025389885446362</c:v>
                </c:pt>
                <c:pt idx="39">
                  <c:v>-0.55073086678221428</c:v>
                </c:pt>
                <c:pt idx="40">
                  <c:v>0.68886362670887458</c:v>
                </c:pt>
                <c:pt idx="41">
                  <c:v>4.5590848238853031E-2</c:v>
                </c:pt>
                <c:pt idx="42">
                  <c:v>0.71804867851300969</c:v>
                </c:pt>
                <c:pt idx="43">
                  <c:v>-0.11418529432142839</c:v>
                </c:pt>
                <c:pt idx="44">
                  <c:v>-0.16019524783939429</c:v>
                </c:pt>
                <c:pt idx="45">
                  <c:v>0.97962202818372091</c:v>
                </c:pt>
                <c:pt idx="46">
                  <c:v>0.90845786853738464</c:v>
                </c:pt>
                <c:pt idx="47">
                  <c:v>-0.32463868475217539</c:v>
                </c:pt>
                <c:pt idx="48">
                  <c:v>-0.25334710313579978</c:v>
                </c:pt>
                <c:pt idx="49">
                  <c:v>-0.34875569551704472</c:v>
                </c:pt>
                <c:pt idx="50">
                  <c:v>-0.30070905457491998</c:v>
                </c:pt>
                <c:pt idx="51">
                  <c:v>0.80957963211883521</c:v>
                </c:pt>
                <c:pt idx="52">
                  <c:v>1.2815515655446006</c:v>
                </c:pt>
                <c:pt idx="53">
                  <c:v>0.94344263258565308</c:v>
                </c:pt>
                <c:pt idx="54">
                  <c:v>-0.22988411757923208</c:v>
                </c:pt>
                <c:pt idx="55">
                  <c:v>0.77834842238484403</c:v>
                </c:pt>
                <c:pt idx="56">
                  <c:v>-0.68886362670887458</c:v>
                </c:pt>
                <c:pt idx="57">
                  <c:v>-0.66025389885446362</c:v>
                </c:pt>
                <c:pt idx="58">
                  <c:v>-7.9841099004125449E-2</c:v>
                </c:pt>
                <c:pt idx="59">
                  <c:v>-7.9841099004125449E-2</c:v>
                </c:pt>
                <c:pt idx="60">
                  <c:v>-0.1833218965723393</c:v>
                </c:pt>
                <c:pt idx="61">
                  <c:v>0.1833218965723393</c:v>
                </c:pt>
                <c:pt idx="62">
                  <c:v>-4.5590848238853031E-2</c:v>
                </c:pt>
                <c:pt idx="63">
                  <c:v>-0.63217470022530065</c:v>
                </c:pt>
                <c:pt idx="64">
                  <c:v>-2.2789502280392185E-2</c:v>
                </c:pt>
                <c:pt idx="65">
                  <c:v>1.0171314326204672</c:v>
                </c:pt>
                <c:pt idx="66">
                  <c:v>-0.49842883345871808</c:v>
                </c:pt>
                <c:pt idx="67">
                  <c:v>0.52440051270804078</c:v>
                </c:pt>
                <c:pt idx="68">
                  <c:v>-0.47278912099226744</c:v>
                </c:pt>
                <c:pt idx="69">
                  <c:v>1.4557760251170173</c:v>
                </c:pt>
                <c:pt idx="70">
                  <c:v>-0.44745654804896379</c:v>
                </c:pt>
                <c:pt idx="71">
                  <c:v>0.63217470022530076</c:v>
                </c:pt>
                <c:pt idx="72">
                  <c:v>-0.13715397341136848</c:v>
                </c:pt>
                <c:pt idx="73">
                  <c:v>1.9224794690779812</c:v>
                </c:pt>
                <c:pt idx="74">
                  <c:v>0.25334710313579978</c:v>
                </c:pt>
                <c:pt idx="75">
                  <c:v>0.55073086678221428</c:v>
                </c:pt>
                <c:pt idx="76">
                  <c:v>2.278950228039205E-2</c:v>
                </c:pt>
                <c:pt idx="77">
                  <c:v>0.60458534658323715</c:v>
                </c:pt>
                <c:pt idx="78">
                  <c:v>1.1393781759359911</c:v>
                </c:pt>
                <c:pt idx="79">
                  <c:v>0.44745654804896379</c:v>
                </c:pt>
                <c:pt idx="80">
                  <c:v>1.3929451967300128</c:v>
                </c:pt>
                <c:pt idx="81">
                  <c:v>0.30070905457491998</c:v>
                </c:pt>
                <c:pt idx="82">
                  <c:v>0.47278912099226728</c:v>
                </c:pt>
                <c:pt idx="83">
                  <c:v>0.13715397341136848</c:v>
                </c:pt>
                <c:pt idx="84">
                  <c:v>0.13715397341136848</c:v>
                </c:pt>
                <c:pt idx="85">
                  <c:v>0.13715397341136848</c:v>
                </c:pt>
                <c:pt idx="86">
                  <c:v>0.22988411757923222</c:v>
                </c:pt>
                <c:pt idx="87">
                  <c:v>7.9841099004125601E-2</c:v>
                </c:pt>
                <c:pt idx="88">
                  <c:v>7.9841099004125601E-2</c:v>
                </c:pt>
                <c:pt idx="89">
                  <c:v>2.0928377985057733</c:v>
                </c:pt>
                <c:pt idx="90">
                  <c:v>0.20654702441883477</c:v>
                </c:pt>
                <c:pt idx="91">
                  <c:v>0.85796988819417108</c:v>
                </c:pt>
                <c:pt idx="92">
                  <c:v>0.85796988819417108</c:v>
                </c:pt>
                <c:pt idx="93">
                  <c:v>1.0561294201171834</c:v>
                </c:pt>
                <c:pt idx="94">
                  <c:v>0.36088981433987111</c:v>
                </c:pt>
                <c:pt idx="95">
                  <c:v>0.36088981433987111</c:v>
                </c:pt>
                <c:pt idx="96">
                  <c:v>0.36088981433987111</c:v>
                </c:pt>
                <c:pt idx="97">
                  <c:v>0.36088981433987111</c:v>
                </c:pt>
                <c:pt idx="98">
                  <c:v>0.74785859476330196</c:v>
                </c:pt>
                <c:pt idx="99">
                  <c:v>1.096803562093513</c:v>
                </c:pt>
                <c:pt idx="100">
                  <c:v>1.6906216295848984</c:v>
                </c:pt>
                <c:pt idx="101">
                  <c:v>0.57744872999290109</c:v>
                </c:pt>
                <c:pt idx="102">
                  <c:v>1.6022926552158758</c:v>
                </c:pt>
                <c:pt idx="103">
                  <c:v>2.3618944465849738</c:v>
                </c:pt>
                <c:pt idx="104">
                  <c:v>1.2313772057634214</c:v>
                </c:pt>
                <c:pt idx="105">
                  <c:v>1.3351777361189361</c:v>
                </c:pt>
                <c:pt idx="106">
                  <c:v>1.1841248707343368</c:v>
                </c:pt>
                <c:pt idx="107">
                  <c:v>1.7945384156293684</c:v>
                </c:pt>
                <c:pt idx="108">
                  <c:v>1.5249453577626171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BD-E142-AB35-61AAF4A32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9330744"/>
        <c:axId val="2109323512"/>
      </c:scatterChart>
      <c:valAx>
        <c:axId val="210933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Residuals</a:t>
                </a:r>
              </a:p>
            </c:rich>
          </c:tx>
          <c:layout>
            <c:manualLayout>
              <c:xMode val="edge"/>
              <c:yMode val="edge"/>
              <c:x val="0.45910352564768397"/>
              <c:y val="0.901958468426740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09323512"/>
        <c:crosses val="autoZero"/>
        <c:crossBetween val="midCat"/>
      </c:valAx>
      <c:valAx>
        <c:axId val="21093235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0933074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 horizontalDpi="-3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Residual Plot</a:t>
            </a:r>
          </a:p>
        </c:rich>
      </c:tx>
      <c:layout>
        <c:manualLayout>
          <c:xMode val="edge"/>
          <c:yMode val="edge"/>
          <c:x val="0.426315375051803"/>
          <c:y val="2.926829268292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315667741634"/>
          <c:y val="0.12682911724809801"/>
          <c:w val="0.82368341673190504"/>
          <c:h val="0.7463405745753449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trendline>
            <c:spPr>
              <a:ln w="12700">
                <a:solidFill>
                  <a:srgbClr val="00009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[0]!_var1a</c:f>
              <c:numCache>
                <c:formatCode>General</c:formatCode>
                <c:ptCount val="109"/>
                <c:pt idx="0">
                  <c:v>28</c:v>
                </c:pt>
                <c:pt idx="1">
                  <c:v>29</c:v>
                </c:pt>
                <c:pt idx="2">
                  <c:v>21</c:v>
                </c:pt>
                <c:pt idx="3">
                  <c:v>26</c:v>
                </c:pt>
                <c:pt idx="4">
                  <c:v>26</c:v>
                </c:pt>
                <c:pt idx="5">
                  <c:v>21</c:v>
                </c:pt>
                <c:pt idx="6">
                  <c:v>23</c:v>
                </c:pt>
                <c:pt idx="7">
                  <c:v>29</c:v>
                </c:pt>
                <c:pt idx="8">
                  <c:v>32</c:v>
                </c:pt>
                <c:pt idx="9">
                  <c:v>31</c:v>
                </c:pt>
                <c:pt idx="10">
                  <c:v>31</c:v>
                </c:pt>
                <c:pt idx="11">
                  <c:v>23</c:v>
                </c:pt>
                <c:pt idx="12">
                  <c:v>34</c:v>
                </c:pt>
                <c:pt idx="13">
                  <c:v>31</c:v>
                </c:pt>
                <c:pt idx="14">
                  <c:v>33</c:v>
                </c:pt>
                <c:pt idx="15">
                  <c:v>22</c:v>
                </c:pt>
                <c:pt idx="16">
                  <c:v>25</c:v>
                </c:pt>
                <c:pt idx="17">
                  <c:v>33</c:v>
                </c:pt>
                <c:pt idx="18">
                  <c:v>38</c:v>
                </c:pt>
                <c:pt idx="19">
                  <c:v>36</c:v>
                </c:pt>
                <c:pt idx="20">
                  <c:v>31</c:v>
                </c:pt>
                <c:pt idx="21">
                  <c:v>35</c:v>
                </c:pt>
                <c:pt idx="22">
                  <c:v>43</c:v>
                </c:pt>
                <c:pt idx="23">
                  <c:v>44</c:v>
                </c:pt>
                <c:pt idx="24">
                  <c:v>28</c:v>
                </c:pt>
                <c:pt idx="25">
                  <c:v>30</c:v>
                </c:pt>
                <c:pt idx="26">
                  <c:v>36</c:v>
                </c:pt>
                <c:pt idx="27">
                  <c:v>45</c:v>
                </c:pt>
                <c:pt idx="28">
                  <c:v>36</c:v>
                </c:pt>
                <c:pt idx="29">
                  <c:v>23</c:v>
                </c:pt>
                <c:pt idx="30">
                  <c:v>45</c:v>
                </c:pt>
                <c:pt idx="31">
                  <c:v>29</c:v>
                </c:pt>
                <c:pt idx="32">
                  <c:v>40</c:v>
                </c:pt>
                <c:pt idx="33">
                  <c:v>45</c:v>
                </c:pt>
                <c:pt idx="34">
                  <c:v>27</c:v>
                </c:pt>
                <c:pt idx="35">
                  <c:v>43</c:v>
                </c:pt>
                <c:pt idx="36">
                  <c:v>44</c:v>
                </c:pt>
                <c:pt idx="37">
                  <c:v>27</c:v>
                </c:pt>
                <c:pt idx="38">
                  <c:v>23</c:v>
                </c:pt>
                <c:pt idx="39">
                  <c:v>44</c:v>
                </c:pt>
                <c:pt idx="40">
                  <c:v>23</c:v>
                </c:pt>
                <c:pt idx="41">
                  <c:v>33</c:v>
                </c:pt>
                <c:pt idx="42">
                  <c:v>23</c:v>
                </c:pt>
                <c:pt idx="43">
                  <c:v>37</c:v>
                </c:pt>
                <c:pt idx="44">
                  <c:v>39</c:v>
                </c:pt>
                <c:pt idx="45">
                  <c:v>22</c:v>
                </c:pt>
                <c:pt idx="46">
                  <c:v>23</c:v>
                </c:pt>
                <c:pt idx="47">
                  <c:v>43</c:v>
                </c:pt>
                <c:pt idx="48">
                  <c:v>42</c:v>
                </c:pt>
                <c:pt idx="49">
                  <c:v>44</c:v>
                </c:pt>
                <c:pt idx="50">
                  <c:v>43</c:v>
                </c:pt>
                <c:pt idx="51">
                  <c:v>24</c:v>
                </c:pt>
                <c:pt idx="52">
                  <c:v>21</c:v>
                </c:pt>
                <c:pt idx="53">
                  <c:v>23</c:v>
                </c:pt>
                <c:pt idx="54">
                  <c:v>42</c:v>
                </c:pt>
                <c:pt idx="55">
                  <c:v>25</c:v>
                </c:pt>
                <c:pt idx="56">
                  <c:v>48</c:v>
                </c:pt>
                <c:pt idx="57">
                  <c:v>48</c:v>
                </c:pt>
                <c:pt idx="58">
                  <c:v>38</c:v>
                </c:pt>
                <c:pt idx="59">
                  <c:v>38</c:v>
                </c:pt>
                <c:pt idx="60">
                  <c:v>41</c:v>
                </c:pt>
                <c:pt idx="61">
                  <c:v>34</c:v>
                </c:pt>
                <c:pt idx="62">
                  <c:v>38</c:v>
                </c:pt>
                <c:pt idx="63">
                  <c:v>48</c:v>
                </c:pt>
                <c:pt idx="64">
                  <c:v>37</c:v>
                </c:pt>
                <c:pt idx="65">
                  <c:v>24</c:v>
                </c:pt>
                <c:pt idx="66">
                  <c:v>47</c:v>
                </c:pt>
                <c:pt idx="67">
                  <c:v>32</c:v>
                </c:pt>
                <c:pt idx="68">
                  <c:v>48</c:v>
                </c:pt>
                <c:pt idx="69">
                  <c:v>22</c:v>
                </c:pt>
                <c:pt idx="70">
                  <c:v>49</c:v>
                </c:pt>
                <c:pt idx="71">
                  <c:v>32</c:v>
                </c:pt>
                <c:pt idx="72">
                  <c:v>44</c:v>
                </c:pt>
                <c:pt idx="73">
                  <c:v>22</c:v>
                </c:pt>
                <c:pt idx="74">
                  <c:v>42</c:v>
                </c:pt>
                <c:pt idx="75">
                  <c:v>40</c:v>
                </c:pt>
                <c:pt idx="76">
                  <c:v>46</c:v>
                </c:pt>
                <c:pt idx="77">
                  <c:v>41</c:v>
                </c:pt>
                <c:pt idx="78">
                  <c:v>34</c:v>
                </c:pt>
                <c:pt idx="79">
                  <c:v>43</c:v>
                </c:pt>
                <c:pt idx="80">
                  <c:v>33</c:v>
                </c:pt>
                <c:pt idx="81">
                  <c:v>45</c:v>
                </c:pt>
                <c:pt idx="82">
                  <c:v>45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52</c:v>
                </c:pt>
                <c:pt idx="88">
                  <c:v>52</c:v>
                </c:pt>
                <c:pt idx="89">
                  <c:v>27</c:v>
                </c:pt>
                <c:pt idx="90">
                  <c:v>52</c:v>
                </c:pt>
                <c:pt idx="91">
                  <c:v>44</c:v>
                </c:pt>
                <c:pt idx="92">
                  <c:v>44</c:v>
                </c:pt>
                <c:pt idx="93">
                  <c:v>43</c:v>
                </c:pt>
                <c:pt idx="94">
                  <c:v>52</c:v>
                </c:pt>
                <c:pt idx="95">
                  <c:v>52</c:v>
                </c:pt>
                <c:pt idx="96">
                  <c:v>52</c:v>
                </c:pt>
                <c:pt idx="97">
                  <c:v>52</c:v>
                </c:pt>
                <c:pt idx="98">
                  <c:v>46</c:v>
                </c:pt>
                <c:pt idx="99">
                  <c:v>44</c:v>
                </c:pt>
                <c:pt idx="100">
                  <c:v>38</c:v>
                </c:pt>
                <c:pt idx="101">
                  <c:v>52</c:v>
                </c:pt>
                <c:pt idx="102">
                  <c:v>39</c:v>
                </c:pt>
                <c:pt idx="103">
                  <c:v>27</c:v>
                </c:pt>
                <c:pt idx="104">
                  <c:v>46</c:v>
                </c:pt>
                <c:pt idx="105">
                  <c:v>45</c:v>
                </c:pt>
                <c:pt idx="106">
                  <c:v>48</c:v>
                </c:pt>
                <c:pt idx="107">
                  <c:v>45</c:v>
                </c:pt>
                <c:pt idx="108">
                  <c:v>48</c:v>
                </c:pt>
              </c:numCache>
            </c:numRef>
          </c:xVal>
          <c:yVal>
            <c:numRef>
              <c:f>[0]!Data1</c:f>
              <c:numCache>
                <c:formatCode>0.000</c:formatCode>
                <c:ptCount val="109"/>
                <c:pt idx="0">
                  <c:v>-1744.5272201203488</c:v>
                </c:pt>
                <c:pt idx="1">
                  <c:v>-1717.2189860634585</c:v>
                </c:pt>
                <c:pt idx="2">
                  <c:v>-722.68485851858213</c:v>
                </c:pt>
                <c:pt idx="3">
                  <c:v>-987.14368823412951</c:v>
                </c:pt>
                <c:pt idx="4">
                  <c:v>-952.14368823412951</c:v>
                </c:pt>
                <c:pt idx="5">
                  <c:v>-656.68485851858213</c:v>
                </c:pt>
                <c:pt idx="6">
                  <c:v>-744.06839040480099</c:v>
                </c:pt>
                <c:pt idx="7">
                  <c:v>-1062.2189860634585</c:v>
                </c:pt>
                <c:pt idx="8">
                  <c:v>-1233.294283892787</c:v>
                </c:pt>
                <c:pt idx="9">
                  <c:v>-1157.6025179496773</c:v>
                </c:pt>
                <c:pt idx="10">
                  <c:v>-1157.6025179496773</c:v>
                </c:pt>
                <c:pt idx="11">
                  <c:v>-687.06839040480099</c:v>
                </c:pt>
                <c:pt idx="12">
                  <c:v>-1228.6778157790059</c:v>
                </c:pt>
                <c:pt idx="13">
                  <c:v>-1026.6025179496773</c:v>
                </c:pt>
                <c:pt idx="14">
                  <c:v>-1143.9860498358967</c:v>
                </c:pt>
                <c:pt idx="15">
                  <c:v>-440.37662446169179</c:v>
                </c:pt>
                <c:pt idx="16">
                  <c:v>-484.45192229102031</c:v>
                </c:pt>
                <c:pt idx="17">
                  <c:v>-902.98604983589667</c:v>
                </c:pt>
                <c:pt idx="18">
                  <c:v>-1173.4448795514436</c:v>
                </c:pt>
                <c:pt idx="19">
                  <c:v>-1031.0613476652252</c:v>
                </c:pt>
                <c:pt idx="20">
                  <c:v>-690.60251794967735</c:v>
                </c:pt>
                <c:pt idx="21">
                  <c:v>-871.36958172211553</c:v>
                </c:pt>
                <c:pt idx="22">
                  <c:v>-1302.9037092669914</c:v>
                </c:pt>
                <c:pt idx="23">
                  <c:v>-1261.5954752101015</c:v>
                </c:pt>
                <c:pt idx="24">
                  <c:v>-233.52722012034883</c:v>
                </c:pt>
                <c:pt idx="25">
                  <c:v>-348.91075200656815</c:v>
                </c:pt>
                <c:pt idx="26">
                  <c:v>-465.06134766522518</c:v>
                </c:pt>
                <c:pt idx="27">
                  <c:v>-974.28724115321165</c:v>
                </c:pt>
                <c:pt idx="28">
                  <c:v>-440.06134766522518</c:v>
                </c:pt>
                <c:pt idx="29">
                  <c:v>334.93160959519901</c:v>
                </c:pt>
                <c:pt idx="30">
                  <c:v>-904.28724115321165</c:v>
                </c:pt>
                <c:pt idx="31">
                  <c:v>82.781013936541513</c:v>
                </c:pt>
                <c:pt idx="32">
                  <c:v>-555.82841143766382</c:v>
                </c:pt>
                <c:pt idx="33">
                  <c:v>-713.28724115321165</c:v>
                </c:pt>
                <c:pt idx="34">
                  <c:v>367.16454582276083</c:v>
                </c:pt>
                <c:pt idx="35">
                  <c:v>-571.90370926699143</c:v>
                </c:pt>
                <c:pt idx="36">
                  <c:v>-627.59547521010154</c:v>
                </c:pt>
                <c:pt idx="37">
                  <c:v>389.16454582276083</c:v>
                </c:pt>
                <c:pt idx="38">
                  <c:v>712.93160959519901</c:v>
                </c:pt>
                <c:pt idx="39">
                  <c:v>-519.59547521010154</c:v>
                </c:pt>
                <c:pt idx="40">
                  <c:v>714.93160959519901</c:v>
                </c:pt>
                <c:pt idx="41">
                  <c:v>129.01395016410333</c:v>
                </c:pt>
                <c:pt idx="42">
                  <c:v>721.93160959519901</c:v>
                </c:pt>
                <c:pt idx="43">
                  <c:v>-93.753113608334388</c:v>
                </c:pt>
                <c:pt idx="44">
                  <c:v>-157.1366454945537</c:v>
                </c:pt>
                <c:pt idx="45">
                  <c:v>844.62337553830821</c:v>
                </c:pt>
                <c:pt idx="46">
                  <c:v>785.93160959519901</c:v>
                </c:pt>
                <c:pt idx="47">
                  <c:v>-360.90370926699143</c:v>
                </c:pt>
                <c:pt idx="48">
                  <c:v>-293.21194332388222</c:v>
                </c:pt>
                <c:pt idx="49">
                  <c:v>-409.59547521010154</c:v>
                </c:pt>
                <c:pt idx="50">
                  <c:v>-350.90370926699143</c:v>
                </c:pt>
                <c:pt idx="51">
                  <c:v>772.23984365208935</c:v>
                </c:pt>
                <c:pt idx="52">
                  <c:v>956.31514148141787</c:v>
                </c:pt>
                <c:pt idx="53">
                  <c:v>838.93160959519901</c:v>
                </c:pt>
                <c:pt idx="54">
                  <c:v>-266.21194332388222</c:v>
                </c:pt>
                <c:pt idx="55">
                  <c:v>732.54807770897969</c:v>
                </c:pt>
                <c:pt idx="56">
                  <c:v>-598.36253898253926</c:v>
                </c:pt>
                <c:pt idx="57">
                  <c:v>-586.36253898253926</c:v>
                </c:pt>
                <c:pt idx="58">
                  <c:v>1.5551204485564085</c:v>
                </c:pt>
                <c:pt idx="59">
                  <c:v>1.5551204485564085</c:v>
                </c:pt>
                <c:pt idx="60">
                  <c:v>-174.52017738077302</c:v>
                </c:pt>
                <c:pt idx="61">
                  <c:v>237.32218422099413</c:v>
                </c:pt>
                <c:pt idx="62">
                  <c:v>2.5551204485564085</c:v>
                </c:pt>
                <c:pt idx="63">
                  <c:v>-575.36253898253926</c:v>
                </c:pt>
                <c:pt idx="64">
                  <c:v>73.246886391665612</c:v>
                </c:pt>
                <c:pt idx="65">
                  <c:v>861.23984365208935</c:v>
                </c:pt>
                <c:pt idx="66">
                  <c:v>-482.67077303943006</c:v>
                </c:pt>
                <c:pt idx="67">
                  <c:v>402.70571610721299</c:v>
                </c:pt>
                <c:pt idx="68">
                  <c:v>-482.36253898253926</c:v>
                </c:pt>
                <c:pt idx="69">
                  <c:v>1058.6233755383082</c:v>
                </c:pt>
                <c:pt idx="70">
                  <c:v>-467.05430492564938</c:v>
                </c:pt>
                <c:pt idx="71">
                  <c:v>595.70571610721299</c:v>
                </c:pt>
                <c:pt idx="72">
                  <c:v>-96.59547521010154</c:v>
                </c:pt>
                <c:pt idx="73">
                  <c:v>1373.6233755383082</c:v>
                </c:pt>
                <c:pt idx="74">
                  <c:v>301.78805667611778</c:v>
                </c:pt>
                <c:pt idx="75">
                  <c:v>456.17158856233618</c:v>
                </c:pt>
                <c:pt idx="76">
                  <c:v>126.02099290367914</c:v>
                </c:pt>
                <c:pt idx="77">
                  <c:v>475.47982261922698</c:v>
                </c:pt>
                <c:pt idx="78">
                  <c:v>894.32218422099413</c:v>
                </c:pt>
                <c:pt idx="79">
                  <c:v>375.09629073300857</c:v>
                </c:pt>
                <c:pt idx="80">
                  <c:v>1043.0139501641033</c:v>
                </c:pt>
                <c:pt idx="81">
                  <c:v>347.71275884678835</c:v>
                </c:pt>
                <c:pt idx="82">
                  <c:v>385.71275884678835</c:v>
                </c:pt>
                <c:pt idx="83">
                  <c:v>164.25392913124051</c:v>
                </c:pt>
                <c:pt idx="84">
                  <c:v>164.25392913124051</c:v>
                </c:pt>
                <c:pt idx="85">
                  <c:v>164.25392913124051</c:v>
                </c:pt>
                <c:pt idx="86">
                  <c:v>264.25392913124051</c:v>
                </c:pt>
                <c:pt idx="87">
                  <c:v>158.8703972450221</c:v>
                </c:pt>
                <c:pt idx="88">
                  <c:v>158.8703972450221</c:v>
                </c:pt>
                <c:pt idx="89">
                  <c:v>1627.1645458227608</c:v>
                </c:pt>
                <c:pt idx="90">
                  <c:v>243.8703972450221</c:v>
                </c:pt>
                <c:pt idx="91">
                  <c:v>780.40452478989846</c:v>
                </c:pt>
                <c:pt idx="92">
                  <c:v>780.40452478989846</c:v>
                </c:pt>
                <c:pt idx="93">
                  <c:v>865.09629073300857</c:v>
                </c:pt>
                <c:pt idx="94">
                  <c:v>354.8703972450221</c:v>
                </c:pt>
                <c:pt idx="95">
                  <c:v>354.8703972450221</c:v>
                </c:pt>
                <c:pt idx="96">
                  <c:v>354.8703972450221</c:v>
                </c:pt>
                <c:pt idx="97">
                  <c:v>354.8703972450221</c:v>
                </c:pt>
                <c:pt idx="98">
                  <c:v>732.02099290367914</c:v>
                </c:pt>
                <c:pt idx="99">
                  <c:v>882.40452478989846</c:v>
                </c:pt>
                <c:pt idx="100">
                  <c:v>1281.5551204485564</c:v>
                </c:pt>
                <c:pt idx="101">
                  <c:v>463.8703972450221</c:v>
                </c:pt>
                <c:pt idx="102">
                  <c:v>1227.8633545054463</c:v>
                </c:pt>
                <c:pt idx="103">
                  <c:v>1977.1645458227608</c:v>
                </c:pt>
                <c:pt idx="104">
                  <c:v>933.02099290367914</c:v>
                </c:pt>
                <c:pt idx="105">
                  <c:v>993.71275884678835</c:v>
                </c:pt>
                <c:pt idx="106">
                  <c:v>922.63746101746074</c:v>
                </c:pt>
                <c:pt idx="107">
                  <c:v>1317.7127588467883</c:v>
                </c:pt>
                <c:pt idx="108">
                  <c:v>1209.6374610174607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8E-D342-8806-1C6063A90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9189512"/>
        <c:axId val="2109146056"/>
      </c:scatterChart>
      <c:valAx>
        <c:axId val="21091895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X</a:t>
                </a:r>
              </a:p>
            </c:rich>
          </c:tx>
          <c:layout>
            <c:manualLayout>
              <c:xMode val="edge"/>
              <c:yMode val="edge"/>
              <c:x val="0.52368379610443405"/>
              <c:y val="0.907315920875743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2109146056"/>
        <c:crosses val="autoZero"/>
        <c:crossBetween val="midCat"/>
      </c:valAx>
      <c:valAx>
        <c:axId val="21091460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Residuals</a:t>
                </a:r>
              </a:p>
            </c:rich>
          </c:tx>
          <c:layout>
            <c:manualLayout>
              <c:xMode val="edge"/>
              <c:yMode val="edge"/>
              <c:x val="3.4210526315789497E-2"/>
              <c:y val="0.390243518340694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0918951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NQ Plot</a:t>
            </a:r>
          </a:p>
        </c:rich>
      </c:tx>
      <c:layout>
        <c:manualLayout>
          <c:xMode val="edge"/>
          <c:yMode val="edge"/>
          <c:x val="0.457480767490271"/>
          <c:y val="3.92158050379448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93084095102501"/>
          <c:y val="0.137254573437085"/>
          <c:w val="0.78735521709543199"/>
          <c:h val="0.6764689690827749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trendline>
            <c:spPr>
              <a:ln w="12700">
                <a:solidFill>
                  <a:srgbClr val="00008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[0]!Data</c:f>
              <c:numCache>
                <c:formatCode>0.000</c:formatCode>
                <c:ptCount val="109"/>
                <c:pt idx="0">
                  <c:v>-973.90488116141205</c:v>
                </c:pt>
                <c:pt idx="1">
                  <c:v>-1193.3269745259599</c:v>
                </c:pt>
                <c:pt idx="2">
                  <c:v>-355.80080438493223</c:v>
                </c:pt>
                <c:pt idx="3">
                  <c:v>-155.53429613893741</c:v>
                </c:pt>
                <c:pt idx="4">
                  <c:v>-120.53429613893741</c:v>
                </c:pt>
                <c:pt idx="5">
                  <c:v>-641.85988043759926</c:v>
                </c:pt>
                <c:pt idx="6">
                  <c:v>-614.20092743374016</c:v>
                </c:pt>
                <c:pt idx="7">
                  <c:v>-235.16499236949676</c:v>
                </c:pt>
                <c:pt idx="8">
                  <c:v>-197.7077645729496</c:v>
                </c:pt>
                <c:pt idx="9">
                  <c:v>-179.53724107487869</c:v>
                </c:pt>
                <c:pt idx="10">
                  <c:v>-126.40168264245722</c:v>
                </c:pt>
                <c:pt idx="11">
                  <c:v>-205.14185138107314</c:v>
                </c:pt>
                <c:pt idx="12">
                  <c:v>-87.82823034833109</c:v>
                </c:pt>
                <c:pt idx="13">
                  <c:v>-200.76947700651272</c:v>
                </c:pt>
                <c:pt idx="14">
                  <c:v>-203.11052400265362</c:v>
                </c:pt>
                <c:pt idx="15">
                  <c:v>-387.58924149415088</c:v>
                </c:pt>
                <c:pt idx="16">
                  <c:v>-220.58676192606526</c:v>
                </c:pt>
                <c:pt idx="17">
                  <c:v>-477.87446753087488</c:v>
                </c:pt>
                <c:pt idx="18">
                  <c:v>-150.33093585706229</c:v>
                </c:pt>
                <c:pt idx="19">
                  <c:v>-574.53636547067526</c:v>
                </c:pt>
                <c:pt idx="20">
                  <c:v>-169.62467192765507</c:v>
                </c:pt>
                <c:pt idx="21">
                  <c:v>86.150616154131967</c:v>
                </c:pt>
                <c:pt idx="22">
                  <c:v>12.267813185592786</c:v>
                </c:pt>
                <c:pt idx="23">
                  <c:v>81.75903334980012</c:v>
                </c:pt>
                <c:pt idx="24">
                  <c:v>-21.421339288148829</c:v>
                </c:pt>
                <c:pt idx="25">
                  <c:v>-84.677363495952704</c:v>
                </c:pt>
                <c:pt idx="26">
                  <c:v>-780.14074762451855</c:v>
                </c:pt>
                <c:pt idx="27">
                  <c:v>-234.77712765508841</c:v>
                </c:pt>
                <c:pt idx="28">
                  <c:v>-818.05572483618107</c:v>
                </c:pt>
                <c:pt idx="29">
                  <c:v>359.77071776615048</c:v>
                </c:pt>
                <c:pt idx="30">
                  <c:v>-121.42098800190752</c:v>
                </c:pt>
                <c:pt idx="31">
                  <c:v>452.74757677772686</c:v>
                </c:pt>
                <c:pt idx="32">
                  <c:v>-574.42619927830492</c:v>
                </c:pt>
                <c:pt idx="33">
                  <c:v>138.03494345277795</c:v>
                </c:pt>
                <c:pt idx="34">
                  <c:v>34.233909309408773</c:v>
                </c:pt>
                <c:pt idx="35">
                  <c:v>47.022965098030454</c:v>
                </c:pt>
                <c:pt idx="36">
                  <c:v>-4.2831168324623832</c:v>
                </c:pt>
                <c:pt idx="37">
                  <c:v>56.233909309408773</c:v>
                </c:pt>
                <c:pt idx="38">
                  <c:v>708.43246142842827</c:v>
                </c:pt>
                <c:pt idx="39">
                  <c:v>-53.239779955662925</c:v>
                </c:pt>
                <c:pt idx="40">
                  <c:v>710.43246142842827</c:v>
                </c:pt>
                <c:pt idx="41">
                  <c:v>-144.93762804853486</c:v>
                </c:pt>
                <c:pt idx="42">
                  <c:v>727.21188020766886</c:v>
                </c:pt>
                <c:pt idx="43">
                  <c:v>-127.84030326157699</c:v>
                </c:pt>
                <c:pt idx="44">
                  <c:v>247.62905716724117</c:v>
                </c:pt>
                <c:pt idx="45">
                  <c:v>429.45432116381789</c:v>
                </c:pt>
                <c:pt idx="46">
                  <c:v>428.28379766574699</c:v>
                </c:pt>
                <c:pt idx="47">
                  <c:v>-24.763652448495122</c:v>
                </c:pt>
                <c:pt idx="48">
                  <c:v>-4.8137101711845389</c:v>
                </c:pt>
                <c:pt idx="49">
                  <c:v>-94.169526180492539</c:v>
                </c:pt>
                <c:pt idx="50">
                  <c:v>-49.642863029241198</c:v>
                </c:pt>
                <c:pt idx="51">
                  <c:v>835.04135670959795</c:v>
                </c:pt>
                <c:pt idx="52">
                  <c:v>-252.01073920119597</c:v>
                </c:pt>
                <c:pt idx="53">
                  <c:v>-254.35178619733779</c:v>
                </c:pt>
                <c:pt idx="54">
                  <c:v>75.321848261237392</c:v>
                </c:pt>
                <c:pt idx="55">
                  <c:v>-255.47225197271928</c:v>
                </c:pt>
                <c:pt idx="56">
                  <c:v>-97.024286877411214</c:v>
                </c:pt>
                <c:pt idx="57">
                  <c:v>-94.8037056566518</c:v>
                </c:pt>
                <c:pt idx="58">
                  <c:v>295.66402223289015</c:v>
                </c:pt>
                <c:pt idx="59">
                  <c:v>295.66402223289015</c:v>
                </c:pt>
                <c:pt idx="60">
                  <c:v>335.50859139185923</c:v>
                </c:pt>
                <c:pt idx="61">
                  <c:v>-176.87570255144874</c:v>
                </c:pt>
                <c:pt idx="62">
                  <c:v>-244.47277375539397</c:v>
                </c:pt>
                <c:pt idx="63">
                  <c:v>-93.583124435892387</c:v>
                </c:pt>
                <c:pt idx="64">
                  <c:v>22.146110951480296</c:v>
                </c:pt>
                <c:pt idx="65">
                  <c:v>930.18593600728627</c:v>
                </c:pt>
                <c:pt idx="66">
                  <c:v>-317.40191638964825</c:v>
                </c:pt>
                <c:pt idx="67">
                  <c:v>-149.24236993999239</c:v>
                </c:pt>
                <c:pt idx="68">
                  <c:v>160.1260405681769</c:v>
                </c:pt>
                <c:pt idx="69">
                  <c:v>-101.96068147850747</c:v>
                </c:pt>
                <c:pt idx="70">
                  <c:v>164.49958561542189</c:v>
                </c:pt>
                <c:pt idx="71">
                  <c:v>-433.37460100659973</c:v>
                </c:pt>
                <c:pt idx="72">
                  <c:v>54.639643688604338</c:v>
                </c:pt>
                <c:pt idx="73">
                  <c:v>-218.34469547511435</c:v>
                </c:pt>
                <c:pt idx="74">
                  <c:v>216.66226145619748</c:v>
                </c:pt>
                <c:pt idx="75">
                  <c:v>-47.431734362682619</c:v>
                </c:pt>
                <c:pt idx="76">
                  <c:v>-95.582754559559362</c:v>
                </c:pt>
                <c:pt idx="77">
                  <c:v>42.812000400040233</c:v>
                </c:pt>
                <c:pt idx="78">
                  <c:v>-447.46482251779526</c:v>
                </c:pt>
                <c:pt idx="79">
                  <c:v>161.40972049399443</c:v>
                </c:pt>
                <c:pt idx="80">
                  <c:v>-346.51488024048376</c:v>
                </c:pt>
                <c:pt idx="81">
                  <c:v>156.60253795167773</c:v>
                </c:pt>
                <c:pt idx="82">
                  <c:v>141.4669795192558</c:v>
                </c:pt>
                <c:pt idx="83">
                  <c:v>39.458128020341064</c:v>
                </c:pt>
                <c:pt idx="84">
                  <c:v>-23.456849191321453</c:v>
                </c:pt>
                <c:pt idx="85">
                  <c:v>5.8814071464003064</c:v>
                </c:pt>
                <c:pt idx="86">
                  <c:v>139.45812802034106</c:v>
                </c:pt>
                <c:pt idx="87">
                  <c:v>178.45533736192101</c:v>
                </c:pt>
                <c:pt idx="88">
                  <c:v>178.45533736192101</c:v>
                </c:pt>
                <c:pt idx="89">
                  <c:v>1610.171012716597</c:v>
                </c:pt>
                <c:pt idx="90">
                  <c:v>253.67591858268042</c:v>
                </c:pt>
                <c:pt idx="91">
                  <c:v>-396.90564622661259</c:v>
                </c:pt>
                <c:pt idx="92">
                  <c:v>-450.04120465903361</c:v>
                </c:pt>
                <c:pt idx="93">
                  <c:v>-369.73512272854168</c:v>
                </c:pt>
                <c:pt idx="94">
                  <c:v>-8.0315827384820295</c:v>
                </c:pt>
                <c:pt idx="95">
                  <c:v>-80.725978729385133</c:v>
                </c:pt>
                <c:pt idx="96">
                  <c:v>272.42268503329615</c:v>
                </c:pt>
                <c:pt idx="97">
                  <c:v>-125.38460808937089</c:v>
                </c:pt>
                <c:pt idx="98">
                  <c:v>22.901970539927788</c:v>
                </c:pt>
                <c:pt idx="99">
                  <c:v>-357.8206234382742</c:v>
                </c:pt>
                <c:pt idx="100">
                  <c:v>1078.9729536078021</c:v>
                </c:pt>
                <c:pt idx="101">
                  <c:v>-59.740747742551321</c:v>
                </c:pt>
                <c:pt idx="102">
                  <c:v>980.7697777811054</c:v>
                </c:pt>
                <c:pt idx="103">
                  <c:v>1640.5990698278565</c:v>
                </c:pt>
                <c:pt idx="104">
                  <c:v>151.20757454902468</c:v>
                </c:pt>
                <c:pt idx="105">
                  <c:v>203.27519194329852</c:v>
                </c:pt>
                <c:pt idx="106">
                  <c:v>70.057570747309001</c:v>
                </c:pt>
                <c:pt idx="107">
                  <c:v>537.05461072253911</c:v>
                </c:pt>
                <c:pt idx="108">
                  <c:v>337.49873318882783</c:v>
                </c:pt>
              </c:numCache>
            </c:numRef>
          </c:xVal>
          <c:yVal>
            <c:numRef>
              <c:f>[0]!Z</c:f>
              <c:numCache>
                <c:formatCode>0.000</c:formatCode>
                <c:ptCount val="109"/>
                <c:pt idx="0">
                  <c:v>-2.0928377985057733</c:v>
                </c:pt>
                <c:pt idx="1">
                  <c:v>-2.3618944465849721</c:v>
                </c:pt>
                <c:pt idx="2">
                  <c:v>-1.0171314326204672</c:v>
                </c:pt>
                <c:pt idx="3">
                  <c:v>-0.47278912099226744</c:v>
                </c:pt>
                <c:pt idx="4">
                  <c:v>-0.27695041320557517</c:v>
                </c:pt>
                <c:pt idx="5">
                  <c:v>-1.6906216295848977</c:v>
                </c:pt>
                <c:pt idx="6">
                  <c:v>-1.6022926552158763</c:v>
                </c:pt>
                <c:pt idx="7">
                  <c:v>-0.77834842238484403</c:v>
                </c:pt>
                <c:pt idx="8">
                  <c:v>-0.57744872999290109</c:v>
                </c:pt>
                <c:pt idx="9">
                  <c:v>-0.55073086678221428</c:v>
                </c:pt>
                <c:pt idx="10">
                  <c:v>-0.34875569551704472</c:v>
                </c:pt>
                <c:pt idx="11">
                  <c:v>-0.66025389885446362</c:v>
                </c:pt>
                <c:pt idx="12">
                  <c:v>-0.11418529432142839</c:v>
                </c:pt>
                <c:pt idx="13">
                  <c:v>-0.60458534658323715</c:v>
                </c:pt>
                <c:pt idx="14">
                  <c:v>-0.63217470022530065</c:v>
                </c:pt>
                <c:pt idx="15">
                  <c:v>-1.1393781759359909</c:v>
                </c:pt>
                <c:pt idx="16">
                  <c:v>-0.71804867851300969</c:v>
                </c:pt>
                <c:pt idx="17">
                  <c:v>-1.3929451967300128</c:v>
                </c:pt>
                <c:pt idx="18">
                  <c:v>-0.44745654804896379</c:v>
                </c:pt>
                <c:pt idx="19">
                  <c:v>-1.5249453577626169</c:v>
                </c:pt>
                <c:pt idx="20">
                  <c:v>-0.49842883345871808</c:v>
                </c:pt>
                <c:pt idx="21">
                  <c:v>0.49842883345871808</c:v>
                </c:pt>
                <c:pt idx="22">
                  <c:v>0.20654702441883477</c:v>
                </c:pt>
                <c:pt idx="23">
                  <c:v>0.47278912099226728</c:v>
                </c:pt>
                <c:pt idx="24">
                  <c:v>9.127670519186655E-2</c:v>
                </c:pt>
                <c:pt idx="25">
                  <c:v>-9.127670519186655E-2</c:v>
                </c:pt>
                <c:pt idx="26">
                  <c:v>-1.7945384156293689</c:v>
                </c:pt>
                <c:pt idx="27">
                  <c:v>-0.74785859476330196</c:v>
                </c:pt>
                <c:pt idx="28">
                  <c:v>-1.9224794690779805</c:v>
                </c:pt>
                <c:pt idx="29">
                  <c:v>1.1393781759359911</c:v>
                </c:pt>
                <c:pt idx="30">
                  <c:v>-0.30070905457491998</c:v>
                </c:pt>
                <c:pt idx="31">
                  <c:v>1.2815515655446006</c:v>
                </c:pt>
                <c:pt idx="32">
                  <c:v>-1.4557760251170171</c:v>
                </c:pt>
                <c:pt idx="33">
                  <c:v>0.52440051270804078</c:v>
                </c:pt>
                <c:pt idx="34">
                  <c:v>0.27695041320557529</c:v>
                </c:pt>
                <c:pt idx="35">
                  <c:v>0.34875569551704472</c:v>
                </c:pt>
                <c:pt idx="36">
                  <c:v>0.16019524783939418</c:v>
                </c:pt>
                <c:pt idx="37">
                  <c:v>0.39762166127650656</c:v>
                </c:pt>
                <c:pt idx="38">
                  <c:v>1.3929451967300128</c:v>
                </c:pt>
                <c:pt idx="39">
                  <c:v>-2.2789502280392185E-2</c:v>
                </c:pt>
                <c:pt idx="40">
                  <c:v>1.4557760251170173</c:v>
                </c:pt>
                <c:pt idx="41">
                  <c:v>-0.39762166127650656</c:v>
                </c:pt>
                <c:pt idx="42">
                  <c:v>1.5249453577626171</c:v>
                </c:pt>
                <c:pt idx="43">
                  <c:v>-0.3730773052177675</c:v>
                </c:pt>
                <c:pt idx="44">
                  <c:v>0.87455114194530725</c:v>
                </c:pt>
                <c:pt idx="45">
                  <c:v>1.2313772057634214</c:v>
                </c:pt>
                <c:pt idx="46">
                  <c:v>1.1841248707343368</c:v>
                </c:pt>
                <c:pt idx="47">
                  <c:v>4.5590848238853031E-2</c:v>
                </c:pt>
                <c:pt idx="48">
                  <c:v>0.13715397341136848</c:v>
                </c:pt>
                <c:pt idx="49">
                  <c:v>-0.16019524783939429</c:v>
                </c:pt>
                <c:pt idx="50">
                  <c:v>0</c:v>
                </c:pt>
                <c:pt idx="51">
                  <c:v>1.6022926552158758</c:v>
                </c:pt>
                <c:pt idx="52">
                  <c:v>-0.84162123357291452</c:v>
                </c:pt>
                <c:pt idx="53">
                  <c:v>-0.87455114194530725</c:v>
                </c:pt>
                <c:pt idx="54">
                  <c:v>0.44745654804896379</c:v>
                </c:pt>
                <c:pt idx="55">
                  <c:v>-0.9084578685373853</c:v>
                </c:pt>
                <c:pt idx="56">
                  <c:v>-0.22988411757923208</c:v>
                </c:pt>
                <c:pt idx="57">
                  <c:v>-0.1833218965723393</c:v>
                </c:pt>
                <c:pt idx="58">
                  <c:v>0.99820117215288462</c:v>
                </c:pt>
                <c:pt idx="59">
                  <c:v>0.99820117215288462</c:v>
                </c:pt>
                <c:pt idx="60">
                  <c:v>1.0561294201171834</c:v>
                </c:pt>
                <c:pt idx="61">
                  <c:v>-0.52440051270804089</c:v>
                </c:pt>
                <c:pt idx="62">
                  <c:v>-0.80957963211883521</c:v>
                </c:pt>
                <c:pt idx="63">
                  <c:v>-0.13715397341136848</c:v>
                </c:pt>
                <c:pt idx="64">
                  <c:v>0.22988411757923222</c:v>
                </c:pt>
                <c:pt idx="65">
                  <c:v>1.6906216295848984</c:v>
                </c:pt>
                <c:pt idx="66">
                  <c:v>-0.94344263258565308</c:v>
                </c:pt>
                <c:pt idx="67">
                  <c:v>-0.42240795461816921</c:v>
                </c:pt>
                <c:pt idx="68">
                  <c:v>0.66025389885446362</c:v>
                </c:pt>
                <c:pt idx="69">
                  <c:v>-0.25334710313579978</c:v>
                </c:pt>
                <c:pt idx="70">
                  <c:v>0.71804867851300969</c:v>
                </c:pt>
                <c:pt idx="71">
                  <c:v>-1.2313772057634222</c:v>
                </c:pt>
                <c:pt idx="72">
                  <c:v>0.37307730521776766</c:v>
                </c:pt>
                <c:pt idx="73">
                  <c:v>-0.68886362670887458</c:v>
                </c:pt>
                <c:pt idx="74">
                  <c:v>0.84162123357291474</c:v>
                </c:pt>
                <c:pt idx="75">
                  <c:v>2.278950228039205E-2</c:v>
                </c:pt>
                <c:pt idx="76">
                  <c:v>-0.20654702441883491</c:v>
                </c:pt>
                <c:pt idx="77">
                  <c:v>0.32463868475217555</c:v>
                </c:pt>
                <c:pt idx="78">
                  <c:v>-1.2815515655446006</c:v>
                </c:pt>
                <c:pt idx="79">
                  <c:v>0.68886362670887458</c:v>
                </c:pt>
                <c:pt idx="80">
                  <c:v>-0.97962202818372202</c:v>
                </c:pt>
                <c:pt idx="81">
                  <c:v>0.63217470022530076</c:v>
                </c:pt>
                <c:pt idx="82">
                  <c:v>0.57744872999290109</c:v>
                </c:pt>
                <c:pt idx="83">
                  <c:v>0.30070905457491998</c:v>
                </c:pt>
                <c:pt idx="84">
                  <c:v>6.8415924700345146E-2</c:v>
                </c:pt>
                <c:pt idx="85">
                  <c:v>0.1833218965723393</c:v>
                </c:pt>
                <c:pt idx="86">
                  <c:v>0.55073086678221428</c:v>
                </c:pt>
                <c:pt idx="87">
                  <c:v>0.76301484027572908</c:v>
                </c:pt>
                <c:pt idx="88">
                  <c:v>0.76301484027572908</c:v>
                </c:pt>
                <c:pt idx="89">
                  <c:v>2.0928377985057733</c:v>
                </c:pt>
                <c:pt idx="90">
                  <c:v>0.90845786853738464</c:v>
                </c:pt>
                <c:pt idx="91">
                  <c:v>-1.1841248707343368</c:v>
                </c:pt>
                <c:pt idx="92">
                  <c:v>-1.3351777361189361</c:v>
                </c:pt>
                <c:pt idx="93">
                  <c:v>-1.096803562093513</c:v>
                </c:pt>
                <c:pt idx="94">
                  <c:v>0.11418529432142825</c:v>
                </c:pt>
                <c:pt idx="95">
                  <c:v>-6.8415924700345285E-2</c:v>
                </c:pt>
                <c:pt idx="96">
                  <c:v>0.94344263258565308</c:v>
                </c:pt>
                <c:pt idx="97">
                  <c:v>-0.32463868475217539</c:v>
                </c:pt>
                <c:pt idx="98">
                  <c:v>0.25334710313579978</c:v>
                </c:pt>
                <c:pt idx="99">
                  <c:v>-1.0561294201171838</c:v>
                </c:pt>
                <c:pt idx="100">
                  <c:v>1.9224794690779812</c:v>
                </c:pt>
                <c:pt idx="101">
                  <c:v>-4.5590848238853031E-2</c:v>
                </c:pt>
                <c:pt idx="102">
                  <c:v>1.7945384156293684</c:v>
                </c:pt>
                <c:pt idx="103">
                  <c:v>2.3618944465849738</c:v>
                </c:pt>
                <c:pt idx="104">
                  <c:v>0.60458534658323715</c:v>
                </c:pt>
                <c:pt idx="105">
                  <c:v>0.80957963211883521</c:v>
                </c:pt>
                <c:pt idx="106">
                  <c:v>0.42240795461816927</c:v>
                </c:pt>
                <c:pt idx="107">
                  <c:v>1.3351777361189361</c:v>
                </c:pt>
                <c:pt idx="108">
                  <c:v>1.096803562093513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E47-1B49-A25C-B1689A3F9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9488872"/>
        <c:axId val="2089318104"/>
      </c:scatterChart>
      <c:valAx>
        <c:axId val="2089488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Residuals</a:t>
                </a:r>
              </a:p>
            </c:rich>
          </c:tx>
          <c:layout>
            <c:manualLayout>
              <c:xMode val="edge"/>
              <c:yMode val="edge"/>
              <c:x val="0.46174204807512498"/>
              <c:y val="0.906860429211054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89318104"/>
        <c:crosses val="autoZero"/>
        <c:crossBetween val="midCat"/>
      </c:valAx>
      <c:valAx>
        <c:axId val="20893181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8948887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 horizontalDpi="-3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Residual Plot</a:t>
            </a:r>
          </a:p>
        </c:rich>
      </c:tx>
      <c:layout>
        <c:manualLayout>
          <c:xMode val="edge"/>
          <c:yMode val="edge"/>
          <c:x val="0.407894322420224"/>
          <c:y val="3.92156862745098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50872150353999"/>
          <c:y val="0.14215652248840899"/>
          <c:w val="0.80635860907559997"/>
          <c:h val="0.695322620871486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trendline>
            <c:spPr>
              <a:ln w="12700">
                <a:solidFill>
                  <a:srgbClr val="000090"/>
                </a:solidFill>
              </a:ln>
            </c:spPr>
            <c:trendlineType val="linear"/>
            <c:dispRSqr val="0"/>
            <c:dispEq val="0"/>
          </c:trendline>
          <c:xVal>
            <c:numRef>
              <c:f>[0]!yhat</c:f>
              <c:numCache>
                <c:formatCode>0.000</c:formatCode>
                <c:ptCount val="109"/>
                <c:pt idx="0">
                  <c:v>2810.904881161412</c:v>
                </c:pt>
                <c:pt idx="1">
                  <c:v>3116.3269745259599</c:v>
                </c:pt>
                <c:pt idx="2">
                  <c:v>2803.8008043849322</c:v>
                </c:pt>
                <c:pt idx="3">
                  <c:v>2632.5342961389374</c:v>
                </c:pt>
                <c:pt idx="4">
                  <c:v>2632.5342961389374</c:v>
                </c:pt>
                <c:pt idx="5">
                  <c:v>3155.8598804375993</c:v>
                </c:pt>
                <c:pt idx="6">
                  <c:v>3158.2009274337402</c:v>
                </c:pt>
                <c:pt idx="7">
                  <c:v>2813.1649923694968</c:v>
                </c:pt>
                <c:pt idx="8">
                  <c:v>2780.7077645729496</c:v>
                </c:pt>
                <c:pt idx="9">
                  <c:v>2779.5372410748787</c:v>
                </c:pt>
                <c:pt idx="10">
                  <c:v>2726.4016826424572</c:v>
                </c:pt>
                <c:pt idx="11">
                  <c:v>2806.1418513810731</c:v>
                </c:pt>
                <c:pt idx="12">
                  <c:v>2792.8282303483311</c:v>
                </c:pt>
                <c:pt idx="13">
                  <c:v>2931.7694770065127</c:v>
                </c:pt>
                <c:pt idx="14">
                  <c:v>2934.1105240026536</c:v>
                </c:pt>
                <c:pt idx="15">
                  <c:v>3176.5892414941509</c:v>
                </c:pt>
                <c:pt idx="16">
                  <c:v>3141.5867619260653</c:v>
                </c:pt>
                <c:pt idx="17">
                  <c:v>3449.8744675308749</c:v>
                </c:pt>
                <c:pt idx="18">
                  <c:v>3145.3309358570623</c:v>
                </c:pt>
                <c:pt idx="19">
                  <c:v>3594.5363654706753</c:v>
                </c:pt>
                <c:pt idx="20">
                  <c:v>3236.6246719276551</c:v>
                </c:pt>
                <c:pt idx="21">
                  <c:v>3034.849383845868</c:v>
                </c:pt>
                <c:pt idx="22">
                  <c:v>3146.7321868144072</c:v>
                </c:pt>
                <c:pt idx="23">
                  <c:v>3177.2409666501999</c:v>
                </c:pt>
                <c:pt idx="24">
                  <c:v>3369.4213392881488</c:v>
                </c:pt>
                <c:pt idx="25">
                  <c:v>3434.6773634959527</c:v>
                </c:pt>
                <c:pt idx="26">
                  <c:v>4366.1407476245186</c:v>
                </c:pt>
                <c:pt idx="27">
                  <c:v>3839.7771276550884</c:v>
                </c:pt>
                <c:pt idx="28">
                  <c:v>4429.0557248361811</c:v>
                </c:pt>
                <c:pt idx="29">
                  <c:v>3263.2292822338495</c:v>
                </c:pt>
                <c:pt idx="30">
                  <c:v>3796.4209880019075</c:v>
                </c:pt>
                <c:pt idx="31">
                  <c:v>3270.2524232222731</c:v>
                </c:pt>
                <c:pt idx="32">
                  <c:v>4304.4261992783049</c:v>
                </c:pt>
                <c:pt idx="33">
                  <c:v>3727.965056547222</c:v>
                </c:pt>
                <c:pt idx="34">
                  <c:v>3855.7660906905912</c:v>
                </c:pt>
                <c:pt idx="35">
                  <c:v>3842.9770349019695</c:v>
                </c:pt>
                <c:pt idx="36">
                  <c:v>3897.2831168324624</c:v>
                </c:pt>
                <c:pt idx="37">
                  <c:v>3855.7660906905912</c:v>
                </c:pt>
                <c:pt idx="38">
                  <c:v>3292.5675385715717</c:v>
                </c:pt>
                <c:pt idx="39">
                  <c:v>4054.2397799556629</c:v>
                </c:pt>
                <c:pt idx="40">
                  <c:v>3292.5675385715717</c:v>
                </c:pt>
                <c:pt idx="41">
                  <c:v>4148.9376280485349</c:v>
                </c:pt>
                <c:pt idx="42">
                  <c:v>3282.7881197923311</c:v>
                </c:pt>
                <c:pt idx="43">
                  <c:v>4143.840303261577</c:v>
                </c:pt>
                <c:pt idx="44">
                  <c:v>3822.3709428327588</c:v>
                </c:pt>
                <c:pt idx="45">
                  <c:v>3644.5456788361821</c:v>
                </c:pt>
                <c:pt idx="46">
                  <c:v>3645.716202334253</c:v>
                </c:pt>
                <c:pt idx="47">
                  <c:v>4125.7636524484951</c:v>
                </c:pt>
                <c:pt idx="48">
                  <c:v>4114.8137101711845</c:v>
                </c:pt>
                <c:pt idx="49">
                  <c:v>4205.1695261804925</c:v>
                </c:pt>
                <c:pt idx="50">
                  <c:v>4160.6428630292412</c:v>
                </c:pt>
                <c:pt idx="51">
                  <c:v>3283.9586432904021</c:v>
                </c:pt>
                <c:pt idx="52">
                  <c:v>4379.010739201196</c:v>
                </c:pt>
                <c:pt idx="53">
                  <c:v>4381.3517861973378</c:v>
                </c:pt>
                <c:pt idx="54">
                  <c:v>4061.6781517387626</c:v>
                </c:pt>
                <c:pt idx="55">
                  <c:v>4393.4722519727193</c:v>
                </c:pt>
                <c:pt idx="56">
                  <c:v>4254.0242868774112</c:v>
                </c:pt>
                <c:pt idx="57">
                  <c:v>4263.8037056566518</c:v>
                </c:pt>
                <c:pt idx="58">
                  <c:v>3874.3359777671099</c:v>
                </c:pt>
                <c:pt idx="59">
                  <c:v>3874.3359777671099</c:v>
                </c:pt>
                <c:pt idx="60">
                  <c:v>3834.4914086081408</c:v>
                </c:pt>
                <c:pt idx="61">
                  <c:v>4347.8757025514487</c:v>
                </c:pt>
                <c:pt idx="62">
                  <c:v>4415.472773755394</c:v>
                </c:pt>
                <c:pt idx="63">
                  <c:v>4273.5831244358924</c:v>
                </c:pt>
                <c:pt idx="64">
                  <c:v>4160.8538890485197</c:v>
                </c:pt>
                <c:pt idx="65">
                  <c:v>3277.8140639927137</c:v>
                </c:pt>
                <c:pt idx="66">
                  <c:v>4531.4019163896482</c:v>
                </c:pt>
                <c:pt idx="67">
                  <c:v>4368.2423699399924</c:v>
                </c:pt>
                <c:pt idx="68">
                  <c:v>4112.8739594318231</c:v>
                </c:pt>
                <c:pt idx="69">
                  <c:v>4389.9606814785075</c:v>
                </c:pt>
                <c:pt idx="70">
                  <c:v>4182.5004143845781</c:v>
                </c:pt>
                <c:pt idx="71">
                  <c:v>4845.3746010065997</c:v>
                </c:pt>
                <c:pt idx="72">
                  <c:v>4369.3603563113957</c:v>
                </c:pt>
                <c:pt idx="73">
                  <c:v>4821.3446954751143</c:v>
                </c:pt>
                <c:pt idx="74">
                  <c:v>4488.3377385438025</c:v>
                </c:pt>
                <c:pt idx="75">
                  <c:v>4789.4317343626826</c:v>
                </c:pt>
                <c:pt idx="76">
                  <c:v>4859.5827545595594</c:v>
                </c:pt>
                <c:pt idx="77">
                  <c:v>4777.1879995999598</c:v>
                </c:pt>
                <c:pt idx="78">
                  <c:v>5275.4648225177953</c:v>
                </c:pt>
                <c:pt idx="79">
                  <c:v>4675.5902795060056</c:v>
                </c:pt>
                <c:pt idx="80">
                  <c:v>5264.5148802404838</c:v>
                </c:pt>
                <c:pt idx="81">
                  <c:v>4770.3974620483223</c:v>
                </c:pt>
                <c:pt idx="82">
                  <c:v>4823.5330204807442</c:v>
                </c:pt>
                <c:pt idx="83">
                  <c:v>4997.5418719796589</c:v>
                </c:pt>
                <c:pt idx="84">
                  <c:v>5060.4568491913215</c:v>
                </c:pt>
                <c:pt idx="85">
                  <c:v>5031.1185928535997</c:v>
                </c:pt>
                <c:pt idx="86">
                  <c:v>4997.5418719796589</c:v>
                </c:pt>
                <c:pt idx="87">
                  <c:v>4970.544662638079</c:v>
                </c:pt>
                <c:pt idx="88">
                  <c:v>4970.544662638079</c:v>
                </c:pt>
                <c:pt idx="89">
                  <c:v>3539.828987283403</c:v>
                </c:pt>
                <c:pt idx="90">
                  <c:v>4980.3240814173196</c:v>
                </c:pt>
                <c:pt idx="91">
                  <c:v>5697.9056462266126</c:v>
                </c:pt>
                <c:pt idx="92">
                  <c:v>5751.0412046590336</c:v>
                </c:pt>
                <c:pt idx="93">
                  <c:v>5696.7351227285417</c:v>
                </c:pt>
                <c:pt idx="94">
                  <c:v>5353.031582738482</c:v>
                </c:pt>
                <c:pt idx="95">
                  <c:v>5425.7259787293851</c:v>
                </c:pt>
                <c:pt idx="96">
                  <c:v>5072.5773149667039</c:v>
                </c:pt>
                <c:pt idx="97">
                  <c:v>5470.3846080893709</c:v>
                </c:pt>
                <c:pt idx="98">
                  <c:v>5347.0980294600722</c:v>
                </c:pt>
                <c:pt idx="99">
                  <c:v>5760.8206234382742</c:v>
                </c:pt>
                <c:pt idx="100">
                  <c:v>4371.0270463921979</c:v>
                </c:pt>
                <c:pt idx="101">
                  <c:v>5513.7407477425513</c:v>
                </c:pt>
                <c:pt idx="102">
                  <c:v>4474.2302222188946</c:v>
                </c:pt>
                <c:pt idx="103">
                  <c:v>3859.4009301721435</c:v>
                </c:pt>
                <c:pt idx="104">
                  <c:v>5419.7924254509753</c:v>
                </c:pt>
                <c:pt idx="105">
                  <c:v>5369.7248080567015</c:v>
                </c:pt>
                <c:pt idx="106">
                  <c:v>5607.942429252691</c:v>
                </c:pt>
                <c:pt idx="107">
                  <c:v>5359.9453892774609</c:v>
                </c:pt>
                <c:pt idx="108">
                  <c:v>5627.5012668111722</c:v>
                </c:pt>
              </c:numCache>
            </c:numRef>
          </c:xVal>
          <c:yVal>
            <c:numRef>
              <c:f>[0]!Data</c:f>
              <c:numCache>
                <c:formatCode>0.000</c:formatCode>
                <c:ptCount val="109"/>
                <c:pt idx="0">
                  <c:v>-973.90488116141205</c:v>
                </c:pt>
                <c:pt idx="1">
                  <c:v>-1193.3269745259599</c:v>
                </c:pt>
                <c:pt idx="2">
                  <c:v>-355.80080438493223</c:v>
                </c:pt>
                <c:pt idx="3">
                  <c:v>-155.53429613893741</c:v>
                </c:pt>
                <c:pt idx="4">
                  <c:v>-120.53429613893741</c:v>
                </c:pt>
                <c:pt idx="5">
                  <c:v>-641.85988043759926</c:v>
                </c:pt>
                <c:pt idx="6">
                  <c:v>-614.20092743374016</c:v>
                </c:pt>
                <c:pt idx="7">
                  <c:v>-235.16499236949676</c:v>
                </c:pt>
                <c:pt idx="8">
                  <c:v>-197.7077645729496</c:v>
                </c:pt>
                <c:pt idx="9">
                  <c:v>-179.53724107487869</c:v>
                </c:pt>
                <c:pt idx="10">
                  <c:v>-126.40168264245722</c:v>
                </c:pt>
                <c:pt idx="11">
                  <c:v>-205.14185138107314</c:v>
                </c:pt>
                <c:pt idx="12">
                  <c:v>-87.82823034833109</c:v>
                </c:pt>
                <c:pt idx="13">
                  <c:v>-200.76947700651272</c:v>
                </c:pt>
                <c:pt idx="14">
                  <c:v>-203.11052400265362</c:v>
                </c:pt>
                <c:pt idx="15">
                  <c:v>-387.58924149415088</c:v>
                </c:pt>
                <c:pt idx="16">
                  <c:v>-220.58676192606526</c:v>
                </c:pt>
                <c:pt idx="17">
                  <c:v>-477.87446753087488</c:v>
                </c:pt>
                <c:pt idx="18">
                  <c:v>-150.33093585706229</c:v>
                </c:pt>
                <c:pt idx="19">
                  <c:v>-574.53636547067526</c:v>
                </c:pt>
                <c:pt idx="20">
                  <c:v>-169.62467192765507</c:v>
                </c:pt>
                <c:pt idx="21">
                  <c:v>86.150616154131967</c:v>
                </c:pt>
                <c:pt idx="22">
                  <c:v>12.267813185592786</c:v>
                </c:pt>
                <c:pt idx="23">
                  <c:v>81.75903334980012</c:v>
                </c:pt>
                <c:pt idx="24">
                  <c:v>-21.421339288148829</c:v>
                </c:pt>
                <c:pt idx="25">
                  <c:v>-84.677363495952704</c:v>
                </c:pt>
                <c:pt idx="26">
                  <c:v>-780.14074762451855</c:v>
                </c:pt>
                <c:pt idx="27">
                  <c:v>-234.77712765508841</c:v>
                </c:pt>
                <c:pt idx="28">
                  <c:v>-818.05572483618107</c:v>
                </c:pt>
                <c:pt idx="29">
                  <c:v>359.77071776615048</c:v>
                </c:pt>
                <c:pt idx="30">
                  <c:v>-121.42098800190752</c:v>
                </c:pt>
                <c:pt idx="31">
                  <c:v>452.74757677772686</c:v>
                </c:pt>
                <c:pt idx="32">
                  <c:v>-574.42619927830492</c:v>
                </c:pt>
                <c:pt idx="33">
                  <c:v>138.03494345277795</c:v>
                </c:pt>
                <c:pt idx="34">
                  <c:v>34.233909309408773</c:v>
                </c:pt>
                <c:pt idx="35">
                  <c:v>47.022965098030454</c:v>
                </c:pt>
                <c:pt idx="36">
                  <c:v>-4.2831168324623832</c:v>
                </c:pt>
                <c:pt idx="37">
                  <c:v>56.233909309408773</c:v>
                </c:pt>
                <c:pt idx="38">
                  <c:v>708.43246142842827</c:v>
                </c:pt>
                <c:pt idx="39">
                  <c:v>-53.239779955662925</c:v>
                </c:pt>
                <c:pt idx="40">
                  <c:v>710.43246142842827</c:v>
                </c:pt>
                <c:pt idx="41">
                  <c:v>-144.93762804853486</c:v>
                </c:pt>
                <c:pt idx="42">
                  <c:v>727.21188020766886</c:v>
                </c:pt>
                <c:pt idx="43">
                  <c:v>-127.84030326157699</c:v>
                </c:pt>
                <c:pt idx="44">
                  <c:v>247.62905716724117</c:v>
                </c:pt>
                <c:pt idx="45">
                  <c:v>429.45432116381789</c:v>
                </c:pt>
                <c:pt idx="46">
                  <c:v>428.28379766574699</c:v>
                </c:pt>
                <c:pt idx="47">
                  <c:v>-24.763652448495122</c:v>
                </c:pt>
                <c:pt idx="48">
                  <c:v>-4.8137101711845389</c:v>
                </c:pt>
                <c:pt idx="49">
                  <c:v>-94.169526180492539</c:v>
                </c:pt>
                <c:pt idx="50">
                  <c:v>-49.642863029241198</c:v>
                </c:pt>
                <c:pt idx="51">
                  <c:v>835.04135670959795</c:v>
                </c:pt>
                <c:pt idx="52">
                  <c:v>-252.01073920119597</c:v>
                </c:pt>
                <c:pt idx="53">
                  <c:v>-254.35178619733779</c:v>
                </c:pt>
                <c:pt idx="54">
                  <c:v>75.321848261237392</c:v>
                </c:pt>
                <c:pt idx="55">
                  <c:v>-255.47225197271928</c:v>
                </c:pt>
                <c:pt idx="56">
                  <c:v>-97.024286877411214</c:v>
                </c:pt>
                <c:pt idx="57">
                  <c:v>-94.8037056566518</c:v>
                </c:pt>
                <c:pt idx="58">
                  <c:v>295.66402223289015</c:v>
                </c:pt>
                <c:pt idx="59">
                  <c:v>295.66402223289015</c:v>
                </c:pt>
                <c:pt idx="60">
                  <c:v>335.50859139185923</c:v>
                </c:pt>
                <c:pt idx="61">
                  <c:v>-176.87570255144874</c:v>
                </c:pt>
                <c:pt idx="62">
                  <c:v>-244.47277375539397</c:v>
                </c:pt>
                <c:pt idx="63">
                  <c:v>-93.583124435892387</c:v>
                </c:pt>
                <c:pt idx="64">
                  <c:v>22.146110951480296</c:v>
                </c:pt>
                <c:pt idx="65">
                  <c:v>930.18593600728627</c:v>
                </c:pt>
                <c:pt idx="66">
                  <c:v>-317.40191638964825</c:v>
                </c:pt>
                <c:pt idx="67">
                  <c:v>-149.24236993999239</c:v>
                </c:pt>
                <c:pt idx="68">
                  <c:v>160.1260405681769</c:v>
                </c:pt>
                <c:pt idx="69">
                  <c:v>-101.96068147850747</c:v>
                </c:pt>
                <c:pt idx="70">
                  <c:v>164.49958561542189</c:v>
                </c:pt>
                <c:pt idx="71">
                  <c:v>-433.37460100659973</c:v>
                </c:pt>
                <c:pt idx="72">
                  <c:v>54.639643688604338</c:v>
                </c:pt>
                <c:pt idx="73">
                  <c:v>-218.34469547511435</c:v>
                </c:pt>
                <c:pt idx="74">
                  <c:v>216.66226145619748</c:v>
                </c:pt>
                <c:pt idx="75">
                  <c:v>-47.431734362682619</c:v>
                </c:pt>
                <c:pt idx="76">
                  <c:v>-95.582754559559362</c:v>
                </c:pt>
                <c:pt idx="77">
                  <c:v>42.812000400040233</c:v>
                </c:pt>
                <c:pt idx="78">
                  <c:v>-447.46482251779526</c:v>
                </c:pt>
                <c:pt idx="79">
                  <c:v>161.40972049399443</c:v>
                </c:pt>
                <c:pt idx="80">
                  <c:v>-346.51488024048376</c:v>
                </c:pt>
                <c:pt idx="81">
                  <c:v>156.60253795167773</c:v>
                </c:pt>
                <c:pt idx="82">
                  <c:v>141.4669795192558</c:v>
                </c:pt>
                <c:pt idx="83">
                  <c:v>39.458128020341064</c:v>
                </c:pt>
                <c:pt idx="84">
                  <c:v>-23.456849191321453</c:v>
                </c:pt>
                <c:pt idx="85">
                  <c:v>5.8814071464003064</c:v>
                </c:pt>
                <c:pt idx="86">
                  <c:v>139.45812802034106</c:v>
                </c:pt>
                <c:pt idx="87">
                  <c:v>178.45533736192101</c:v>
                </c:pt>
                <c:pt idx="88">
                  <c:v>178.45533736192101</c:v>
                </c:pt>
                <c:pt idx="89">
                  <c:v>1610.171012716597</c:v>
                </c:pt>
                <c:pt idx="90">
                  <c:v>253.67591858268042</c:v>
                </c:pt>
                <c:pt idx="91">
                  <c:v>-396.90564622661259</c:v>
                </c:pt>
                <c:pt idx="92">
                  <c:v>-450.04120465903361</c:v>
                </c:pt>
                <c:pt idx="93">
                  <c:v>-369.73512272854168</c:v>
                </c:pt>
                <c:pt idx="94">
                  <c:v>-8.0315827384820295</c:v>
                </c:pt>
                <c:pt idx="95">
                  <c:v>-80.725978729385133</c:v>
                </c:pt>
                <c:pt idx="96">
                  <c:v>272.42268503329615</c:v>
                </c:pt>
                <c:pt idx="97">
                  <c:v>-125.38460808937089</c:v>
                </c:pt>
                <c:pt idx="98">
                  <c:v>22.901970539927788</c:v>
                </c:pt>
                <c:pt idx="99">
                  <c:v>-357.8206234382742</c:v>
                </c:pt>
                <c:pt idx="100">
                  <c:v>1078.9729536078021</c:v>
                </c:pt>
                <c:pt idx="101">
                  <c:v>-59.740747742551321</c:v>
                </c:pt>
                <c:pt idx="102">
                  <c:v>980.7697777811054</c:v>
                </c:pt>
                <c:pt idx="103">
                  <c:v>1640.5990698278565</c:v>
                </c:pt>
                <c:pt idx="104">
                  <c:v>151.20757454902468</c:v>
                </c:pt>
                <c:pt idx="105">
                  <c:v>203.27519194329852</c:v>
                </c:pt>
                <c:pt idx="106">
                  <c:v>70.057570747309001</c:v>
                </c:pt>
                <c:pt idx="107">
                  <c:v>537.05461072253911</c:v>
                </c:pt>
                <c:pt idx="108">
                  <c:v>337.49873318882783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92-C245-B0A7-CA9C0A1A2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5679384"/>
        <c:axId val="2111247928"/>
      </c:scatterChart>
      <c:valAx>
        <c:axId val="20856793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100"/>
                  <a:t>Predicted y</a:t>
                </a:r>
              </a:p>
            </c:rich>
          </c:tx>
          <c:layout>
            <c:manualLayout>
              <c:xMode val="edge"/>
              <c:yMode val="edge"/>
              <c:x val="0.43106139911701802"/>
              <c:y val="0.883482025154096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none"/>
        <c:minorTickMark val="none"/>
        <c:tickLblPos val="low"/>
        <c:crossAx val="2111247928"/>
        <c:crosses val="autoZero"/>
        <c:crossBetween val="midCat"/>
      </c:valAx>
      <c:valAx>
        <c:axId val="21112479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Residual</a:t>
                </a:r>
              </a:p>
            </c:rich>
          </c:tx>
          <c:layout>
            <c:manualLayout>
              <c:xMode val="edge"/>
              <c:yMode val="edge"/>
              <c:x val="1.05263157894737E-2"/>
              <c:y val="0.352940404508259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8567938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3</xdr:row>
      <xdr:rowOff>101600</xdr:rowOff>
    </xdr:from>
    <xdr:to>
      <xdr:col>9</xdr:col>
      <xdr:colOff>215900</xdr:colOff>
      <xdr:row>20</xdr:row>
      <xdr:rowOff>101600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351367</xdr:colOff>
      <xdr:row>3</xdr:row>
      <xdr:rowOff>25399</xdr:rowOff>
    </xdr:from>
    <xdr:to>
      <xdr:col>13</xdr:col>
      <xdr:colOff>624418</xdr:colOff>
      <xdr:row>20</xdr:row>
      <xdr:rowOff>116416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393700</xdr:colOff>
      <xdr:row>21</xdr:row>
      <xdr:rowOff>86783</xdr:rowOff>
    </xdr:from>
    <xdr:to>
      <xdr:col>13</xdr:col>
      <xdr:colOff>666750</xdr:colOff>
      <xdr:row>39</xdr:row>
      <xdr:rowOff>42333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446887</xdr:colOff>
      <xdr:row>3</xdr:row>
      <xdr:rowOff>36255</xdr:rowOff>
    </xdr:from>
    <xdr:to>
      <xdr:col>11</xdr:col>
      <xdr:colOff>31750</xdr:colOff>
      <xdr:row>20</xdr:row>
      <xdr:rowOff>63500</xdr:rowOff>
    </xdr:to>
    <xdr:graphicFrame macro="">
      <xdr:nvGraphicFramePr>
        <xdr:cNvPr id="2068" name="Chart 1">
          <a:extLst>
            <a:ext uri="{FF2B5EF4-FFF2-40B4-BE49-F238E27FC236}">
              <a16:creationId xmlns:a16="http://schemas.microsoft.com/office/drawing/2014/main" id="{00000000-0008-0000-06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468597</xdr:colOff>
      <xdr:row>21</xdr:row>
      <xdr:rowOff>55306</xdr:rowOff>
    </xdr:from>
    <xdr:to>
      <xdr:col>11</xdr:col>
      <xdr:colOff>10583</xdr:colOff>
      <xdr:row>37</xdr:row>
      <xdr:rowOff>137585</xdr:rowOff>
    </xdr:to>
    <xdr:graphicFrame macro="">
      <xdr:nvGraphicFramePr>
        <xdr:cNvPr id="2069" name="Chart 11">
          <a:extLst>
            <a:ext uri="{FF2B5EF4-FFF2-40B4-BE49-F238E27FC236}">
              <a16:creationId xmlns:a16="http://schemas.microsoft.com/office/drawing/2014/main" id="{00000000-0008-0000-0600-00001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t/AppData/Local/Temp/Unit%205/simp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t/AppData/Local/Temp/Unit%205/Unit%201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ple"/>
      <sheetName val="Inference1"/>
      <sheetName val="Residual1"/>
      <sheetName val="simple.xlsx"/>
    </sheetNames>
    <sheetDataSet>
      <sheetData sheetId="0">
        <row r="5">
          <cell r="B5">
            <v>12</v>
          </cell>
          <cell r="C5">
            <v>112</v>
          </cell>
        </row>
        <row r="6">
          <cell r="C6">
            <v>143</v>
          </cell>
        </row>
        <row r="7">
          <cell r="C7">
            <v>123</v>
          </cell>
        </row>
        <row r="8">
          <cell r="C8">
            <v>165</v>
          </cell>
        </row>
        <row r="9">
          <cell r="C9">
            <v>134</v>
          </cell>
        </row>
        <row r="10">
          <cell r="C10">
            <v>112</v>
          </cell>
        </row>
        <row r="11">
          <cell r="C11">
            <v>118</v>
          </cell>
        </row>
        <row r="12">
          <cell r="C12">
            <v>165</v>
          </cell>
        </row>
        <row r="13">
          <cell r="C13">
            <v>178</v>
          </cell>
        </row>
        <row r="14">
          <cell r="C14">
            <v>212</v>
          </cell>
        </row>
        <row r="15">
          <cell r="C15">
            <v>188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</row>
        <row r="82">
          <cell r="C82">
            <v>0</v>
          </cell>
        </row>
        <row r="83">
          <cell r="C83">
            <v>0</v>
          </cell>
        </row>
        <row r="84">
          <cell r="C84">
            <v>0</v>
          </cell>
        </row>
        <row r="85">
          <cell r="C85">
            <v>0</v>
          </cell>
        </row>
        <row r="86">
          <cell r="C86">
            <v>0</v>
          </cell>
        </row>
        <row r="87">
          <cell r="C87">
            <v>0</v>
          </cell>
        </row>
        <row r="88">
          <cell r="C88">
            <v>0</v>
          </cell>
        </row>
        <row r="89">
          <cell r="C89">
            <v>0</v>
          </cell>
        </row>
        <row r="90">
          <cell r="C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0</v>
          </cell>
        </row>
        <row r="135">
          <cell r="C135">
            <v>0</v>
          </cell>
        </row>
        <row r="136">
          <cell r="C136">
            <v>0</v>
          </cell>
        </row>
        <row r="137">
          <cell r="C137">
            <v>0</v>
          </cell>
        </row>
        <row r="138">
          <cell r="C138">
            <v>0</v>
          </cell>
        </row>
        <row r="139">
          <cell r="C139">
            <v>0</v>
          </cell>
        </row>
        <row r="140">
          <cell r="C140">
            <v>0</v>
          </cell>
        </row>
        <row r="141">
          <cell r="C141">
            <v>0</v>
          </cell>
        </row>
        <row r="142">
          <cell r="C142">
            <v>0</v>
          </cell>
        </row>
        <row r="143">
          <cell r="C143">
            <v>0</v>
          </cell>
        </row>
        <row r="144">
          <cell r="C144">
            <v>0</v>
          </cell>
        </row>
        <row r="145">
          <cell r="C145">
            <v>0</v>
          </cell>
        </row>
        <row r="146">
          <cell r="C146">
            <v>0</v>
          </cell>
        </row>
        <row r="147">
          <cell r="C147">
            <v>0</v>
          </cell>
        </row>
        <row r="148">
          <cell r="C148">
            <v>0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0</v>
          </cell>
        </row>
        <row r="152">
          <cell r="C152">
            <v>0</v>
          </cell>
        </row>
        <row r="153">
          <cell r="C153">
            <v>0</v>
          </cell>
        </row>
        <row r="154">
          <cell r="C154">
            <v>0</v>
          </cell>
        </row>
        <row r="155">
          <cell r="C155">
            <v>0</v>
          </cell>
        </row>
        <row r="156">
          <cell r="C156">
            <v>0</v>
          </cell>
        </row>
        <row r="157">
          <cell r="C157">
            <v>0</v>
          </cell>
        </row>
        <row r="158">
          <cell r="C158">
            <v>0</v>
          </cell>
        </row>
        <row r="159">
          <cell r="C159">
            <v>0</v>
          </cell>
        </row>
        <row r="160">
          <cell r="C160">
            <v>0</v>
          </cell>
        </row>
        <row r="161">
          <cell r="C161">
            <v>0</v>
          </cell>
        </row>
        <row r="162">
          <cell r="C162">
            <v>0</v>
          </cell>
        </row>
        <row r="163">
          <cell r="C163">
            <v>0</v>
          </cell>
        </row>
        <row r="164">
          <cell r="C164">
            <v>0</v>
          </cell>
        </row>
        <row r="165">
          <cell r="C165">
            <v>0</v>
          </cell>
        </row>
        <row r="166">
          <cell r="C166">
            <v>0</v>
          </cell>
        </row>
        <row r="167">
          <cell r="C167">
            <v>0</v>
          </cell>
        </row>
        <row r="168">
          <cell r="C168">
            <v>0</v>
          </cell>
        </row>
        <row r="169">
          <cell r="C169">
            <v>0</v>
          </cell>
        </row>
        <row r="170">
          <cell r="C170">
            <v>0</v>
          </cell>
        </row>
        <row r="171">
          <cell r="C171">
            <v>0</v>
          </cell>
        </row>
        <row r="172">
          <cell r="C172">
            <v>0</v>
          </cell>
        </row>
        <row r="173">
          <cell r="C173">
            <v>0</v>
          </cell>
        </row>
        <row r="174">
          <cell r="C174">
            <v>0</v>
          </cell>
        </row>
        <row r="175">
          <cell r="C175">
            <v>0</v>
          </cell>
        </row>
        <row r="176">
          <cell r="C176">
            <v>0</v>
          </cell>
        </row>
        <row r="177">
          <cell r="C177">
            <v>0</v>
          </cell>
        </row>
        <row r="178">
          <cell r="C178">
            <v>0</v>
          </cell>
        </row>
        <row r="179">
          <cell r="C179">
            <v>0</v>
          </cell>
        </row>
        <row r="180">
          <cell r="C180">
            <v>0</v>
          </cell>
        </row>
        <row r="181">
          <cell r="C181">
            <v>0</v>
          </cell>
        </row>
        <row r="182">
          <cell r="C182">
            <v>0</v>
          </cell>
        </row>
        <row r="183">
          <cell r="C183">
            <v>0</v>
          </cell>
        </row>
        <row r="184">
          <cell r="C184">
            <v>0</v>
          </cell>
        </row>
        <row r="185">
          <cell r="C185">
            <v>0</v>
          </cell>
        </row>
        <row r="186">
          <cell r="C186">
            <v>0</v>
          </cell>
        </row>
        <row r="187">
          <cell r="C187">
            <v>0</v>
          </cell>
        </row>
        <row r="188">
          <cell r="C188">
            <v>0</v>
          </cell>
        </row>
        <row r="189">
          <cell r="C189">
            <v>0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  <row r="194">
          <cell r="C194">
            <v>0</v>
          </cell>
        </row>
        <row r="195">
          <cell r="C195">
            <v>0</v>
          </cell>
        </row>
        <row r="196">
          <cell r="C196">
            <v>0</v>
          </cell>
        </row>
        <row r="197">
          <cell r="C197">
            <v>0</v>
          </cell>
        </row>
        <row r="198">
          <cell r="C198">
            <v>0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0</v>
          </cell>
        </row>
        <row r="202">
          <cell r="C202">
            <v>0</v>
          </cell>
        </row>
        <row r="203">
          <cell r="C203">
            <v>0</v>
          </cell>
        </row>
        <row r="204">
          <cell r="C204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Histogram"/>
      <sheetName val="NQ &amp; Box"/>
      <sheetName val="Categorical"/>
      <sheetName val="Regression"/>
      <sheetName val="Residual"/>
      <sheetName val="Crosstab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 t="str">
            <v/>
          </cell>
          <cell r="C5" t="str">
            <v/>
          </cell>
        </row>
        <row r="6">
          <cell r="B6" t="str">
            <v/>
          </cell>
          <cell r="C6" t="str">
            <v/>
          </cell>
        </row>
        <row r="7">
          <cell r="B7" t="str">
            <v/>
          </cell>
          <cell r="C7" t="str">
            <v/>
          </cell>
        </row>
        <row r="8">
          <cell r="B8" t="str">
            <v/>
          </cell>
          <cell r="C8" t="str">
            <v/>
          </cell>
        </row>
        <row r="9">
          <cell r="B9" t="str">
            <v/>
          </cell>
          <cell r="C9" t="str">
            <v/>
          </cell>
        </row>
        <row r="10">
          <cell r="B10" t="str">
            <v/>
          </cell>
          <cell r="C10" t="str">
            <v/>
          </cell>
        </row>
        <row r="11">
          <cell r="B11" t="str">
            <v/>
          </cell>
          <cell r="C11" t="str">
            <v/>
          </cell>
        </row>
        <row r="12">
          <cell r="B12" t="str">
            <v/>
          </cell>
          <cell r="C12" t="str">
            <v/>
          </cell>
        </row>
        <row r="13">
          <cell r="B13" t="str">
            <v/>
          </cell>
          <cell r="C13" t="str">
            <v/>
          </cell>
        </row>
        <row r="14">
          <cell r="B14" t="str">
            <v/>
          </cell>
          <cell r="C14" t="str">
            <v/>
          </cell>
        </row>
        <row r="15">
          <cell r="B15" t="str">
            <v/>
          </cell>
          <cell r="C15" t="str">
            <v/>
          </cell>
        </row>
        <row r="16">
          <cell r="B16" t="str">
            <v/>
          </cell>
          <cell r="C16" t="str">
            <v/>
          </cell>
        </row>
        <row r="17">
          <cell r="B17" t="str">
            <v/>
          </cell>
          <cell r="C17" t="str">
            <v/>
          </cell>
        </row>
        <row r="18">
          <cell r="B18" t="str">
            <v/>
          </cell>
          <cell r="C18" t="str">
            <v/>
          </cell>
        </row>
        <row r="19">
          <cell r="B19" t="str">
            <v/>
          </cell>
          <cell r="C19" t="str">
            <v/>
          </cell>
        </row>
        <row r="20">
          <cell r="B20" t="str">
            <v/>
          </cell>
          <cell r="C20" t="str">
            <v/>
          </cell>
        </row>
        <row r="21">
          <cell r="B21" t="str">
            <v/>
          </cell>
          <cell r="C21" t="str">
            <v/>
          </cell>
        </row>
        <row r="22">
          <cell r="B22" t="str">
            <v/>
          </cell>
          <cell r="C22" t="str">
            <v/>
          </cell>
        </row>
        <row r="23">
          <cell r="B23" t="str">
            <v/>
          </cell>
          <cell r="C23" t="str">
            <v/>
          </cell>
        </row>
        <row r="24">
          <cell r="B24" t="str">
            <v/>
          </cell>
          <cell r="C24" t="str">
            <v/>
          </cell>
        </row>
        <row r="25">
          <cell r="B25" t="str">
            <v/>
          </cell>
          <cell r="C25" t="str">
            <v/>
          </cell>
        </row>
        <row r="26">
          <cell r="B26" t="str">
            <v/>
          </cell>
          <cell r="C26" t="str">
            <v/>
          </cell>
        </row>
        <row r="27">
          <cell r="B27" t="str">
            <v/>
          </cell>
          <cell r="C27" t="str">
            <v/>
          </cell>
        </row>
        <row r="28">
          <cell r="B28" t="str">
            <v/>
          </cell>
          <cell r="C28" t="str">
            <v/>
          </cell>
        </row>
        <row r="29">
          <cell r="B29" t="str">
            <v/>
          </cell>
          <cell r="C29" t="str">
            <v/>
          </cell>
        </row>
        <row r="30">
          <cell r="B30" t="str">
            <v/>
          </cell>
          <cell r="C30" t="str">
            <v/>
          </cell>
        </row>
        <row r="31">
          <cell r="B31" t="str">
            <v/>
          </cell>
          <cell r="C31" t="str">
            <v/>
          </cell>
        </row>
        <row r="32">
          <cell r="B32" t="str">
            <v/>
          </cell>
          <cell r="C32" t="str">
            <v/>
          </cell>
        </row>
        <row r="33">
          <cell r="B33" t="str">
            <v/>
          </cell>
          <cell r="C33" t="str">
            <v/>
          </cell>
        </row>
        <row r="34">
          <cell r="B34" t="str">
            <v/>
          </cell>
          <cell r="C34" t="str">
            <v/>
          </cell>
        </row>
        <row r="35">
          <cell r="B35" t="str">
            <v/>
          </cell>
          <cell r="C35" t="str">
            <v/>
          </cell>
        </row>
        <row r="36">
          <cell r="B36" t="str">
            <v/>
          </cell>
          <cell r="C36" t="str">
            <v/>
          </cell>
        </row>
        <row r="37">
          <cell r="B37" t="str">
            <v/>
          </cell>
          <cell r="C37" t="str">
            <v/>
          </cell>
        </row>
        <row r="38">
          <cell r="B38" t="str">
            <v/>
          </cell>
          <cell r="C38" t="str">
            <v/>
          </cell>
        </row>
        <row r="39">
          <cell r="B39" t="str">
            <v/>
          </cell>
          <cell r="C39" t="str">
            <v/>
          </cell>
        </row>
        <row r="40">
          <cell r="B40" t="str">
            <v/>
          </cell>
          <cell r="C40" t="str">
            <v/>
          </cell>
        </row>
        <row r="41">
          <cell r="B41" t="str">
            <v/>
          </cell>
          <cell r="C41" t="str">
            <v/>
          </cell>
        </row>
        <row r="42">
          <cell r="B42" t="str">
            <v/>
          </cell>
          <cell r="C42" t="str">
            <v/>
          </cell>
        </row>
        <row r="43">
          <cell r="B43" t="str">
            <v/>
          </cell>
          <cell r="C43" t="str">
            <v/>
          </cell>
        </row>
        <row r="44">
          <cell r="B44" t="str">
            <v/>
          </cell>
          <cell r="C44" t="str">
            <v/>
          </cell>
        </row>
        <row r="45">
          <cell r="B45" t="str">
            <v/>
          </cell>
          <cell r="C45" t="str">
            <v/>
          </cell>
        </row>
        <row r="46">
          <cell r="B46" t="str">
            <v/>
          </cell>
          <cell r="C46" t="str">
            <v/>
          </cell>
        </row>
        <row r="47">
          <cell r="B47" t="str">
            <v/>
          </cell>
          <cell r="C47" t="str">
            <v/>
          </cell>
        </row>
        <row r="48">
          <cell r="B48" t="str">
            <v/>
          </cell>
          <cell r="C48" t="str">
            <v/>
          </cell>
        </row>
        <row r="49">
          <cell r="B49" t="str">
            <v/>
          </cell>
          <cell r="C49" t="str">
            <v/>
          </cell>
        </row>
        <row r="50">
          <cell r="B50" t="str">
            <v/>
          </cell>
          <cell r="C50" t="str">
            <v/>
          </cell>
        </row>
        <row r="51">
          <cell r="B51" t="str">
            <v/>
          </cell>
          <cell r="C51" t="str">
            <v/>
          </cell>
        </row>
        <row r="52">
          <cell r="B52" t="str">
            <v/>
          </cell>
          <cell r="C52" t="str">
            <v/>
          </cell>
        </row>
        <row r="53">
          <cell r="B53" t="str">
            <v/>
          </cell>
          <cell r="C53" t="str">
            <v/>
          </cell>
        </row>
        <row r="54">
          <cell r="B54" t="str">
            <v/>
          </cell>
          <cell r="C54" t="str">
            <v/>
          </cell>
        </row>
        <row r="55">
          <cell r="B55" t="str">
            <v/>
          </cell>
          <cell r="C55" t="str">
            <v/>
          </cell>
        </row>
        <row r="56">
          <cell r="B56" t="str">
            <v/>
          </cell>
          <cell r="C56" t="str">
            <v/>
          </cell>
        </row>
        <row r="57">
          <cell r="B57" t="str">
            <v/>
          </cell>
          <cell r="C57" t="str">
            <v/>
          </cell>
        </row>
        <row r="58">
          <cell r="B58" t="str">
            <v/>
          </cell>
          <cell r="C58" t="str">
            <v/>
          </cell>
        </row>
        <row r="59">
          <cell r="B59" t="str">
            <v/>
          </cell>
          <cell r="C59" t="str">
            <v/>
          </cell>
        </row>
        <row r="60">
          <cell r="B60" t="str">
            <v/>
          </cell>
          <cell r="C60" t="str">
            <v/>
          </cell>
        </row>
        <row r="61">
          <cell r="B61" t="str">
            <v/>
          </cell>
          <cell r="C61" t="str">
            <v/>
          </cell>
        </row>
        <row r="62">
          <cell r="B62" t="str">
            <v/>
          </cell>
          <cell r="C62" t="str">
            <v/>
          </cell>
        </row>
        <row r="63">
          <cell r="B63" t="str">
            <v/>
          </cell>
          <cell r="C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</row>
        <row r="66">
          <cell r="B66" t="str">
            <v/>
          </cell>
          <cell r="C66" t="str">
            <v/>
          </cell>
        </row>
        <row r="67">
          <cell r="B67" t="str">
            <v/>
          </cell>
          <cell r="C67" t="str">
            <v/>
          </cell>
        </row>
        <row r="68">
          <cell r="B68" t="str">
            <v/>
          </cell>
          <cell r="C68" t="str">
            <v/>
          </cell>
        </row>
        <row r="69">
          <cell r="B69" t="str">
            <v/>
          </cell>
          <cell r="C69" t="str">
            <v/>
          </cell>
        </row>
        <row r="70">
          <cell r="B70" t="str">
            <v/>
          </cell>
          <cell r="C70" t="str">
            <v/>
          </cell>
        </row>
        <row r="71">
          <cell r="B71" t="str">
            <v/>
          </cell>
          <cell r="C71" t="str">
            <v/>
          </cell>
        </row>
        <row r="72">
          <cell r="B72" t="str">
            <v/>
          </cell>
          <cell r="C72" t="str">
            <v/>
          </cell>
        </row>
        <row r="73">
          <cell r="B73" t="str">
            <v/>
          </cell>
          <cell r="C73" t="str">
            <v/>
          </cell>
        </row>
        <row r="74">
          <cell r="B74" t="str">
            <v/>
          </cell>
          <cell r="C74" t="str">
            <v/>
          </cell>
        </row>
        <row r="75">
          <cell r="B75" t="str">
            <v/>
          </cell>
          <cell r="C75" t="str">
            <v/>
          </cell>
        </row>
        <row r="76">
          <cell r="B76" t="str">
            <v/>
          </cell>
          <cell r="C76" t="str">
            <v/>
          </cell>
        </row>
        <row r="77">
          <cell r="B77" t="str">
            <v/>
          </cell>
          <cell r="C77" t="str">
            <v/>
          </cell>
        </row>
        <row r="78">
          <cell r="B78" t="str">
            <v/>
          </cell>
          <cell r="C78" t="str">
            <v/>
          </cell>
        </row>
        <row r="79">
          <cell r="B79" t="str">
            <v/>
          </cell>
          <cell r="C79" t="str">
            <v/>
          </cell>
        </row>
        <row r="80">
          <cell r="B80" t="str">
            <v/>
          </cell>
          <cell r="C80" t="str">
            <v/>
          </cell>
        </row>
        <row r="81">
          <cell r="B81" t="str">
            <v/>
          </cell>
          <cell r="C81" t="str">
            <v/>
          </cell>
        </row>
        <row r="82">
          <cell r="B82" t="str">
            <v/>
          </cell>
          <cell r="C82" t="str">
            <v/>
          </cell>
        </row>
        <row r="83">
          <cell r="B83" t="str">
            <v/>
          </cell>
          <cell r="C83" t="str">
            <v/>
          </cell>
        </row>
        <row r="84">
          <cell r="B84" t="str">
            <v/>
          </cell>
          <cell r="C84" t="str">
            <v/>
          </cell>
        </row>
        <row r="85">
          <cell r="B85" t="str">
            <v/>
          </cell>
          <cell r="C85" t="str">
            <v/>
          </cell>
        </row>
        <row r="86">
          <cell r="B86" t="str">
            <v/>
          </cell>
          <cell r="C86" t="str">
            <v/>
          </cell>
        </row>
        <row r="87">
          <cell r="B87" t="str">
            <v/>
          </cell>
          <cell r="C87" t="str">
            <v/>
          </cell>
        </row>
        <row r="88">
          <cell r="B88" t="str">
            <v/>
          </cell>
          <cell r="C88" t="str">
            <v/>
          </cell>
        </row>
        <row r="89">
          <cell r="B89" t="str">
            <v/>
          </cell>
          <cell r="C89" t="str">
            <v/>
          </cell>
        </row>
        <row r="90">
          <cell r="B90" t="str">
            <v/>
          </cell>
          <cell r="C90" t="str">
            <v/>
          </cell>
        </row>
        <row r="91">
          <cell r="B91" t="str">
            <v/>
          </cell>
          <cell r="C91" t="str">
            <v/>
          </cell>
        </row>
        <row r="92">
          <cell r="B92" t="str">
            <v/>
          </cell>
          <cell r="C92" t="str">
            <v/>
          </cell>
        </row>
        <row r="93">
          <cell r="B93" t="str">
            <v/>
          </cell>
          <cell r="C93" t="str">
            <v/>
          </cell>
        </row>
        <row r="94">
          <cell r="B94" t="str">
            <v/>
          </cell>
          <cell r="C94" t="str">
            <v/>
          </cell>
        </row>
        <row r="95">
          <cell r="B95" t="str">
            <v/>
          </cell>
          <cell r="C95" t="str">
            <v/>
          </cell>
        </row>
        <row r="96">
          <cell r="B96" t="str">
            <v/>
          </cell>
          <cell r="C96" t="str">
            <v/>
          </cell>
        </row>
        <row r="97">
          <cell r="B97" t="str">
            <v/>
          </cell>
          <cell r="C97" t="str">
            <v/>
          </cell>
        </row>
        <row r="98">
          <cell r="B98" t="str">
            <v/>
          </cell>
          <cell r="C98" t="str">
            <v/>
          </cell>
        </row>
        <row r="99">
          <cell r="B99" t="str">
            <v/>
          </cell>
          <cell r="C99" t="str">
            <v/>
          </cell>
        </row>
        <row r="100">
          <cell r="B100" t="str">
            <v/>
          </cell>
          <cell r="C100" t="str">
            <v/>
          </cell>
        </row>
        <row r="101">
          <cell r="B101" t="str">
            <v/>
          </cell>
          <cell r="C101" t="str">
            <v/>
          </cell>
        </row>
        <row r="102">
          <cell r="B102" t="str">
            <v/>
          </cell>
          <cell r="C102" t="str">
            <v/>
          </cell>
        </row>
        <row r="103">
          <cell r="B103" t="str">
            <v/>
          </cell>
          <cell r="C103" t="str">
            <v/>
          </cell>
        </row>
        <row r="104">
          <cell r="B104" t="str">
            <v/>
          </cell>
          <cell r="C104" t="str">
            <v/>
          </cell>
        </row>
        <row r="105">
          <cell r="B105" t="str">
            <v/>
          </cell>
          <cell r="C105" t="str">
            <v/>
          </cell>
        </row>
        <row r="106">
          <cell r="B106" t="str">
            <v/>
          </cell>
          <cell r="C106" t="str">
            <v/>
          </cell>
        </row>
        <row r="107">
          <cell r="B107" t="str">
            <v/>
          </cell>
          <cell r="C107" t="str">
            <v/>
          </cell>
        </row>
        <row r="108">
          <cell r="B108" t="str">
            <v/>
          </cell>
          <cell r="C108" t="str">
            <v/>
          </cell>
        </row>
        <row r="109">
          <cell r="B109" t="str">
            <v/>
          </cell>
          <cell r="C109" t="str">
            <v/>
          </cell>
        </row>
        <row r="110">
          <cell r="B110" t="str">
            <v/>
          </cell>
          <cell r="C110" t="str">
            <v/>
          </cell>
        </row>
        <row r="111">
          <cell r="B111" t="str">
            <v/>
          </cell>
          <cell r="C111" t="str">
            <v/>
          </cell>
        </row>
        <row r="112">
          <cell r="B112" t="str">
            <v/>
          </cell>
          <cell r="C112" t="str">
            <v/>
          </cell>
        </row>
        <row r="113">
          <cell r="B113" t="str">
            <v/>
          </cell>
          <cell r="C113" t="str">
            <v/>
          </cell>
        </row>
        <row r="114">
          <cell r="B114" t="str">
            <v/>
          </cell>
          <cell r="C114" t="str">
            <v/>
          </cell>
        </row>
        <row r="115">
          <cell r="B115" t="str">
            <v/>
          </cell>
          <cell r="C115" t="str">
            <v/>
          </cell>
        </row>
        <row r="116">
          <cell r="B116" t="str">
            <v/>
          </cell>
          <cell r="C116" t="str">
            <v/>
          </cell>
        </row>
        <row r="117">
          <cell r="B117" t="str">
            <v/>
          </cell>
          <cell r="C117" t="str">
            <v/>
          </cell>
        </row>
        <row r="118">
          <cell r="B118" t="str">
            <v/>
          </cell>
          <cell r="C118" t="str">
            <v/>
          </cell>
        </row>
        <row r="119">
          <cell r="B119" t="str">
            <v/>
          </cell>
          <cell r="C119" t="str">
            <v/>
          </cell>
        </row>
        <row r="120">
          <cell r="B120" t="str">
            <v/>
          </cell>
          <cell r="C120" t="str">
            <v/>
          </cell>
        </row>
        <row r="121">
          <cell r="B121" t="str">
            <v/>
          </cell>
          <cell r="C121" t="str">
            <v/>
          </cell>
        </row>
        <row r="122">
          <cell r="B122" t="str">
            <v/>
          </cell>
          <cell r="C122" t="str">
            <v/>
          </cell>
        </row>
        <row r="123">
          <cell r="B123" t="str">
            <v/>
          </cell>
          <cell r="C123" t="str">
            <v/>
          </cell>
        </row>
        <row r="124">
          <cell r="B124" t="str">
            <v/>
          </cell>
          <cell r="C124" t="str">
            <v/>
          </cell>
        </row>
        <row r="125">
          <cell r="B125" t="str">
            <v/>
          </cell>
          <cell r="C125" t="str">
            <v/>
          </cell>
        </row>
        <row r="126">
          <cell r="B126" t="str">
            <v/>
          </cell>
          <cell r="C126" t="str">
            <v/>
          </cell>
        </row>
        <row r="127">
          <cell r="B127" t="str">
            <v/>
          </cell>
          <cell r="C127" t="str">
            <v/>
          </cell>
        </row>
        <row r="128">
          <cell r="B128" t="str">
            <v/>
          </cell>
          <cell r="C128" t="str">
            <v/>
          </cell>
        </row>
        <row r="129">
          <cell r="B129" t="str">
            <v/>
          </cell>
          <cell r="C129" t="str">
            <v/>
          </cell>
        </row>
        <row r="130">
          <cell r="B130" t="str">
            <v/>
          </cell>
          <cell r="C130" t="str">
            <v/>
          </cell>
        </row>
        <row r="131">
          <cell r="B131" t="str">
            <v/>
          </cell>
          <cell r="C131" t="str">
            <v/>
          </cell>
        </row>
        <row r="132">
          <cell r="B132" t="str">
            <v/>
          </cell>
          <cell r="C132" t="str">
            <v/>
          </cell>
        </row>
        <row r="133">
          <cell r="B133" t="str">
            <v/>
          </cell>
          <cell r="C133" t="str">
            <v/>
          </cell>
        </row>
        <row r="134">
          <cell r="B134" t="str">
            <v/>
          </cell>
          <cell r="C134" t="str">
            <v/>
          </cell>
        </row>
        <row r="135">
          <cell r="B135" t="str">
            <v/>
          </cell>
          <cell r="C135" t="str">
            <v/>
          </cell>
        </row>
        <row r="136">
          <cell r="B136" t="str">
            <v/>
          </cell>
          <cell r="C136" t="str">
            <v/>
          </cell>
        </row>
        <row r="137">
          <cell r="B137" t="str">
            <v/>
          </cell>
          <cell r="C137" t="str">
            <v/>
          </cell>
        </row>
        <row r="138">
          <cell r="B138" t="str">
            <v/>
          </cell>
          <cell r="C138" t="str">
            <v/>
          </cell>
        </row>
        <row r="139">
          <cell r="B139" t="str">
            <v/>
          </cell>
          <cell r="C139" t="str">
            <v/>
          </cell>
        </row>
        <row r="140">
          <cell r="B140" t="str">
            <v/>
          </cell>
          <cell r="C140" t="str">
            <v/>
          </cell>
        </row>
        <row r="141">
          <cell r="B141" t="str">
            <v/>
          </cell>
          <cell r="C141" t="str">
            <v/>
          </cell>
        </row>
        <row r="142">
          <cell r="B142" t="str">
            <v/>
          </cell>
          <cell r="C142" t="str">
            <v/>
          </cell>
        </row>
        <row r="143">
          <cell r="B143" t="str">
            <v/>
          </cell>
          <cell r="C143" t="str">
            <v/>
          </cell>
        </row>
        <row r="144">
          <cell r="B144" t="str">
            <v/>
          </cell>
          <cell r="C144" t="str">
            <v/>
          </cell>
        </row>
        <row r="145">
          <cell r="B145" t="str">
            <v/>
          </cell>
          <cell r="C145" t="str">
            <v/>
          </cell>
        </row>
        <row r="146">
          <cell r="B146" t="str">
            <v/>
          </cell>
          <cell r="C146" t="str">
            <v/>
          </cell>
        </row>
        <row r="147">
          <cell r="B147" t="str">
            <v/>
          </cell>
          <cell r="C147" t="str">
            <v/>
          </cell>
        </row>
        <row r="148">
          <cell r="B148" t="str">
            <v/>
          </cell>
          <cell r="C148" t="str">
            <v/>
          </cell>
        </row>
        <row r="149">
          <cell r="B149" t="str">
            <v/>
          </cell>
          <cell r="C149" t="str">
            <v/>
          </cell>
        </row>
        <row r="150">
          <cell r="B150" t="str">
            <v/>
          </cell>
          <cell r="C150" t="str">
            <v/>
          </cell>
        </row>
        <row r="151">
          <cell r="B151" t="str">
            <v/>
          </cell>
          <cell r="C151" t="str">
            <v/>
          </cell>
        </row>
        <row r="152">
          <cell r="B152" t="str">
            <v/>
          </cell>
          <cell r="C152" t="str">
            <v/>
          </cell>
        </row>
        <row r="153">
          <cell r="B153" t="str">
            <v/>
          </cell>
          <cell r="C153" t="str">
            <v/>
          </cell>
        </row>
        <row r="154">
          <cell r="B154" t="str">
            <v/>
          </cell>
          <cell r="C154" t="str">
            <v/>
          </cell>
        </row>
        <row r="155">
          <cell r="B155" t="str">
            <v/>
          </cell>
          <cell r="C155" t="str">
            <v/>
          </cell>
        </row>
        <row r="156">
          <cell r="B156" t="str">
            <v/>
          </cell>
          <cell r="C156" t="str">
            <v/>
          </cell>
        </row>
        <row r="157">
          <cell r="B157" t="str">
            <v/>
          </cell>
          <cell r="C157" t="str">
            <v/>
          </cell>
        </row>
        <row r="158">
          <cell r="B158" t="str">
            <v/>
          </cell>
          <cell r="C158" t="str">
            <v/>
          </cell>
        </row>
        <row r="159">
          <cell r="B159" t="str">
            <v/>
          </cell>
          <cell r="C159" t="str">
            <v/>
          </cell>
        </row>
        <row r="160">
          <cell r="B160" t="str">
            <v/>
          </cell>
          <cell r="C160" t="str">
            <v/>
          </cell>
        </row>
        <row r="161">
          <cell r="B161" t="str">
            <v/>
          </cell>
          <cell r="C161" t="str">
            <v/>
          </cell>
        </row>
        <row r="162">
          <cell r="B162" t="str">
            <v/>
          </cell>
          <cell r="C162" t="str">
            <v/>
          </cell>
        </row>
        <row r="163">
          <cell r="B163" t="str">
            <v/>
          </cell>
          <cell r="C163" t="str">
            <v/>
          </cell>
        </row>
        <row r="164">
          <cell r="B164" t="str">
            <v/>
          </cell>
          <cell r="C164" t="str">
            <v/>
          </cell>
        </row>
        <row r="165">
          <cell r="B165" t="str">
            <v/>
          </cell>
          <cell r="C165" t="str">
            <v/>
          </cell>
        </row>
        <row r="166">
          <cell r="B166" t="str">
            <v/>
          </cell>
          <cell r="C166" t="str">
            <v/>
          </cell>
        </row>
        <row r="167">
          <cell r="B167" t="str">
            <v/>
          </cell>
          <cell r="C167" t="str">
            <v/>
          </cell>
        </row>
        <row r="168">
          <cell r="B168" t="str">
            <v/>
          </cell>
          <cell r="C168" t="str">
            <v/>
          </cell>
        </row>
        <row r="169">
          <cell r="B169" t="str">
            <v/>
          </cell>
          <cell r="C169" t="str">
            <v/>
          </cell>
        </row>
        <row r="170">
          <cell r="B170" t="str">
            <v/>
          </cell>
          <cell r="C170" t="str">
            <v/>
          </cell>
        </row>
        <row r="171">
          <cell r="B171" t="str">
            <v/>
          </cell>
          <cell r="C171" t="str">
            <v/>
          </cell>
        </row>
        <row r="172">
          <cell r="B172" t="str">
            <v/>
          </cell>
          <cell r="C172" t="str">
            <v/>
          </cell>
        </row>
        <row r="173">
          <cell r="B173" t="str">
            <v/>
          </cell>
          <cell r="C173" t="str">
            <v/>
          </cell>
        </row>
        <row r="174">
          <cell r="B174" t="str">
            <v/>
          </cell>
          <cell r="C174" t="str">
            <v/>
          </cell>
        </row>
        <row r="175">
          <cell r="B175" t="str">
            <v/>
          </cell>
          <cell r="C175" t="str">
            <v/>
          </cell>
        </row>
        <row r="176">
          <cell r="B176" t="str">
            <v/>
          </cell>
          <cell r="C176" t="str">
            <v/>
          </cell>
        </row>
        <row r="177">
          <cell r="B177" t="str">
            <v/>
          </cell>
          <cell r="C177" t="str">
            <v/>
          </cell>
        </row>
        <row r="178">
          <cell r="B178" t="str">
            <v/>
          </cell>
          <cell r="C178" t="str">
            <v/>
          </cell>
        </row>
        <row r="179">
          <cell r="B179" t="str">
            <v/>
          </cell>
          <cell r="C179" t="str">
            <v/>
          </cell>
        </row>
        <row r="180">
          <cell r="B180" t="str">
            <v/>
          </cell>
          <cell r="C180" t="str">
            <v/>
          </cell>
        </row>
        <row r="181">
          <cell r="B181" t="str">
            <v/>
          </cell>
          <cell r="C181" t="str">
            <v/>
          </cell>
        </row>
        <row r="182">
          <cell r="B182" t="str">
            <v/>
          </cell>
          <cell r="C182" t="str">
            <v/>
          </cell>
        </row>
        <row r="183">
          <cell r="B183" t="str">
            <v/>
          </cell>
          <cell r="C183" t="str">
            <v/>
          </cell>
        </row>
        <row r="184">
          <cell r="B184" t="str">
            <v/>
          </cell>
          <cell r="C184" t="str">
            <v/>
          </cell>
        </row>
        <row r="185">
          <cell r="B185" t="str">
            <v/>
          </cell>
          <cell r="C185" t="str">
            <v/>
          </cell>
        </row>
        <row r="186">
          <cell r="B186" t="str">
            <v/>
          </cell>
          <cell r="C186" t="str">
            <v/>
          </cell>
        </row>
        <row r="187">
          <cell r="B187" t="str">
            <v/>
          </cell>
          <cell r="C187" t="str">
            <v/>
          </cell>
        </row>
        <row r="188">
          <cell r="B188" t="str">
            <v/>
          </cell>
          <cell r="C188" t="str">
            <v/>
          </cell>
        </row>
        <row r="189">
          <cell r="B189" t="str">
            <v/>
          </cell>
          <cell r="C189" t="str">
            <v/>
          </cell>
        </row>
        <row r="190">
          <cell r="B190" t="str">
            <v/>
          </cell>
          <cell r="C190" t="str">
            <v/>
          </cell>
        </row>
        <row r="191">
          <cell r="B191" t="str">
            <v/>
          </cell>
          <cell r="C191" t="str">
            <v/>
          </cell>
        </row>
        <row r="192">
          <cell r="B192" t="str">
            <v/>
          </cell>
          <cell r="C192" t="str">
            <v/>
          </cell>
        </row>
        <row r="193">
          <cell r="B193" t="str">
            <v/>
          </cell>
          <cell r="C193" t="str">
            <v/>
          </cell>
        </row>
        <row r="194">
          <cell r="B194" t="str">
            <v/>
          </cell>
          <cell r="C194" t="str">
            <v/>
          </cell>
        </row>
        <row r="195">
          <cell r="B195" t="str">
            <v/>
          </cell>
          <cell r="C195" t="str">
            <v/>
          </cell>
        </row>
        <row r="196">
          <cell r="B196" t="str">
            <v/>
          </cell>
          <cell r="C196" t="str">
            <v/>
          </cell>
        </row>
        <row r="197">
          <cell r="B197" t="str">
            <v/>
          </cell>
          <cell r="C197" t="str">
            <v/>
          </cell>
        </row>
        <row r="198">
          <cell r="B198" t="str">
            <v/>
          </cell>
          <cell r="C198" t="str">
            <v/>
          </cell>
        </row>
        <row r="199">
          <cell r="B199" t="str">
            <v/>
          </cell>
          <cell r="C199" t="str">
            <v/>
          </cell>
        </row>
        <row r="200">
          <cell r="B200" t="str">
            <v/>
          </cell>
          <cell r="C200" t="str">
            <v/>
          </cell>
        </row>
        <row r="201">
          <cell r="B201" t="str">
            <v/>
          </cell>
          <cell r="C201" t="str">
            <v/>
          </cell>
        </row>
        <row r="202">
          <cell r="B202" t="str">
            <v/>
          </cell>
          <cell r="C202" t="str">
            <v/>
          </cell>
        </row>
        <row r="203">
          <cell r="B203" t="str">
            <v/>
          </cell>
          <cell r="C203" t="str">
            <v/>
          </cell>
        </row>
        <row r="204">
          <cell r="B204" t="str">
            <v/>
          </cell>
          <cell r="C204" t="str">
            <v/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2"/>
  <sheetViews>
    <sheetView tabSelected="1" zoomScale="49" zoomScaleNormal="140" workbookViewId="0">
      <selection activeCell="N12" sqref="N12"/>
    </sheetView>
  </sheetViews>
  <sheetFormatPr baseColWidth="10" defaultColWidth="8.83203125" defaultRowHeight="16" x14ac:dyDescent="0.2"/>
  <cols>
    <col min="1" max="1" width="4.1640625" style="44" customWidth="1"/>
    <col min="2" max="7" width="11" style="34" customWidth="1"/>
    <col min="8" max="11" width="11.1640625" style="34" customWidth="1"/>
    <col min="12" max="12" width="6.1640625" style="34" customWidth="1"/>
    <col min="13" max="13" width="13.83203125" style="34" customWidth="1"/>
    <col min="14" max="14" width="13" style="34" customWidth="1"/>
    <col min="15" max="16" width="8.83203125" style="34"/>
    <col min="17" max="16384" width="8.83203125" style="44"/>
  </cols>
  <sheetData>
    <row r="1" spans="1:16" x14ac:dyDescent="0.2">
      <c r="B1" s="124">
        <v>1</v>
      </c>
      <c r="C1" s="124">
        <v>2</v>
      </c>
      <c r="D1" s="124">
        <v>3</v>
      </c>
      <c r="E1" s="124">
        <v>4</v>
      </c>
      <c r="F1" s="124">
        <v>5</v>
      </c>
      <c r="G1" s="124">
        <v>6</v>
      </c>
      <c r="H1" s="124">
        <v>7</v>
      </c>
      <c r="I1" s="124">
        <v>8</v>
      </c>
      <c r="J1" s="124">
        <v>9</v>
      </c>
      <c r="K1" s="124">
        <v>10</v>
      </c>
      <c r="M1" s="148" t="s">
        <v>79</v>
      </c>
      <c r="N1" s="149"/>
    </row>
    <row r="2" spans="1:16" ht="17" x14ac:dyDescent="0.2">
      <c r="B2" s="144" t="s">
        <v>85</v>
      </c>
      <c r="C2" s="125" t="s">
        <v>86</v>
      </c>
      <c r="D2" s="126" t="s">
        <v>87</v>
      </c>
      <c r="E2" s="127" t="s">
        <v>88</v>
      </c>
      <c r="F2" s="127" t="s">
        <v>89</v>
      </c>
      <c r="G2" s="125" t="s">
        <v>90</v>
      </c>
      <c r="H2" s="125" t="s">
        <v>91</v>
      </c>
      <c r="I2" s="125"/>
      <c r="J2" s="125"/>
      <c r="K2" s="35"/>
      <c r="M2" s="151"/>
      <c r="N2" s="152"/>
    </row>
    <row r="3" spans="1:16" x14ac:dyDescent="0.2">
      <c r="A3" s="114"/>
      <c r="B3" s="39">
        <v>99</v>
      </c>
      <c r="C3" s="128">
        <v>1</v>
      </c>
      <c r="D3" s="129">
        <v>1837</v>
      </c>
      <c r="E3" s="130">
        <v>0</v>
      </c>
      <c r="F3" s="130">
        <v>0</v>
      </c>
      <c r="G3" s="128">
        <v>28</v>
      </c>
      <c r="H3" s="128">
        <v>0</v>
      </c>
      <c r="I3" s="128"/>
      <c r="J3" s="128"/>
      <c r="K3" s="116"/>
      <c r="M3" s="146" t="s">
        <v>38</v>
      </c>
      <c r="N3" s="150"/>
    </row>
    <row r="4" spans="1:16" x14ac:dyDescent="0.2">
      <c r="A4" s="114"/>
      <c r="B4" s="39">
        <v>94</v>
      </c>
      <c r="C4" s="128">
        <v>2</v>
      </c>
      <c r="D4" s="129">
        <v>1923</v>
      </c>
      <c r="E4" s="130">
        <v>0</v>
      </c>
      <c r="F4" s="130">
        <v>0</v>
      </c>
      <c r="G4" s="128">
        <v>29</v>
      </c>
      <c r="H4" s="128">
        <v>1</v>
      </c>
      <c r="I4" s="128"/>
      <c r="J4" s="128"/>
      <c r="K4" s="116"/>
      <c r="M4" s="40" t="s">
        <v>71</v>
      </c>
      <c r="N4" s="41">
        <v>6</v>
      </c>
    </row>
    <row r="5" spans="1:16" x14ac:dyDescent="0.2">
      <c r="A5" s="114"/>
      <c r="B5" s="39">
        <v>63</v>
      </c>
      <c r="C5" s="128">
        <v>2</v>
      </c>
      <c r="D5" s="129">
        <v>2448</v>
      </c>
      <c r="E5" s="130">
        <v>0</v>
      </c>
      <c r="F5" s="130">
        <v>0</v>
      </c>
      <c r="G5" s="128">
        <v>21</v>
      </c>
      <c r="H5" s="128">
        <v>1</v>
      </c>
      <c r="I5" s="128"/>
      <c r="J5" s="128"/>
      <c r="K5" s="116"/>
      <c r="M5" s="40" t="s">
        <v>72</v>
      </c>
      <c r="N5" s="41">
        <v>3</v>
      </c>
    </row>
    <row r="6" spans="1:16" x14ac:dyDescent="0.2">
      <c r="B6" s="39">
        <v>81</v>
      </c>
      <c r="C6" s="128">
        <v>1</v>
      </c>
      <c r="D6" s="129">
        <v>2477</v>
      </c>
      <c r="E6" s="130">
        <v>0</v>
      </c>
      <c r="F6" s="130">
        <v>0</v>
      </c>
      <c r="G6" s="128">
        <v>26</v>
      </c>
      <c r="H6" s="128">
        <v>0</v>
      </c>
      <c r="I6" s="128"/>
      <c r="J6" s="128"/>
      <c r="K6" s="117"/>
    </row>
    <row r="7" spans="1:16" x14ac:dyDescent="0.2">
      <c r="B7" s="39">
        <v>81</v>
      </c>
      <c r="C7" s="128">
        <v>1</v>
      </c>
      <c r="D7" s="129">
        <v>2512</v>
      </c>
      <c r="E7" s="130">
        <v>0</v>
      </c>
      <c r="F7" s="130">
        <v>0</v>
      </c>
      <c r="G7" s="128">
        <v>26</v>
      </c>
      <c r="H7" s="128">
        <v>0</v>
      </c>
      <c r="I7" s="128"/>
      <c r="J7" s="128"/>
      <c r="K7" s="116"/>
      <c r="M7" s="146" t="s">
        <v>65</v>
      </c>
      <c r="N7" s="147"/>
    </row>
    <row r="8" spans="1:16" x14ac:dyDescent="0.2">
      <c r="B8" s="39">
        <v>99</v>
      </c>
      <c r="C8" s="128">
        <v>2</v>
      </c>
      <c r="D8" s="129">
        <v>2514</v>
      </c>
      <c r="E8" s="130">
        <v>0</v>
      </c>
      <c r="F8" s="130">
        <v>0</v>
      </c>
      <c r="G8" s="128">
        <v>21</v>
      </c>
      <c r="H8" s="128">
        <v>0</v>
      </c>
      <c r="I8" s="128"/>
      <c r="J8" s="128"/>
      <c r="K8" s="116"/>
      <c r="M8" s="40" t="s">
        <v>73</v>
      </c>
      <c r="N8" s="41">
        <v>1</v>
      </c>
    </row>
    <row r="9" spans="1:16" x14ac:dyDescent="0.2">
      <c r="B9" s="39">
        <v>99</v>
      </c>
      <c r="C9" s="128">
        <v>2</v>
      </c>
      <c r="D9" s="129">
        <v>2544</v>
      </c>
      <c r="E9" s="130">
        <v>0</v>
      </c>
      <c r="F9" s="130">
        <v>0</v>
      </c>
      <c r="G9" s="128">
        <v>23</v>
      </c>
      <c r="H9" s="128">
        <v>0</v>
      </c>
      <c r="I9" s="128"/>
      <c r="J9" s="128"/>
      <c r="K9" s="116"/>
      <c r="M9" s="40" t="s">
        <v>74</v>
      </c>
      <c r="N9" s="41">
        <v>2</v>
      </c>
    </row>
    <row r="10" spans="1:16" x14ac:dyDescent="0.2">
      <c r="B10" s="39">
        <v>63</v>
      </c>
      <c r="C10" s="128">
        <v>2</v>
      </c>
      <c r="D10" s="129">
        <v>2578</v>
      </c>
      <c r="E10" s="130">
        <v>0</v>
      </c>
      <c r="F10" s="130">
        <v>0</v>
      </c>
      <c r="G10" s="128">
        <v>29</v>
      </c>
      <c r="H10" s="128">
        <v>1</v>
      </c>
      <c r="I10" s="128"/>
      <c r="J10" s="128"/>
      <c r="K10" s="116"/>
      <c r="M10" s="40" t="s">
        <v>75</v>
      </c>
      <c r="N10" s="41">
        <v>4</v>
      </c>
    </row>
    <row r="11" spans="1:16" x14ac:dyDescent="0.2">
      <c r="B11" s="39">
        <v>90</v>
      </c>
      <c r="C11" s="128">
        <v>1</v>
      </c>
      <c r="D11" s="129">
        <v>2583</v>
      </c>
      <c r="E11" s="130">
        <v>0</v>
      </c>
      <c r="F11" s="130">
        <v>1</v>
      </c>
      <c r="G11" s="128">
        <v>32</v>
      </c>
      <c r="H11" s="128">
        <v>0</v>
      </c>
      <c r="I11" s="128"/>
      <c r="J11" s="128"/>
      <c r="K11" s="116"/>
      <c r="M11" s="40" t="s">
        <v>76</v>
      </c>
      <c r="N11" s="41">
        <v>5</v>
      </c>
    </row>
    <row r="12" spans="1:16" x14ac:dyDescent="0.2">
      <c r="B12" s="39">
        <v>90</v>
      </c>
      <c r="C12" s="128">
        <v>1</v>
      </c>
      <c r="D12" s="129">
        <v>2600</v>
      </c>
      <c r="E12" s="130">
        <v>0</v>
      </c>
      <c r="F12" s="130">
        <v>1</v>
      </c>
      <c r="G12" s="128">
        <v>31</v>
      </c>
      <c r="H12" s="128">
        <v>0</v>
      </c>
      <c r="I12" s="128"/>
      <c r="J12" s="128"/>
      <c r="K12" s="116"/>
      <c r="M12" s="40" t="s">
        <v>77</v>
      </c>
      <c r="N12" s="138">
        <v>6</v>
      </c>
    </row>
    <row r="13" spans="1:16" x14ac:dyDescent="0.2">
      <c r="B13" s="39">
        <v>90</v>
      </c>
      <c r="C13" s="128">
        <v>1</v>
      </c>
      <c r="D13" s="129">
        <v>2600</v>
      </c>
      <c r="E13" s="130">
        <v>0</v>
      </c>
      <c r="F13" s="130">
        <v>0</v>
      </c>
      <c r="G13" s="128">
        <v>31</v>
      </c>
      <c r="H13" s="128">
        <v>1</v>
      </c>
      <c r="I13" s="128"/>
      <c r="J13" s="128"/>
      <c r="K13" s="117"/>
      <c r="M13" s="81"/>
      <c r="N13" s="81"/>
    </row>
    <row r="14" spans="1:16" x14ac:dyDescent="0.2">
      <c r="B14" s="39">
        <v>63</v>
      </c>
      <c r="C14" s="128">
        <v>2</v>
      </c>
      <c r="D14" s="130">
        <v>2601</v>
      </c>
      <c r="E14" s="130">
        <v>0</v>
      </c>
      <c r="F14" s="130">
        <v>0</v>
      </c>
      <c r="G14" s="128">
        <v>23</v>
      </c>
      <c r="H14" s="128">
        <v>1</v>
      </c>
      <c r="I14" s="128"/>
      <c r="J14" s="128"/>
      <c r="K14" s="117"/>
      <c r="M14" s="40" t="s">
        <v>78</v>
      </c>
      <c r="N14" s="41">
        <v>3</v>
      </c>
    </row>
    <row r="15" spans="1:16" x14ac:dyDescent="0.2">
      <c r="B15" s="129">
        <v>91</v>
      </c>
      <c r="C15" s="130">
        <v>1</v>
      </c>
      <c r="D15" s="130">
        <v>2705</v>
      </c>
      <c r="E15" s="130">
        <v>0</v>
      </c>
      <c r="F15" s="130">
        <v>1</v>
      </c>
      <c r="G15" s="128">
        <v>34</v>
      </c>
      <c r="H15" s="128">
        <v>0</v>
      </c>
      <c r="I15" s="128"/>
      <c r="J15" s="128"/>
      <c r="K15" s="116"/>
    </row>
    <row r="16" spans="1:16" x14ac:dyDescent="0.2">
      <c r="B16" s="140">
        <v>111</v>
      </c>
      <c r="C16" s="37">
        <v>1</v>
      </c>
      <c r="D16" s="140">
        <v>2731</v>
      </c>
      <c r="E16" s="37">
        <v>0</v>
      </c>
      <c r="F16" s="140">
        <v>0</v>
      </c>
      <c r="G16" s="38">
        <v>31</v>
      </c>
      <c r="H16" s="123">
        <v>0</v>
      </c>
      <c r="I16" s="36"/>
      <c r="J16" s="37"/>
      <c r="K16" s="117"/>
      <c r="M16" s="131"/>
      <c r="N16" s="132"/>
      <c r="O16" s="132"/>
      <c r="P16" s="132"/>
    </row>
    <row r="17" spans="2:16" x14ac:dyDescent="0.2">
      <c r="B17" s="140">
        <v>111</v>
      </c>
      <c r="C17" s="37">
        <v>1</v>
      </c>
      <c r="D17" s="140">
        <v>2731</v>
      </c>
      <c r="E17" s="37">
        <v>0</v>
      </c>
      <c r="F17" s="140">
        <v>0</v>
      </c>
      <c r="G17" s="38">
        <v>33</v>
      </c>
      <c r="H17" s="123">
        <v>0</v>
      </c>
      <c r="I17" s="37"/>
      <c r="J17" s="116"/>
      <c r="K17" s="116"/>
      <c r="M17" s="132"/>
      <c r="N17" s="132"/>
      <c r="O17" s="132"/>
      <c r="P17" s="132"/>
    </row>
    <row r="18" spans="2:16" x14ac:dyDescent="0.2">
      <c r="B18" s="140">
        <v>101</v>
      </c>
      <c r="C18" s="37">
        <v>2</v>
      </c>
      <c r="D18" s="140">
        <v>2789</v>
      </c>
      <c r="E18" s="37">
        <v>0</v>
      </c>
      <c r="F18" s="140">
        <v>0</v>
      </c>
      <c r="G18" s="38">
        <v>22</v>
      </c>
      <c r="H18" s="123">
        <v>1</v>
      </c>
      <c r="I18" s="36"/>
      <c r="J18" s="37"/>
      <c r="K18" s="117"/>
      <c r="M18" s="132"/>
      <c r="N18" s="132"/>
      <c r="O18" s="132"/>
      <c r="P18" s="132"/>
    </row>
    <row r="19" spans="2:16" x14ac:dyDescent="0.2">
      <c r="B19" s="140">
        <v>81</v>
      </c>
      <c r="C19" s="37">
        <v>2</v>
      </c>
      <c r="D19" s="140">
        <v>2921</v>
      </c>
      <c r="E19" s="37">
        <v>1</v>
      </c>
      <c r="F19" s="140">
        <v>1</v>
      </c>
      <c r="G19" s="38">
        <v>25</v>
      </c>
      <c r="H19" s="123">
        <v>1</v>
      </c>
      <c r="I19" s="37"/>
      <c r="J19" s="116"/>
      <c r="K19" s="116"/>
      <c r="M19" s="132"/>
      <c r="N19" s="132"/>
      <c r="O19" s="132"/>
      <c r="P19" s="132"/>
    </row>
    <row r="20" spans="2:16" x14ac:dyDescent="0.2">
      <c r="B20" s="140">
        <v>117</v>
      </c>
      <c r="C20" s="37">
        <v>2</v>
      </c>
      <c r="D20" s="140">
        <v>2972</v>
      </c>
      <c r="E20" s="37">
        <v>1</v>
      </c>
      <c r="F20" s="140">
        <v>0</v>
      </c>
      <c r="G20" s="38">
        <v>33</v>
      </c>
      <c r="H20" s="123">
        <v>1</v>
      </c>
      <c r="I20" s="37"/>
      <c r="J20" s="116"/>
      <c r="K20" s="116"/>
      <c r="M20" s="132"/>
      <c r="N20" s="132"/>
      <c r="O20" s="132"/>
      <c r="P20" s="132"/>
    </row>
    <row r="21" spans="2:16" x14ac:dyDescent="0.2">
      <c r="B21" s="140">
        <v>132</v>
      </c>
      <c r="C21" s="37">
        <v>1</v>
      </c>
      <c r="D21" s="140">
        <v>2995</v>
      </c>
      <c r="E21" s="37">
        <v>0</v>
      </c>
      <c r="F21" s="140">
        <v>0</v>
      </c>
      <c r="G21" s="38">
        <v>38</v>
      </c>
      <c r="H21" s="123">
        <v>1</v>
      </c>
      <c r="I21" s="36"/>
      <c r="J21" s="37"/>
      <c r="K21" s="117"/>
      <c r="M21" s="132"/>
      <c r="N21" s="132"/>
      <c r="O21" s="132"/>
      <c r="P21" s="132"/>
    </row>
    <row r="22" spans="2:16" x14ac:dyDescent="0.2">
      <c r="B22" s="140">
        <v>126</v>
      </c>
      <c r="C22" s="37">
        <v>2</v>
      </c>
      <c r="D22" s="140">
        <v>3020</v>
      </c>
      <c r="E22" s="37">
        <v>1</v>
      </c>
      <c r="F22" s="140">
        <v>1</v>
      </c>
      <c r="G22" s="38">
        <v>36</v>
      </c>
      <c r="H22" s="123">
        <v>1</v>
      </c>
      <c r="I22" s="36"/>
      <c r="J22" s="37"/>
      <c r="K22" s="117"/>
    </row>
    <row r="23" spans="2:16" x14ac:dyDescent="0.2">
      <c r="B23" s="140">
        <v>90</v>
      </c>
      <c r="C23" s="37">
        <v>2</v>
      </c>
      <c r="D23" s="140">
        <v>3067</v>
      </c>
      <c r="E23" s="37">
        <v>1</v>
      </c>
      <c r="F23" s="140">
        <v>1</v>
      </c>
      <c r="G23" s="38">
        <v>31</v>
      </c>
      <c r="H23" s="123">
        <v>0</v>
      </c>
      <c r="I23" s="37"/>
      <c r="J23" s="116"/>
      <c r="K23" s="116"/>
    </row>
    <row r="24" spans="2:16" x14ac:dyDescent="0.2">
      <c r="B24" s="140">
        <v>105</v>
      </c>
      <c r="C24" s="37">
        <v>1</v>
      </c>
      <c r="D24" s="140">
        <v>3121</v>
      </c>
      <c r="E24" s="37">
        <v>1</v>
      </c>
      <c r="F24" s="140">
        <v>1</v>
      </c>
      <c r="G24" s="38">
        <v>35</v>
      </c>
      <c r="H24" s="123">
        <v>0</v>
      </c>
      <c r="I24" s="36"/>
      <c r="J24" s="37"/>
      <c r="K24" s="117"/>
    </row>
    <row r="25" spans="2:16" x14ac:dyDescent="0.2">
      <c r="B25" s="140">
        <v>90</v>
      </c>
      <c r="C25" s="37">
        <v>2</v>
      </c>
      <c r="D25" s="140">
        <v>3159</v>
      </c>
      <c r="E25" s="37">
        <v>0</v>
      </c>
      <c r="F25" s="140">
        <v>1</v>
      </c>
      <c r="G25" s="38">
        <v>43</v>
      </c>
      <c r="H25" s="123">
        <v>0</v>
      </c>
      <c r="I25" s="36"/>
      <c r="J25" s="37"/>
      <c r="K25" s="117"/>
    </row>
    <row r="26" spans="2:16" x14ac:dyDescent="0.2">
      <c r="B26" s="140">
        <v>93</v>
      </c>
      <c r="C26" s="37">
        <v>2</v>
      </c>
      <c r="D26" s="140">
        <v>3259</v>
      </c>
      <c r="E26" s="37">
        <v>0</v>
      </c>
      <c r="F26" s="140">
        <v>1</v>
      </c>
      <c r="G26" s="38">
        <v>44</v>
      </c>
      <c r="H26" s="123">
        <v>1</v>
      </c>
      <c r="I26" s="36"/>
      <c r="J26" s="37"/>
      <c r="K26" s="117"/>
    </row>
    <row r="27" spans="2:16" x14ac:dyDescent="0.2">
      <c r="B27" s="140">
        <v>120</v>
      </c>
      <c r="C27" s="37">
        <v>2</v>
      </c>
      <c r="D27" s="140">
        <v>3348</v>
      </c>
      <c r="E27" s="37">
        <v>0</v>
      </c>
      <c r="F27" s="140">
        <v>0</v>
      </c>
      <c r="G27" s="38">
        <v>28</v>
      </c>
      <c r="H27" s="123">
        <v>1</v>
      </c>
      <c r="I27" s="37"/>
      <c r="J27" s="116"/>
      <c r="K27" s="116"/>
    </row>
    <row r="28" spans="2:16" x14ac:dyDescent="0.2">
      <c r="B28" s="140">
        <v>121</v>
      </c>
      <c r="C28" s="37">
        <v>2</v>
      </c>
      <c r="D28" s="140">
        <v>3350</v>
      </c>
      <c r="E28" s="37">
        <v>0</v>
      </c>
      <c r="F28" s="140">
        <v>1</v>
      </c>
      <c r="G28" s="38">
        <v>30</v>
      </c>
      <c r="H28" s="123">
        <v>0</v>
      </c>
      <c r="I28" s="37"/>
      <c r="J28" s="116"/>
      <c r="K28" s="116"/>
    </row>
    <row r="29" spans="2:16" x14ac:dyDescent="0.2">
      <c r="B29" s="140">
        <v>102</v>
      </c>
      <c r="C29" s="37">
        <v>5</v>
      </c>
      <c r="D29" s="140">
        <v>3586</v>
      </c>
      <c r="E29" s="37">
        <v>1</v>
      </c>
      <c r="F29" s="140">
        <v>0</v>
      </c>
      <c r="G29" s="38">
        <v>36</v>
      </c>
      <c r="H29" s="123">
        <v>1</v>
      </c>
      <c r="I29" s="36"/>
      <c r="J29" s="37"/>
      <c r="K29" s="117"/>
    </row>
    <row r="30" spans="2:16" x14ac:dyDescent="0.2">
      <c r="B30" s="140">
        <v>150</v>
      </c>
      <c r="C30" s="37">
        <v>2</v>
      </c>
      <c r="D30" s="140">
        <v>3605</v>
      </c>
      <c r="E30" s="37">
        <v>1</v>
      </c>
      <c r="F30" s="140">
        <v>1</v>
      </c>
      <c r="G30" s="38">
        <v>45</v>
      </c>
      <c r="H30" s="123">
        <v>0</v>
      </c>
      <c r="I30" s="37"/>
      <c r="J30" s="116"/>
      <c r="K30" s="116"/>
    </row>
    <row r="31" spans="2:16" x14ac:dyDescent="0.2">
      <c r="B31" s="140">
        <v>103</v>
      </c>
      <c r="C31" s="37">
        <v>5</v>
      </c>
      <c r="D31" s="140">
        <v>3611</v>
      </c>
      <c r="E31" s="37">
        <v>1</v>
      </c>
      <c r="F31" s="140">
        <v>1</v>
      </c>
      <c r="G31" s="38">
        <v>36</v>
      </c>
      <c r="H31" s="123">
        <v>0</v>
      </c>
      <c r="I31" s="36"/>
      <c r="J31" s="37"/>
      <c r="K31" s="118"/>
    </row>
    <row r="32" spans="2:16" x14ac:dyDescent="0.2">
      <c r="B32" s="140">
        <v>63</v>
      </c>
      <c r="C32" s="37">
        <v>3</v>
      </c>
      <c r="D32" s="140">
        <v>3623</v>
      </c>
      <c r="E32" s="37">
        <v>1</v>
      </c>
      <c r="F32" s="140">
        <v>0</v>
      </c>
      <c r="G32" s="38">
        <v>23</v>
      </c>
      <c r="H32" s="123">
        <v>1</v>
      </c>
      <c r="I32" s="36"/>
      <c r="J32" s="37"/>
      <c r="K32" s="117"/>
    </row>
    <row r="33" spans="2:11" x14ac:dyDescent="0.2">
      <c r="B33" s="140">
        <v>151</v>
      </c>
      <c r="C33" s="37">
        <v>2</v>
      </c>
      <c r="D33" s="140">
        <v>3675</v>
      </c>
      <c r="E33" s="37">
        <v>1</v>
      </c>
      <c r="F33" s="140">
        <v>0</v>
      </c>
      <c r="G33" s="38">
        <v>45</v>
      </c>
      <c r="H33" s="123">
        <v>1</v>
      </c>
      <c r="I33" s="36"/>
      <c r="J33" s="37"/>
      <c r="K33" s="117"/>
    </row>
    <row r="34" spans="2:11" x14ac:dyDescent="0.2">
      <c r="B34" s="140">
        <v>63</v>
      </c>
      <c r="C34" s="37">
        <v>3</v>
      </c>
      <c r="D34" s="140">
        <v>3723</v>
      </c>
      <c r="E34" s="37">
        <v>1</v>
      </c>
      <c r="F34" s="140">
        <v>0</v>
      </c>
      <c r="G34" s="38">
        <v>29</v>
      </c>
      <c r="H34" s="123">
        <v>1</v>
      </c>
      <c r="I34" s="36"/>
      <c r="J34" s="37"/>
      <c r="K34" s="117"/>
    </row>
    <row r="35" spans="2:11" x14ac:dyDescent="0.2">
      <c r="B35" s="140">
        <v>162</v>
      </c>
      <c r="C35" s="37">
        <v>3</v>
      </c>
      <c r="D35" s="140">
        <v>3730</v>
      </c>
      <c r="E35" s="37">
        <v>1</v>
      </c>
      <c r="F35" s="140">
        <v>1</v>
      </c>
      <c r="G35" s="38">
        <v>40</v>
      </c>
      <c r="H35" s="123">
        <v>1</v>
      </c>
      <c r="I35" s="36"/>
      <c r="J35" s="37"/>
      <c r="K35" s="117"/>
    </row>
    <row r="36" spans="2:11" x14ac:dyDescent="0.2">
      <c r="B36" s="140">
        <v>144</v>
      </c>
      <c r="C36" s="37">
        <v>2</v>
      </c>
      <c r="D36" s="140">
        <v>3866</v>
      </c>
      <c r="E36" s="37">
        <v>1</v>
      </c>
      <c r="F36" s="140">
        <v>0</v>
      </c>
      <c r="G36" s="38">
        <v>45</v>
      </c>
      <c r="H36" s="123">
        <v>1</v>
      </c>
      <c r="I36" s="36"/>
      <c r="J36" s="37"/>
      <c r="K36" s="117"/>
    </row>
    <row r="37" spans="2:11" x14ac:dyDescent="0.2">
      <c r="B37" s="140">
        <v>87</v>
      </c>
      <c r="C37" s="37">
        <v>4</v>
      </c>
      <c r="D37" s="140">
        <v>3890</v>
      </c>
      <c r="E37" s="37">
        <v>1</v>
      </c>
      <c r="F37" s="140">
        <v>0</v>
      </c>
      <c r="G37" s="38">
        <v>27</v>
      </c>
      <c r="H37" s="123">
        <v>0</v>
      </c>
      <c r="I37" s="36"/>
      <c r="J37" s="37"/>
      <c r="K37" s="117"/>
    </row>
    <row r="38" spans="2:11" x14ac:dyDescent="0.2">
      <c r="B38" s="140">
        <v>156</v>
      </c>
      <c r="C38" s="37">
        <v>2</v>
      </c>
      <c r="D38" s="140">
        <v>3890</v>
      </c>
      <c r="E38" s="37">
        <v>1</v>
      </c>
      <c r="F38" s="140">
        <v>0</v>
      </c>
      <c r="G38" s="38">
        <v>43</v>
      </c>
      <c r="H38" s="123">
        <v>0</v>
      </c>
      <c r="I38" s="36"/>
      <c r="J38" s="37"/>
      <c r="K38" s="117"/>
    </row>
    <row r="39" spans="2:11" x14ac:dyDescent="0.2">
      <c r="B39" s="140">
        <v>156</v>
      </c>
      <c r="C39" s="37">
        <v>2</v>
      </c>
      <c r="D39" s="140">
        <v>3893</v>
      </c>
      <c r="E39" s="37">
        <v>1</v>
      </c>
      <c r="F39" s="140">
        <v>1</v>
      </c>
      <c r="G39" s="38">
        <v>44</v>
      </c>
      <c r="H39" s="123">
        <v>0</v>
      </c>
      <c r="I39" s="36"/>
      <c r="J39" s="37"/>
      <c r="K39" s="117"/>
    </row>
    <row r="40" spans="2:11" x14ac:dyDescent="0.2">
      <c r="B40" s="140">
        <v>87</v>
      </c>
      <c r="C40" s="37">
        <v>4</v>
      </c>
      <c r="D40" s="140">
        <v>3912</v>
      </c>
      <c r="E40" s="37">
        <v>1</v>
      </c>
      <c r="F40" s="140">
        <v>0</v>
      </c>
      <c r="G40" s="38">
        <v>27</v>
      </c>
      <c r="H40" s="123">
        <v>1</v>
      </c>
      <c r="I40" s="38"/>
      <c r="J40" s="39"/>
      <c r="K40" s="38"/>
    </row>
    <row r="41" spans="2:11" x14ac:dyDescent="0.2">
      <c r="B41" s="140">
        <v>66</v>
      </c>
      <c r="C41" s="37">
        <v>3</v>
      </c>
      <c r="D41" s="140">
        <v>4001</v>
      </c>
      <c r="E41" s="37">
        <v>1</v>
      </c>
      <c r="F41" s="140">
        <v>0</v>
      </c>
      <c r="G41" s="38">
        <v>23</v>
      </c>
      <c r="H41" s="123">
        <v>1</v>
      </c>
      <c r="I41" s="38"/>
      <c r="J41" s="39"/>
      <c r="K41" s="38"/>
    </row>
    <row r="42" spans="2:11" x14ac:dyDescent="0.2">
      <c r="B42" s="140">
        <v>152</v>
      </c>
      <c r="C42" s="37">
        <v>3</v>
      </c>
      <c r="D42" s="140">
        <v>4001</v>
      </c>
      <c r="E42" s="37">
        <v>0</v>
      </c>
      <c r="F42" s="140">
        <v>0</v>
      </c>
      <c r="G42" s="38">
        <v>44</v>
      </c>
      <c r="H42" s="123">
        <v>0</v>
      </c>
      <c r="I42" s="38"/>
      <c r="J42" s="39"/>
      <c r="K42" s="38"/>
    </row>
    <row r="43" spans="2:11" x14ac:dyDescent="0.2">
      <c r="B43" s="140">
        <v>66</v>
      </c>
      <c r="C43" s="37">
        <v>3</v>
      </c>
      <c r="D43" s="140">
        <v>4003</v>
      </c>
      <c r="E43" s="37">
        <v>1</v>
      </c>
      <c r="F43" s="140">
        <v>0</v>
      </c>
      <c r="G43" s="38">
        <v>23</v>
      </c>
      <c r="H43" s="123">
        <v>0</v>
      </c>
      <c r="I43" s="38"/>
      <c r="J43" s="39"/>
      <c r="K43" s="38"/>
    </row>
    <row r="44" spans="2:11" x14ac:dyDescent="0.2">
      <c r="B44" s="140">
        <v>163</v>
      </c>
      <c r="C44" s="37">
        <v>3</v>
      </c>
      <c r="D44" s="140">
        <v>4004</v>
      </c>
      <c r="E44" s="37">
        <v>0</v>
      </c>
      <c r="F44" s="140">
        <v>0</v>
      </c>
      <c r="G44" s="38">
        <v>33</v>
      </c>
      <c r="H44" s="123">
        <v>0</v>
      </c>
      <c r="I44" s="38"/>
      <c r="J44" s="39"/>
      <c r="K44" s="38"/>
    </row>
    <row r="45" spans="2:11" x14ac:dyDescent="0.2">
      <c r="B45" s="140">
        <v>65</v>
      </c>
      <c r="C45" s="37">
        <v>3</v>
      </c>
      <c r="D45" s="140">
        <v>4010</v>
      </c>
      <c r="E45" s="37">
        <v>1</v>
      </c>
      <c r="F45" s="140">
        <v>0</v>
      </c>
      <c r="G45" s="38">
        <v>23</v>
      </c>
      <c r="H45" s="123">
        <v>0</v>
      </c>
      <c r="I45" s="38"/>
      <c r="J45" s="39"/>
      <c r="K45" s="38"/>
    </row>
    <row r="46" spans="2:11" x14ac:dyDescent="0.2">
      <c r="B46" s="140">
        <v>162</v>
      </c>
      <c r="C46" s="37">
        <v>3</v>
      </c>
      <c r="D46" s="140">
        <v>4016</v>
      </c>
      <c r="E46" s="37">
        <v>0</v>
      </c>
      <c r="F46" s="140">
        <v>0</v>
      </c>
      <c r="G46" s="38">
        <v>37</v>
      </c>
      <c r="H46" s="123">
        <v>1</v>
      </c>
      <c r="I46" s="38"/>
      <c r="J46" s="39"/>
      <c r="K46" s="38"/>
    </row>
    <row r="47" spans="2:11" x14ac:dyDescent="0.2">
      <c r="B47" s="140">
        <v>165</v>
      </c>
      <c r="C47" s="37">
        <v>2</v>
      </c>
      <c r="D47" s="140">
        <v>4070</v>
      </c>
      <c r="E47" s="37">
        <v>0</v>
      </c>
      <c r="F47" s="140">
        <v>0</v>
      </c>
      <c r="G47" s="38">
        <v>39</v>
      </c>
      <c r="H47" s="123">
        <v>0</v>
      </c>
      <c r="I47" s="38"/>
      <c r="J47" s="39"/>
      <c r="K47" s="38"/>
    </row>
    <row r="48" spans="2:11" x14ac:dyDescent="0.2">
      <c r="B48" s="140">
        <v>66</v>
      </c>
      <c r="C48" s="37">
        <v>4</v>
      </c>
      <c r="D48" s="140">
        <v>4074</v>
      </c>
      <c r="E48" s="37">
        <v>1</v>
      </c>
      <c r="F48" s="140">
        <v>0</v>
      </c>
      <c r="G48" s="38">
        <v>22</v>
      </c>
      <c r="H48" s="123">
        <v>1</v>
      </c>
      <c r="I48" s="38"/>
      <c r="J48" s="39"/>
      <c r="K48" s="38"/>
    </row>
    <row r="49" spans="2:11" x14ac:dyDescent="0.2">
      <c r="B49" s="140">
        <v>66</v>
      </c>
      <c r="C49" s="37">
        <v>4</v>
      </c>
      <c r="D49" s="140">
        <v>4074</v>
      </c>
      <c r="E49" s="37">
        <v>1</v>
      </c>
      <c r="F49" s="140">
        <v>0</v>
      </c>
      <c r="G49" s="38">
        <v>23</v>
      </c>
      <c r="H49" s="123">
        <v>1</v>
      </c>
      <c r="I49" s="38"/>
      <c r="J49" s="39"/>
      <c r="K49" s="38"/>
    </row>
    <row r="50" spans="2:11" x14ac:dyDescent="0.2">
      <c r="B50" s="140">
        <v>154</v>
      </c>
      <c r="C50" s="37">
        <v>3</v>
      </c>
      <c r="D50" s="140">
        <v>4101</v>
      </c>
      <c r="E50" s="37">
        <v>0</v>
      </c>
      <c r="F50" s="140">
        <v>1</v>
      </c>
      <c r="G50" s="38">
        <v>43</v>
      </c>
      <c r="H50" s="123">
        <v>0</v>
      </c>
      <c r="I50" s="38"/>
      <c r="J50" s="39"/>
      <c r="K50" s="38"/>
    </row>
    <row r="51" spans="2:11" x14ac:dyDescent="0.2">
      <c r="B51" s="140">
        <v>153</v>
      </c>
      <c r="C51" s="37">
        <v>3</v>
      </c>
      <c r="D51" s="140">
        <v>4110</v>
      </c>
      <c r="E51" s="37">
        <v>0</v>
      </c>
      <c r="F51" s="140">
        <v>1</v>
      </c>
      <c r="G51" s="38">
        <v>42</v>
      </c>
      <c r="H51" s="123">
        <v>0</v>
      </c>
      <c r="I51" s="38"/>
      <c r="J51" s="39"/>
      <c r="K51" s="38"/>
    </row>
    <row r="52" spans="2:11" x14ac:dyDescent="0.2">
      <c r="B52" s="140">
        <v>162</v>
      </c>
      <c r="C52" s="37">
        <v>3</v>
      </c>
      <c r="D52" s="140">
        <v>4111</v>
      </c>
      <c r="E52" s="37">
        <v>0</v>
      </c>
      <c r="F52" s="140">
        <v>1</v>
      </c>
      <c r="G52" s="38">
        <v>44</v>
      </c>
      <c r="H52" s="123">
        <v>0</v>
      </c>
      <c r="I52" s="38"/>
      <c r="J52" s="39"/>
      <c r="K52" s="38"/>
    </row>
    <row r="53" spans="2:11" x14ac:dyDescent="0.2">
      <c r="B53" s="140">
        <v>163</v>
      </c>
      <c r="C53" s="37">
        <v>3</v>
      </c>
      <c r="D53" s="140">
        <v>4111</v>
      </c>
      <c r="E53" s="37">
        <v>0</v>
      </c>
      <c r="F53" s="140">
        <v>0</v>
      </c>
      <c r="G53" s="38">
        <v>43</v>
      </c>
      <c r="H53" s="123">
        <v>0</v>
      </c>
      <c r="I53" s="43"/>
      <c r="J53" s="43"/>
      <c r="K53" s="43"/>
    </row>
    <row r="54" spans="2:11" x14ac:dyDescent="0.2">
      <c r="B54" s="140">
        <v>65</v>
      </c>
      <c r="C54" s="37">
        <v>3</v>
      </c>
      <c r="D54" s="140">
        <v>4119</v>
      </c>
      <c r="E54" s="37">
        <v>1</v>
      </c>
      <c r="F54" s="140">
        <v>0</v>
      </c>
      <c r="G54" s="38">
        <v>24</v>
      </c>
      <c r="H54" s="123">
        <v>1</v>
      </c>
      <c r="I54" s="43"/>
      <c r="J54" s="43"/>
      <c r="K54" s="43"/>
    </row>
    <row r="55" spans="2:11" x14ac:dyDescent="0.2">
      <c r="B55" s="36">
        <v>69</v>
      </c>
      <c r="C55" s="37">
        <v>6</v>
      </c>
      <c r="D55" s="36">
        <v>4127</v>
      </c>
      <c r="E55" s="37">
        <v>1</v>
      </c>
      <c r="F55" s="36">
        <v>0</v>
      </c>
      <c r="G55" s="38">
        <v>21</v>
      </c>
      <c r="H55" s="123">
        <v>1</v>
      </c>
      <c r="I55" s="43"/>
      <c r="J55" s="43"/>
      <c r="K55" s="43"/>
    </row>
    <row r="56" spans="2:11" x14ac:dyDescent="0.2">
      <c r="B56" s="36">
        <v>69</v>
      </c>
      <c r="C56" s="37">
        <v>6</v>
      </c>
      <c r="D56" s="36">
        <v>4127</v>
      </c>
      <c r="E56" s="37">
        <v>1</v>
      </c>
      <c r="F56" s="36">
        <v>0</v>
      </c>
      <c r="G56" s="38">
        <v>23</v>
      </c>
      <c r="H56" s="123">
        <v>1</v>
      </c>
      <c r="I56" s="43"/>
      <c r="J56" s="43"/>
      <c r="K56" s="43"/>
    </row>
    <row r="57" spans="2:11" x14ac:dyDescent="0.2">
      <c r="B57" s="36">
        <v>153</v>
      </c>
      <c r="C57" s="37">
        <v>3</v>
      </c>
      <c r="D57" s="36">
        <v>4137</v>
      </c>
      <c r="E57" s="37">
        <v>0</v>
      </c>
      <c r="F57" s="36">
        <v>0</v>
      </c>
      <c r="G57" s="38">
        <v>42</v>
      </c>
      <c r="H57" s="123">
        <v>1</v>
      </c>
      <c r="I57" s="43"/>
      <c r="J57" s="43"/>
      <c r="K57" s="43"/>
    </row>
    <row r="58" spans="2:11" x14ac:dyDescent="0.2">
      <c r="B58" s="36">
        <v>70</v>
      </c>
      <c r="C58" s="37">
        <v>6</v>
      </c>
      <c r="D58" s="36">
        <v>4138</v>
      </c>
      <c r="E58" s="37">
        <v>1</v>
      </c>
      <c r="F58" s="36">
        <v>0</v>
      </c>
      <c r="G58" s="38">
        <v>25</v>
      </c>
      <c r="H58" s="123">
        <v>1</v>
      </c>
      <c r="I58" s="43"/>
      <c r="J58" s="43"/>
      <c r="K58" s="43"/>
    </row>
    <row r="59" spans="2:11" x14ac:dyDescent="0.2">
      <c r="B59" s="36">
        <v>192</v>
      </c>
      <c r="C59" s="37">
        <v>2</v>
      </c>
      <c r="D59" s="36">
        <v>4157</v>
      </c>
      <c r="E59" s="37">
        <v>1</v>
      </c>
      <c r="F59" s="36">
        <v>1</v>
      </c>
      <c r="G59" s="38">
        <v>48</v>
      </c>
      <c r="H59" s="123">
        <v>0</v>
      </c>
      <c r="I59" s="43"/>
      <c r="J59" s="43"/>
      <c r="K59" s="43"/>
    </row>
    <row r="60" spans="2:11" x14ac:dyDescent="0.2">
      <c r="B60" s="36">
        <v>193</v>
      </c>
      <c r="C60" s="37">
        <v>2</v>
      </c>
      <c r="D60" s="36">
        <v>4169</v>
      </c>
      <c r="E60" s="37">
        <v>1</v>
      </c>
      <c r="F60" s="36">
        <v>1</v>
      </c>
      <c r="G60" s="38">
        <v>48</v>
      </c>
      <c r="H60" s="123">
        <v>0</v>
      </c>
      <c r="I60" s="43"/>
      <c r="J60" s="43"/>
      <c r="K60" s="43"/>
    </row>
    <row r="61" spans="2:11" x14ac:dyDescent="0.2">
      <c r="B61" s="36">
        <v>165</v>
      </c>
      <c r="C61" s="37">
        <v>2</v>
      </c>
      <c r="D61" s="36">
        <v>4170</v>
      </c>
      <c r="E61" s="37">
        <v>0</v>
      </c>
      <c r="F61" s="36">
        <v>1</v>
      </c>
      <c r="G61" s="38">
        <v>38</v>
      </c>
      <c r="H61" s="123">
        <v>0</v>
      </c>
      <c r="I61" s="43"/>
      <c r="J61" s="43"/>
      <c r="K61" s="43"/>
    </row>
    <row r="62" spans="2:11" x14ac:dyDescent="0.2">
      <c r="B62" s="36">
        <v>165</v>
      </c>
      <c r="C62" s="37">
        <v>2</v>
      </c>
      <c r="D62" s="36">
        <v>4170</v>
      </c>
      <c r="E62" s="37">
        <v>0</v>
      </c>
      <c r="F62" s="36">
        <v>1</v>
      </c>
      <c r="G62" s="38">
        <v>38</v>
      </c>
      <c r="H62" s="123">
        <v>1</v>
      </c>
      <c r="I62" s="43"/>
      <c r="J62" s="43"/>
      <c r="K62" s="43"/>
    </row>
    <row r="63" spans="2:11" x14ac:dyDescent="0.2">
      <c r="B63" s="36">
        <v>166</v>
      </c>
      <c r="C63" s="37">
        <v>2</v>
      </c>
      <c r="D63" s="36">
        <v>4170</v>
      </c>
      <c r="E63" s="37">
        <v>0</v>
      </c>
      <c r="F63" s="36">
        <v>0</v>
      </c>
      <c r="G63" s="38">
        <v>41</v>
      </c>
      <c r="H63" s="123">
        <v>1</v>
      </c>
      <c r="I63" s="43"/>
      <c r="J63" s="43"/>
      <c r="K63" s="43"/>
    </row>
    <row r="64" spans="2:11" x14ac:dyDescent="0.2">
      <c r="B64" s="36">
        <v>111</v>
      </c>
      <c r="C64" s="37">
        <v>5</v>
      </c>
      <c r="D64" s="36">
        <v>4171</v>
      </c>
      <c r="E64" s="37">
        <v>0</v>
      </c>
      <c r="F64" s="36">
        <v>0</v>
      </c>
      <c r="G64" s="38">
        <v>34</v>
      </c>
      <c r="H64" s="123">
        <v>1</v>
      </c>
      <c r="I64" s="43"/>
      <c r="J64" s="43"/>
      <c r="K64" s="43"/>
    </row>
    <row r="65" spans="2:11" x14ac:dyDescent="0.2">
      <c r="B65" s="36">
        <v>112</v>
      </c>
      <c r="C65" s="37">
        <v>5</v>
      </c>
      <c r="D65" s="36">
        <v>4171</v>
      </c>
      <c r="E65" s="37">
        <v>0</v>
      </c>
      <c r="F65" s="36">
        <v>1</v>
      </c>
      <c r="G65" s="38">
        <v>38</v>
      </c>
      <c r="H65" s="123">
        <v>1</v>
      </c>
      <c r="I65" s="43"/>
      <c r="J65" s="43"/>
      <c r="K65" s="43"/>
    </row>
    <row r="66" spans="2:11" x14ac:dyDescent="0.2">
      <c r="B66" s="36">
        <v>194</v>
      </c>
      <c r="C66" s="37">
        <v>2</v>
      </c>
      <c r="D66" s="36">
        <v>4180</v>
      </c>
      <c r="E66" s="37">
        <v>1</v>
      </c>
      <c r="F66" s="36">
        <v>1</v>
      </c>
      <c r="G66" s="38">
        <v>48</v>
      </c>
      <c r="H66" s="123">
        <v>1</v>
      </c>
      <c r="I66" s="43"/>
      <c r="J66" s="43"/>
      <c r="K66" s="43"/>
    </row>
    <row r="67" spans="2:11" x14ac:dyDescent="0.2">
      <c r="B67" s="36">
        <v>117</v>
      </c>
      <c r="C67" s="37">
        <v>4</v>
      </c>
      <c r="D67" s="36">
        <v>4183</v>
      </c>
      <c r="E67" s="37">
        <v>1</v>
      </c>
      <c r="F67" s="36">
        <v>0</v>
      </c>
      <c r="G67" s="38">
        <v>37</v>
      </c>
      <c r="H67" s="123">
        <v>1</v>
      </c>
      <c r="I67" s="43"/>
      <c r="J67" s="43"/>
      <c r="K67" s="43"/>
    </row>
    <row r="68" spans="2:11" x14ac:dyDescent="0.2">
      <c r="B68" s="36">
        <v>75</v>
      </c>
      <c r="C68" s="37">
        <v>3</v>
      </c>
      <c r="D68" s="36">
        <v>4208</v>
      </c>
      <c r="E68" s="37">
        <v>0</v>
      </c>
      <c r="F68" s="36">
        <v>0</v>
      </c>
      <c r="G68" s="38">
        <v>24</v>
      </c>
      <c r="H68" s="123">
        <v>0</v>
      </c>
      <c r="I68" s="43"/>
      <c r="J68" s="43"/>
      <c r="K68" s="43"/>
    </row>
    <row r="69" spans="2:11" x14ac:dyDescent="0.2">
      <c r="B69" s="36">
        <v>195</v>
      </c>
      <c r="C69" s="37">
        <v>3</v>
      </c>
      <c r="D69" s="36">
        <v>4214</v>
      </c>
      <c r="E69" s="37">
        <v>0</v>
      </c>
      <c r="F69" s="36">
        <v>1</v>
      </c>
      <c r="G69" s="38">
        <v>47</v>
      </c>
      <c r="H69" s="123">
        <v>0</v>
      </c>
      <c r="I69" s="43"/>
      <c r="J69" s="43"/>
      <c r="K69" s="43"/>
    </row>
    <row r="70" spans="2:11" x14ac:dyDescent="0.2">
      <c r="B70" s="36">
        <v>144</v>
      </c>
      <c r="C70" s="37">
        <v>4</v>
      </c>
      <c r="D70" s="36">
        <v>4219</v>
      </c>
      <c r="E70" s="37">
        <v>0</v>
      </c>
      <c r="F70" s="36">
        <v>1</v>
      </c>
      <c r="G70" s="38">
        <v>32</v>
      </c>
      <c r="H70" s="123">
        <v>1</v>
      </c>
      <c r="I70" s="43"/>
      <c r="J70" s="43"/>
      <c r="K70" s="43"/>
    </row>
    <row r="71" spans="2:11" x14ac:dyDescent="0.2">
      <c r="B71" s="36">
        <v>183</v>
      </c>
      <c r="C71" s="37">
        <v>2</v>
      </c>
      <c r="D71" s="36">
        <v>4273</v>
      </c>
      <c r="E71" s="37">
        <v>1</v>
      </c>
      <c r="F71" s="36">
        <v>0</v>
      </c>
      <c r="G71" s="38">
        <v>48</v>
      </c>
      <c r="H71" s="123">
        <v>1</v>
      </c>
      <c r="I71" s="43"/>
      <c r="J71" s="43"/>
      <c r="K71" s="43"/>
    </row>
    <row r="72" spans="2:11" x14ac:dyDescent="0.2">
      <c r="B72" s="36">
        <v>70</v>
      </c>
      <c r="C72" s="37">
        <v>6</v>
      </c>
      <c r="D72" s="36">
        <v>4288</v>
      </c>
      <c r="E72" s="37">
        <v>1</v>
      </c>
      <c r="F72" s="36">
        <v>0</v>
      </c>
      <c r="G72" s="38">
        <v>22</v>
      </c>
      <c r="H72" s="123">
        <v>1</v>
      </c>
      <c r="I72" s="43"/>
      <c r="J72" s="43"/>
      <c r="K72" s="43"/>
    </row>
    <row r="73" spans="2:11" x14ac:dyDescent="0.2">
      <c r="B73" s="36">
        <v>190</v>
      </c>
      <c r="C73" s="37">
        <v>2</v>
      </c>
      <c r="D73" s="36">
        <v>4347</v>
      </c>
      <c r="E73" s="37">
        <v>1</v>
      </c>
      <c r="F73" s="36">
        <v>0</v>
      </c>
      <c r="G73" s="38">
        <v>49</v>
      </c>
      <c r="H73" s="123">
        <v>0</v>
      </c>
      <c r="I73" s="43"/>
      <c r="J73" s="43"/>
      <c r="K73" s="43"/>
    </row>
    <row r="74" spans="2:11" x14ac:dyDescent="0.2">
      <c r="B74" s="36">
        <v>126</v>
      </c>
      <c r="C74" s="37">
        <v>6</v>
      </c>
      <c r="D74" s="36">
        <v>4412</v>
      </c>
      <c r="E74" s="37">
        <v>0</v>
      </c>
      <c r="F74" s="36">
        <v>0</v>
      </c>
      <c r="G74" s="38">
        <v>32</v>
      </c>
      <c r="H74" s="123">
        <v>1</v>
      </c>
      <c r="I74" s="43"/>
      <c r="J74" s="43"/>
      <c r="K74" s="43"/>
    </row>
    <row r="75" spans="2:11" x14ac:dyDescent="0.2">
      <c r="B75" s="36">
        <v>112</v>
      </c>
      <c r="C75" s="37">
        <v>5</v>
      </c>
      <c r="D75" s="36">
        <v>4424</v>
      </c>
      <c r="E75" s="37">
        <v>0</v>
      </c>
      <c r="F75" s="36">
        <v>0</v>
      </c>
      <c r="G75" s="38">
        <v>44</v>
      </c>
      <c r="H75" s="123">
        <v>1</v>
      </c>
      <c r="I75" s="43"/>
      <c r="J75" s="43"/>
      <c r="K75" s="43"/>
    </row>
    <row r="76" spans="2:11" x14ac:dyDescent="0.2">
      <c r="B76" s="36">
        <v>78</v>
      </c>
      <c r="C76" s="37">
        <v>7</v>
      </c>
      <c r="D76" s="36">
        <v>4603</v>
      </c>
      <c r="E76" s="37">
        <v>1</v>
      </c>
      <c r="F76" s="36">
        <v>0</v>
      </c>
      <c r="G76" s="38">
        <v>22</v>
      </c>
      <c r="H76" s="123">
        <v>1</v>
      </c>
      <c r="I76" s="43"/>
      <c r="J76" s="43"/>
      <c r="K76" s="43"/>
    </row>
    <row r="77" spans="2:11" x14ac:dyDescent="0.2">
      <c r="B77" s="36">
        <v>186</v>
      </c>
      <c r="C77" s="37">
        <v>3</v>
      </c>
      <c r="D77" s="36">
        <v>4705</v>
      </c>
      <c r="E77" s="37">
        <v>1</v>
      </c>
      <c r="F77" s="36">
        <v>0</v>
      </c>
      <c r="G77" s="38">
        <v>42</v>
      </c>
      <c r="H77" s="123">
        <v>1</v>
      </c>
      <c r="I77" s="43"/>
      <c r="J77" s="43"/>
      <c r="K77" s="43"/>
    </row>
    <row r="78" spans="2:11" x14ac:dyDescent="0.2">
      <c r="B78" s="36">
        <v>150</v>
      </c>
      <c r="C78" s="37">
        <v>5</v>
      </c>
      <c r="D78" s="36">
        <v>4742</v>
      </c>
      <c r="E78" s="37">
        <v>0</v>
      </c>
      <c r="F78" s="36">
        <v>1</v>
      </c>
      <c r="G78" s="38">
        <v>40</v>
      </c>
      <c r="H78" s="123">
        <v>1</v>
      </c>
      <c r="I78" s="43"/>
      <c r="J78" s="43"/>
      <c r="K78" s="43"/>
    </row>
    <row r="79" spans="2:11" x14ac:dyDescent="0.2">
      <c r="B79" s="36">
        <v>198</v>
      </c>
      <c r="C79" s="37">
        <v>4</v>
      </c>
      <c r="D79" s="36">
        <v>4764</v>
      </c>
      <c r="E79" s="37">
        <v>0</v>
      </c>
      <c r="F79" s="36">
        <v>0</v>
      </c>
      <c r="G79" s="38">
        <v>46</v>
      </c>
      <c r="H79" s="123">
        <v>0</v>
      </c>
      <c r="I79" s="43"/>
      <c r="J79" s="43"/>
      <c r="K79" s="43"/>
    </row>
    <row r="80" spans="2:11" x14ac:dyDescent="0.2">
      <c r="B80" s="36">
        <v>138</v>
      </c>
      <c r="C80" s="37">
        <v>5</v>
      </c>
      <c r="D80" s="36">
        <v>4820</v>
      </c>
      <c r="E80" s="37">
        <v>1</v>
      </c>
      <c r="F80" s="36">
        <v>1</v>
      </c>
      <c r="G80" s="38">
        <v>41</v>
      </c>
      <c r="H80" s="123">
        <v>1</v>
      </c>
      <c r="I80" s="43"/>
      <c r="J80" s="43"/>
      <c r="K80" s="43"/>
    </row>
    <row r="81" spans="2:11" x14ac:dyDescent="0.2">
      <c r="B81" s="36">
        <v>123</v>
      </c>
      <c r="C81" s="37">
        <v>7</v>
      </c>
      <c r="D81" s="36">
        <v>4828</v>
      </c>
      <c r="E81" s="37">
        <v>1</v>
      </c>
      <c r="F81" s="36">
        <v>0</v>
      </c>
      <c r="G81" s="38">
        <v>34</v>
      </c>
      <c r="H81" s="123">
        <v>1</v>
      </c>
      <c r="I81" s="43"/>
      <c r="J81" s="43"/>
      <c r="K81" s="43"/>
    </row>
    <row r="82" spans="2:11" x14ac:dyDescent="0.2">
      <c r="B82" s="36">
        <v>138</v>
      </c>
      <c r="C82" s="37">
        <v>5</v>
      </c>
      <c r="D82" s="36">
        <v>4837</v>
      </c>
      <c r="E82" s="37">
        <v>0</v>
      </c>
      <c r="F82" s="36">
        <v>1</v>
      </c>
      <c r="G82" s="38">
        <v>43</v>
      </c>
      <c r="H82" s="123">
        <v>1</v>
      </c>
      <c r="I82" s="43"/>
      <c r="J82" s="43"/>
      <c r="K82" s="43"/>
    </row>
    <row r="83" spans="2:11" x14ac:dyDescent="0.2">
      <c r="B83" s="36">
        <v>122</v>
      </c>
      <c r="C83" s="37">
        <v>7</v>
      </c>
      <c r="D83" s="36">
        <v>4918</v>
      </c>
      <c r="E83" s="37">
        <v>1</v>
      </c>
      <c r="F83" s="36">
        <v>0</v>
      </c>
      <c r="G83" s="38">
        <v>33</v>
      </c>
      <c r="H83" s="123">
        <v>1</v>
      </c>
      <c r="I83" s="43"/>
      <c r="J83" s="43"/>
      <c r="K83" s="43"/>
    </row>
    <row r="84" spans="2:11" x14ac:dyDescent="0.2">
      <c r="B84" s="36">
        <v>189</v>
      </c>
      <c r="C84" s="37">
        <v>4</v>
      </c>
      <c r="D84" s="36">
        <v>4927</v>
      </c>
      <c r="E84" s="37">
        <v>0</v>
      </c>
      <c r="F84" s="36">
        <v>0</v>
      </c>
      <c r="G84" s="38">
        <v>45</v>
      </c>
      <c r="H84" s="123">
        <v>1</v>
      </c>
      <c r="I84" s="43"/>
      <c r="J84" s="43"/>
      <c r="K84" s="43"/>
    </row>
    <row r="85" spans="2:11" x14ac:dyDescent="0.2">
      <c r="B85" s="36">
        <v>189</v>
      </c>
      <c r="C85" s="37">
        <v>4</v>
      </c>
      <c r="D85" s="36">
        <v>4965</v>
      </c>
      <c r="E85" s="37">
        <v>0</v>
      </c>
      <c r="F85" s="36">
        <v>1</v>
      </c>
      <c r="G85" s="38">
        <v>45</v>
      </c>
      <c r="H85" s="123">
        <v>1</v>
      </c>
      <c r="I85" s="43"/>
      <c r="J85" s="43"/>
      <c r="K85" s="43"/>
    </row>
    <row r="86" spans="2:11" x14ac:dyDescent="0.2">
      <c r="B86" s="36">
        <v>201</v>
      </c>
      <c r="C86" s="37">
        <v>4</v>
      </c>
      <c r="D86" s="36">
        <v>5037</v>
      </c>
      <c r="E86" s="37">
        <v>1</v>
      </c>
      <c r="F86" s="36">
        <v>0</v>
      </c>
      <c r="G86" s="38">
        <v>50</v>
      </c>
      <c r="H86" s="123">
        <v>0</v>
      </c>
      <c r="I86" s="43"/>
      <c r="J86" s="43"/>
      <c r="K86" s="43"/>
    </row>
    <row r="87" spans="2:11" x14ac:dyDescent="0.2">
      <c r="B87" s="36">
        <v>202</v>
      </c>
      <c r="C87" s="37">
        <v>4</v>
      </c>
      <c r="D87" s="36">
        <v>5037</v>
      </c>
      <c r="E87" s="37">
        <v>1</v>
      </c>
      <c r="F87" s="36">
        <v>1</v>
      </c>
      <c r="G87" s="38">
        <v>50</v>
      </c>
      <c r="H87" s="123">
        <v>1</v>
      </c>
      <c r="I87" s="43"/>
      <c r="J87" s="43"/>
      <c r="K87" s="43"/>
    </row>
    <row r="88" spans="2:11" x14ac:dyDescent="0.2">
      <c r="B88" s="36">
        <v>199</v>
      </c>
      <c r="C88" s="37">
        <v>4</v>
      </c>
      <c r="D88" s="36">
        <v>5037</v>
      </c>
      <c r="E88" s="37">
        <v>1</v>
      </c>
      <c r="F88" s="36">
        <v>1</v>
      </c>
      <c r="G88" s="38">
        <v>50</v>
      </c>
      <c r="H88" s="123">
        <v>1</v>
      </c>
      <c r="I88" s="43"/>
      <c r="J88" s="43"/>
      <c r="K88" s="43"/>
    </row>
    <row r="89" spans="2:11" x14ac:dyDescent="0.2">
      <c r="B89" s="36">
        <v>201</v>
      </c>
      <c r="C89" s="37">
        <v>4</v>
      </c>
      <c r="D89" s="36">
        <v>5137</v>
      </c>
      <c r="E89" s="37">
        <v>1</v>
      </c>
      <c r="F89" s="36">
        <v>0</v>
      </c>
      <c r="G89" s="38">
        <v>50</v>
      </c>
      <c r="H89" s="123">
        <v>1</v>
      </c>
      <c r="I89" s="43"/>
      <c r="J89" s="43"/>
      <c r="K89" s="43"/>
    </row>
    <row r="90" spans="2:11" x14ac:dyDescent="0.2">
      <c r="B90" s="36">
        <v>198</v>
      </c>
      <c r="C90" s="37">
        <v>4</v>
      </c>
      <c r="D90" s="36">
        <v>5149</v>
      </c>
      <c r="E90" s="37">
        <v>1</v>
      </c>
      <c r="F90" s="36">
        <v>0</v>
      </c>
      <c r="G90" s="38">
        <v>52</v>
      </c>
      <c r="H90" s="123">
        <v>1</v>
      </c>
      <c r="I90" s="43"/>
      <c r="J90" s="43"/>
      <c r="K90" s="43"/>
    </row>
    <row r="91" spans="2:11" x14ac:dyDescent="0.2">
      <c r="B91" s="36">
        <v>198</v>
      </c>
      <c r="C91" s="37">
        <v>4</v>
      </c>
      <c r="D91" s="36">
        <v>5149</v>
      </c>
      <c r="E91" s="37">
        <v>1</v>
      </c>
      <c r="F91" s="36">
        <v>0</v>
      </c>
      <c r="G91" s="38">
        <v>52</v>
      </c>
      <c r="H91" s="123">
        <v>1</v>
      </c>
      <c r="I91" s="43"/>
      <c r="J91" s="43"/>
      <c r="K91" s="43"/>
    </row>
    <row r="92" spans="2:11" x14ac:dyDescent="0.2">
      <c r="B92" s="36">
        <v>96</v>
      </c>
      <c r="C92" s="37">
        <v>3</v>
      </c>
      <c r="D92" s="36">
        <v>5150</v>
      </c>
      <c r="E92" s="37">
        <v>0</v>
      </c>
      <c r="F92" s="36">
        <v>1</v>
      </c>
      <c r="G92" s="38">
        <v>27</v>
      </c>
      <c r="H92" s="123">
        <v>1</v>
      </c>
      <c r="I92" s="43"/>
      <c r="J92" s="43"/>
      <c r="K92" s="43"/>
    </row>
    <row r="93" spans="2:11" x14ac:dyDescent="0.2">
      <c r="B93" s="36">
        <v>199</v>
      </c>
      <c r="C93" s="37">
        <v>4</v>
      </c>
      <c r="D93" s="36">
        <v>5234</v>
      </c>
      <c r="E93" s="37">
        <v>1</v>
      </c>
      <c r="F93" s="36">
        <v>0</v>
      </c>
      <c r="G93" s="38">
        <v>52</v>
      </c>
      <c r="H93" s="123">
        <v>1</v>
      </c>
      <c r="I93" s="43"/>
      <c r="J93" s="43"/>
      <c r="K93" s="43"/>
    </row>
    <row r="94" spans="2:11" x14ac:dyDescent="0.2">
      <c r="B94" s="36">
        <v>165</v>
      </c>
      <c r="C94" s="37">
        <v>7</v>
      </c>
      <c r="D94" s="36">
        <v>5301</v>
      </c>
      <c r="E94" s="37">
        <v>1</v>
      </c>
      <c r="F94" s="36">
        <v>0</v>
      </c>
      <c r="G94" s="38">
        <v>44</v>
      </c>
      <c r="H94" s="123">
        <v>1</v>
      </c>
      <c r="I94" s="43"/>
      <c r="J94" s="43"/>
      <c r="K94" s="43"/>
    </row>
    <row r="95" spans="2:11" x14ac:dyDescent="0.2">
      <c r="B95" s="36">
        <v>165</v>
      </c>
      <c r="C95" s="37">
        <v>7</v>
      </c>
      <c r="D95" s="36">
        <v>5301</v>
      </c>
      <c r="E95" s="37">
        <v>1</v>
      </c>
      <c r="F95" s="36">
        <v>1</v>
      </c>
      <c r="G95" s="38">
        <v>44</v>
      </c>
      <c r="H95" s="123">
        <v>1</v>
      </c>
      <c r="I95" s="43"/>
      <c r="J95" s="43"/>
      <c r="K95" s="43"/>
    </row>
    <row r="96" spans="2:11" x14ac:dyDescent="0.2">
      <c r="B96" s="36">
        <v>165</v>
      </c>
      <c r="C96" s="37">
        <v>7</v>
      </c>
      <c r="D96" s="36">
        <v>5327</v>
      </c>
      <c r="E96" s="37">
        <v>1</v>
      </c>
      <c r="F96" s="36">
        <v>0</v>
      </c>
      <c r="G96" s="38">
        <v>43</v>
      </c>
      <c r="H96" s="123">
        <v>1</v>
      </c>
      <c r="I96" s="43"/>
      <c r="J96" s="43"/>
      <c r="K96" s="43"/>
    </row>
    <row r="97" spans="2:11" x14ac:dyDescent="0.2">
      <c r="B97" s="36">
        <v>201</v>
      </c>
      <c r="C97" s="37">
        <v>5</v>
      </c>
      <c r="D97" s="36">
        <v>5345</v>
      </c>
      <c r="E97" s="37">
        <v>1</v>
      </c>
      <c r="F97" s="36">
        <v>0</v>
      </c>
      <c r="G97" s="38">
        <v>52</v>
      </c>
      <c r="H97" s="123">
        <v>1</v>
      </c>
      <c r="I97" s="43"/>
      <c r="J97" s="43"/>
      <c r="K97" s="43"/>
    </row>
    <row r="98" spans="2:11" x14ac:dyDescent="0.2">
      <c r="B98" s="36">
        <v>203</v>
      </c>
      <c r="C98" s="37">
        <v>5</v>
      </c>
      <c r="D98" s="36">
        <v>5345</v>
      </c>
      <c r="E98" s="37">
        <v>1</v>
      </c>
      <c r="F98" s="36">
        <v>1</v>
      </c>
      <c r="G98" s="38">
        <v>52</v>
      </c>
      <c r="H98" s="123">
        <v>1</v>
      </c>
      <c r="I98" s="43"/>
      <c r="J98" s="43"/>
      <c r="K98" s="43"/>
    </row>
    <row r="99" spans="2:11" x14ac:dyDescent="0.2">
      <c r="B99" s="36">
        <v>203</v>
      </c>
      <c r="C99" s="37">
        <v>4</v>
      </c>
      <c r="D99" s="36">
        <v>5345</v>
      </c>
      <c r="E99" s="37">
        <v>1</v>
      </c>
      <c r="F99" s="36">
        <v>1</v>
      </c>
      <c r="G99" s="38">
        <v>52</v>
      </c>
      <c r="H99" s="123">
        <v>1</v>
      </c>
      <c r="I99" s="43"/>
      <c r="J99" s="43"/>
      <c r="K99" s="43"/>
    </row>
    <row r="100" spans="2:11" x14ac:dyDescent="0.2">
      <c r="B100" s="36">
        <v>213</v>
      </c>
      <c r="C100" s="37">
        <v>5</v>
      </c>
      <c r="D100" s="36">
        <v>5345</v>
      </c>
      <c r="E100" s="37">
        <v>1</v>
      </c>
      <c r="F100" s="36">
        <v>0</v>
      </c>
      <c r="G100" s="38">
        <v>52</v>
      </c>
      <c r="H100" s="123">
        <v>1</v>
      </c>
      <c r="I100" s="43"/>
      <c r="J100" s="43"/>
      <c r="K100" s="43"/>
    </row>
    <row r="101" spans="2:11" x14ac:dyDescent="0.2">
      <c r="B101" s="36">
        <v>165</v>
      </c>
      <c r="C101" s="37">
        <v>6</v>
      </c>
      <c r="D101" s="36">
        <v>5370</v>
      </c>
      <c r="E101" s="37">
        <v>1</v>
      </c>
      <c r="F101" s="36">
        <v>0</v>
      </c>
      <c r="G101" s="38">
        <v>46</v>
      </c>
      <c r="H101" s="123">
        <v>1</v>
      </c>
      <c r="I101" s="43"/>
      <c r="J101" s="43"/>
      <c r="K101" s="43"/>
    </row>
    <row r="102" spans="2:11" x14ac:dyDescent="0.2">
      <c r="B102" s="36">
        <v>166</v>
      </c>
      <c r="C102" s="37">
        <v>7</v>
      </c>
      <c r="D102" s="36">
        <v>5403</v>
      </c>
      <c r="E102" s="37">
        <v>1</v>
      </c>
      <c r="F102" s="36">
        <v>1</v>
      </c>
      <c r="G102" s="38">
        <v>44</v>
      </c>
      <c r="H102" s="123">
        <v>1</v>
      </c>
      <c r="I102" s="43"/>
      <c r="J102" s="43"/>
      <c r="K102" s="43"/>
    </row>
    <row r="103" spans="2:11" x14ac:dyDescent="0.2">
      <c r="B103" s="36">
        <v>149</v>
      </c>
      <c r="C103" s="37">
        <v>4</v>
      </c>
      <c r="D103" s="36">
        <v>5450</v>
      </c>
      <c r="E103" s="37">
        <v>0</v>
      </c>
      <c r="F103" s="36">
        <v>0</v>
      </c>
      <c r="G103" s="38">
        <v>38</v>
      </c>
      <c r="H103" s="123">
        <v>1</v>
      </c>
      <c r="I103" s="43"/>
      <c r="J103" s="43"/>
      <c r="K103" s="43"/>
    </row>
    <row r="104" spans="2:11" x14ac:dyDescent="0.2">
      <c r="B104" s="36">
        <v>212</v>
      </c>
      <c r="C104" s="37">
        <v>5</v>
      </c>
      <c r="D104" s="36">
        <v>5454</v>
      </c>
      <c r="E104" s="37">
        <v>1</v>
      </c>
      <c r="F104" s="36">
        <v>1</v>
      </c>
      <c r="G104" s="38">
        <v>52</v>
      </c>
      <c r="H104" s="123">
        <v>1</v>
      </c>
      <c r="I104" s="43"/>
      <c r="J104" s="43"/>
      <c r="K104" s="43"/>
    </row>
    <row r="105" spans="2:11" x14ac:dyDescent="0.2">
      <c r="B105" s="36">
        <v>154</v>
      </c>
      <c r="C105" s="37">
        <v>4</v>
      </c>
      <c r="D105" s="36">
        <v>5455</v>
      </c>
      <c r="E105" s="37">
        <v>0</v>
      </c>
      <c r="F105" s="36">
        <v>1</v>
      </c>
      <c r="G105" s="38">
        <v>39</v>
      </c>
      <c r="H105" s="123">
        <v>1</v>
      </c>
      <c r="I105" s="43"/>
      <c r="J105" s="43"/>
      <c r="K105" s="43"/>
    </row>
    <row r="106" spans="2:11" x14ac:dyDescent="0.2">
      <c r="B106" s="36">
        <v>98</v>
      </c>
      <c r="C106" s="37">
        <v>4</v>
      </c>
      <c r="D106" s="36">
        <v>5500</v>
      </c>
      <c r="E106" s="37">
        <v>0</v>
      </c>
      <c r="F106" s="36">
        <v>0</v>
      </c>
      <c r="G106" s="38">
        <v>27</v>
      </c>
      <c r="H106" s="123">
        <v>1</v>
      </c>
      <c r="I106" s="43"/>
      <c r="J106" s="43"/>
      <c r="K106" s="43"/>
    </row>
    <row r="107" spans="2:11" x14ac:dyDescent="0.2">
      <c r="B107" s="36">
        <v>167</v>
      </c>
      <c r="C107" s="37">
        <v>6</v>
      </c>
      <c r="D107" s="36">
        <v>5571</v>
      </c>
      <c r="E107" s="37">
        <v>1</v>
      </c>
      <c r="F107" s="36">
        <v>1</v>
      </c>
      <c r="G107" s="38">
        <v>46</v>
      </c>
      <c r="H107" s="123">
        <v>1</v>
      </c>
      <c r="I107" s="43"/>
      <c r="J107" s="43"/>
      <c r="K107" s="43"/>
    </row>
    <row r="108" spans="2:11" x14ac:dyDescent="0.2">
      <c r="B108" s="36">
        <v>162</v>
      </c>
      <c r="C108" s="37">
        <v>6</v>
      </c>
      <c r="D108" s="36">
        <v>5573</v>
      </c>
      <c r="E108" s="37">
        <v>1</v>
      </c>
      <c r="F108" s="36">
        <v>1</v>
      </c>
      <c r="G108" s="38">
        <v>45</v>
      </c>
      <c r="H108" s="123">
        <v>1</v>
      </c>
      <c r="I108" s="43"/>
      <c r="J108" s="43"/>
      <c r="K108" s="43"/>
    </row>
    <row r="109" spans="2:11" x14ac:dyDescent="0.2">
      <c r="B109" s="36">
        <v>186</v>
      </c>
      <c r="C109" s="37">
        <v>6</v>
      </c>
      <c r="D109" s="36">
        <v>5678</v>
      </c>
      <c r="E109" s="37">
        <v>1</v>
      </c>
      <c r="F109" s="36">
        <v>1</v>
      </c>
      <c r="G109" s="38">
        <v>48</v>
      </c>
      <c r="H109" s="123">
        <v>1</v>
      </c>
      <c r="I109" s="43"/>
      <c r="J109" s="43"/>
      <c r="K109" s="43"/>
    </row>
    <row r="110" spans="2:11" x14ac:dyDescent="0.2">
      <c r="B110" s="36">
        <v>161</v>
      </c>
      <c r="C110" s="37">
        <v>6</v>
      </c>
      <c r="D110" s="36">
        <v>5897</v>
      </c>
      <c r="E110" s="37">
        <v>1</v>
      </c>
      <c r="F110" s="36">
        <v>1</v>
      </c>
      <c r="G110" s="38">
        <v>45</v>
      </c>
      <c r="H110" s="123">
        <v>1</v>
      </c>
      <c r="I110" s="43"/>
      <c r="J110" s="43"/>
      <c r="K110" s="43"/>
    </row>
    <row r="111" spans="2:11" x14ac:dyDescent="0.2">
      <c r="B111" s="36">
        <v>188</v>
      </c>
      <c r="C111" s="37">
        <v>6</v>
      </c>
      <c r="D111" s="36">
        <v>5965</v>
      </c>
      <c r="E111" s="37">
        <v>1</v>
      </c>
      <c r="F111" s="36">
        <v>1</v>
      </c>
      <c r="G111" s="38">
        <v>48</v>
      </c>
      <c r="H111" s="123">
        <v>1</v>
      </c>
      <c r="I111" s="43"/>
      <c r="J111" s="43"/>
      <c r="K111" s="43"/>
    </row>
    <row r="112" spans="2:11" x14ac:dyDescent="0.2">
      <c r="B112" s="43"/>
      <c r="C112" s="43"/>
      <c r="D112" s="43"/>
      <c r="E112" s="43"/>
      <c r="F112" s="43"/>
      <c r="G112" s="43"/>
      <c r="H112" s="43"/>
      <c r="I112" s="43"/>
      <c r="J112" s="43"/>
      <c r="K112" s="43"/>
    </row>
    <row r="113" spans="2:11" x14ac:dyDescent="0.2">
      <c r="B113" s="43"/>
      <c r="C113" s="43"/>
      <c r="D113" s="43"/>
      <c r="E113" s="43"/>
      <c r="F113" s="43"/>
      <c r="G113" s="43"/>
      <c r="H113" s="43"/>
      <c r="I113" s="43"/>
      <c r="J113" s="43"/>
      <c r="K113" s="43"/>
    </row>
    <row r="114" spans="2:11" x14ac:dyDescent="0.2">
      <c r="B114" s="43"/>
      <c r="C114" s="43"/>
      <c r="D114" s="43"/>
      <c r="E114" s="43"/>
      <c r="F114" s="43"/>
      <c r="G114" s="43"/>
      <c r="H114" s="43"/>
      <c r="I114" s="43"/>
      <c r="J114" s="43"/>
      <c r="K114" s="43"/>
    </row>
    <row r="115" spans="2:11" x14ac:dyDescent="0.2">
      <c r="B115" s="43"/>
      <c r="C115" s="43"/>
      <c r="D115" s="43"/>
      <c r="E115" s="43"/>
      <c r="F115" s="43"/>
      <c r="G115" s="43"/>
      <c r="H115" s="43"/>
      <c r="I115" s="43"/>
      <c r="J115" s="43"/>
      <c r="K115" s="43"/>
    </row>
    <row r="116" spans="2:11" x14ac:dyDescent="0.2">
      <c r="B116" s="43"/>
      <c r="C116" s="43"/>
      <c r="D116" s="43"/>
      <c r="E116" s="43"/>
      <c r="F116" s="43"/>
      <c r="G116" s="43"/>
      <c r="H116" s="43"/>
      <c r="I116" s="43"/>
      <c r="J116" s="43"/>
      <c r="K116" s="43"/>
    </row>
    <row r="117" spans="2:11" x14ac:dyDescent="0.2"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 spans="2:11" x14ac:dyDescent="0.2"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 spans="2:11" x14ac:dyDescent="0.2"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 spans="2:11" x14ac:dyDescent="0.2"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 spans="2:11" x14ac:dyDescent="0.2"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 spans="2:11" x14ac:dyDescent="0.2"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  <row r="123" spans="2:11" x14ac:dyDescent="0.2">
      <c r="B123" s="43"/>
      <c r="C123" s="43"/>
      <c r="D123" s="43"/>
      <c r="E123" s="43"/>
      <c r="F123" s="43"/>
      <c r="G123" s="43"/>
      <c r="H123" s="43"/>
      <c r="I123" s="43"/>
      <c r="J123" s="43"/>
      <c r="K123" s="43"/>
    </row>
    <row r="124" spans="2:11" x14ac:dyDescent="0.2">
      <c r="B124" s="43"/>
      <c r="C124" s="43"/>
      <c r="D124" s="43"/>
      <c r="E124" s="43"/>
      <c r="F124" s="43"/>
      <c r="G124" s="43"/>
      <c r="H124" s="43"/>
      <c r="I124" s="43"/>
      <c r="J124" s="43"/>
      <c r="K124" s="43"/>
    </row>
    <row r="125" spans="2:11" x14ac:dyDescent="0.2"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 spans="2:11" x14ac:dyDescent="0.2"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 spans="2:11" x14ac:dyDescent="0.2">
      <c r="B127" s="43"/>
      <c r="C127" s="43"/>
      <c r="D127" s="43"/>
      <c r="E127" s="43"/>
      <c r="F127" s="43"/>
      <c r="G127" s="43"/>
      <c r="H127" s="43"/>
      <c r="I127" s="43"/>
      <c r="J127" s="43"/>
      <c r="K127" s="43"/>
    </row>
    <row r="128" spans="2:11" x14ac:dyDescent="0.2">
      <c r="B128" s="43"/>
      <c r="C128" s="43"/>
      <c r="D128" s="43"/>
      <c r="E128" s="43"/>
      <c r="F128" s="43"/>
      <c r="G128" s="43"/>
      <c r="H128" s="43"/>
      <c r="I128" s="43"/>
      <c r="J128" s="43"/>
      <c r="K128" s="43"/>
    </row>
    <row r="129" spans="2:11" x14ac:dyDescent="0.2">
      <c r="B129" s="43"/>
      <c r="C129" s="43"/>
      <c r="D129" s="43"/>
      <c r="E129" s="43"/>
      <c r="F129" s="43"/>
      <c r="G129" s="43"/>
      <c r="H129" s="43"/>
      <c r="I129" s="43"/>
      <c r="J129" s="43"/>
      <c r="K129" s="43"/>
    </row>
    <row r="130" spans="2:11" x14ac:dyDescent="0.2">
      <c r="B130" s="43"/>
      <c r="C130" s="43"/>
      <c r="D130" s="43"/>
      <c r="E130" s="43"/>
      <c r="F130" s="43"/>
      <c r="G130" s="43"/>
      <c r="H130" s="43"/>
      <c r="I130" s="43"/>
      <c r="J130" s="43"/>
      <c r="K130" s="43"/>
    </row>
    <row r="131" spans="2:11" x14ac:dyDescent="0.2">
      <c r="B131" s="43"/>
      <c r="C131" s="43"/>
      <c r="D131" s="43"/>
      <c r="E131" s="43"/>
      <c r="F131" s="43"/>
      <c r="G131" s="43"/>
      <c r="H131" s="43"/>
      <c r="I131" s="43"/>
      <c r="J131" s="43"/>
      <c r="K131" s="43"/>
    </row>
    <row r="132" spans="2:11" x14ac:dyDescent="0.2">
      <c r="B132" s="43"/>
      <c r="C132" s="43"/>
      <c r="D132" s="43"/>
      <c r="E132" s="43"/>
      <c r="F132" s="43"/>
      <c r="G132" s="43"/>
      <c r="H132" s="43"/>
      <c r="I132" s="43"/>
      <c r="J132" s="43"/>
      <c r="K132" s="43"/>
    </row>
    <row r="133" spans="2:11" x14ac:dyDescent="0.2">
      <c r="B133" s="43"/>
      <c r="C133" s="43"/>
      <c r="D133" s="43"/>
      <c r="E133" s="43"/>
      <c r="F133" s="43"/>
      <c r="G133" s="43"/>
      <c r="H133" s="43"/>
      <c r="I133" s="43"/>
      <c r="J133" s="43"/>
      <c r="K133" s="43"/>
    </row>
    <row r="134" spans="2:11" x14ac:dyDescent="0.2">
      <c r="B134" s="43"/>
      <c r="C134" s="43"/>
      <c r="D134" s="43"/>
      <c r="E134" s="43"/>
      <c r="F134" s="43"/>
      <c r="G134" s="43"/>
      <c r="H134" s="43"/>
      <c r="I134" s="43"/>
      <c r="J134" s="43"/>
      <c r="K134" s="43"/>
    </row>
    <row r="135" spans="2:11" x14ac:dyDescent="0.2">
      <c r="B135" s="43"/>
      <c r="C135" s="43"/>
      <c r="D135" s="43"/>
      <c r="E135" s="43"/>
      <c r="F135" s="43"/>
      <c r="G135" s="43"/>
      <c r="H135" s="43"/>
      <c r="I135" s="43"/>
      <c r="J135" s="43"/>
      <c r="K135" s="43"/>
    </row>
    <row r="136" spans="2:11" x14ac:dyDescent="0.2">
      <c r="B136" s="43"/>
      <c r="C136" s="43"/>
      <c r="D136" s="43"/>
      <c r="E136" s="43"/>
      <c r="F136" s="43"/>
      <c r="G136" s="43"/>
      <c r="H136" s="43"/>
      <c r="I136" s="43"/>
      <c r="J136" s="43"/>
      <c r="K136" s="43"/>
    </row>
    <row r="137" spans="2:11" x14ac:dyDescent="0.2"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  <row r="138" spans="2:11" x14ac:dyDescent="0.2">
      <c r="B138" s="43"/>
      <c r="C138" s="43"/>
      <c r="D138" s="43"/>
      <c r="E138" s="43"/>
      <c r="F138" s="43"/>
      <c r="G138" s="43"/>
      <c r="H138" s="43"/>
      <c r="I138" s="43"/>
      <c r="J138" s="43"/>
      <c r="K138" s="43"/>
    </row>
    <row r="139" spans="2:11" x14ac:dyDescent="0.2"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spans="2:11" x14ac:dyDescent="0.2">
      <c r="B140" s="43"/>
      <c r="C140" s="43"/>
      <c r="D140" s="43"/>
      <c r="E140" s="43"/>
      <c r="F140" s="43"/>
      <c r="G140" s="43"/>
      <c r="H140" s="43"/>
      <c r="I140" s="43"/>
      <c r="J140" s="43"/>
      <c r="K140" s="43"/>
    </row>
    <row r="141" spans="2:11" x14ac:dyDescent="0.2"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2:11" x14ac:dyDescent="0.2">
      <c r="B142" s="43"/>
      <c r="C142" s="43"/>
      <c r="D142" s="43"/>
      <c r="E142" s="43"/>
      <c r="F142" s="43"/>
      <c r="G142" s="43"/>
      <c r="H142" s="43"/>
      <c r="I142" s="43"/>
      <c r="J142" s="43"/>
      <c r="K142" s="43"/>
    </row>
    <row r="143" spans="2:11" x14ac:dyDescent="0.2">
      <c r="B143" s="43"/>
      <c r="C143" s="43"/>
      <c r="D143" s="43"/>
      <c r="E143" s="43"/>
      <c r="F143" s="43"/>
      <c r="G143" s="43"/>
      <c r="H143" s="43"/>
      <c r="I143" s="43"/>
      <c r="J143" s="43"/>
      <c r="K143" s="43"/>
    </row>
    <row r="144" spans="2:11" x14ac:dyDescent="0.2">
      <c r="B144" s="43"/>
      <c r="C144" s="43"/>
      <c r="D144" s="43"/>
      <c r="E144" s="43"/>
      <c r="F144" s="43"/>
      <c r="G144" s="43"/>
      <c r="H144" s="43"/>
      <c r="I144" s="43"/>
      <c r="J144" s="43"/>
      <c r="K144" s="43"/>
    </row>
    <row r="145" spans="2:11" x14ac:dyDescent="0.2">
      <c r="B145" s="43"/>
      <c r="C145" s="43"/>
      <c r="D145" s="43"/>
      <c r="E145" s="43"/>
      <c r="F145" s="43"/>
      <c r="G145" s="43"/>
      <c r="H145" s="43"/>
      <c r="I145" s="43"/>
      <c r="J145" s="43"/>
      <c r="K145" s="43"/>
    </row>
    <row r="146" spans="2:11" x14ac:dyDescent="0.2">
      <c r="B146" s="43"/>
      <c r="C146" s="43"/>
      <c r="D146" s="43"/>
      <c r="E146" s="43"/>
      <c r="F146" s="43"/>
      <c r="G146" s="43"/>
      <c r="H146" s="43"/>
      <c r="I146" s="43"/>
      <c r="J146" s="43"/>
      <c r="K146" s="43"/>
    </row>
    <row r="147" spans="2:11" x14ac:dyDescent="0.2">
      <c r="B147" s="43"/>
      <c r="C147" s="43"/>
      <c r="D147" s="43"/>
      <c r="E147" s="43"/>
      <c r="F147" s="43"/>
      <c r="G147" s="43"/>
      <c r="H147" s="43"/>
      <c r="I147" s="43"/>
      <c r="J147" s="43"/>
      <c r="K147" s="43"/>
    </row>
    <row r="148" spans="2:11" x14ac:dyDescent="0.2"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spans="2:11" x14ac:dyDescent="0.2">
      <c r="B149" s="43"/>
      <c r="C149" s="43"/>
      <c r="D149" s="43"/>
      <c r="E149" s="43"/>
      <c r="F149" s="43"/>
      <c r="G149" s="43"/>
      <c r="H149" s="43"/>
      <c r="I149" s="43"/>
      <c r="J149" s="43"/>
      <c r="K149" s="43"/>
    </row>
    <row r="150" spans="2:11" x14ac:dyDescent="0.2">
      <c r="B150" s="43"/>
      <c r="C150" s="43"/>
      <c r="D150" s="43"/>
      <c r="E150" s="43"/>
      <c r="F150" s="43"/>
      <c r="G150" s="43"/>
      <c r="H150" s="43"/>
      <c r="I150" s="43"/>
      <c r="J150" s="43"/>
      <c r="K150" s="43"/>
    </row>
    <row r="151" spans="2:11" x14ac:dyDescent="0.2">
      <c r="B151" s="43"/>
      <c r="C151" s="43"/>
      <c r="D151" s="43"/>
      <c r="E151" s="43"/>
      <c r="F151" s="43"/>
      <c r="G151" s="43"/>
      <c r="H151" s="43"/>
      <c r="I151" s="43"/>
      <c r="J151" s="43"/>
      <c r="K151" s="43"/>
    </row>
    <row r="152" spans="2:11" x14ac:dyDescent="0.2">
      <c r="B152" s="43"/>
      <c r="C152" s="43"/>
      <c r="D152" s="43"/>
      <c r="E152" s="43"/>
      <c r="F152" s="43"/>
      <c r="G152" s="43"/>
      <c r="H152" s="43"/>
      <c r="I152" s="43"/>
      <c r="J152" s="43"/>
      <c r="K152" s="43"/>
    </row>
    <row r="153" spans="2:11" x14ac:dyDescent="0.2">
      <c r="B153" s="43"/>
      <c r="C153" s="43"/>
      <c r="D153" s="43"/>
      <c r="E153" s="43"/>
      <c r="F153" s="43"/>
      <c r="G153" s="43"/>
      <c r="H153" s="43"/>
      <c r="I153" s="43"/>
      <c r="J153" s="43"/>
      <c r="K153" s="43"/>
    </row>
    <row r="154" spans="2:11" x14ac:dyDescent="0.2">
      <c r="B154" s="43"/>
      <c r="C154" s="43"/>
      <c r="D154" s="43"/>
      <c r="E154" s="43"/>
      <c r="F154" s="43"/>
      <c r="G154" s="43"/>
      <c r="H154" s="43"/>
      <c r="I154" s="43"/>
      <c r="J154" s="43"/>
      <c r="K154" s="43"/>
    </row>
    <row r="155" spans="2:11" x14ac:dyDescent="0.2">
      <c r="B155" s="43"/>
      <c r="C155" s="43"/>
      <c r="D155" s="43"/>
      <c r="E155" s="43"/>
      <c r="F155" s="43"/>
      <c r="G155" s="43"/>
      <c r="H155" s="43"/>
      <c r="I155" s="43"/>
      <c r="J155" s="43"/>
      <c r="K155" s="43"/>
    </row>
    <row r="156" spans="2:11" x14ac:dyDescent="0.2">
      <c r="B156" s="43"/>
      <c r="C156" s="43"/>
      <c r="D156" s="43"/>
      <c r="E156" s="43"/>
      <c r="F156" s="43"/>
      <c r="G156" s="43"/>
      <c r="H156" s="43"/>
      <c r="I156" s="43"/>
      <c r="J156" s="43"/>
      <c r="K156" s="43"/>
    </row>
    <row r="157" spans="2:11" x14ac:dyDescent="0.2">
      <c r="B157" s="43"/>
      <c r="C157" s="43"/>
      <c r="D157" s="43"/>
      <c r="E157" s="43"/>
      <c r="F157" s="43"/>
      <c r="G157" s="43"/>
      <c r="H157" s="43"/>
      <c r="I157" s="43"/>
      <c r="J157" s="43"/>
      <c r="K157" s="43"/>
    </row>
    <row r="158" spans="2:11" x14ac:dyDescent="0.2">
      <c r="B158" s="43"/>
      <c r="C158" s="43"/>
      <c r="D158" s="43"/>
      <c r="E158" s="43"/>
      <c r="F158" s="43"/>
      <c r="G158" s="43"/>
      <c r="H158" s="43"/>
      <c r="I158" s="43"/>
      <c r="J158" s="43"/>
      <c r="K158" s="43"/>
    </row>
    <row r="159" spans="2:11" x14ac:dyDescent="0.2">
      <c r="B159" s="43"/>
      <c r="C159" s="43"/>
      <c r="D159" s="43"/>
      <c r="E159" s="43"/>
      <c r="F159" s="43"/>
      <c r="G159" s="43"/>
      <c r="H159" s="43"/>
      <c r="I159" s="43"/>
      <c r="J159" s="43"/>
      <c r="K159" s="43"/>
    </row>
    <row r="160" spans="2:11" x14ac:dyDescent="0.2">
      <c r="B160" s="43"/>
      <c r="C160" s="43"/>
      <c r="D160" s="43"/>
      <c r="E160" s="43"/>
      <c r="F160" s="43"/>
      <c r="G160" s="43"/>
      <c r="H160" s="43"/>
      <c r="I160" s="43"/>
      <c r="J160" s="43"/>
      <c r="K160" s="43"/>
    </row>
    <row r="161" spans="2:11" x14ac:dyDescent="0.2">
      <c r="B161" s="43"/>
      <c r="C161" s="43"/>
      <c r="D161" s="43"/>
      <c r="E161" s="43"/>
      <c r="F161" s="43"/>
      <c r="G161" s="43"/>
      <c r="H161" s="43"/>
      <c r="I161" s="43"/>
      <c r="J161" s="43"/>
      <c r="K161" s="43"/>
    </row>
    <row r="162" spans="2:11" x14ac:dyDescent="0.2">
      <c r="B162" s="43"/>
      <c r="C162" s="43"/>
      <c r="D162" s="43"/>
      <c r="E162" s="43"/>
      <c r="F162" s="43"/>
      <c r="G162" s="43"/>
      <c r="H162" s="43"/>
      <c r="I162" s="43"/>
      <c r="J162" s="43"/>
      <c r="K162" s="43"/>
    </row>
    <row r="163" spans="2:11" x14ac:dyDescent="0.2">
      <c r="B163" s="43"/>
      <c r="C163" s="43"/>
      <c r="D163" s="43"/>
      <c r="E163" s="43"/>
      <c r="F163" s="43"/>
      <c r="G163" s="43"/>
      <c r="H163" s="43"/>
      <c r="I163" s="43"/>
      <c r="J163" s="43"/>
      <c r="K163" s="43"/>
    </row>
    <row r="164" spans="2:11" x14ac:dyDescent="0.2">
      <c r="B164" s="43"/>
      <c r="C164" s="43"/>
      <c r="D164" s="43"/>
      <c r="E164" s="43"/>
      <c r="F164" s="43"/>
      <c r="G164" s="43"/>
      <c r="H164" s="43"/>
      <c r="I164" s="43"/>
      <c r="J164" s="43"/>
      <c r="K164" s="43"/>
    </row>
    <row r="165" spans="2:11" x14ac:dyDescent="0.2">
      <c r="B165" s="43"/>
      <c r="C165" s="43"/>
      <c r="D165" s="43"/>
      <c r="E165" s="43"/>
      <c r="F165" s="43"/>
      <c r="G165" s="43"/>
      <c r="H165" s="43"/>
      <c r="I165" s="43"/>
      <c r="J165" s="43"/>
      <c r="K165" s="43"/>
    </row>
    <row r="166" spans="2:11" x14ac:dyDescent="0.2">
      <c r="B166" s="43"/>
      <c r="C166" s="43"/>
      <c r="D166" s="43"/>
      <c r="E166" s="43"/>
      <c r="F166" s="43"/>
      <c r="G166" s="43"/>
      <c r="H166" s="43"/>
      <c r="I166" s="43"/>
      <c r="J166" s="43"/>
      <c r="K166" s="43"/>
    </row>
    <row r="167" spans="2:11" x14ac:dyDescent="0.2">
      <c r="B167" s="43"/>
      <c r="C167" s="43"/>
      <c r="D167" s="43"/>
      <c r="E167" s="43"/>
      <c r="F167" s="43"/>
      <c r="G167" s="43"/>
      <c r="H167" s="43"/>
      <c r="I167" s="43"/>
      <c r="J167" s="43"/>
      <c r="K167" s="43"/>
    </row>
    <row r="168" spans="2:11" x14ac:dyDescent="0.2">
      <c r="B168" s="43"/>
      <c r="C168" s="43"/>
      <c r="D168" s="43"/>
      <c r="E168" s="43"/>
      <c r="F168" s="43"/>
      <c r="G168" s="43"/>
      <c r="H168" s="43"/>
      <c r="I168" s="43"/>
      <c r="J168" s="43"/>
      <c r="K168" s="43"/>
    </row>
    <row r="169" spans="2:11" x14ac:dyDescent="0.2">
      <c r="B169" s="43"/>
      <c r="C169" s="43"/>
      <c r="D169" s="43"/>
      <c r="E169" s="43"/>
      <c r="F169" s="43"/>
      <c r="G169" s="43"/>
      <c r="H169" s="43"/>
      <c r="I169" s="43"/>
      <c r="J169" s="43"/>
      <c r="K169" s="43"/>
    </row>
    <row r="170" spans="2:11" x14ac:dyDescent="0.2">
      <c r="B170" s="43"/>
      <c r="C170" s="43"/>
      <c r="D170" s="43"/>
      <c r="E170" s="43"/>
      <c r="F170" s="43"/>
      <c r="G170" s="43"/>
      <c r="H170" s="43"/>
      <c r="I170" s="43"/>
      <c r="J170" s="43"/>
      <c r="K170" s="43"/>
    </row>
    <row r="171" spans="2:11" x14ac:dyDescent="0.2">
      <c r="B171" s="43"/>
      <c r="C171" s="43"/>
      <c r="D171" s="43"/>
      <c r="E171" s="43"/>
      <c r="F171" s="43"/>
      <c r="G171" s="43"/>
      <c r="H171" s="43"/>
      <c r="I171" s="43"/>
      <c r="J171" s="43"/>
      <c r="K171" s="43"/>
    </row>
    <row r="172" spans="2:11" x14ac:dyDescent="0.2">
      <c r="B172" s="43"/>
      <c r="C172" s="43"/>
      <c r="D172" s="43"/>
      <c r="E172" s="43"/>
      <c r="F172" s="43"/>
      <c r="G172" s="43"/>
      <c r="H172" s="43"/>
      <c r="I172" s="43"/>
      <c r="J172" s="43"/>
      <c r="K172" s="43"/>
    </row>
    <row r="173" spans="2:11" x14ac:dyDescent="0.2">
      <c r="B173" s="43"/>
      <c r="C173" s="43"/>
      <c r="D173" s="43"/>
      <c r="E173" s="43"/>
      <c r="F173" s="43"/>
      <c r="G173" s="43"/>
      <c r="H173" s="43"/>
      <c r="I173" s="43"/>
      <c r="J173" s="43"/>
      <c r="K173" s="43"/>
    </row>
    <row r="174" spans="2:11" x14ac:dyDescent="0.2">
      <c r="B174" s="43"/>
      <c r="C174" s="43"/>
      <c r="D174" s="43"/>
      <c r="E174" s="43"/>
      <c r="F174" s="43"/>
      <c r="G174" s="43"/>
      <c r="H174" s="43"/>
      <c r="I174" s="43"/>
      <c r="J174" s="43"/>
      <c r="K174" s="43"/>
    </row>
    <row r="175" spans="2:11" x14ac:dyDescent="0.2">
      <c r="B175" s="43"/>
      <c r="C175" s="43"/>
      <c r="D175" s="43"/>
      <c r="E175" s="43"/>
      <c r="F175" s="43"/>
      <c r="G175" s="43"/>
      <c r="H175" s="43"/>
      <c r="I175" s="43"/>
      <c r="J175" s="43"/>
      <c r="K175" s="43"/>
    </row>
    <row r="176" spans="2:11" x14ac:dyDescent="0.2">
      <c r="B176" s="43"/>
      <c r="C176" s="43"/>
      <c r="D176" s="43"/>
      <c r="E176" s="43"/>
      <c r="F176" s="43"/>
      <c r="G176" s="43"/>
      <c r="H176" s="43"/>
      <c r="I176" s="43"/>
      <c r="J176" s="43"/>
      <c r="K176" s="43"/>
    </row>
    <row r="177" spans="2:11" x14ac:dyDescent="0.2">
      <c r="B177" s="43"/>
      <c r="C177" s="43"/>
      <c r="D177" s="43"/>
      <c r="E177" s="43"/>
      <c r="F177" s="43"/>
      <c r="G177" s="43"/>
      <c r="H177" s="43"/>
      <c r="I177" s="43"/>
      <c r="J177" s="43"/>
      <c r="K177" s="43"/>
    </row>
    <row r="178" spans="2:11" x14ac:dyDescent="0.2">
      <c r="B178" s="43"/>
      <c r="C178" s="43"/>
      <c r="D178" s="43"/>
      <c r="E178" s="43"/>
      <c r="F178" s="43"/>
      <c r="G178" s="43"/>
      <c r="H178" s="43"/>
      <c r="I178" s="43"/>
      <c r="J178" s="43"/>
      <c r="K178" s="43"/>
    </row>
    <row r="179" spans="2:11" x14ac:dyDescent="0.2">
      <c r="B179" s="43"/>
      <c r="C179" s="43"/>
      <c r="D179" s="43"/>
      <c r="E179" s="43"/>
      <c r="F179" s="43"/>
      <c r="G179" s="43"/>
      <c r="H179" s="43"/>
      <c r="I179" s="43"/>
      <c r="J179" s="43"/>
      <c r="K179" s="43"/>
    </row>
    <row r="180" spans="2:11" x14ac:dyDescent="0.2">
      <c r="B180" s="43"/>
      <c r="C180" s="43"/>
      <c r="D180" s="43"/>
      <c r="E180" s="43"/>
      <c r="F180" s="43"/>
      <c r="G180" s="43"/>
      <c r="H180" s="43"/>
      <c r="I180" s="43"/>
      <c r="J180" s="43"/>
      <c r="K180" s="43"/>
    </row>
    <row r="181" spans="2:11" x14ac:dyDescent="0.2">
      <c r="B181" s="43"/>
      <c r="C181" s="43"/>
      <c r="D181" s="43"/>
      <c r="E181" s="43"/>
      <c r="F181" s="43"/>
      <c r="G181" s="43"/>
      <c r="H181" s="43"/>
      <c r="I181" s="43"/>
      <c r="J181" s="43"/>
      <c r="K181" s="43"/>
    </row>
    <row r="182" spans="2:11" x14ac:dyDescent="0.2">
      <c r="B182" s="43"/>
      <c r="C182" s="43"/>
      <c r="D182" s="43"/>
      <c r="E182" s="43"/>
      <c r="F182" s="43"/>
      <c r="G182" s="43"/>
      <c r="H182" s="43"/>
      <c r="I182" s="43"/>
      <c r="J182" s="43"/>
      <c r="K182" s="43"/>
    </row>
    <row r="183" spans="2:11" x14ac:dyDescent="0.2">
      <c r="B183" s="43"/>
      <c r="C183" s="43"/>
      <c r="D183" s="43"/>
      <c r="E183" s="43"/>
      <c r="F183" s="43"/>
      <c r="G183" s="43"/>
      <c r="H183" s="43"/>
      <c r="I183" s="43"/>
      <c r="J183" s="43"/>
      <c r="K183" s="43"/>
    </row>
    <row r="184" spans="2:11" x14ac:dyDescent="0.2">
      <c r="B184" s="43"/>
      <c r="C184" s="43"/>
      <c r="D184" s="43"/>
      <c r="E184" s="43"/>
      <c r="F184" s="43"/>
      <c r="G184" s="43"/>
      <c r="H184" s="43"/>
      <c r="I184" s="43"/>
      <c r="J184" s="43"/>
      <c r="K184" s="43"/>
    </row>
    <row r="185" spans="2:11" x14ac:dyDescent="0.2">
      <c r="B185" s="43"/>
      <c r="C185" s="43"/>
      <c r="D185" s="43"/>
      <c r="E185" s="43"/>
      <c r="F185" s="43"/>
      <c r="G185" s="43"/>
      <c r="H185" s="43"/>
      <c r="I185" s="43"/>
      <c r="J185" s="43"/>
      <c r="K185" s="43"/>
    </row>
    <row r="186" spans="2:11" x14ac:dyDescent="0.2">
      <c r="B186" s="43"/>
      <c r="C186" s="43"/>
      <c r="D186" s="43"/>
      <c r="E186" s="43"/>
      <c r="F186" s="43"/>
      <c r="G186" s="43"/>
      <c r="H186" s="43"/>
      <c r="I186" s="43"/>
      <c r="J186" s="43"/>
      <c r="K186" s="43"/>
    </row>
    <row r="187" spans="2:11" x14ac:dyDescent="0.2">
      <c r="B187" s="43"/>
      <c r="C187" s="43"/>
      <c r="D187" s="43"/>
      <c r="E187" s="43"/>
      <c r="F187" s="43"/>
      <c r="G187" s="43"/>
      <c r="H187" s="43"/>
      <c r="I187" s="43"/>
      <c r="J187" s="43"/>
      <c r="K187" s="43"/>
    </row>
    <row r="188" spans="2:11" x14ac:dyDescent="0.2">
      <c r="B188" s="43"/>
      <c r="C188" s="43"/>
      <c r="D188" s="43"/>
      <c r="E188" s="43"/>
      <c r="F188" s="43"/>
      <c r="G188" s="43"/>
      <c r="H188" s="43"/>
      <c r="I188" s="43"/>
      <c r="J188" s="43"/>
      <c r="K188" s="43"/>
    </row>
    <row r="189" spans="2:11" x14ac:dyDescent="0.2">
      <c r="B189" s="43"/>
      <c r="C189" s="43"/>
      <c r="D189" s="43"/>
      <c r="E189" s="43"/>
      <c r="F189" s="43"/>
      <c r="G189" s="43"/>
      <c r="H189" s="43"/>
      <c r="I189" s="43"/>
      <c r="J189" s="43"/>
      <c r="K189" s="43"/>
    </row>
    <row r="190" spans="2:11" x14ac:dyDescent="0.2">
      <c r="B190" s="43"/>
      <c r="C190" s="43"/>
      <c r="D190" s="43"/>
      <c r="E190" s="43"/>
      <c r="F190" s="43"/>
      <c r="G190" s="43"/>
      <c r="H190" s="43"/>
      <c r="I190" s="43"/>
      <c r="J190" s="43"/>
      <c r="K190" s="43"/>
    </row>
    <row r="191" spans="2:11" x14ac:dyDescent="0.2">
      <c r="B191" s="43"/>
      <c r="C191" s="43"/>
      <c r="D191" s="43"/>
      <c r="E191" s="43"/>
      <c r="F191" s="43"/>
      <c r="G191" s="43"/>
      <c r="H191" s="43"/>
      <c r="I191" s="43"/>
      <c r="J191" s="43"/>
      <c r="K191" s="43"/>
    </row>
    <row r="192" spans="2:11" x14ac:dyDescent="0.2">
      <c r="B192" s="43"/>
      <c r="C192" s="43"/>
      <c r="D192" s="43"/>
      <c r="E192" s="43"/>
      <c r="F192" s="43"/>
      <c r="G192" s="43"/>
      <c r="H192" s="43"/>
      <c r="I192" s="43"/>
      <c r="J192" s="43"/>
      <c r="K192" s="43"/>
    </row>
    <row r="193" spans="2:11" x14ac:dyDescent="0.2">
      <c r="B193" s="43"/>
      <c r="C193" s="43"/>
      <c r="D193" s="43"/>
      <c r="E193" s="43"/>
      <c r="F193" s="43"/>
      <c r="G193" s="43"/>
      <c r="H193" s="43"/>
      <c r="I193" s="43"/>
      <c r="J193" s="43"/>
      <c r="K193" s="43"/>
    </row>
    <row r="194" spans="2:11" x14ac:dyDescent="0.2">
      <c r="B194" s="43"/>
      <c r="C194" s="43"/>
      <c r="D194" s="43"/>
      <c r="E194" s="43"/>
      <c r="F194" s="43"/>
      <c r="G194" s="43"/>
      <c r="H194" s="43"/>
      <c r="I194" s="43"/>
      <c r="J194" s="43"/>
      <c r="K194" s="43"/>
    </row>
    <row r="195" spans="2:11" x14ac:dyDescent="0.2">
      <c r="B195" s="43"/>
      <c r="C195" s="43"/>
      <c r="D195" s="43"/>
      <c r="E195" s="43"/>
      <c r="F195" s="43"/>
      <c r="G195" s="43"/>
      <c r="H195" s="43"/>
      <c r="I195" s="43"/>
      <c r="J195" s="43"/>
      <c r="K195" s="43"/>
    </row>
    <row r="196" spans="2:11" x14ac:dyDescent="0.2">
      <c r="B196" s="43"/>
      <c r="C196" s="43"/>
      <c r="D196" s="43"/>
      <c r="E196" s="43"/>
      <c r="F196" s="43"/>
      <c r="G196" s="43"/>
      <c r="H196" s="43"/>
      <c r="I196" s="43"/>
      <c r="J196" s="43"/>
      <c r="K196" s="43"/>
    </row>
    <row r="197" spans="2:11" x14ac:dyDescent="0.2">
      <c r="B197" s="43"/>
      <c r="C197" s="43"/>
      <c r="D197" s="43"/>
      <c r="E197" s="43"/>
      <c r="F197" s="43"/>
      <c r="G197" s="43"/>
      <c r="H197" s="43"/>
      <c r="I197" s="43"/>
      <c r="J197" s="43"/>
      <c r="K197" s="43"/>
    </row>
    <row r="198" spans="2:11" x14ac:dyDescent="0.2">
      <c r="B198" s="43"/>
      <c r="C198" s="43"/>
      <c r="D198" s="43"/>
      <c r="E198" s="43"/>
      <c r="F198" s="43"/>
      <c r="G198" s="43"/>
      <c r="H198" s="43"/>
      <c r="I198" s="43"/>
      <c r="J198" s="43"/>
      <c r="K198" s="43"/>
    </row>
    <row r="199" spans="2:11" x14ac:dyDescent="0.2">
      <c r="B199" s="43"/>
      <c r="C199" s="43"/>
      <c r="D199" s="43"/>
      <c r="E199" s="43"/>
      <c r="F199" s="43"/>
      <c r="G199" s="43"/>
      <c r="H199" s="43"/>
      <c r="I199" s="43"/>
      <c r="J199" s="43"/>
      <c r="K199" s="43"/>
    </row>
    <row r="200" spans="2:11" x14ac:dyDescent="0.2">
      <c r="B200" s="43"/>
      <c r="C200" s="43"/>
      <c r="D200" s="43"/>
      <c r="E200" s="43"/>
      <c r="F200" s="43"/>
      <c r="G200" s="43"/>
      <c r="H200" s="43"/>
      <c r="I200" s="43"/>
      <c r="J200" s="43"/>
      <c r="K200" s="43"/>
    </row>
    <row r="201" spans="2:11" x14ac:dyDescent="0.2">
      <c r="B201" s="43"/>
      <c r="C201" s="43"/>
      <c r="D201" s="43"/>
      <c r="E201" s="43"/>
      <c r="F201" s="43"/>
      <c r="G201" s="43"/>
      <c r="H201" s="43"/>
      <c r="I201" s="43"/>
      <c r="J201" s="43"/>
      <c r="K201" s="43"/>
    </row>
    <row r="202" spans="2:11" x14ac:dyDescent="0.2">
      <c r="B202" s="43"/>
      <c r="C202" s="43"/>
      <c r="D202" s="43"/>
      <c r="E202" s="43"/>
      <c r="F202" s="43"/>
      <c r="G202" s="43"/>
      <c r="H202" s="43"/>
      <c r="I202" s="43"/>
      <c r="J202" s="43"/>
      <c r="K202" s="43"/>
    </row>
  </sheetData>
  <sortState xmlns:xlrd2="http://schemas.microsoft.com/office/spreadsheetml/2017/richdata2" ref="G3:K39">
    <sortCondition ref="G3:G39"/>
  </sortState>
  <mergeCells count="4">
    <mergeCell ref="M7:N7"/>
    <mergeCell ref="M1:N1"/>
    <mergeCell ref="M3:N3"/>
    <mergeCell ref="M2:N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5"/>
  <sheetViews>
    <sheetView zoomScale="130" zoomScaleNormal="130" workbookViewId="0">
      <selection activeCell="C1" sqref="C1:F1"/>
    </sheetView>
  </sheetViews>
  <sheetFormatPr baseColWidth="10" defaultColWidth="8.83203125" defaultRowHeight="13" x14ac:dyDescent="0.15"/>
  <cols>
    <col min="1" max="1" width="6.6640625" customWidth="1"/>
    <col min="2" max="3" width="14.5" customWidth="1"/>
    <col min="4" max="4" width="12.33203125" customWidth="1"/>
    <col min="5" max="6" width="13.5" customWidth="1"/>
    <col min="7" max="7" width="6" customWidth="1"/>
    <col min="8" max="9" width="13.5" customWidth="1"/>
    <col min="14" max="15" width="12" hidden="1" customWidth="1"/>
  </cols>
  <sheetData>
    <row r="1" spans="1:15" ht="16" x14ac:dyDescent="0.2">
      <c r="A1" s="21"/>
      <c r="B1" s="15"/>
      <c r="C1" s="157" t="s">
        <v>38</v>
      </c>
      <c r="D1" s="158"/>
      <c r="E1" s="158"/>
      <c r="F1" s="159"/>
    </row>
    <row r="4" spans="1:15" ht="14" x14ac:dyDescent="0.15">
      <c r="B4" s="145" t="str">
        <f>IF(Data!$N$4=1,Data!$B$2,IF(Data!$N$4=2,Data!$C$2,IF(Data!$N$4=3,Data!$D$2,IF(Data!$N$4=4,Data!$E$2,IF(Data!$N$4=5,Data!$F$2,IF(Data!$N$4=6,Data!$G$2,IF(Data!$N$4=7,Data!$H$2,IF(Data!$N$4=8,Data!$I$2,IF(Data!$N$4=9,Data!$J2,IF(Data!$N$4=10,Data!$K$2,""))))))))))</f>
        <v>Age</v>
      </c>
      <c r="C4" s="145" t="str">
        <f>IF(Data!$N$5=1,Data!$B$2,IF(Data!$N$5=2,Data!$C$2,IF(Data!$N$5=3,Data!$D$2,IF(Data!$N$5=4,Data!$E$2,IF(Data!$N$5=5,Data!$F$2,IF(Data!$N$5=6,Data!$G$2,IF(Data!$N$5=7,Data!$H$2,IF(Data!$N$5=8,Data!$I$2,IF(Data!$N$5=9,Data!$J2,IF(Data!$N$5=10,Data!$K$2,""))))))))))</f>
        <v>Amount $</v>
      </c>
      <c r="E4" s="14"/>
      <c r="F4" s="14"/>
    </row>
    <row r="5" spans="1:15" ht="14" x14ac:dyDescent="0.15">
      <c r="A5">
        <f>IF(AND(B5&lt;&gt;""),1,"")</f>
        <v>1</v>
      </c>
      <c r="B5" s="82">
        <f>IF(AND(Data!$N$4=1,Data!B3&lt;&gt;""),Data!B3,IF(AND(Data!$N$4=2,Data!C3&lt;&gt;""),Data!C3,IF(AND(Data!$N$4=3,Data!D3&lt;&gt;""),Data!D3,IF(AND(Data!$N$4=4,Data!E3&lt;&gt;""),Data!E3,IF(AND(Data!$N$4=5,Data!F3&lt;&gt;""),Data!F3,IF(AND(Data!$N$4=6,Data!G3&lt;&gt;""),Data!G3,IF(AND(Data!$N$4=7,Data!H3&lt;&gt;""),Data!H3,IF(AND(Data!$N$4=8,Data!I3&lt;&gt;""),Data!I3,IF(AND(Data!$N$4=9,Data!J3&lt;&gt;""),Data!J3,IF(AND(Data!$N$4=10,Data!K3&lt;&gt;""),Data!K3,""))))))))))</f>
        <v>28</v>
      </c>
      <c r="C5" s="82">
        <f>IF(AND(Data!$N$5=1,Data!B3&lt;&gt;""),Data!B3,IF(AND(Data!$N$5=2,Data!C3&lt;&gt;""),Data!C3,IF(AND(Data!$N$5=3,Data!D3&lt;&gt;""),Data!D3,IF(AND(Data!$N$5=4,Data!E3&lt;&gt;""),Data!E3,IF(AND(Data!$N$5=5,Data!F3&lt;&gt;""),Data!F3,IF(AND(Data!$N$5=6,Data!G3&lt;&gt;""),Data!G3,IF(AND(Data!$N$5=7,Data!H3&lt;&gt;""),Data!H3,IF(AND(Data!$N$5=8,Data!I3&lt;&gt;""),Data!I3,IF(AND(Data!$N$5=9,Data!J3&lt;&gt;""),Data!J3,IF(AND(Data!$N$5=10,Data!K3&lt;&gt;""),Data!K3,""))))))))))</f>
        <v>1837</v>
      </c>
      <c r="E5" s="15"/>
      <c r="F5" s="15"/>
    </row>
    <row r="6" spans="1:15" ht="14" x14ac:dyDescent="0.15">
      <c r="A6">
        <f>IF(AND(B6&lt;&gt;""),1+A5,"")</f>
        <v>2</v>
      </c>
      <c r="B6" s="82">
        <f>IF(AND(Data!$N$4=1,Data!B4&lt;&gt;""),Data!B4,IF(AND(Data!$N$4=2,Data!C4&lt;&gt;""),Data!C4,IF(AND(Data!$N$4=3,Data!D4&lt;&gt;""),Data!D4,IF(AND(Data!$N$4=4,Data!E4&lt;&gt;""),Data!E4,IF(AND(Data!$N$4=5,Data!F4&lt;&gt;""),Data!F4,IF(AND(Data!$N$4=6,Data!G4&lt;&gt;""),Data!G4,IF(AND(Data!$N$4=7,Data!H4&lt;&gt;""),Data!H4,IF(AND(Data!$N$4=8,Data!I4&lt;&gt;""),Data!I4,IF(AND(Data!$N$4=9,Data!J4&lt;&gt;""),Data!J4,IF(AND(Data!$N$4=10,Data!K4&lt;&gt;""),Data!K4,""))))))))))</f>
        <v>29</v>
      </c>
      <c r="C6" s="82">
        <f>IF(AND(Data!$N$5=1,Data!B4&lt;&gt;""),Data!B4,IF(AND(Data!$N$5=2,Data!C4&lt;&gt;""),Data!C4,IF(AND(Data!$N$5=3,Data!D4&lt;&gt;""),Data!D4,IF(AND(Data!$N$5=4,Data!E4&lt;&gt;""),Data!E4,IF(AND(Data!$N$5=5,Data!F4&lt;&gt;""),Data!F4,IF(AND(Data!$N$5=6,Data!G4&lt;&gt;""),Data!G4,IF(AND(Data!$N$5=7,Data!H4&lt;&gt;""),Data!H4,IF(AND(Data!$N$5=8,Data!I4&lt;&gt;""),Data!I4,IF(AND(Data!$N$5=9,Data!J4&lt;&gt;""),Data!J4,IF(AND(Data!$N$5=10,Data!K4&lt;&gt;""),Data!K4,""))))))))))</f>
        <v>1923</v>
      </c>
      <c r="N6">
        <f t="array" aca="1" ref="N6:O10" ca="1">LINEST(_var2a,_var1a,TRUE,TRUE)</f>
        <v>58.691765943109544</v>
      </c>
      <c r="O6">
        <f ca="1"/>
        <v>1938.1577737132816</v>
      </c>
    </row>
    <row r="7" spans="1:15" ht="14" x14ac:dyDescent="0.15">
      <c r="A7">
        <f t="shared" ref="A7:A70" si="0">IF(AND(B7&lt;&gt;""),1+A6,"")</f>
        <v>3</v>
      </c>
      <c r="B7" s="82">
        <f>IF(AND(Data!$N$4=1,Data!B5&lt;&gt;""),Data!B5,IF(AND(Data!$N$4=2,Data!C5&lt;&gt;""),Data!C5,IF(AND(Data!$N$4=3,Data!D5&lt;&gt;""),Data!D5,IF(AND(Data!$N$4=4,Data!E5&lt;&gt;""),Data!E5,IF(AND(Data!$N$4=5,Data!F5&lt;&gt;""),Data!F5,IF(AND(Data!$N$4=6,Data!G5&lt;&gt;""),Data!G5,IF(AND(Data!$N$4=7,Data!H5&lt;&gt;""),Data!H5,IF(AND(Data!$N$4=8,Data!I5&lt;&gt;""),Data!I5,IF(AND(Data!$N$4=9,Data!J5&lt;&gt;""),Data!J5,IF(AND(Data!$N$4=10,Data!K5&lt;&gt;""),Data!K5,""))))))))))</f>
        <v>21</v>
      </c>
      <c r="C7" s="82">
        <f>IF(AND(Data!$N$5=1,Data!B5&lt;&gt;""),Data!B5,IF(AND(Data!$N$5=2,Data!C5&lt;&gt;""),Data!C5,IF(AND(Data!$N$5=3,Data!D5&lt;&gt;""),Data!D5,IF(AND(Data!$N$5=4,Data!E5&lt;&gt;""),Data!E5,IF(AND(Data!$N$5=5,Data!F5&lt;&gt;""),Data!F5,IF(AND(Data!$N$5=6,Data!G5&lt;&gt;""),Data!G5,IF(AND(Data!$N$5=7,Data!H5&lt;&gt;""),Data!H5,IF(AND(Data!$N$5=8,Data!I5&lt;&gt;""),Data!I5,IF(AND(Data!$N$5=9,Data!J5&lt;&gt;""),Data!J5,IF(AND(Data!$N$5=10,Data!K5&lt;&gt;""),Data!K5,""))))))))))</f>
        <v>2448</v>
      </c>
      <c r="N7">
        <f ca="1"/>
        <v>7.866023199542604</v>
      </c>
      <c r="O7">
        <f ca="1"/>
        <v>302.33983411228519</v>
      </c>
    </row>
    <row r="8" spans="1:15" ht="14" x14ac:dyDescent="0.15">
      <c r="A8">
        <f t="shared" si="0"/>
        <v>4</v>
      </c>
      <c r="B8" s="82">
        <f>IF(AND(Data!$N$4=1,Data!B6&lt;&gt;""),Data!B6,IF(AND(Data!$N$4=2,Data!C6&lt;&gt;""),Data!C6,IF(AND(Data!$N$4=3,Data!D6&lt;&gt;""),Data!D6,IF(AND(Data!$N$4=4,Data!E6&lt;&gt;""),Data!E6,IF(AND(Data!$N$4=5,Data!F6&lt;&gt;""),Data!F6,IF(AND(Data!$N$4=6,Data!G6&lt;&gt;""),Data!G6,IF(AND(Data!$N$4=7,Data!H6&lt;&gt;""),Data!H6,IF(AND(Data!$N$4=8,Data!I6&lt;&gt;""),Data!I6,IF(AND(Data!$N$4=9,Data!J6&lt;&gt;""),Data!J6,IF(AND(Data!$N$4=10,Data!K6&lt;&gt;""),Data!K6,""))))))))))</f>
        <v>26</v>
      </c>
      <c r="C8" s="82">
        <f>IF(AND(Data!$N$5=1,Data!B6&lt;&gt;""),Data!B6,IF(AND(Data!$N$5=2,Data!C6&lt;&gt;""),Data!C6,IF(AND(Data!$N$5=3,Data!D6&lt;&gt;""),Data!D6,IF(AND(Data!$N$5=4,Data!E6&lt;&gt;""),Data!E6,IF(AND(Data!$N$5=5,Data!F6&lt;&gt;""),Data!F6,IF(AND(Data!$N$5=6,Data!G6&lt;&gt;""),Data!G6,IF(AND(Data!$N$5=7,Data!H6&lt;&gt;""),Data!H6,IF(AND(Data!$N$5=8,Data!I6&lt;&gt;""),Data!I6,IF(AND(Data!$N$5=9,Data!J6&lt;&gt;""),Data!J6,IF(AND(Data!$N$5=10,Data!K6&lt;&gt;""),Data!K6,""))))))))))</f>
        <v>2477</v>
      </c>
      <c r="N8">
        <f ca="1"/>
        <v>0.34223835298522925</v>
      </c>
      <c r="O8">
        <f ca="1"/>
        <v>790.60955785146234</v>
      </c>
    </row>
    <row r="9" spans="1:15" ht="14" x14ac:dyDescent="0.15">
      <c r="A9">
        <f t="shared" si="0"/>
        <v>5</v>
      </c>
      <c r="B9" s="82">
        <f>IF(AND(Data!$N$4=1,Data!B7&lt;&gt;""),Data!B7,IF(AND(Data!$N$4=2,Data!C7&lt;&gt;""),Data!C7,IF(AND(Data!$N$4=3,Data!D7&lt;&gt;""),Data!D7,IF(AND(Data!$N$4=4,Data!E7&lt;&gt;""),Data!E7,IF(AND(Data!$N$4=5,Data!F7&lt;&gt;""),Data!F7,IF(AND(Data!$N$4=6,Data!G7&lt;&gt;""),Data!G7,IF(AND(Data!$N$4=7,Data!H7&lt;&gt;""),Data!H7,IF(AND(Data!$N$4=8,Data!I7&lt;&gt;""),Data!I7,IF(AND(Data!$N$4=9,Data!J7&lt;&gt;""),Data!J7,IF(AND(Data!$N$4=10,Data!K7&lt;&gt;""),Data!K7,""))))))))))</f>
        <v>26</v>
      </c>
      <c r="C9" s="82">
        <f>IF(AND(Data!$N$5=1,Data!B7&lt;&gt;""),Data!B7,IF(AND(Data!$N$5=2,Data!C7&lt;&gt;""),Data!C7,IF(AND(Data!$N$5=3,Data!D7&lt;&gt;""),Data!D7,IF(AND(Data!$N$5=4,Data!E7&lt;&gt;""),Data!E7,IF(AND(Data!$N$5=5,Data!F7&lt;&gt;""),Data!F7,IF(AND(Data!$N$5=6,Data!G7&lt;&gt;""),Data!G7,IF(AND(Data!$N$5=7,Data!H7&lt;&gt;""),Data!H7,IF(AND(Data!$N$5=8,Data!I7&lt;&gt;""),Data!I7,IF(AND(Data!$N$5=9,Data!J7&lt;&gt;""),Data!J7,IF(AND(Data!$N$5=10,Data!K7&lt;&gt;""),Data!K7,""))))))))))</f>
        <v>2512</v>
      </c>
      <c r="N9">
        <f ca="1"/>
        <v>55.672908166074933</v>
      </c>
      <c r="O9">
        <f ca="1"/>
        <v>107</v>
      </c>
    </row>
    <row r="10" spans="1:15" ht="14" x14ac:dyDescent="0.15">
      <c r="A10">
        <f t="shared" si="0"/>
        <v>6</v>
      </c>
      <c r="B10" s="82">
        <f>IF(AND(Data!$N$4=1,Data!B8&lt;&gt;""),Data!B8,IF(AND(Data!$N$4=2,Data!C8&lt;&gt;""),Data!C8,IF(AND(Data!$N$4=3,Data!D8&lt;&gt;""),Data!D8,IF(AND(Data!$N$4=4,Data!E8&lt;&gt;""),Data!E8,IF(AND(Data!$N$4=5,Data!F8&lt;&gt;""),Data!F8,IF(AND(Data!$N$4=6,Data!G8&lt;&gt;""),Data!G8,IF(AND(Data!$N$4=7,Data!H8&lt;&gt;""),Data!H8,IF(AND(Data!$N$4=8,Data!I8&lt;&gt;""),Data!I8,IF(AND(Data!$N$4=9,Data!J8&lt;&gt;""),Data!J8,IF(AND(Data!$N$4=10,Data!K8&lt;&gt;""),Data!K8,""))))))))))</f>
        <v>21</v>
      </c>
      <c r="C10" s="82">
        <f>IF(AND(Data!$N$5=1,Data!B8&lt;&gt;""),Data!B8,IF(AND(Data!$N$5=2,Data!C8&lt;&gt;""),Data!C8,IF(AND(Data!$N$5=3,Data!D8&lt;&gt;""),Data!D8,IF(AND(Data!$N$5=4,Data!E8&lt;&gt;""),Data!E8,IF(AND(Data!$N$5=5,Data!F8&lt;&gt;""),Data!F8,IF(AND(Data!$N$5=6,Data!G8&lt;&gt;""),Data!G8,IF(AND(Data!$N$5=7,Data!H8&lt;&gt;""),Data!H8,IF(AND(Data!$N$5=8,Data!I8&lt;&gt;""),Data!I8,IF(AND(Data!$N$5=9,Data!J8&lt;&gt;""),Data!J8,IF(AND(Data!$N$5=10,Data!K8&lt;&gt;""),Data!K8,""))))))))))</f>
        <v>2514</v>
      </c>
      <c r="N10">
        <f ca="1"/>
        <v>34799101.328408703</v>
      </c>
      <c r="O10">
        <f ca="1"/>
        <v>66881791.607371077</v>
      </c>
    </row>
    <row r="11" spans="1:15" ht="14" x14ac:dyDescent="0.15">
      <c r="A11">
        <f t="shared" si="0"/>
        <v>7</v>
      </c>
      <c r="B11" s="82">
        <f>IF(AND(Data!$N$4=1,Data!B9&lt;&gt;""),Data!B9,IF(AND(Data!$N$4=2,Data!C9&lt;&gt;""),Data!C9,IF(AND(Data!$N$4=3,Data!D9&lt;&gt;""),Data!D9,IF(AND(Data!$N$4=4,Data!E9&lt;&gt;""),Data!E9,IF(AND(Data!$N$4=5,Data!F9&lt;&gt;""),Data!F9,IF(AND(Data!$N$4=6,Data!G9&lt;&gt;""),Data!G9,IF(AND(Data!$N$4=7,Data!H9&lt;&gt;""),Data!H9,IF(AND(Data!$N$4=8,Data!I9&lt;&gt;""),Data!I9,IF(AND(Data!$N$4=9,Data!J9&lt;&gt;""),Data!J9,IF(AND(Data!$N$4=10,Data!K9&lt;&gt;""),Data!K9,""))))))))))</f>
        <v>23</v>
      </c>
      <c r="C11" s="82">
        <f>IF(AND(Data!$N$5=1,Data!B9&lt;&gt;""),Data!B9,IF(AND(Data!$N$5=2,Data!C9&lt;&gt;""),Data!C9,IF(AND(Data!$N$5=3,Data!D9&lt;&gt;""),Data!D9,IF(AND(Data!$N$5=4,Data!E9&lt;&gt;""),Data!E9,IF(AND(Data!$N$5=5,Data!F9&lt;&gt;""),Data!F9,IF(AND(Data!$N$5=6,Data!G9&lt;&gt;""),Data!G9,IF(AND(Data!$N$5=7,Data!H9&lt;&gt;""),Data!H9,IF(AND(Data!$N$5=8,Data!I9&lt;&gt;""),Data!I9,IF(AND(Data!$N$5=9,Data!J9&lt;&gt;""),Data!J9,IF(AND(Data!$N$5=10,Data!K9&lt;&gt;""),Data!K9,""))))))))))</f>
        <v>2544</v>
      </c>
    </row>
    <row r="12" spans="1:15" ht="14" x14ac:dyDescent="0.15">
      <c r="A12">
        <f t="shared" si="0"/>
        <v>8</v>
      </c>
      <c r="B12" s="82">
        <f>IF(AND(Data!$N$4=1,Data!B10&lt;&gt;""),Data!B10,IF(AND(Data!$N$4=2,Data!C10&lt;&gt;""),Data!C10,IF(AND(Data!$N$4=3,Data!D10&lt;&gt;""),Data!D10,IF(AND(Data!$N$4=4,Data!E10&lt;&gt;""),Data!E10,IF(AND(Data!$N$4=5,Data!F10&lt;&gt;""),Data!F10,IF(AND(Data!$N$4=6,Data!G10&lt;&gt;""),Data!G10,IF(AND(Data!$N$4=7,Data!H10&lt;&gt;""),Data!H10,IF(AND(Data!$N$4=8,Data!I10&lt;&gt;""),Data!I10,IF(AND(Data!$N$4=9,Data!J10&lt;&gt;""),Data!J10,IF(AND(Data!$N$4=10,Data!K10&lt;&gt;""),Data!K10,""))))))))))</f>
        <v>29</v>
      </c>
      <c r="C12" s="82">
        <f>IF(AND(Data!$N$5=1,Data!B10&lt;&gt;""),Data!B10,IF(AND(Data!$N$5=2,Data!C10&lt;&gt;""),Data!C10,IF(AND(Data!$N$5=3,Data!D10&lt;&gt;""),Data!D10,IF(AND(Data!$N$5=4,Data!E10&lt;&gt;""),Data!E10,IF(AND(Data!$N$5=5,Data!F10&lt;&gt;""),Data!F10,IF(AND(Data!$N$5=6,Data!G10&lt;&gt;""),Data!G10,IF(AND(Data!$N$5=7,Data!H10&lt;&gt;""),Data!H10,IF(AND(Data!$N$5=8,Data!I10&lt;&gt;""),Data!I10,IF(AND(Data!$N$5=9,Data!J10&lt;&gt;""),Data!J10,IF(AND(Data!$N$5=10,Data!K10&lt;&gt;""),Data!K10,""))))))))))</f>
        <v>2578</v>
      </c>
    </row>
    <row r="13" spans="1:15" ht="14" x14ac:dyDescent="0.15">
      <c r="A13">
        <f t="shared" si="0"/>
        <v>9</v>
      </c>
      <c r="B13" s="82">
        <f>IF(AND(Data!$N$4=1,Data!B11&lt;&gt;""),Data!B11,IF(AND(Data!$N$4=2,Data!C11&lt;&gt;""),Data!C11,IF(AND(Data!$N$4=3,Data!D11&lt;&gt;""),Data!D11,IF(AND(Data!$N$4=4,Data!E11&lt;&gt;""),Data!E11,IF(AND(Data!$N$4=5,Data!F11&lt;&gt;""),Data!F11,IF(AND(Data!$N$4=6,Data!G11&lt;&gt;""),Data!G11,IF(AND(Data!$N$4=7,Data!H11&lt;&gt;""),Data!H11,IF(AND(Data!$N$4=8,Data!I11&lt;&gt;""),Data!I11,IF(AND(Data!$N$4=9,Data!J11&lt;&gt;""),Data!J11,IF(AND(Data!$N$4=10,Data!K11&lt;&gt;""),Data!K11,""))))))))))</f>
        <v>32</v>
      </c>
      <c r="C13" s="82">
        <f>IF(AND(Data!$N$5=1,Data!B11&lt;&gt;""),Data!B11,IF(AND(Data!$N$5=2,Data!C11&lt;&gt;""),Data!C11,IF(AND(Data!$N$5=3,Data!D11&lt;&gt;""),Data!D11,IF(AND(Data!$N$5=4,Data!E11&lt;&gt;""),Data!E11,IF(AND(Data!$N$5=5,Data!F11&lt;&gt;""),Data!F11,IF(AND(Data!$N$5=6,Data!G11&lt;&gt;""),Data!G11,IF(AND(Data!$N$5=7,Data!H11&lt;&gt;""),Data!H11,IF(AND(Data!$N$5=8,Data!I11&lt;&gt;""),Data!I11,IF(AND(Data!$N$5=9,Data!J11&lt;&gt;""),Data!J11,IF(AND(Data!$N$5=10,Data!K11&lt;&gt;""),Data!K11,""))))))))))</f>
        <v>2583</v>
      </c>
    </row>
    <row r="14" spans="1:15" ht="14" x14ac:dyDescent="0.15">
      <c r="A14">
        <f t="shared" si="0"/>
        <v>10</v>
      </c>
      <c r="B14" s="82">
        <f>IF(AND(Data!$N$4=1,Data!B12&lt;&gt;""),Data!B12,IF(AND(Data!$N$4=2,Data!C12&lt;&gt;""),Data!C12,IF(AND(Data!$N$4=3,Data!D12&lt;&gt;""),Data!D12,IF(AND(Data!$N$4=4,Data!E12&lt;&gt;""),Data!E12,IF(AND(Data!$N$4=5,Data!F12&lt;&gt;""),Data!F12,IF(AND(Data!$N$4=6,Data!G12&lt;&gt;""),Data!G12,IF(AND(Data!$N$4=7,Data!H12&lt;&gt;""),Data!H12,IF(AND(Data!$N$4=8,Data!I12&lt;&gt;""),Data!I12,IF(AND(Data!$N$4=9,Data!J12&lt;&gt;""),Data!J12,IF(AND(Data!$N$4=10,Data!K12&lt;&gt;""),Data!K12,""))))))))))</f>
        <v>31</v>
      </c>
      <c r="C14" s="82">
        <f>IF(AND(Data!$N$5=1,Data!B12&lt;&gt;""),Data!B12,IF(AND(Data!$N$5=2,Data!C12&lt;&gt;""),Data!C12,IF(AND(Data!$N$5=3,Data!D12&lt;&gt;""),Data!D12,IF(AND(Data!$N$5=4,Data!E12&lt;&gt;""),Data!E12,IF(AND(Data!$N$5=5,Data!F12&lt;&gt;""),Data!F12,IF(AND(Data!$N$5=6,Data!G12&lt;&gt;""),Data!G12,IF(AND(Data!$N$5=7,Data!H12&lt;&gt;""),Data!H12,IF(AND(Data!$N$5=8,Data!I12&lt;&gt;""),Data!I12,IF(AND(Data!$N$5=9,Data!J12&lt;&gt;""),Data!J12,IF(AND(Data!$N$5=10,Data!K12&lt;&gt;""),Data!K12,""))))))))))</f>
        <v>2600</v>
      </c>
    </row>
    <row r="15" spans="1:15" ht="14" x14ac:dyDescent="0.15">
      <c r="A15">
        <f t="shared" si="0"/>
        <v>11</v>
      </c>
      <c r="B15" s="82">
        <f>IF(AND(Data!$N$4=1,Data!B13&lt;&gt;""),Data!B13,IF(AND(Data!$N$4=2,Data!C13&lt;&gt;""),Data!C13,IF(AND(Data!$N$4=3,Data!D13&lt;&gt;""),Data!D13,IF(AND(Data!$N$4=4,Data!E13&lt;&gt;""),Data!E13,IF(AND(Data!$N$4=5,Data!F13&lt;&gt;""),Data!F13,IF(AND(Data!$N$4=6,Data!G13&lt;&gt;""),Data!G13,IF(AND(Data!$N$4=7,Data!H13&lt;&gt;""),Data!H13,IF(AND(Data!$N$4=8,Data!I13&lt;&gt;""),Data!I13,IF(AND(Data!$N$4=9,Data!J13&lt;&gt;""),Data!J13,IF(AND(Data!$N$4=10,Data!K13&lt;&gt;""),Data!K13,""))))))))))</f>
        <v>31</v>
      </c>
      <c r="C15" s="82">
        <f>IF(AND(Data!$N$5=1,Data!B13&lt;&gt;""),Data!B13,IF(AND(Data!$N$5=2,Data!C13&lt;&gt;""),Data!C13,IF(AND(Data!$N$5=3,Data!D13&lt;&gt;""),Data!D13,IF(AND(Data!$N$5=4,Data!E13&lt;&gt;""),Data!E13,IF(AND(Data!$N$5=5,Data!F13&lt;&gt;""),Data!F13,IF(AND(Data!$N$5=6,Data!G13&lt;&gt;""),Data!G13,IF(AND(Data!$N$5=7,Data!H13&lt;&gt;""),Data!H13,IF(AND(Data!$N$5=8,Data!I13&lt;&gt;""),Data!I13,IF(AND(Data!$N$5=9,Data!J13&lt;&gt;""),Data!J13,IF(AND(Data!$N$5=10,Data!K13&lt;&gt;""),Data!K13,""))))))))))</f>
        <v>2600</v>
      </c>
    </row>
    <row r="16" spans="1:15" ht="14" x14ac:dyDescent="0.15">
      <c r="A16">
        <f t="shared" si="0"/>
        <v>12</v>
      </c>
      <c r="B16" s="82">
        <f>IF(AND(Data!$N$4=1,Data!B14&lt;&gt;""),Data!B14,IF(AND(Data!$N$4=2,Data!C14&lt;&gt;""),Data!C14,IF(AND(Data!$N$4=3,Data!D14&lt;&gt;""),Data!D14,IF(AND(Data!$N$4=4,Data!E14&lt;&gt;""),Data!E14,IF(AND(Data!$N$4=5,Data!F14&lt;&gt;""),Data!F14,IF(AND(Data!$N$4=6,Data!G14&lt;&gt;""),Data!G14,IF(AND(Data!$N$4=7,Data!H14&lt;&gt;""),Data!H14,IF(AND(Data!$N$4=8,Data!I14&lt;&gt;""),Data!I14,IF(AND(Data!$N$4=9,Data!J14&lt;&gt;""),Data!J14,IF(AND(Data!$N$4=10,Data!K14&lt;&gt;""),Data!K14,""))))))))))</f>
        <v>23</v>
      </c>
      <c r="C16" s="82">
        <f>IF(AND(Data!$N$5=1,Data!B14&lt;&gt;""),Data!B14,IF(AND(Data!$N$5=2,Data!C14&lt;&gt;""),Data!C14,IF(AND(Data!$N$5=3,Data!D14&lt;&gt;""),Data!D14,IF(AND(Data!$N$5=4,Data!E14&lt;&gt;""),Data!E14,IF(AND(Data!$N$5=5,Data!F14&lt;&gt;""),Data!F14,IF(AND(Data!$N$5=6,Data!G14&lt;&gt;""),Data!G14,IF(AND(Data!$N$5=7,Data!H14&lt;&gt;""),Data!H14,IF(AND(Data!$N$5=8,Data!I14&lt;&gt;""),Data!I14,IF(AND(Data!$N$5=9,Data!J14&lt;&gt;""),Data!J14,IF(AND(Data!$N$5=10,Data!K14&lt;&gt;""),Data!K14,""))))))))))</f>
        <v>2601</v>
      </c>
    </row>
    <row r="17" spans="1:9" ht="14" x14ac:dyDescent="0.15">
      <c r="A17">
        <f t="shared" si="0"/>
        <v>13</v>
      </c>
      <c r="B17" s="82">
        <f>IF(AND(Data!$N$4=1,Data!B15&lt;&gt;""),Data!B15,IF(AND(Data!$N$4=2,Data!C15&lt;&gt;""),Data!C15,IF(AND(Data!$N$4=3,Data!D15&lt;&gt;""),Data!D15,IF(AND(Data!$N$4=4,Data!E15&lt;&gt;""),Data!E15,IF(AND(Data!$N$4=5,Data!F15&lt;&gt;""),Data!F15,IF(AND(Data!$N$4=6,Data!G15&lt;&gt;""),Data!G15,IF(AND(Data!$N$4=7,Data!H15&lt;&gt;""),Data!H15,IF(AND(Data!$N$4=8,Data!I15&lt;&gt;""),Data!I15,IF(AND(Data!$N$4=9,Data!J15&lt;&gt;""),Data!J15,IF(AND(Data!$N$4=10,Data!K15&lt;&gt;""),Data!K15,""))))))))))</f>
        <v>34</v>
      </c>
      <c r="C17" s="82">
        <f>IF(AND(Data!$N$5=1,Data!B15&lt;&gt;""),Data!B15,IF(AND(Data!$N$5=2,Data!C15&lt;&gt;""),Data!C15,IF(AND(Data!$N$5=3,Data!D15&lt;&gt;""),Data!D15,IF(AND(Data!$N$5=4,Data!E15&lt;&gt;""),Data!E15,IF(AND(Data!$N$5=5,Data!F15&lt;&gt;""),Data!F15,IF(AND(Data!$N$5=6,Data!G15&lt;&gt;""),Data!G15,IF(AND(Data!$N$5=7,Data!H15&lt;&gt;""),Data!H15,IF(AND(Data!$N$5=8,Data!I15&lt;&gt;""),Data!I15,IF(AND(Data!$N$5=9,Data!J15&lt;&gt;""),Data!J15,IF(AND(Data!$N$5=10,Data!K15&lt;&gt;""),Data!K15,""))))))))))</f>
        <v>2705</v>
      </c>
    </row>
    <row r="18" spans="1:9" ht="14" x14ac:dyDescent="0.15">
      <c r="A18">
        <f t="shared" si="0"/>
        <v>14</v>
      </c>
      <c r="B18" s="82">
        <f>IF(AND(Data!$N$4=1,Data!B16&lt;&gt;""),Data!B16,IF(AND(Data!$N$4=2,Data!C16&lt;&gt;""),Data!C16,IF(AND(Data!$N$4=3,Data!D16&lt;&gt;""),Data!D16,IF(AND(Data!$N$4=4,Data!E16&lt;&gt;""),Data!E16,IF(AND(Data!$N$4=5,Data!F16&lt;&gt;""),Data!F16,IF(AND(Data!$N$4=6,Data!G16&lt;&gt;""),Data!G16,IF(AND(Data!$N$4=7,Data!H16&lt;&gt;""),Data!H16,IF(AND(Data!$N$4=8,Data!I16&lt;&gt;""),Data!I16,IF(AND(Data!$N$4=9,Data!J16&lt;&gt;""),Data!J16,IF(AND(Data!$N$4=10,Data!K16&lt;&gt;""),Data!K16,""))))))))))</f>
        <v>31</v>
      </c>
      <c r="C18" s="82">
        <f>IF(AND(Data!$N$5=1,Data!B16&lt;&gt;""),Data!B16,IF(AND(Data!$N$5=2,Data!C16&lt;&gt;""),Data!C16,IF(AND(Data!$N$5=3,Data!D16&lt;&gt;""),Data!D16,IF(AND(Data!$N$5=4,Data!E16&lt;&gt;""),Data!E16,IF(AND(Data!$N$5=5,Data!F16&lt;&gt;""),Data!F16,IF(AND(Data!$N$5=6,Data!G16&lt;&gt;""),Data!G16,IF(AND(Data!$N$5=7,Data!H16&lt;&gt;""),Data!H16,IF(AND(Data!$N$5=8,Data!I16&lt;&gt;""),Data!I16,IF(AND(Data!$N$5=9,Data!J16&lt;&gt;""),Data!J16,IF(AND(Data!$N$5=10,Data!K16&lt;&gt;""),Data!K16,""))))))))))</f>
        <v>2731</v>
      </c>
    </row>
    <row r="19" spans="1:9" ht="14" x14ac:dyDescent="0.15">
      <c r="A19">
        <f t="shared" si="0"/>
        <v>15</v>
      </c>
      <c r="B19" s="82">
        <f>IF(AND(Data!$N$4=1,Data!B17&lt;&gt;""),Data!B17,IF(AND(Data!$N$4=2,Data!C17&lt;&gt;""),Data!C17,IF(AND(Data!$N$4=3,Data!D17&lt;&gt;""),Data!D17,IF(AND(Data!$N$4=4,Data!E17&lt;&gt;""),Data!E17,IF(AND(Data!$N$4=5,Data!F17&lt;&gt;""),Data!F17,IF(AND(Data!$N$4=6,Data!G17&lt;&gt;""),Data!G17,IF(AND(Data!$N$4=7,Data!H17&lt;&gt;""),Data!H17,IF(AND(Data!$N$4=8,Data!I17&lt;&gt;""),Data!I17,IF(AND(Data!$N$4=9,Data!J17&lt;&gt;""),Data!J17,IF(AND(Data!$N$4=10,Data!K17&lt;&gt;""),Data!K17,""))))))))))</f>
        <v>33</v>
      </c>
      <c r="C19" s="82">
        <f>IF(AND(Data!$N$5=1,Data!B17&lt;&gt;""),Data!B17,IF(AND(Data!$N$5=2,Data!C17&lt;&gt;""),Data!C17,IF(AND(Data!$N$5=3,Data!D17&lt;&gt;""),Data!D17,IF(AND(Data!$N$5=4,Data!E17&lt;&gt;""),Data!E17,IF(AND(Data!$N$5=5,Data!F17&lt;&gt;""),Data!F17,IF(AND(Data!$N$5=6,Data!G17&lt;&gt;""),Data!G17,IF(AND(Data!$N$5=7,Data!H17&lt;&gt;""),Data!H17,IF(AND(Data!$N$5=8,Data!I17&lt;&gt;""),Data!I17,IF(AND(Data!$N$5=9,Data!J17&lt;&gt;""),Data!J17,IF(AND(Data!$N$5=10,Data!K17&lt;&gt;""),Data!K17,""))))))))))</f>
        <v>2731</v>
      </c>
    </row>
    <row r="20" spans="1:9" ht="14" x14ac:dyDescent="0.15">
      <c r="A20">
        <f t="shared" si="0"/>
        <v>16</v>
      </c>
      <c r="B20" s="82">
        <f>IF(AND(Data!$N$4=1,Data!B18&lt;&gt;""),Data!B18,IF(AND(Data!$N$4=2,Data!C18&lt;&gt;""),Data!C18,IF(AND(Data!$N$4=3,Data!D18&lt;&gt;""),Data!D18,IF(AND(Data!$N$4=4,Data!E18&lt;&gt;""),Data!E18,IF(AND(Data!$N$4=5,Data!F18&lt;&gt;""),Data!F18,IF(AND(Data!$N$4=6,Data!G18&lt;&gt;""),Data!G18,IF(AND(Data!$N$4=7,Data!H18&lt;&gt;""),Data!H18,IF(AND(Data!$N$4=8,Data!I18&lt;&gt;""),Data!I18,IF(AND(Data!$N$4=9,Data!J18&lt;&gt;""),Data!J18,IF(AND(Data!$N$4=10,Data!K18&lt;&gt;""),Data!K18,""))))))))))</f>
        <v>22</v>
      </c>
      <c r="C20" s="82">
        <f>IF(AND(Data!$N$5=1,Data!B18&lt;&gt;""),Data!B18,IF(AND(Data!$N$5=2,Data!C18&lt;&gt;""),Data!C18,IF(AND(Data!$N$5=3,Data!D18&lt;&gt;""),Data!D18,IF(AND(Data!$N$5=4,Data!E18&lt;&gt;""),Data!E18,IF(AND(Data!$N$5=5,Data!F18&lt;&gt;""),Data!F18,IF(AND(Data!$N$5=6,Data!G18&lt;&gt;""),Data!G18,IF(AND(Data!$N$5=7,Data!H18&lt;&gt;""),Data!H18,IF(AND(Data!$N$5=8,Data!I18&lt;&gt;""),Data!I18,IF(AND(Data!$N$5=9,Data!J18&lt;&gt;""),Data!J18,IF(AND(Data!$N$5=10,Data!K18&lt;&gt;""),Data!K18,""))))))))))</f>
        <v>2789</v>
      </c>
    </row>
    <row r="21" spans="1:9" ht="14" x14ac:dyDescent="0.15">
      <c r="A21">
        <f t="shared" si="0"/>
        <v>17</v>
      </c>
      <c r="B21" s="82">
        <f>IF(AND(Data!$N$4=1,Data!B19&lt;&gt;""),Data!B19,IF(AND(Data!$N$4=2,Data!C19&lt;&gt;""),Data!C19,IF(AND(Data!$N$4=3,Data!D19&lt;&gt;""),Data!D19,IF(AND(Data!$N$4=4,Data!E19&lt;&gt;""),Data!E19,IF(AND(Data!$N$4=5,Data!F19&lt;&gt;""),Data!F19,IF(AND(Data!$N$4=6,Data!G19&lt;&gt;""),Data!G19,IF(AND(Data!$N$4=7,Data!H19&lt;&gt;""),Data!H19,IF(AND(Data!$N$4=8,Data!I19&lt;&gt;""),Data!I19,IF(AND(Data!$N$4=9,Data!J19&lt;&gt;""),Data!J19,IF(AND(Data!$N$4=10,Data!K19&lt;&gt;""),Data!K19,""))))))))))</f>
        <v>25</v>
      </c>
      <c r="C21" s="82">
        <f>IF(AND(Data!$N$5=1,Data!B19&lt;&gt;""),Data!B19,IF(AND(Data!$N$5=2,Data!C19&lt;&gt;""),Data!C19,IF(AND(Data!$N$5=3,Data!D19&lt;&gt;""),Data!D19,IF(AND(Data!$N$5=4,Data!E19&lt;&gt;""),Data!E19,IF(AND(Data!$N$5=5,Data!F19&lt;&gt;""),Data!F19,IF(AND(Data!$N$5=6,Data!G19&lt;&gt;""),Data!G19,IF(AND(Data!$N$5=7,Data!H19&lt;&gt;""),Data!H19,IF(AND(Data!$N$5=8,Data!I19&lt;&gt;""),Data!I19,IF(AND(Data!$N$5=9,Data!J19&lt;&gt;""),Data!J19,IF(AND(Data!$N$5=10,Data!K19&lt;&gt;""),Data!K19,""))))))))))</f>
        <v>2921</v>
      </c>
    </row>
    <row r="22" spans="1:9" ht="14" x14ac:dyDescent="0.15">
      <c r="A22">
        <f t="shared" si="0"/>
        <v>18</v>
      </c>
      <c r="B22" s="82">
        <f>IF(AND(Data!$N$4=1,Data!B20&lt;&gt;""),Data!B20,IF(AND(Data!$N$4=2,Data!C20&lt;&gt;""),Data!C20,IF(AND(Data!$N$4=3,Data!D20&lt;&gt;""),Data!D20,IF(AND(Data!$N$4=4,Data!E20&lt;&gt;""),Data!E20,IF(AND(Data!$N$4=5,Data!F20&lt;&gt;""),Data!F20,IF(AND(Data!$N$4=6,Data!G20&lt;&gt;""),Data!G20,IF(AND(Data!$N$4=7,Data!H20&lt;&gt;""),Data!H20,IF(AND(Data!$N$4=8,Data!I20&lt;&gt;""),Data!I20,IF(AND(Data!$N$4=9,Data!J20&lt;&gt;""),Data!J20,IF(AND(Data!$N$4=10,Data!K20&lt;&gt;""),Data!K20,""))))))))))</f>
        <v>33</v>
      </c>
      <c r="C22" s="82">
        <f>IF(AND(Data!$N$5=1,Data!B20&lt;&gt;""),Data!B20,IF(AND(Data!$N$5=2,Data!C20&lt;&gt;""),Data!C20,IF(AND(Data!$N$5=3,Data!D20&lt;&gt;""),Data!D20,IF(AND(Data!$N$5=4,Data!E20&lt;&gt;""),Data!E20,IF(AND(Data!$N$5=5,Data!F20&lt;&gt;""),Data!F20,IF(AND(Data!$N$5=6,Data!G20&lt;&gt;""),Data!G20,IF(AND(Data!$N$5=7,Data!H20&lt;&gt;""),Data!H20,IF(AND(Data!$N$5=8,Data!I20&lt;&gt;""),Data!I20,IF(AND(Data!$N$5=9,Data!J20&lt;&gt;""),Data!J20,IF(AND(Data!$N$5=10,Data!K20&lt;&gt;""),Data!K20,""))))))))))</f>
        <v>2972</v>
      </c>
    </row>
    <row r="23" spans="1:9" ht="14" x14ac:dyDescent="0.15">
      <c r="A23">
        <f t="shared" si="0"/>
        <v>19</v>
      </c>
      <c r="B23" s="82">
        <f>IF(AND(Data!$N$4=1,Data!B21&lt;&gt;""),Data!B21,IF(AND(Data!$N$4=2,Data!C21&lt;&gt;""),Data!C21,IF(AND(Data!$N$4=3,Data!D21&lt;&gt;""),Data!D21,IF(AND(Data!$N$4=4,Data!E21&lt;&gt;""),Data!E21,IF(AND(Data!$N$4=5,Data!F21&lt;&gt;""),Data!F21,IF(AND(Data!$N$4=6,Data!G21&lt;&gt;""),Data!G21,IF(AND(Data!$N$4=7,Data!H21&lt;&gt;""),Data!H21,IF(AND(Data!$N$4=8,Data!I21&lt;&gt;""),Data!I21,IF(AND(Data!$N$4=9,Data!J21&lt;&gt;""),Data!J21,IF(AND(Data!$N$4=10,Data!K21&lt;&gt;""),Data!K21,""))))))))))</f>
        <v>38</v>
      </c>
      <c r="C23" s="82">
        <f>IF(AND(Data!$N$5=1,Data!B21&lt;&gt;""),Data!B21,IF(AND(Data!$N$5=2,Data!C21&lt;&gt;""),Data!C21,IF(AND(Data!$N$5=3,Data!D21&lt;&gt;""),Data!D21,IF(AND(Data!$N$5=4,Data!E21&lt;&gt;""),Data!E21,IF(AND(Data!$N$5=5,Data!F21&lt;&gt;""),Data!F21,IF(AND(Data!$N$5=6,Data!G21&lt;&gt;""),Data!G21,IF(AND(Data!$N$5=7,Data!H21&lt;&gt;""),Data!H21,IF(AND(Data!$N$5=8,Data!I21&lt;&gt;""),Data!I21,IF(AND(Data!$N$5=9,Data!J21&lt;&gt;""),Data!J21,IF(AND(Data!$N$5=10,Data!K21&lt;&gt;""),Data!K21,""))))))))))</f>
        <v>2995</v>
      </c>
      <c r="E23" s="153" t="s">
        <v>39</v>
      </c>
      <c r="F23" s="154"/>
      <c r="G23" s="154"/>
      <c r="H23" s="154"/>
      <c r="I23" s="155"/>
    </row>
    <row r="24" spans="1:9" ht="14" x14ac:dyDescent="0.15">
      <c r="A24">
        <f t="shared" si="0"/>
        <v>20</v>
      </c>
      <c r="B24" s="82">
        <f>IF(AND(Data!$N$4=1,Data!B22&lt;&gt;""),Data!B22,IF(AND(Data!$N$4=2,Data!C22&lt;&gt;""),Data!C22,IF(AND(Data!$N$4=3,Data!D22&lt;&gt;""),Data!D22,IF(AND(Data!$N$4=4,Data!E22&lt;&gt;""),Data!E22,IF(AND(Data!$N$4=5,Data!F22&lt;&gt;""),Data!F22,IF(AND(Data!$N$4=6,Data!G22&lt;&gt;""),Data!G22,IF(AND(Data!$N$4=7,Data!H22&lt;&gt;""),Data!H22,IF(AND(Data!$N$4=8,Data!I22&lt;&gt;""),Data!I22,IF(AND(Data!$N$4=9,Data!J22&lt;&gt;""),Data!J22,IF(AND(Data!$N$4=10,Data!K22&lt;&gt;""),Data!K22,""))))))))))</f>
        <v>36</v>
      </c>
      <c r="C24" s="82">
        <f>IF(AND(Data!$N$5=1,Data!B22&lt;&gt;""),Data!B22,IF(AND(Data!$N$5=2,Data!C22&lt;&gt;""),Data!C22,IF(AND(Data!$N$5=3,Data!D22&lt;&gt;""),Data!D22,IF(AND(Data!$N$5=4,Data!E22&lt;&gt;""),Data!E22,IF(AND(Data!$N$5=5,Data!F22&lt;&gt;""),Data!F22,IF(AND(Data!$N$5=6,Data!G22&lt;&gt;""),Data!G22,IF(AND(Data!$N$5=7,Data!H22&lt;&gt;""),Data!H22,IF(AND(Data!$N$5=8,Data!I22&lt;&gt;""),Data!I22,IF(AND(Data!$N$5=9,Data!J22&lt;&gt;""),Data!J22,IF(AND(Data!$N$5=10,Data!K22&lt;&gt;""),Data!K22,""))))))))))</f>
        <v>3020</v>
      </c>
      <c r="E24" s="45"/>
      <c r="F24" s="47"/>
      <c r="G24" s="46"/>
    </row>
    <row r="25" spans="1:9" ht="14" x14ac:dyDescent="0.15">
      <c r="A25">
        <f t="shared" si="0"/>
        <v>21</v>
      </c>
      <c r="B25" s="82">
        <f>IF(AND(Data!$N$4=1,Data!B23&lt;&gt;""),Data!B23,IF(AND(Data!$N$4=2,Data!C23&lt;&gt;""),Data!C23,IF(AND(Data!$N$4=3,Data!D23&lt;&gt;""),Data!D23,IF(AND(Data!$N$4=4,Data!E23&lt;&gt;""),Data!E23,IF(AND(Data!$N$4=5,Data!F23&lt;&gt;""),Data!F23,IF(AND(Data!$N$4=6,Data!G23&lt;&gt;""),Data!G23,IF(AND(Data!$N$4=7,Data!H23&lt;&gt;""),Data!H23,IF(AND(Data!$N$4=8,Data!I23&lt;&gt;""),Data!I23,IF(AND(Data!$N$4=9,Data!J23&lt;&gt;""),Data!J23,IF(AND(Data!$N$4=10,Data!K23&lt;&gt;""),Data!K23,""))))))))))</f>
        <v>31</v>
      </c>
      <c r="C25" s="82">
        <f>IF(AND(Data!$N$5=1,Data!B23&lt;&gt;""),Data!B23,IF(AND(Data!$N$5=2,Data!C23&lt;&gt;""),Data!C23,IF(AND(Data!$N$5=3,Data!D23&lt;&gt;""),Data!D23,IF(AND(Data!$N$5=4,Data!E23&lt;&gt;""),Data!E23,IF(AND(Data!$N$5=5,Data!F23&lt;&gt;""),Data!F23,IF(AND(Data!$N$5=6,Data!G23&lt;&gt;""),Data!G23,IF(AND(Data!$N$5=7,Data!H23&lt;&gt;""),Data!H23,IF(AND(Data!$N$5=8,Data!I23&lt;&gt;""),Data!I23,IF(AND(Data!$N$5=9,Data!J23&lt;&gt;""),Data!J23,IF(AND(Data!$N$5=10,Data!K23&lt;&gt;""),Data!K23,""))))))))))</f>
        <v>3067</v>
      </c>
      <c r="E25" s="26" t="s">
        <v>40</v>
      </c>
      <c r="F25" s="23">
        <f ca="1">IF(AND(B5&lt;&gt;"",C5&lt;&gt;""),N6,"")</f>
        <v>58.691765943109544</v>
      </c>
      <c r="G25" s="24"/>
      <c r="H25" s="26" t="s">
        <v>41</v>
      </c>
      <c r="I25" s="26" t="s">
        <v>42</v>
      </c>
    </row>
    <row r="26" spans="1:9" ht="14" x14ac:dyDescent="0.15">
      <c r="A26">
        <f t="shared" si="0"/>
        <v>22</v>
      </c>
      <c r="B26" s="82">
        <f>IF(AND(Data!$N$4=1,Data!B24&lt;&gt;""),Data!B24,IF(AND(Data!$N$4=2,Data!C24&lt;&gt;""),Data!C24,IF(AND(Data!$N$4=3,Data!D24&lt;&gt;""),Data!D24,IF(AND(Data!$N$4=4,Data!E24&lt;&gt;""),Data!E24,IF(AND(Data!$N$4=5,Data!F24&lt;&gt;""),Data!F24,IF(AND(Data!$N$4=6,Data!G24&lt;&gt;""),Data!G24,IF(AND(Data!$N$4=7,Data!H24&lt;&gt;""),Data!H24,IF(AND(Data!$N$4=8,Data!I24&lt;&gt;""),Data!I24,IF(AND(Data!$N$4=9,Data!J24&lt;&gt;""),Data!J24,IF(AND(Data!$N$4=10,Data!K24&lt;&gt;""),Data!K24,""))))))))))</f>
        <v>35</v>
      </c>
      <c r="C26" s="82">
        <f>IF(AND(Data!$N$5=1,Data!B24&lt;&gt;""),Data!B24,IF(AND(Data!$N$5=2,Data!C24&lt;&gt;""),Data!C24,IF(AND(Data!$N$5=3,Data!D24&lt;&gt;""),Data!D24,IF(AND(Data!$N$5=4,Data!E24&lt;&gt;""),Data!E24,IF(AND(Data!$N$5=5,Data!F24&lt;&gt;""),Data!F24,IF(AND(Data!$N$5=6,Data!G24&lt;&gt;""),Data!G24,IF(AND(Data!$N$5=7,Data!H24&lt;&gt;""),Data!H24,IF(AND(Data!$N$5=8,Data!I24&lt;&gt;""),Data!I24,IF(AND(Data!$N$5=9,Data!J24&lt;&gt;""),Data!J24,IF(AND(Data!$N$5=10,Data!K24&lt;&gt;""),Data!K24,""))))))))))</f>
        <v>3121</v>
      </c>
      <c r="E26" s="26" t="s">
        <v>43</v>
      </c>
      <c r="F26" s="57">
        <f ca="1">IF(AND(B5&lt;&gt;"",C5&lt;&gt;""),O6,"")</f>
        <v>1938.1577737132816</v>
      </c>
      <c r="G26" s="24"/>
      <c r="H26" s="29"/>
      <c r="I26" s="57" t="str">
        <f>IF(H26&lt;&gt;"",(F25*H26)+F26,"")</f>
        <v/>
      </c>
    </row>
    <row r="27" spans="1:9" ht="14" x14ac:dyDescent="0.15">
      <c r="A27">
        <f t="shared" si="0"/>
        <v>23</v>
      </c>
      <c r="B27" s="82">
        <f>IF(AND(Data!$N$4=1,Data!B25&lt;&gt;""),Data!B25,IF(AND(Data!$N$4=2,Data!C25&lt;&gt;""),Data!C25,IF(AND(Data!$N$4=3,Data!D25&lt;&gt;""),Data!D25,IF(AND(Data!$N$4=4,Data!E25&lt;&gt;""),Data!E25,IF(AND(Data!$N$4=5,Data!F25&lt;&gt;""),Data!F25,IF(AND(Data!$N$4=6,Data!G25&lt;&gt;""),Data!G25,IF(AND(Data!$N$4=7,Data!H25&lt;&gt;""),Data!H25,IF(AND(Data!$N$4=8,Data!I25&lt;&gt;""),Data!I25,IF(AND(Data!$N$4=9,Data!J25&lt;&gt;""),Data!J25,IF(AND(Data!$N$4=10,Data!K25&lt;&gt;""),Data!K25,""))))))))))</f>
        <v>43</v>
      </c>
      <c r="C27" s="82">
        <f>IF(AND(Data!$N$5=1,Data!B25&lt;&gt;""),Data!B25,IF(AND(Data!$N$5=2,Data!C25&lt;&gt;""),Data!C25,IF(AND(Data!$N$5=3,Data!D25&lt;&gt;""),Data!D25,IF(AND(Data!$N$5=4,Data!E25&lt;&gt;""),Data!E25,IF(AND(Data!$N$5=5,Data!F25&lt;&gt;""),Data!F25,IF(AND(Data!$N$5=6,Data!G25&lt;&gt;""),Data!G25,IF(AND(Data!$N$5=7,Data!H25&lt;&gt;""),Data!H25,IF(AND(Data!$N$5=8,Data!I25&lt;&gt;""),Data!I25,IF(AND(Data!$N$5=9,Data!J25&lt;&gt;""),Data!J25,IF(AND(Data!$N$5=10,Data!K25&lt;&gt;""),Data!K25,""))))))))))</f>
        <v>3159</v>
      </c>
      <c r="E27" s="58"/>
      <c r="F27" s="59"/>
      <c r="G27" s="24"/>
      <c r="H27" s="24"/>
      <c r="I27" s="24"/>
    </row>
    <row r="28" spans="1:9" ht="15" x14ac:dyDescent="0.15">
      <c r="A28">
        <f t="shared" si="0"/>
        <v>24</v>
      </c>
      <c r="B28" s="82">
        <f>IF(AND(Data!$N$4=1,Data!B26&lt;&gt;""),Data!B26,IF(AND(Data!$N$4=2,Data!C26&lt;&gt;""),Data!C26,IF(AND(Data!$N$4=3,Data!D26&lt;&gt;""),Data!D26,IF(AND(Data!$N$4=4,Data!E26&lt;&gt;""),Data!E26,IF(AND(Data!$N$4=5,Data!F26&lt;&gt;""),Data!F26,IF(AND(Data!$N$4=6,Data!G26&lt;&gt;""),Data!G26,IF(AND(Data!$N$4=7,Data!H26&lt;&gt;""),Data!H26,IF(AND(Data!$N$4=8,Data!I26&lt;&gt;""),Data!I26,IF(AND(Data!$N$4=9,Data!J26&lt;&gt;""),Data!J26,IF(AND(Data!$N$4=10,Data!K26&lt;&gt;""),Data!K26,""))))))))))</f>
        <v>44</v>
      </c>
      <c r="C28" s="82">
        <f>IF(AND(Data!$N$5=1,Data!B26&lt;&gt;""),Data!B26,IF(AND(Data!$N$5=2,Data!C26&lt;&gt;""),Data!C26,IF(AND(Data!$N$5=3,Data!D26&lt;&gt;""),Data!D26,IF(AND(Data!$N$5=4,Data!E26&lt;&gt;""),Data!E26,IF(AND(Data!$N$5=5,Data!F26&lt;&gt;""),Data!F26,IF(AND(Data!$N$5=6,Data!G26&lt;&gt;""),Data!G26,IF(AND(Data!$N$5=7,Data!H26&lt;&gt;""),Data!H26,IF(AND(Data!$N$5=8,Data!I26&lt;&gt;""),Data!I26,IF(AND(Data!$N$5=9,Data!J26&lt;&gt;""),Data!J26,IF(AND(Data!$N$5=10,Data!K26&lt;&gt;""),Data!K26,""))))))))))</f>
        <v>3259</v>
      </c>
      <c r="E28" s="22" t="s">
        <v>60</v>
      </c>
      <c r="F28" s="23">
        <f ca="1">IF(AND(B5&lt;&gt;"",C5&lt;&gt;""),N8,"")</f>
        <v>0.34223835298522925</v>
      </c>
      <c r="G28" s="24"/>
      <c r="H28" s="22" t="s">
        <v>44</v>
      </c>
      <c r="I28" s="23">
        <f ca="1">IF(AND(B5&lt;&gt;"",C5&lt;&gt;""),CORREL(_var1a, _var2a),"")</f>
        <v>0.58501141269656376</v>
      </c>
    </row>
    <row r="29" spans="1:9" ht="14" x14ac:dyDescent="0.15">
      <c r="A29">
        <f t="shared" si="0"/>
        <v>25</v>
      </c>
      <c r="B29" s="82">
        <f>IF(AND(Data!$N$4=1,Data!B27&lt;&gt;""),Data!B27,IF(AND(Data!$N$4=2,Data!C27&lt;&gt;""),Data!C27,IF(AND(Data!$N$4=3,Data!D27&lt;&gt;""),Data!D27,IF(AND(Data!$N$4=4,Data!E27&lt;&gt;""),Data!E27,IF(AND(Data!$N$4=5,Data!F27&lt;&gt;""),Data!F27,IF(AND(Data!$N$4=6,Data!G27&lt;&gt;""),Data!G27,IF(AND(Data!$N$4=7,Data!H27&lt;&gt;""),Data!H27,IF(AND(Data!$N$4=8,Data!I27&lt;&gt;""),Data!I27,IF(AND(Data!$N$4=9,Data!J27&lt;&gt;""),Data!J27,IF(AND(Data!$N$4=10,Data!K27&lt;&gt;""),Data!K27,""))))))))))</f>
        <v>28</v>
      </c>
      <c r="C29" s="82">
        <f>IF(AND(Data!$N$5=1,Data!B27&lt;&gt;""),Data!B27,IF(AND(Data!$N$5=2,Data!C27&lt;&gt;""),Data!C27,IF(AND(Data!$N$5=3,Data!D27&lt;&gt;""),Data!D27,IF(AND(Data!$N$5=4,Data!E27&lt;&gt;""),Data!E27,IF(AND(Data!$N$5=5,Data!F27&lt;&gt;""),Data!F27,IF(AND(Data!$N$5=6,Data!G27&lt;&gt;""),Data!G27,IF(AND(Data!$N$5=7,Data!H27&lt;&gt;""),Data!H27,IF(AND(Data!$N$5=8,Data!I27&lt;&gt;""),Data!I27,IF(AND(Data!$N$5=9,Data!J27&lt;&gt;""),Data!J27,IF(AND(Data!$N$5=10,Data!K27&lt;&gt;""),Data!K27,""))))))))))</f>
        <v>3348</v>
      </c>
      <c r="E29" s="24"/>
      <c r="F29" s="24"/>
      <c r="G29" s="24"/>
      <c r="H29" s="24"/>
      <c r="I29" s="24"/>
    </row>
    <row r="30" spans="1:9" ht="14" x14ac:dyDescent="0.15">
      <c r="A30">
        <f t="shared" si="0"/>
        <v>26</v>
      </c>
      <c r="B30" s="82">
        <f>IF(AND(Data!$N$4=1,Data!B28&lt;&gt;""),Data!B28,IF(AND(Data!$N$4=2,Data!C28&lt;&gt;""),Data!C28,IF(AND(Data!$N$4=3,Data!D28&lt;&gt;""),Data!D28,IF(AND(Data!$N$4=4,Data!E28&lt;&gt;""),Data!E28,IF(AND(Data!$N$4=5,Data!F28&lt;&gt;""),Data!F28,IF(AND(Data!$N$4=6,Data!G28&lt;&gt;""),Data!G28,IF(AND(Data!$N$4=7,Data!H28&lt;&gt;""),Data!H28,IF(AND(Data!$N$4=8,Data!I28&lt;&gt;""),Data!I28,IF(AND(Data!$N$4=9,Data!J28&lt;&gt;""),Data!J28,IF(AND(Data!$N$4=10,Data!K28&lt;&gt;""),Data!K28,""))))))))))</f>
        <v>30</v>
      </c>
      <c r="C30" s="82">
        <f>IF(AND(Data!$N$5=1,Data!B28&lt;&gt;""),Data!B28,IF(AND(Data!$N$5=2,Data!C28&lt;&gt;""),Data!C28,IF(AND(Data!$N$5=3,Data!D28&lt;&gt;""),Data!D28,IF(AND(Data!$N$5=4,Data!E28&lt;&gt;""),Data!E28,IF(AND(Data!$N$5=5,Data!F28&lt;&gt;""),Data!F28,IF(AND(Data!$N$5=6,Data!G28&lt;&gt;""),Data!G28,IF(AND(Data!$N$5=7,Data!H28&lt;&gt;""),Data!H28,IF(AND(Data!$N$5=8,Data!I28&lt;&gt;""),Data!I28,IF(AND(Data!$N$5=9,Data!J28&lt;&gt;""),Data!J28,IF(AND(Data!$N$5=10,Data!K28&lt;&gt;""),Data!K28,""))))))))))</f>
        <v>3350</v>
      </c>
      <c r="E30" s="26" t="s">
        <v>45</v>
      </c>
      <c r="F30" s="60" t="s">
        <v>46</v>
      </c>
      <c r="G30" s="61"/>
      <c r="H30" s="26" t="s">
        <v>47</v>
      </c>
      <c r="I30" s="26" t="s">
        <v>48</v>
      </c>
    </row>
    <row r="31" spans="1:9" ht="14" x14ac:dyDescent="0.15">
      <c r="A31">
        <f t="shared" si="0"/>
        <v>27</v>
      </c>
      <c r="B31" s="82">
        <f>IF(AND(Data!$N$4=1,Data!B29&lt;&gt;""),Data!B29,IF(AND(Data!$N$4=2,Data!C29&lt;&gt;""),Data!C29,IF(AND(Data!$N$4=3,Data!D29&lt;&gt;""),Data!D29,IF(AND(Data!$N$4=4,Data!E29&lt;&gt;""),Data!E29,IF(AND(Data!$N$4=5,Data!F29&lt;&gt;""),Data!F29,IF(AND(Data!$N$4=6,Data!G29&lt;&gt;""),Data!G29,IF(AND(Data!$N$4=7,Data!H29&lt;&gt;""),Data!H29,IF(AND(Data!$N$4=8,Data!I29&lt;&gt;""),Data!I29,IF(AND(Data!$N$4=9,Data!J29&lt;&gt;""),Data!J29,IF(AND(Data!$N$4=10,Data!K29&lt;&gt;""),Data!K29,""))))))))))</f>
        <v>36</v>
      </c>
      <c r="C31" s="82">
        <f>IF(AND(Data!$N$5=1,Data!B29&lt;&gt;""),Data!B29,IF(AND(Data!$N$5=2,Data!C29&lt;&gt;""),Data!C29,IF(AND(Data!$N$5=3,Data!D29&lt;&gt;""),Data!D29,IF(AND(Data!$N$5=4,Data!E29&lt;&gt;""),Data!E29,IF(AND(Data!$N$5=5,Data!F29&lt;&gt;""),Data!F29,IF(AND(Data!$N$5=6,Data!G29&lt;&gt;""),Data!G29,IF(AND(Data!$N$5=7,Data!H29&lt;&gt;""),Data!H29,IF(AND(Data!$N$5=8,Data!I29&lt;&gt;""),Data!I29,IF(AND(Data!$N$5=9,Data!J29&lt;&gt;""),Data!J29,IF(AND(Data!$N$5=10,Data!K29&lt;&gt;""),Data!K29,""))))))))))</f>
        <v>3586</v>
      </c>
      <c r="E31" s="62">
        <f ca="1">IF(B5&lt;&gt;"",AVERAGE(_var1a),"")</f>
        <v>37.211009174311926</v>
      </c>
      <c r="F31" s="62">
        <f ca="1">IF(B5&lt;&gt;"",STDEV(_var1a),"")</f>
        <v>9.6715250190628925</v>
      </c>
      <c r="G31" s="63"/>
      <c r="H31" s="57">
        <f ca="1">IF(C5&lt;&gt;"",AVERAGE(_var2a),"")</f>
        <v>4122.1376146788989</v>
      </c>
      <c r="I31" s="57">
        <f ca="1">IF(C5&lt;&gt;"",STDEV(_var2a),"")</f>
        <v>970.3039469183708</v>
      </c>
    </row>
    <row r="32" spans="1:9" ht="14" x14ac:dyDescent="0.15">
      <c r="A32">
        <f t="shared" si="0"/>
        <v>28</v>
      </c>
      <c r="B32" s="82">
        <f>IF(AND(Data!$N$4=1,Data!B30&lt;&gt;""),Data!B30,IF(AND(Data!$N$4=2,Data!C30&lt;&gt;""),Data!C30,IF(AND(Data!$N$4=3,Data!D30&lt;&gt;""),Data!D30,IF(AND(Data!$N$4=4,Data!E30&lt;&gt;""),Data!E30,IF(AND(Data!$N$4=5,Data!F30&lt;&gt;""),Data!F30,IF(AND(Data!$N$4=6,Data!G30&lt;&gt;""),Data!G30,IF(AND(Data!$N$4=7,Data!H30&lt;&gt;""),Data!H30,IF(AND(Data!$N$4=8,Data!I30&lt;&gt;""),Data!I30,IF(AND(Data!$N$4=9,Data!J30&lt;&gt;""),Data!J30,IF(AND(Data!$N$4=10,Data!K30&lt;&gt;""),Data!K30,""))))))))))</f>
        <v>45</v>
      </c>
      <c r="C32" s="82">
        <f>IF(AND(Data!$N$5=1,Data!B30&lt;&gt;""),Data!B30,IF(AND(Data!$N$5=2,Data!C30&lt;&gt;""),Data!C30,IF(AND(Data!$N$5=3,Data!D30&lt;&gt;""),Data!D30,IF(AND(Data!$N$5=4,Data!E30&lt;&gt;""),Data!E30,IF(AND(Data!$N$5=5,Data!F30&lt;&gt;""),Data!F30,IF(AND(Data!$N$5=6,Data!G30&lt;&gt;""),Data!G30,IF(AND(Data!$N$5=7,Data!H30&lt;&gt;""),Data!H30,IF(AND(Data!$N$5=8,Data!I30&lt;&gt;""),Data!I30,IF(AND(Data!$N$5=9,Data!J30&lt;&gt;""),Data!J30,IF(AND(Data!$N$5=10,Data!K30&lt;&gt;""),Data!K30,""))))))))))</f>
        <v>3605</v>
      </c>
      <c r="E32" s="24"/>
      <c r="F32" s="24"/>
      <c r="G32" s="24"/>
      <c r="H32" s="24"/>
      <c r="I32" s="24"/>
    </row>
    <row r="33" spans="1:9" ht="14" x14ac:dyDescent="0.15">
      <c r="A33">
        <f t="shared" si="0"/>
        <v>29</v>
      </c>
      <c r="B33" s="82">
        <f>IF(AND(Data!$N$4=1,Data!B31&lt;&gt;""),Data!B31,IF(AND(Data!$N$4=2,Data!C31&lt;&gt;""),Data!C31,IF(AND(Data!$N$4=3,Data!D31&lt;&gt;""),Data!D31,IF(AND(Data!$N$4=4,Data!E31&lt;&gt;""),Data!E31,IF(AND(Data!$N$4=5,Data!F31&lt;&gt;""),Data!F31,IF(AND(Data!$N$4=6,Data!G31&lt;&gt;""),Data!G31,IF(AND(Data!$N$4=7,Data!H31&lt;&gt;""),Data!H31,IF(AND(Data!$N$4=8,Data!I31&lt;&gt;""),Data!I31,IF(AND(Data!$N$4=9,Data!J31&lt;&gt;""),Data!J31,IF(AND(Data!$N$4=10,Data!K31&lt;&gt;""),Data!K31,""))))))))))</f>
        <v>36</v>
      </c>
      <c r="C33" s="82">
        <f>IF(AND(Data!$N$5=1,Data!B31&lt;&gt;""),Data!B31,IF(AND(Data!$N$5=2,Data!C31&lt;&gt;""),Data!C31,IF(AND(Data!$N$5=3,Data!D31&lt;&gt;""),Data!D31,IF(AND(Data!$N$5=4,Data!E31&lt;&gt;""),Data!E31,IF(AND(Data!$N$5=5,Data!F31&lt;&gt;""),Data!F31,IF(AND(Data!$N$5=6,Data!G31&lt;&gt;""),Data!G31,IF(AND(Data!$N$5=7,Data!H31&lt;&gt;""),Data!H31,IF(AND(Data!$N$5=8,Data!I31&lt;&gt;""),Data!I31,IF(AND(Data!$N$5=9,Data!J31&lt;&gt;""),Data!J31,IF(AND(Data!$N$5=10,Data!K31&lt;&gt;""),Data!K31,""))))))))))</f>
        <v>3611</v>
      </c>
      <c r="E33" s="156" t="s">
        <v>49</v>
      </c>
      <c r="F33" s="156"/>
      <c r="G33" s="24"/>
      <c r="H33" s="156" t="s">
        <v>50</v>
      </c>
      <c r="I33" s="156"/>
    </row>
    <row r="34" spans="1:9" ht="14" x14ac:dyDescent="0.15">
      <c r="A34">
        <f t="shared" si="0"/>
        <v>30</v>
      </c>
      <c r="B34" s="82">
        <f>IF(AND(Data!$N$4=1,Data!B32&lt;&gt;""),Data!B32,IF(AND(Data!$N$4=2,Data!C32&lt;&gt;""),Data!C32,IF(AND(Data!$N$4=3,Data!D32&lt;&gt;""),Data!D32,IF(AND(Data!$N$4=4,Data!E32&lt;&gt;""),Data!E32,IF(AND(Data!$N$4=5,Data!F32&lt;&gt;""),Data!F32,IF(AND(Data!$N$4=6,Data!G32&lt;&gt;""),Data!G32,IF(AND(Data!$N$4=7,Data!H32&lt;&gt;""),Data!H32,IF(AND(Data!$N$4=8,Data!I32&lt;&gt;""),Data!I32,IF(AND(Data!$N$4=9,Data!J32&lt;&gt;""),Data!J32,IF(AND(Data!$N$4=10,Data!K32&lt;&gt;""),Data!K32,""))))))))))</f>
        <v>23</v>
      </c>
      <c r="C34" s="82">
        <f>IF(AND(Data!$N$5=1,Data!B32&lt;&gt;""),Data!B32,IF(AND(Data!$N$5=2,Data!C32&lt;&gt;""),Data!C32,IF(AND(Data!$N$5=3,Data!D32&lt;&gt;""),Data!D32,IF(AND(Data!$N$5=4,Data!E32&lt;&gt;""),Data!E32,IF(AND(Data!$N$5=5,Data!F32&lt;&gt;""),Data!F32,IF(AND(Data!$N$5=6,Data!G32&lt;&gt;""),Data!G32,IF(AND(Data!$N$5=7,Data!H32&lt;&gt;""),Data!H32,IF(AND(Data!$N$5=8,Data!I32&lt;&gt;""),Data!I32,IF(AND(Data!$N$5=9,Data!J32&lt;&gt;""),Data!J32,IF(AND(Data!$N$5=10,Data!K32&lt;&gt;""),Data!K32,""))))))))))</f>
        <v>3623</v>
      </c>
      <c r="E34" s="64" t="s">
        <v>51</v>
      </c>
      <c r="F34" s="23">
        <f ca="1">IF(AND(B5&lt;&gt;"",C5&lt;&gt;""),O8,"")</f>
        <v>790.60955785146234</v>
      </c>
      <c r="G34" s="65"/>
      <c r="H34" s="64" t="s">
        <v>52</v>
      </c>
      <c r="I34" s="27">
        <f ca="1">COUNT(_var1a)</f>
        <v>109</v>
      </c>
    </row>
    <row r="35" spans="1:9" ht="14" x14ac:dyDescent="0.15">
      <c r="A35">
        <f t="shared" si="0"/>
        <v>31</v>
      </c>
      <c r="B35" s="82">
        <f>IF(AND(Data!$N$4=1,Data!B33&lt;&gt;""),Data!B33,IF(AND(Data!$N$4=2,Data!C33&lt;&gt;""),Data!C33,IF(AND(Data!$N$4=3,Data!D33&lt;&gt;""),Data!D33,IF(AND(Data!$N$4=4,Data!E33&lt;&gt;""),Data!E33,IF(AND(Data!$N$4=5,Data!F33&lt;&gt;""),Data!F33,IF(AND(Data!$N$4=6,Data!G33&lt;&gt;""),Data!G33,IF(AND(Data!$N$4=7,Data!H33&lt;&gt;""),Data!H33,IF(AND(Data!$N$4=8,Data!I33&lt;&gt;""),Data!I33,IF(AND(Data!$N$4=9,Data!J33&lt;&gt;""),Data!J33,IF(AND(Data!$N$4=10,Data!K33&lt;&gt;""),Data!K33,""))))))))))</f>
        <v>45</v>
      </c>
      <c r="C35" s="82">
        <f>IF(AND(Data!$N$5=1,Data!B33&lt;&gt;""),Data!B33,IF(AND(Data!$N$5=2,Data!C33&lt;&gt;""),Data!C33,IF(AND(Data!$N$5=3,Data!D33&lt;&gt;""),Data!D33,IF(AND(Data!$N$5=4,Data!E33&lt;&gt;""),Data!E33,IF(AND(Data!$N$5=5,Data!F33&lt;&gt;""),Data!F33,IF(AND(Data!$N$5=6,Data!G33&lt;&gt;""),Data!G33,IF(AND(Data!$N$5=7,Data!H33&lt;&gt;""),Data!H33,IF(AND(Data!$N$5=8,Data!I33&lt;&gt;""),Data!I33,IF(AND(Data!$N$5=9,Data!J33&lt;&gt;""),Data!J33,IF(AND(Data!$N$5=10,Data!K33&lt;&gt;""),Data!K33,""))))))))))</f>
        <v>3675</v>
      </c>
    </row>
    <row r="36" spans="1:9" ht="14" x14ac:dyDescent="0.15">
      <c r="A36">
        <f t="shared" si="0"/>
        <v>32</v>
      </c>
      <c r="B36" s="82">
        <f>IF(AND(Data!$N$4=1,Data!B34&lt;&gt;""),Data!B34,IF(AND(Data!$N$4=2,Data!C34&lt;&gt;""),Data!C34,IF(AND(Data!$N$4=3,Data!D34&lt;&gt;""),Data!D34,IF(AND(Data!$N$4=4,Data!E34&lt;&gt;""),Data!E34,IF(AND(Data!$N$4=5,Data!F34&lt;&gt;""),Data!F34,IF(AND(Data!$N$4=6,Data!G34&lt;&gt;""),Data!G34,IF(AND(Data!$N$4=7,Data!H34&lt;&gt;""),Data!H34,IF(AND(Data!$N$4=8,Data!I34&lt;&gt;""),Data!I34,IF(AND(Data!$N$4=9,Data!J34&lt;&gt;""),Data!J34,IF(AND(Data!$N$4=10,Data!K34&lt;&gt;""),Data!K34,""))))))))))</f>
        <v>29</v>
      </c>
      <c r="C36" s="82">
        <f>IF(AND(Data!$N$5=1,Data!B34&lt;&gt;""),Data!B34,IF(AND(Data!$N$5=2,Data!C34&lt;&gt;""),Data!C34,IF(AND(Data!$N$5=3,Data!D34&lt;&gt;""),Data!D34,IF(AND(Data!$N$5=4,Data!E34&lt;&gt;""),Data!E34,IF(AND(Data!$N$5=5,Data!F34&lt;&gt;""),Data!F34,IF(AND(Data!$N$5=6,Data!G34&lt;&gt;""),Data!G34,IF(AND(Data!$N$5=7,Data!H34&lt;&gt;""),Data!H34,IF(AND(Data!$N$5=8,Data!I34&lt;&gt;""),Data!I34,IF(AND(Data!$N$5=9,Data!J34&lt;&gt;""),Data!J34,IF(AND(Data!$N$5=10,Data!K34&lt;&gt;""),Data!K34,""))))))))))</f>
        <v>3723</v>
      </c>
    </row>
    <row r="37" spans="1:9" ht="14" x14ac:dyDescent="0.15">
      <c r="A37">
        <f t="shared" si="0"/>
        <v>33</v>
      </c>
      <c r="B37" s="82">
        <f>IF(AND(Data!$N$4=1,Data!B35&lt;&gt;""),Data!B35,IF(AND(Data!$N$4=2,Data!C35&lt;&gt;""),Data!C35,IF(AND(Data!$N$4=3,Data!D35&lt;&gt;""),Data!D35,IF(AND(Data!$N$4=4,Data!E35&lt;&gt;""),Data!E35,IF(AND(Data!$N$4=5,Data!F35&lt;&gt;""),Data!F35,IF(AND(Data!$N$4=6,Data!G35&lt;&gt;""),Data!G35,IF(AND(Data!$N$4=7,Data!H35&lt;&gt;""),Data!H35,IF(AND(Data!$N$4=8,Data!I35&lt;&gt;""),Data!I35,IF(AND(Data!$N$4=9,Data!J35&lt;&gt;""),Data!J35,IF(AND(Data!$N$4=10,Data!K35&lt;&gt;""),Data!K35,""))))))))))</f>
        <v>40</v>
      </c>
      <c r="C37" s="82">
        <f>IF(AND(Data!$N$5=1,Data!B35&lt;&gt;""),Data!B35,IF(AND(Data!$N$5=2,Data!C35&lt;&gt;""),Data!C35,IF(AND(Data!$N$5=3,Data!D35&lt;&gt;""),Data!D35,IF(AND(Data!$N$5=4,Data!E35&lt;&gt;""),Data!E35,IF(AND(Data!$N$5=5,Data!F35&lt;&gt;""),Data!F35,IF(AND(Data!$N$5=6,Data!G35&lt;&gt;""),Data!G35,IF(AND(Data!$N$5=7,Data!H35&lt;&gt;""),Data!H35,IF(AND(Data!$N$5=8,Data!I35&lt;&gt;""),Data!I35,IF(AND(Data!$N$5=9,Data!J35&lt;&gt;""),Data!J35,IF(AND(Data!$N$5=10,Data!K35&lt;&gt;""),Data!K35,""))))))))))</f>
        <v>3730</v>
      </c>
    </row>
    <row r="38" spans="1:9" ht="14" x14ac:dyDescent="0.15">
      <c r="A38">
        <f t="shared" si="0"/>
        <v>34</v>
      </c>
      <c r="B38" s="82">
        <f>IF(AND(Data!$N$4=1,Data!B36&lt;&gt;""),Data!B36,IF(AND(Data!$N$4=2,Data!C36&lt;&gt;""),Data!C36,IF(AND(Data!$N$4=3,Data!D36&lt;&gt;""),Data!D36,IF(AND(Data!$N$4=4,Data!E36&lt;&gt;""),Data!E36,IF(AND(Data!$N$4=5,Data!F36&lt;&gt;""),Data!F36,IF(AND(Data!$N$4=6,Data!G36&lt;&gt;""),Data!G36,IF(AND(Data!$N$4=7,Data!H36&lt;&gt;""),Data!H36,IF(AND(Data!$N$4=8,Data!I36&lt;&gt;""),Data!I36,IF(AND(Data!$N$4=9,Data!J36&lt;&gt;""),Data!J36,IF(AND(Data!$N$4=10,Data!K36&lt;&gt;""),Data!K36,""))))))))))</f>
        <v>45</v>
      </c>
      <c r="C38" s="82">
        <f>IF(AND(Data!$N$5=1,Data!B36&lt;&gt;""),Data!B36,IF(AND(Data!$N$5=2,Data!C36&lt;&gt;""),Data!C36,IF(AND(Data!$N$5=3,Data!D36&lt;&gt;""),Data!D36,IF(AND(Data!$N$5=4,Data!E36&lt;&gt;""),Data!E36,IF(AND(Data!$N$5=5,Data!F36&lt;&gt;""),Data!F36,IF(AND(Data!$N$5=6,Data!G36&lt;&gt;""),Data!G36,IF(AND(Data!$N$5=7,Data!H36&lt;&gt;""),Data!H36,IF(AND(Data!$N$5=8,Data!I36&lt;&gt;""),Data!I36,IF(AND(Data!$N$5=9,Data!J36&lt;&gt;""),Data!J36,IF(AND(Data!$N$5=10,Data!K36&lt;&gt;""),Data!K36,""))))))))))</f>
        <v>3866</v>
      </c>
    </row>
    <row r="39" spans="1:9" ht="14" x14ac:dyDescent="0.15">
      <c r="A39">
        <f t="shared" si="0"/>
        <v>35</v>
      </c>
      <c r="B39" s="82">
        <f>IF(AND(Data!$N$4=1,Data!B37&lt;&gt;""),Data!B37,IF(AND(Data!$N$4=2,Data!C37&lt;&gt;""),Data!C37,IF(AND(Data!$N$4=3,Data!D37&lt;&gt;""),Data!D37,IF(AND(Data!$N$4=4,Data!E37&lt;&gt;""),Data!E37,IF(AND(Data!$N$4=5,Data!F37&lt;&gt;""),Data!F37,IF(AND(Data!$N$4=6,Data!G37&lt;&gt;""),Data!G37,IF(AND(Data!$N$4=7,Data!H37&lt;&gt;""),Data!H37,IF(AND(Data!$N$4=8,Data!I37&lt;&gt;""),Data!I37,IF(AND(Data!$N$4=9,Data!J37&lt;&gt;""),Data!J37,IF(AND(Data!$N$4=10,Data!K37&lt;&gt;""),Data!K37,""))))))))))</f>
        <v>27</v>
      </c>
      <c r="C39" s="82">
        <f>IF(AND(Data!$N$5=1,Data!B37&lt;&gt;""),Data!B37,IF(AND(Data!$N$5=2,Data!C37&lt;&gt;""),Data!C37,IF(AND(Data!$N$5=3,Data!D37&lt;&gt;""),Data!D37,IF(AND(Data!$N$5=4,Data!E37&lt;&gt;""),Data!E37,IF(AND(Data!$N$5=5,Data!F37&lt;&gt;""),Data!F37,IF(AND(Data!$N$5=6,Data!G37&lt;&gt;""),Data!G37,IF(AND(Data!$N$5=7,Data!H37&lt;&gt;""),Data!H37,IF(AND(Data!$N$5=8,Data!I37&lt;&gt;""),Data!I37,IF(AND(Data!$N$5=9,Data!J37&lt;&gt;""),Data!J37,IF(AND(Data!$N$5=10,Data!K37&lt;&gt;""),Data!K37,""))))))))))</f>
        <v>3890</v>
      </c>
    </row>
    <row r="40" spans="1:9" ht="14" x14ac:dyDescent="0.15">
      <c r="A40">
        <f t="shared" si="0"/>
        <v>36</v>
      </c>
      <c r="B40" s="82">
        <f>IF(AND(Data!$N$4=1,Data!B38&lt;&gt;""),Data!B38,IF(AND(Data!$N$4=2,Data!C38&lt;&gt;""),Data!C38,IF(AND(Data!$N$4=3,Data!D38&lt;&gt;""),Data!D38,IF(AND(Data!$N$4=4,Data!E38&lt;&gt;""),Data!E38,IF(AND(Data!$N$4=5,Data!F38&lt;&gt;""),Data!F38,IF(AND(Data!$N$4=6,Data!G38&lt;&gt;""),Data!G38,IF(AND(Data!$N$4=7,Data!H38&lt;&gt;""),Data!H38,IF(AND(Data!$N$4=8,Data!I38&lt;&gt;""),Data!I38,IF(AND(Data!$N$4=9,Data!J38&lt;&gt;""),Data!J38,IF(AND(Data!$N$4=10,Data!K38&lt;&gt;""),Data!K38,""))))))))))</f>
        <v>43</v>
      </c>
      <c r="C40" s="82">
        <f>IF(AND(Data!$N$5=1,Data!B38&lt;&gt;""),Data!B38,IF(AND(Data!$N$5=2,Data!C38&lt;&gt;""),Data!C38,IF(AND(Data!$N$5=3,Data!D38&lt;&gt;""),Data!D38,IF(AND(Data!$N$5=4,Data!E38&lt;&gt;""),Data!E38,IF(AND(Data!$N$5=5,Data!F38&lt;&gt;""),Data!F38,IF(AND(Data!$N$5=6,Data!G38&lt;&gt;""),Data!G38,IF(AND(Data!$N$5=7,Data!H38&lt;&gt;""),Data!H38,IF(AND(Data!$N$5=8,Data!I38&lt;&gt;""),Data!I38,IF(AND(Data!$N$5=9,Data!J38&lt;&gt;""),Data!J38,IF(AND(Data!$N$5=10,Data!K38&lt;&gt;""),Data!K38,""))))))))))</f>
        <v>3890</v>
      </c>
    </row>
    <row r="41" spans="1:9" ht="14" x14ac:dyDescent="0.15">
      <c r="A41">
        <f t="shared" si="0"/>
        <v>37</v>
      </c>
      <c r="B41" s="82">
        <f>IF(AND(Data!$N$4=1,Data!B39&lt;&gt;""),Data!B39,IF(AND(Data!$N$4=2,Data!C39&lt;&gt;""),Data!C39,IF(AND(Data!$N$4=3,Data!D39&lt;&gt;""),Data!D39,IF(AND(Data!$N$4=4,Data!E39&lt;&gt;""),Data!E39,IF(AND(Data!$N$4=5,Data!F39&lt;&gt;""),Data!F39,IF(AND(Data!$N$4=6,Data!G39&lt;&gt;""),Data!G39,IF(AND(Data!$N$4=7,Data!H39&lt;&gt;""),Data!H39,IF(AND(Data!$N$4=8,Data!I39&lt;&gt;""),Data!I39,IF(AND(Data!$N$4=9,Data!J39&lt;&gt;""),Data!J39,IF(AND(Data!$N$4=10,Data!K39&lt;&gt;""),Data!K39,""))))))))))</f>
        <v>44</v>
      </c>
      <c r="C41" s="82">
        <f>IF(AND(Data!$N$5=1,Data!B39&lt;&gt;""),Data!B39,IF(AND(Data!$N$5=2,Data!C39&lt;&gt;""),Data!C39,IF(AND(Data!$N$5=3,Data!D39&lt;&gt;""),Data!D39,IF(AND(Data!$N$5=4,Data!E39&lt;&gt;""),Data!E39,IF(AND(Data!$N$5=5,Data!F39&lt;&gt;""),Data!F39,IF(AND(Data!$N$5=6,Data!G39&lt;&gt;""),Data!G39,IF(AND(Data!$N$5=7,Data!H39&lt;&gt;""),Data!H39,IF(AND(Data!$N$5=8,Data!I39&lt;&gt;""),Data!I39,IF(AND(Data!$N$5=9,Data!J39&lt;&gt;""),Data!J39,IF(AND(Data!$N$5=10,Data!K39&lt;&gt;""),Data!K39,""))))))))))</f>
        <v>3893</v>
      </c>
    </row>
    <row r="42" spans="1:9" ht="14" x14ac:dyDescent="0.15">
      <c r="A42">
        <f t="shared" si="0"/>
        <v>38</v>
      </c>
      <c r="B42" s="82">
        <f>IF(AND(Data!$N$4=1,Data!B40&lt;&gt;""),Data!B40,IF(AND(Data!$N$4=2,Data!C40&lt;&gt;""),Data!C40,IF(AND(Data!$N$4=3,Data!D40&lt;&gt;""),Data!D40,IF(AND(Data!$N$4=4,Data!E40&lt;&gt;""),Data!E40,IF(AND(Data!$N$4=5,Data!F40&lt;&gt;""),Data!F40,IF(AND(Data!$N$4=6,Data!G40&lt;&gt;""),Data!G40,IF(AND(Data!$N$4=7,Data!H40&lt;&gt;""),Data!H40,IF(AND(Data!$N$4=8,Data!I40&lt;&gt;""),Data!I40,IF(AND(Data!$N$4=9,Data!J40&lt;&gt;""),Data!J40,IF(AND(Data!$N$4=10,Data!K40&lt;&gt;""),Data!K40,""))))))))))</f>
        <v>27</v>
      </c>
      <c r="C42" s="82">
        <f>IF(AND(Data!$N$5=1,Data!B40&lt;&gt;""),Data!B40,IF(AND(Data!$N$5=2,Data!C40&lt;&gt;""),Data!C40,IF(AND(Data!$N$5=3,Data!D40&lt;&gt;""),Data!D40,IF(AND(Data!$N$5=4,Data!E40&lt;&gt;""),Data!E40,IF(AND(Data!$N$5=5,Data!F40&lt;&gt;""),Data!F40,IF(AND(Data!$N$5=6,Data!G40&lt;&gt;""),Data!G40,IF(AND(Data!$N$5=7,Data!H40&lt;&gt;""),Data!H40,IF(AND(Data!$N$5=8,Data!I40&lt;&gt;""),Data!I40,IF(AND(Data!$N$5=9,Data!J40&lt;&gt;""),Data!J40,IF(AND(Data!$N$5=10,Data!K40&lt;&gt;""),Data!K40,""))))))))))</f>
        <v>3912</v>
      </c>
    </row>
    <row r="43" spans="1:9" ht="14" x14ac:dyDescent="0.15">
      <c r="A43">
        <f t="shared" si="0"/>
        <v>39</v>
      </c>
      <c r="B43" s="82">
        <f>IF(AND(Data!$N$4=1,Data!B41&lt;&gt;""),Data!B41,IF(AND(Data!$N$4=2,Data!C41&lt;&gt;""),Data!C41,IF(AND(Data!$N$4=3,Data!D41&lt;&gt;""),Data!D41,IF(AND(Data!$N$4=4,Data!E41&lt;&gt;""),Data!E41,IF(AND(Data!$N$4=5,Data!F41&lt;&gt;""),Data!F41,IF(AND(Data!$N$4=6,Data!G41&lt;&gt;""),Data!G41,IF(AND(Data!$N$4=7,Data!H41&lt;&gt;""),Data!H41,IF(AND(Data!$N$4=8,Data!I41&lt;&gt;""),Data!I41,IF(AND(Data!$N$4=9,Data!J41&lt;&gt;""),Data!J41,IF(AND(Data!$N$4=10,Data!K41&lt;&gt;""),Data!K41,""))))))))))</f>
        <v>23</v>
      </c>
      <c r="C43" s="82">
        <f>IF(AND(Data!$N$5=1,Data!B41&lt;&gt;""),Data!B41,IF(AND(Data!$N$5=2,Data!C41&lt;&gt;""),Data!C41,IF(AND(Data!$N$5=3,Data!D41&lt;&gt;""),Data!D41,IF(AND(Data!$N$5=4,Data!E41&lt;&gt;""),Data!E41,IF(AND(Data!$N$5=5,Data!F41&lt;&gt;""),Data!F41,IF(AND(Data!$N$5=6,Data!G41&lt;&gt;""),Data!G41,IF(AND(Data!$N$5=7,Data!H41&lt;&gt;""),Data!H41,IF(AND(Data!$N$5=8,Data!I41&lt;&gt;""),Data!I41,IF(AND(Data!$N$5=9,Data!J41&lt;&gt;""),Data!J41,IF(AND(Data!$N$5=10,Data!K41&lt;&gt;""),Data!K41,""))))))))))</f>
        <v>4001</v>
      </c>
    </row>
    <row r="44" spans="1:9" ht="14" x14ac:dyDescent="0.15">
      <c r="A44">
        <f t="shared" si="0"/>
        <v>40</v>
      </c>
      <c r="B44" s="82">
        <f>IF(AND(Data!$N$4=1,Data!B42&lt;&gt;""),Data!B42,IF(AND(Data!$N$4=2,Data!C42&lt;&gt;""),Data!C42,IF(AND(Data!$N$4=3,Data!D42&lt;&gt;""),Data!D42,IF(AND(Data!$N$4=4,Data!E42&lt;&gt;""),Data!E42,IF(AND(Data!$N$4=5,Data!F42&lt;&gt;""),Data!F42,IF(AND(Data!$N$4=6,Data!G42&lt;&gt;""),Data!G42,IF(AND(Data!$N$4=7,Data!H42&lt;&gt;""),Data!H42,IF(AND(Data!$N$4=8,Data!I42&lt;&gt;""),Data!I42,IF(AND(Data!$N$4=9,Data!J42&lt;&gt;""),Data!J42,IF(AND(Data!$N$4=10,Data!K42&lt;&gt;""),Data!K42,""))))))))))</f>
        <v>44</v>
      </c>
      <c r="C44" s="82">
        <f>IF(AND(Data!$N$5=1,Data!B42&lt;&gt;""),Data!B42,IF(AND(Data!$N$5=2,Data!C42&lt;&gt;""),Data!C42,IF(AND(Data!$N$5=3,Data!D42&lt;&gt;""),Data!D42,IF(AND(Data!$N$5=4,Data!E42&lt;&gt;""),Data!E42,IF(AND(Data!$N$5=5,Data!F42&lt;&gt;""),Data!F42,IF(AND(Data!$N$5=6,Data!G42&lt;&gt;""),Data!G42,IF(AND(Data!$N$5=7,Data!H42&lt;&gt;""),Data!H42,IF(AND(Data!$N$5=8,Data!I42&lt;&gt;""),Data!I42,IF(AND(Data!$N$5=9,Data!J42&lt;&gt;""),Data!J42,IF(AND(Data!$N$5=10,Data!K42&lt;&gt;""),Data!K42,""))))))))))</f>
        <v>4001</v>
      </c>
    </row>
    <row r="45" spans="1:9" ht="14" x14ac:dyDescent="0.15">
      <c r="A45">
        <f t="shared" si="0"/>
        <v>41</v>
      </c>
      <c r="B45" s="82">
        <f>IF(AND(Data!$N$4=1,Data!B43&lt;&gt;""),Data!B43,IF(AND(Data!$N$4=2,Data!C43&lt;&gt;""),Data!C43,IF(AND(Data!$N$4=3,Data!D43&lt;&gt;""),Data!D43,IF(AND(Data!$N$4=4,Data!E43&lt;&gt;""),Data!E43,IF(AND(Data!$N$4=5,Data!F43&lt;&gt;""),Data!F43,IF(AND(Data!$N$4=6,Data!G43&lt;&gt;""),Data!G43,IF(AND(Data!$N$4=7,Data!H43&lt;&gt;""),Data!H43,IF(AND(Data!$N$4=8,Data!I43&lt;&gt;""),Data!I43,IF(AND(Data!$N$4=9,Data!J43&lt;&gt;""),Data!J43,IF(AND(Data!$N$4=10,Data!K43&lt;&gt;""),Data!K43,""))))))))))</f>
        <v>23</v>
      </c>
      <c r="C45" s="82">
        <f>IF(AND(Data!$N$5=1,Data!B43&lt;&gt;""),Data!B43,IF(AND(Data!$N$5=2,Data!C43&lt;&gt;""),Data!C43,IF(AND(Data!$N$5=3,Data!D43&lt;&gt;""),Data!D43,IF(AND(Data!$N$5=4,Data!E43&lt;&gt;""),Data!E43,IF(AND(Data!$N$5=5,Data!F43&lt;&gt;""),Data!F43,IF(AND(Data!$N$5=6,Data!G43&lt;&gt;""),Data!G43,IF(AND(Data!$N$5=7,Data!H43&lt;&gt;""),Data!H43,IF(AND(Data!$N$5=8,Data!I43&lt;&gt;""),Data!I43,IF(AND(Data!$N$5=9,Data!J43&lt;&gt;""),Data!J43,IF(AND(Data!$N$5=10,Data!K43&lt;&gt;""),Data!K43,""))))))))))</f>
        <v>4003</v>
      </c>
    </row>
    <row r="46" spans="1:9" ht="14" x14ac:dyDescent="0.15">
      <c r="A46">
        <f t="shared" si="0"/>
        <v>42</v>
      </c>
      <c r="B46" s="82">
        <f>IF(AND(Data!$N$4=1,Data!B44&lt;&gt;""),Data!B44,IF(AND(Data!$N$4=2,Data!C44&lt;&gt;""),Data!C44,IF(AND(Data!$N$4=3,Data!D44&lt;&gt;""),Data!D44,IF(AND(Data!$N$4=4,Data!E44&lt;&gt;""),Data!E44,IF(AND(Data!$N$4=5,Data!F44&lt;&gt;""),Data!F44,IF(AND(Data!$N$4=6,Data!G44&lt;&gt;""),Data!G44,IF(AND(Data!$N$4=7,Data!H44&lt;&gt;""),Data!H44,IF(AND(Data!$N$4=8,Data!I44&lt;&gt;""),Data!I44,IF(AND(Data!$N$4=9,Data!J44&lt;&gt;""),Data!J44,IF(AND(Data!$N$4=10,Data!K44&lt;&gt;""),Data!K44,""))))))))))</f>
        <v>33</v>
      </c>
      <c r="C46" s="82">
        <f>IF(AND(Data!$N$5=1,Data!B44&lt;&gt;""),Data!B44,IF(AND(Data!$N$5=2,Data!C44&lt;&gt;""),Data!C44,IF(AND(Data!$N$5=3,Data!D44&lt;&gt;""),Data!D44,IF(AND(Data!$N$5=4,Data!E44&lt;&gt;""),Data!E44,IF(AND(Data!$N$5=5,Data!F44&lt;&gt;""),Data!F44,IF(AND(Data!$N$5=6,Data!G44&lt;&gt;""),Data!G44,IF(AND(Data!$N$5=7,Data!H44&lt;&gt;""),Data!H44,IF(AND(Data!$N$5=8,Data!I44&lt;&gt;""),Data!I44,IF(AND(Data!$N$5=9,Data!J44&lt;&gt;""),Data!J44,IF(AND(Data!$N$5=10,Data!K44&lt;&gt;""),Data!K44,""))))))))))</f>
        <v>4004</v>
      </c>
    </row>
    <row r="47" spans="1:9" ht="14" x14ac:dyDescent="0.15">
      <c r="A47">
        <f t="shared" si="0"/>
        <v>43</v>
      </c>
      <c r="B47" s="82">
        <f>IF(AND(Data!$N$4=1,Data!B45&lt;&gt;""),Data!B45,IF(AND(Data!$N$4=2,Data!C45&lt;&gt;""),Data!C45,IF(AND(Data!$N$4=3,Data!D45&lt;&gt;""),Data!D45,IF(AND(Data!$N$4=4,Data!E45&lt;&gt;""),Data!E45,IF(AND(Data!$N$4=5,Data!F45&lt;&gt;""),Data!F45,IF(AND(Data!$N$4=6,Data!G45&lt;&gt;""),Data!G45,IF(AND(Data!$N$4=7,Data!H45&lt;&gt;""),Data!H45,IF(AND(Data!$N$4=8,Data!I45&lt;&gt;""),Data!I45,IF(AND(Data!$N$4=9,Data!J45&lt;&gt;""),Data!J45,IF(AND(Data!$N$4=10,Data!K45&lt;&gt;""),Data!K45,""))))))))))</f>
        <v>23</v>
      </c>
      <c r="C47" s="82">
        <f>IF(AND(Data!$N$5=1,Data!B45&lt;&gt;""),Data!B45,IF(AND(Data!$N$5=2,Data!C45&lt;&gt;""),Data!C45,IF(AND(Data!$N$5=3,Data!D45&lt;&gt;""),Data!D45,IF(AND(Data!$N$5=4,Data!E45&lt;&gt;""),Data!E45,IF(AND(Data!$N$5=5,Data!F45&lt;&gt;""),Data!F45,IF(AND(Data!$N$5=6,Data!G45&lt;&gt;""),Data!G45,IF(AND(Data!$N$5=7,Data!H45&lt;&gt;""),Data!H45,IF(AND(Data!$N$5=8,Data!I45&lt;&gt;""),Data!I45,IF(AND(Data!$N$5=9,Data!J45&lt;&gt;""),Data!J45,IF(AND(Data!$N$5=10,Data!K45&lt;&gt;""),Data!K45,""))))))))))</f>
        <v>4010</v>
      </c>
    </row>
    <row r="48" spans="1:9" ht="14" x14ac:dyDescent="0.15">
      <c r="A48">
        <f t="shared" si="0"/>
        <v>44</v>
      </c>
      <c r="B48" s="82">
        <f>IF(AND(Data!$N$4=1,Data!B46&lt;&gt;""),Data!B46,IF(AND(Data!$N$4=2,Data!C46&lt;&gt;""),Data!C46,IF(AND(Data!$N$4=3,Data!D46&lt;&gt;""),Data!D46,IF(AND(Data!$N$4=4,Data!E46&lt;&gt;""),Data!E46,IF(AND(Data!$N$4=5,Data!F46&lt;&gt;""),Data!F46,IF(AND(Data!$N$4=6,Data!G46&lt;&gt;""),Data!G46,IF(AND(Data!$N$4=7,Data!H46&lt;&gt;""),Data!H46,IF(AND(Data!$N$4=8,Data!I46&lt;&gt;""),Data!I46,IF(AND(Data!$N$4=9,Data!J46&lt;&gt;""),Data!J46,IF(AND(Data!$N$4=10,Data!K46&lt;&gt;""),Data!K46,""))))))))))</f>
        <v>37</v>
      </c>
      <c r="C48" s="82">
        <f>IF(AND(Data!$N$5=1,Data!B46&lt;&gt;""),Data!B46,IF(AND(Data!$N$5=2,Data!C46&lt;&gt;""),Data!C46,IF(AND(Data!$N$5=3,Data!D46&lt;&gt;""),Data!D46,IF(AND(Data!$N$5=4,Data!E46&lt;&gt;""),Data!E46,IF(AND(Data!$N$5=5,Data!F46&lt;&gt;""),Data!F46,IF(AND(Data!$N$5=6,Data!G46&lt;&gt;""),Data!G46,IF(AND(Data!$N$5=7,Data!H46&lt;&gt;""),Data!H46,IF(AND(Data!$N$5=8,Data!I46&lt;&gt;""),Data!I46,IF(AND(Data!$N$5=9,Data!J46&lt;&gt;""),Data!J46,IF(AND(Data!$N$5=10,Data!K46&lt;&gt;""),Data!K46,""))))))))))</f>
        <v>4016</v>
      </c>
    </row>
    <row r="49" spans="1:3" ht="14" x14ac:dyDescent="0.15">
      <c r="A49">
        <f t="shared" si="0"/>
        <v>45</v>
      </c>
      <c r="B49" s="82">
        <f>IF(AND(Data!$N$4=1,Data!B47&lt;&gt;""),Data!B47,IF(AND(Data!$N$4=2,Data!C47&lt;&gt;""),Data!C47,IF(AND(Data!$N$4=3,Data!D47&lt;&gt;""),Data!D47,IF(AND(Data!$N$4=4,Data!E47&lt;&gt;""),Data!E47,IF(AND(Data!$N$4=5,Data!F47&lt;&gt;""),Data!F47,IF(AND(Data!$N$4=6,Data!G47&lt;&gt;""),Data!G47,IF(AND(Data!$N$4=7,Data!H47&lt;&gt;""),Data!H47,IF(AND(Data!$N$4=8,Data!I47&lt;&gt;""),Data!I47,IF(AND(Data!$N$4=9,Data!J47&lt;&gt;""),Data!J47,IF(AND(Data!$N$4=10,Data!K47&lt;&gt;""),Data!K47,""))))))))))</f>
        <v>39</v>
      </c>
      <c r="C49" s="82">
        <f>IF(AND(Data!$N$5=1,Data!B47&lt;&gt;""),Data!B47,IF(AND(Data!$N$5=2,Data!C47&lt;&gt;""),Data!C47,IF(AND(Data!$N$5=3,Data!D47&lt;&gt;""),Data!D47,IF(AND(Data!$N$5=4,Data!E47&lt;&gt;""),Data!E47,IF(AND(Data!$N$5=5,Data!F47&lt;&gt;""),Data!F47,IF(AND(Data!$N$5=6,Data!G47&lt;&gt;""),Data!G47,IF(AND(Data!$N$5=7,Data!H47&lt;&gt;""),Data!H47,IF(AND(Data!$N$5=8,Data!I47&lt;&gt;""),Data!I47,IF(AND(Data!$N$5=9,Data!J47&lt;&gt;""),Data!J47,IF(AND(Data!$N$5=10,Data!K47&lt;&gt;""),Data!K47,""))))))))))</f>
        <v>4070</v>
      </c>
    </row>
    <row r="50" spans="1:3" ht="14" x14ac:dyDescent="0.15">
      <c r="A50">
        <f t="shared" si="0"/>
        <v>46</v>
      </c>
      <c r="B50" s="82">
        <f>IF(AND(Data!$N$4=1,Data!B48&lt;&gt;""),Data!B48,IF(AND(Data!$N$4=2,Data!C48&lt;&gt;""),Data!C48,IF(AND(Data!$N$4=3,Data!D48&lt;&gt;""),Data!D48,IF(AND(Data!$N$4=4,Data!E48&lt;&gt;""),Data!E48,IF(AND(Data!$N$4=5,Data!F48&lt;&gt;""),Data!F48,IF(AND(Data!$N$4=6,Data!G48&lt;&gt;""),Data!G48,IF(AND(Data!$N$4=7,Data!H48&lt;&gt;""),Data!H48,IF(AND(Data!$N$4=8,Data!I48&lt;&gt;""),Data!I48,IF(AND(Data!$N$4=9,Data!J48&lt;&gt;""),Data!J48,IF(AND(Data!$N$4=10,Data!K48&lt;&gt;""),Data!K48,""))))))))))</f>
        <v>22</v>
      </c>
      <c r="C50" s="82">
        <f>IF(AND(Data!$N$5=1,Data!B48&lt;&gt;""),Data!B48,IF(AND(Data!$N$5=2,Data!C48&lt;&gt;""),Data!C48,IF(AND(Data!$N$5=3,Data!D48&lt;&gt;""),Data!D48,IF(AND(Data!$N$5=4,Data!E48&lt;&gt;""),Data!E48,IF(AND(Data!$N$5=5,Data!F48&lt;&gt;""),Data!F48,IF(AND(Data!$N$5=6,Data!G48&lt;&gt;""),Data!G48,IF(AND(Data!$N$5=7,Data!H48&lt;&gt;""),Data!H48,IF(AND(Data!$N$5=8,Data!I48&lt;&gt;""),Data!I48,IF(AND(Data!$N$5=9,Data!J48&lt;&gt;""),Data!J48,IF(AND(Data!$N$5=10,Data!K48&lt;&gt;""),Data!K48,""))))))))))</f>
        <v>4074</v>
      </c>
    </row>
    <row r="51" spans="1:3" ht="14" x14ac:dyDescent="0.15">
      <c r="A51">
        <f t="shared" si="0"/>
        <v>47</v>
      </c>
      <c r="B51" s="82">
        <f>IF(AND(Data!$N$4=1,Data!B49&lt;&gt;""),Data!B49,IF(AND(Data!$N$4=2,Data!C49&lt;&gt;""),Data!C49,IF(AND(Data!$N$4=3,Data!D49&lt;&gt;""),Data!D49,IF(AND(Data!$N$4=4,Data!E49&lt;&gt;""),Data!E49,IF(AND(Data!$N$4=5,Data!F49&lt;&gt;""),Data!F49,IF(AND(Data!$N$4=6,Data!G49&lt;&gt;""),Data!G49,IF(AND(Data!$N$4=7,Data!H49&lt;&gt;""),Data!H49,IF(AND(Data!$N$4=8,Data!I49&lt;&gt;""),Data!I49,IF(AND(Data!$N$4=9,Data!J49&lt;&gt;""),Data!J49,IF(AND(Data!$N$4=10,Data!K49&lt;&gt;""),Data!K49,""))))))))))</f>
        <v>23</v>
      </c>
      <c r="C51" s="82">
        <f>IF(AND(Data!$N$5=1,Data!B49&lt;&gt;""),Data!B49,IF(AND(Data!$N$5=2,Data!C49&lt;&gt;""),Data!C49,IF(AND(Data!$N$5=3,Data!D49&lt;&gt;""),Data!D49,IF(AND(Data!$N$5=4,Data!E49&lt;&gt;""),Data!E49,IF(AND(Data!$N$5=5,Data!F49&lt;&gt;""),Data!F49,IF(AND(Data!$N$5=6,Data!G49&lt;&gt;""),Data!G49,IF(AND(Data!$N$5=7,Data!H49&lt;&gt;""),Data!H49,IF(AND(Data!$N$5=8,Data!I49&lt;&gt;""),Data!I49,IF(AND(Data!$N$5=9,Data!J49&lt;&gt;""),Data!J49,IF(AND(Data!$N$5=10,Data!K49&lt;&gt;""),Data!K49,""))))))))))</f>
        <v>4074</v>
      </c>
    </row>
    <row r="52" spans="1:3" ht="14" x14ac:dyDescent="0.15">
      <c r="A52">
        <f t="shared" si="0"/>
        <v>48</v>
      </c>
      <c r="B52" s="82">
        <f>IF(AND(Data!$N$4=1,Data!B50&lt;&gt;""),Data!B50,IF(AND(Data!$N$4=2,Data!C50&lt;&gt;""),Data!C50,IF(AND(Data!$N$4=3,Data!D50&lt;&gt;""),Data!D50,IF(AND(Data!$N$4=4,Data!E50&lt;&gt;""),Data!E50,IF(AND(Data!$N$4=5,Data!F50&lt;&gt;""),Data!F50,IF(AND(Data!$N$4=6,Data!G50&lt;&gt;""),Data!G50,IF(AND(Data!$N$4=7,Data!H50&lt;&gt;""),Data!H50,IF(AND(Data!$N$4=8,Data!I50&lt;&gt;""),Data!I50,IF(AND(Data!$N$4=9,Data!J50&lt;&gt;""),Data!J50,IF(AND(Data!$N$4=10,Data!K50&lt;&gt;""),Data!K50,""))))))))))</f>
        <v>43</v>
      </c>
      <c r="C52" s="82">
        <f>IF(AND(Data!$N$5=1,Data!B50&lt;&gt;""),Data!B50,IF(AND(Data!$N$5=2,Data!C50&lt;&gt;""),Data!C50,IF(AND(Data!$N$5=3,Data!D50&lt;&gt;""),Data!D50,IF(AND(Data!$N$5=4,Data!E50&lt;&gt;""),Data!E50,IF(AND(Data!$N$5=5,Data!F50&lt;&gt;""),Data!F50,IF(AND(Data!$N$5=6,Data!G50&lt;&gt;""),Data!G50,IF(AND(Data!$N$5=7,Data!H50&lt;&gt;""),Data!H50,IF(AND(Data!$N$5=8,Data!I50&lt;&gt;""),Data!I50,IF(AND(Data!$N$5=9,Data!J50&lt;&gt;""),Data!J50,IF(AND(Data!$N$5=10,Data!K50&lt;&gt;""),Data!K50,""))))))))))</f>
        <v>4101</v>
      </c>
    </row>
    <row r="53" spans="1:3" ht="14" x14ac:dyDescent="0.15">
      <c r="A53">
        <f t="shared" si="0"/>
        <v>49</v>
      </c>
      <c r="B53" s="82">
        <f>IF(AND(Data!$N$4=1,Data!B51&lt;&gt;""),Data!B51,IF(AND(Data!$N$4=2,Data!C51&lt;&gt;""),Data!C51,IF(AND(Data!$N$4=3,Data!D51&lt;&gt;""),Data!D51,IF(AND(Data!$N$4=4,Data!E51&lt;&gt;""),Data!E51,IF(AND(Data!$N$4=5,Data!F51&lt;&gt;""),Data!F51,IF(AND(Data!$N$4=6,Data!G51&lt;&gt;""),Data!G51,IF(AND(Data!$N$4=7,Data!H51&lt;&gt;""),Data!H51,IF(AND(Data!$N$4=8,Data!I51&lt;&gt;""),Data!I51,IF(AND(Data!$N$4=9,Data!J51&lt;&gt;""),Data!J51,IF(AND(Data!$N$4=10,Data!K51&lt;&gt;""),Data!K51,""))))))))))</f>
        <v>42</v>
      </c>
      <c r="C53" s="82">
        <f>IF(AND(Data!$N$5=1,Data!B51&lt;&gt;""),Data!B51,IF(AND(Data!$N$5=2,Data!C51&lt;&gt;""),Data!C51,IF(AND(Data!$N$5=3,Data!D51&lt;&gt;""),Data!D51,IF(AND(Data!$N$5=4,Data!E51&lt;&gt;""),Data!E51,IF(AND(Data!$N$5=5,Data!F51&lt;&gt;""),Data!F51,IF(AND(Data!$N$5=6,Data!G51&lt;&gt;""),Data!G51,IF(AND(Data!$N$5=7,Data!H51&lt;&gt;""),Data!H51,IF(AND(Data!$N$5=8,Data!I51&lt;&gt;""),Data!I51,IF(AND(Data!$N$5=9,Data!J51&lt;&gt;""),Data!J51,IF(AND(Data!$N$5=10,Data!K51&lt;&gt;""),Data!K51,""))))))))))</f>
        <v>4110</v>
      </c>
    </row>
    <row r="54" spans="1:3" ht="14" x14ac:dyDescent="0.15">
      <c r="A54">
        <f t="shared" si="0"/>
        <v>50</v>
      </c>
      <c r="B54" s="82">
        <f>IF(AND(Data!$N$4=1,Data!B52&lt;&gt;""),Data!B52,IF(AND(Data!$N$4=2,Data!C52&lt;&gt;""),Data!C52,IF(AND(Data!$N$4=3,Data!D52&lt;&gt;""),Data!D52,IF(AND(Data!$N$4=4,Data!E52&lt;&gt;""),Data!E52,IF(AND(Data!$N$4=5,Data!F52&lt;&gt;""),Data!F52,IF(AND(Data!$N$4=6,Data!G52&lt;&gt;""),Data!G52,IF(AND(Data!$N$4=7,Data!H52&lt;&gt;""),Data!H52,IF(AND(Data!$N$4=8,Data!I52&lt;&gt;""),Data!I52,IF(AND(Data!$N$4=9,Data!J52&lt;&gt;""),Data!J52,IF(AND(Data!$N$4=10,Data!K52&lt;&gt;""),Data!K52,""))))))))))</f>
        <v>44</v>
      </c>
      <c r="C54" s="82">
        <f>IF(AND(Data!$N$5=1,Data!B52&lt;&gt;""),Data!B52,IF(AND(Data!$N$5=2,Data!C52&lt;&gt;""),Data!C52,IF(AND(Data!$N$5=3,Data!D52&lt;&gt;""),Data!D52,IF(AND(Data!$N$5=4,Data!E52&lt;&gt;""),Data!E52,IF(AND(Data!$N$5=5,Data!F52&lt;&gt;""),Data!F52,IF(AND(Data!$N$5=6,Data!G52&lt;&gt;""),Data!G52,IF(AND(Data!$N$5=7,Data!H52&lt;&gt;""),Data!H52,IF(AND(Data!$N$5=8,Data!I52&lt;&gt;""),Data!I52,IF(AND(Data!$N$5=9,Data!J52&lt;&gt;""),Data!J52,IF(AND(Data!$N$5=10,Data!K52&lt;&gt;""),Data!K52,""))))))))))</f>
        <v>4111</v>
      </c>
    </row>
    <row r="55" spans="1:3" ht="14" x14ac:dyDescent="0.15">
      <c r="A55">
        <f t="shared" si="0"/>
        <v>51</v>
      </c>
      <c r="B55" s="82">
        <f>IF(AND(Data!$N$4=1,Data!B53&lt;&gt;""),Data!B53,IF(AND(Data!$N$4=2,Data!C53&lt;&gt;""),Data!C53,IF(AND(Data!$N$4=3,Data!D53&lt;&gt;""),Data!D53,IF(AND(Data!$N$4=4,Data!E53&lt;&gt;""),Data!E53,IF(AND(Data!$N$4=5,Data!F53&lt;&gt;""),Data!F53,IF(AND(Data!$N$4=6,Data!G53&lt;&gt;""),Data!G53,IF(AND(Data!$N$4=7,Data!H53&lt;&gt;""),Data!H53,IF(AND(Data!$N$4=8,Data!I53&lt;&gt;""),Data!I53,IF(AND(Data!$N$4=9,Data!J53&lt;&gt;""),Data!J53,IF(AND(Data!$N$4=10,Data!K53&lt;&gt;""),Data!K53,""))))))))))</f>
        <v>43</v>
      </c>
      <c r="C55" s="82">
        <f>IF(AND(Data!$N$5=1,Data!B53&lt;&gt;""),Data!B53,IF(AND(Data!$N$5=2,Data!C53&lt;&gt;""),Data!C53,IF(AND(Data!$N$5=3,Data!D53&lt;&gt;""),Data!D53,IF(AND(Data!$N$5=4,Data!E53&lt;&gt;""),Data!E53,IF(AND(Data!$N$5=5,Data!F53&lt;&gt;""),Data!F53,IF(AND(Data!$N$5=6,Data!G53&lt;&gt;""),Data!G53,IF(AND(Data!$N$5=7,Data!H53&lt;&gt;""),Data!H53,IF(AND(Data!$N$5=8,Data!I53&lt;&gt;""),Data!I53,IF(AND(Data!$N$5=9,Data!J53&lt;&gt;""),Data!J53,IF(AND(Data!$N$5=10,Data!K53&lt;&gt;""),Data!K53,""))))))))))</f>
        <v>4111</v>
      </c>
    </row>
    <row r="56" spans="1:3" ht="14" x14ac:dyDescent="0.15">
      <c r="A56">
        <f t="shared" si="0"/>
        <v>52</v>
      </c>
      <c r="B56" s="82">
        <f>IF(AND(Data!$N$4=1,Data!B54&lt;&gt;""),Data!B54,IF(AND(Data!$N$4=2,Data!C54&lt;&gt;""),Data!C54,IF(AND(Data!$N$4=3,Data!D54&lt;&gt;""),Data!D54,IF(AND(Data!$N$4=4,Data!E54&lt;&gt;""),Data!E54,IF(AND(Data!$N$4=5,Data!F54&lt;&gt;""),Data!F54,IF(AND(Data!$N$4=6,Data!G54&lt;&gt;""),Data!G54,IF(AND(Data!$N$4=7,Data!H54&lt;&gt;""),Data!H54,IF(AND(Data!$N$4=8,Data!I54&lt;&gt;""),Data!I54,IF(AND(Data!$N$4=9,Data!J54&lt;&gt;""),Data!J54,IF(AND(Data!$N$4=10,Data!K54&lt;&gt;""),Data!K54,""))))))))))</f>
        <v>24</v>
      </c>
      <c r="C56" s="82">
        <f>IF(AND(Data!$N$5=1,Data!B54&lt;&gt;""),Data!B54,IF(AND(Data!$N$5=2,Data!C54&lt;&gt;""),Data!C54,IF(AND(Data!$N$5=3,Data!D54&lt;&gt;""),Data!D54,IF(AND(Data!$N$5=4,Data!E54&lt;&gt;""),Data!E54,IF(AND(Data!$N$5=5,Data!F54&lt;&gt;""),Data!F54,IF(AND(Data!$N$5=6,Data!G54&lt;&gt;""),Data!G54,IF(AND(Data!$N$5=7,Data!H54&lt;&gt;""),Data!H54,IF(AND(Data!$N$5=8,Data!I54&lt;&gt;""),Data!I54,IF(AND(Data!$N$5=9,Data!J54&lt;&gt;""),Data!J54,IF(AND(Data!$N$5=10,Data!K54&lt;&gt;""),Data!K54,""))))))))))</f>
        <v>4119</v>
      </c>
    </row>
    <row r="57" spans="1:3" ht="14" x14ac:dyDescent="0.15">
      <c r="A57">
        <f t="shared" si="0"/>
        <v>53</v>
      </c>
      <c r="B57" s="82">
        <f>IF(AND(Data!$N$4=1,Data!B55&lt;&gt;""),Data!B55,IF(AND(Data!$N$4=2,Data!C55&lt;&gt;""),Data!C55,IF(AND(Data!$N$4=3,Data!D55&lt;&gt;""),Data!D55,IF(AND(Data!$N$4=4,Data!E55&lt;&gt;""),Data!E55,IF(AND(Data!$N$4=5,Data!F55&lt;&gt;""),Data!F55,IF(AND(Data!$N$4=6,Data!G55&lt;&gt;""),Data!G55,IF(AND(Data!$N$4=7,Data!H55&lt;&gt;""),Data!H55,IF(AND(Data!$N$4=8,Data!I55&lt;&gt;""),Data!I55,IF(AND(Data!$N$4=9,Data!J55&lt;&gt;""),Data!J55,IF(AND(Data!$N$4=10,Data!K55&lt;&gt;""),Data!K55,""))))))))))</f>
        <v>21</v>
      </c>
      <c r="C57" s="82">
        <f>IF(AND(Data!$N$5=1,Data!B55&lt;&gt;""),Data!B55,IF(AND(Data!$N$5=2,Data!C55&lt;&gt;""),Data!C55,IF(AND(Data!$N$5=3,Data!D55&lt;&gt;""),Data!D55,IF(AND(Data!$N$5=4,Data!E55&lt;&gt;""),Data!E55,IF(AND(Data!$N$5=5,Data!F55&lt;&gt;""),Data!F55,IF(AND(Data!$N$5=6,Data!G55&lt;&gt;""),Data!G55,IF(AND(Data!$N$5=7,Data!H55&lt;&gt;""),Data!H55,IF(AND(Data!$N$5=8,Data!I55&lt;&gt;""),Data!I55,IF(AND(Data!$N$5=9,Data!J55&lt;&gt;""),Data!J55,IF(AND(Data!$N$5=10,Data!K55&lt;&gt;""),Data!K55,""))))))))))</f>
        <v>4127</v>
      </c>
    </row>
    <row r="58" spans="1:3" ht="14" x14ac:dyDescent="0.15">
      <c r="A58">
        <f t="shared" si="0"/>
        <v>54</v>
      </c>
      <c r="B58" s="82">
        <f>IF(AND(Data!$N$4=1,Data!B56&lt;&gt;""),Data!B56,IF(AND(Data!$N$4=2,Data!C56&lt;&gt;""),Data!C56,IF(AND(Data!$N$4=3,Data!D56&lt;&gt;""),Data!D56,IF(AND(Data!$N$4=4,Data!E56&lt;&gt;""),Data!E56,IF(AND(Data!$N$4=5,Data!F56&lt;&gt;""),Data!F56,IF(AND(Data!$N$4=6,Data!G56&lt;&gt;""),Data!G56,IF(AND(Data!$N$4=7,Data!H56&lt;&gt;""),Data!H56,IF(AND(Data!$N$4=8,Data!I56&lt;&gt;""),Data!I56,IF(AND(Data!$N$4=9,Data!J56&lt;&gt;""),Data!J56,IF(AND(Data!$N$4=10,Data!K56&lt;&gt;""),Data!K56,""))))))))))</f>
        <v>23</v>
      </c>
      <c r="C58" s="82">
        <f>IF(AND(Data!$N$5=1,Data!B56&lt;&gt;""),Data!B56,IF(AND(Data!$N$5=2,Data!C56&lt;&gt;""),Data!C56,IF(AND(Data!$N$5=3,Data!D56&lt;&gt;""),Data!D56,IF(AND(Data!$N$5=4,Data!E56&lt;&gt;""),Data!E56,IF(AND(Data!$N$5=5,Data!F56&lt;&gt;""),Data!F56,IF(AND(Data!$N$5=6,Data!G56&lt;&gt;""),Data!G56,IF(AND(Data!$N$5=7,Data!H56&lt;&gt;""),Data!H56,IF(AND(Data!$N$5=8,Data!I56&lt;&gt;""),Data!I56,IF(AND(Data!$N$5=9,Data!J56&lt;&gt;""),Data!J56,IF(AND(Data!$N$5=10,Data!K56&lt;&gt;""),Data!K56,""))))))))))</f>
        <v>4127</v>
      </c>
    </row>
    <row r="59" spans="1:3" ht="14" x14ac:dyDescent="0.15">
      <c r="A59">
        <f t="shared" si="0"/>
        <v>55</v>
      </c>
      <c r="B59" s="82">
        <f>IF(AND(Data!$N$4=1,Data!B57&lt;&gt;""),Data!B57,IF(AND(Data!$N$4=2,Data!C57&lt;&gt;""),Data!C57,IF(AND(Data!$N$4=3,Data!D57&lt;&gt;""),Data!D57,IF(AND(Data!$N$4=4,Data!E57&lt;&gt;""),Data!E57,IF(AND(Data!$N$4=5,Data!F57&lt;&gt;""),Data!F57,IF(AND(Data!$N$4=6,Data!G57&lt;&gt;""),Data!G57,IF(AND(Data!$N$4=7,Data!H57&lt;&gt;""),Data!H57,IF(AND(Data!$N$4=8,Data!I57&lt;&gt;""),Data!I57,IF(AND(Data!$N$4=9,Data!J57&lt;&gt;""),Data!J57,IF(AND(Data!$N$4=10,Data!K57&lt;&gt;""),Data!K57,""))))))))))</f>
        <v>42</v>
      </c>
      <c r="C59" s="82">
        <f>IF(AND(Data!$N$5=1,Data!B57&lt;&gt;""),Data!B57,IF(AND(Data!$N$5=2,Data!C57&lt;&gt;""),Data!C57,IF(AND(Data!$N$5=3,Data!D57&lt;&gt;""),Data!D57,IF(AND(Data!$N$5=4,Data!E57&lt;&gt;""),Data!E57,IF(AND(Data!$N$5=5,Data!F57&lt;&gt;""),Data!F57,IF(AND(Data!$N$5=6,Data!G57&lt;&gt;""),Data!G57,IF(AND(Data!$N$5=7,Data!H57&lt;&gt;""),Data!H57,IF(AND(Data!$N$5=8,Data!I57&lt;&gt;""),Data!I57,IF(AND(Data!$N$5=9,Data!J57&lt;&gt;""),Data!J57,IF(AND(Data!$N$5=10,Data!K57&lt;&gt;""),Data!K57,""))))))))))</f>
        <v>4137</v>
      </c>
    </row>
    <row r="60" spans="1:3" ht="14" x14ac:dyDescent="0.15">
      <c r="A60">
        <f t="shared" si="0"/>
        <v>56</v>
      </c>
      <c r="B60" s="82">
        <f>IF(AND(Data!$N$4=1,Data!B58&lt;&gt;""),Data!B58,IF(AND(Data!$N$4=2,Data!C58&lt;&gt;""),Data!C58,IF(AND(Data!$N$4=3,Data!D58&lt;&gt;""),Data!D58,IF(AND(Data!$N$4=4,Data!E58&lt;&gt;""),Data!E58,IF(AND(Data!$N$4=5,Data!F58&lt;&gt;""),Data!F58,IF(AND(Data!$N$4=6,Data!G58&lt;&gt;""),Data!G58,IF(AND(Data!$N$4=7,Data!H58&lt;&gt;""),Data!H58,IF(AND(Data!$N$4=8,Data!I58&lt;&gt;""),Data!I58,IF(AND(Data!$N$4=9,Data!J58&lt;&gt;""),Data!J58,IF(AND(Data!$N$4=10,Data!K58&lt;&gt;""),Data!K58,""))))))))))</f>
        <v>25</v>
      </c>
      <c r="C60" s="82">
        <f>IF(AND(Data!$N$5=1,Data!B58&lt;&gt;""),Data!B58,IF(AND(Data!$N$5=2,Data!C58&lt;&gt;""),Data!C58,IF(AND(Data!$N$5=3,Data!D58&lt;&gt;""),Data!D58,IF(AND(Data!$N$5=4,Data!E58&lt;&gt;""),Data!E58,IF(AND(Data!$N$5=5,Data!F58&lt;&gt;""),Data!F58,IF(AND(Data!$N$5=6,Data!G58&lt;&gt;""),Data!G58,IF(AND(Data!$N$5=7,Data!H58&lt;&gt;""),Data!H58,IF(AND(Data!$N$5=8,Data!I58&lt;&gt;""),Data!I58,IF(AND(Data!$N$5=9,Data!J58&lt;&gt;""),Data!J58,IF(AND(Data!$N$5=10,Data!K58&lt;&gt;""),Data!K58,""))))))))))</f>
        <v>4138</v>
      </c>
    </row>
    <row r="61" spans="1:3" ht="14" x14ac:dyDescent="0.15">
      <c r="A61">
        <f t="shared" si="0"/>
        <v>57</v>
      </c>
      <c r="B61" s="82">
        <f>IF(AND(Data!$N$4=1,Data!B59&lt;&gt;""),Data!B59,IF(AND(Data!$N$4=2,Data!C59&lt;&gt;""),Data!C59,IF(AND(Data!$N$4=3,Data!D59&lt;&gt;""),Data!D59,IF(AND(Data!$N$4=4,Data!E59&lt;&gt;""),Data!E59,IF(AND(Data!$N$4=5,Data!F59&lt;&gt;""),Data!F59,IF(AND(Data!$N$4=6,Data!G59&lt;&gt;""),Data!G59,IF(AND(Data!$N$4=7,Data!H59&lt;&gt;""),Data!H59,IF(AND(Data!$N$4=8,Data!I59&lt;&gt;""),Data!I59,IF(AND(Data!$N$4=9,Data!J59&lt;&gt;""),Data!J59,IF(AND(Data!$N$4=10,Data!K59&lt;&gt;""),Data!K59,""))))))))))</f>
        <v>48</v>
      </c>
      <c r="C61" s="82">
        <f>IF(AND(Data!$N$5=1,Data!B59&lt;&gt;""),Data!B59,IF(AND(Data!$N$5=2,Data!C59&lt;&gt;""),Data!C59,IF(AND(Data!$N$5=3,Data!D59&lt;&gt;""),Data!D59,IF(AND(Data!$N$5=4,Data!E59&lt;&gt;""),Data!E59,IF(AND(Data!$N$5=5,Data!F59&lt;&gt;""),Data!F59,IF(AND(Data!$N$5=6,Data!G59&lt;&gt;""),Data!G59,IF(AND(Data!$N$5=7,Data!H59&lt;&gt;""),Data!H59,IF(AND(Data!$N$5=8,Data!I59&lt;&gt;""),Data!I59,IF(AND(Data!$N$5=9,Data!J59&lt;&gt;""),Data!J59,IF(AND(Data!$N$5=10,Data!K59&lt;&gt;""),Data!K59,""))))))))))</f>
        <v>4157</v>
      </c>
    </row>
    <row r="62" spans="1:3" ht="14" x14ac:dyDescent="0.15">
      <c r="A62">
        <f t="shared" si="0"/>
        <v>58</v>
      </c>
      <c r="B62" s="82">
        <f>IF(AND(Data!$N$4=1,Data!B60&lt;&gt;""),Data!B60,IF(AND(Data!$N$4=2,Data!C60&lt;&gt;""),Data!C60,IF(AND(Data!$N$4=3,Data!D60&lt;&gt;""),Data!D60,IF(AND(Data!$N$4=4,Data!E60&lt;&gt;""),Data!E60,IF(AND(Data!$N$4=5,Data!F60&lt;&gt;""),Data!F60,IF(AND(Data!$N$4=6,Data!G60&lt;&gt;""),Data!G60,IF(AND(Data!$N$4=7,Data!H60&lt;&gt;""),Data!H60,IF(AND(Data!$N$4=8,Data!I60&lt;&gt;""),Data!I60,IF(AND(Data!$N$4=9,Data!J60&lt;&gt;""),Data!J60,IF(AND(Data!$N$4=10,Data!K60&lt;&gt;""),Data!K60,""))))))))))</f>
        <v>48</v>
      </c>
      <c r="C62" s="82">
        <f>IF(AND(Data!$N$5=1,Data!B60&lt;&gt;""),Data!B60,IF(AND(Data!$N$5=2,Data!C60&lt;&gt;""),Data!C60,IF(AND(Data!$N$5=3,Data!D60&lt;&gt;""),Data!D60,IF(AND(Data!$N$5=4,Data!E60&lt;&gt;""),Data!E60,IF(AND(Data!$N$5=5,Data!F60&lt;&gt;""),Data!F60,IF(AND(Data!$N$5=6,Data!G60&lt;&gt;""),Data!G60,IF(AND(Data!$N$5=7,Data!H60&lt;&gt;""),Data!H60,IF(AND(Data!$N$5=8,Data!I60&lt;&gt;""),Data!I60,IF(AND(Data!$N$5=9,Data!J60&lt;&gt;""),Data!J60,IF(AND(Data!$N$5=10,Data!K60&lt;&gt;""),Data!K60,""))))))))))</f>
        <v>4169</v>
      </c>
    </row>
    <row r="63" spans="1:3" ht="14" x14ac:dyDescent="0.15">
      <c r="A63">
        <f t="shared" si="0"/>
        <v>59</v>
      </c>
      <c r="B63" s="82">
        <f>IF(AND(Data!$N$4=1,Data!B61&lt;&gt;""),Data!B61,IF(AND(Data!$N$4=2,Data!C61&lt;&gt;""),Data!C61,IF(AND(Data!$N$4=3,Data!D61&lt;&gt;""),Data!D61,IF(AND(Data!$N$4=4,Data!E61&lt;&gt;""),Data!E61,IF(AND(Data!$N$4=5,Data!F61&lt;&gt;""),Data!F61,IF(AND(Data!$N$4=6,Data!G61&lt;&gt;""),Data!G61,IF(AND(Data!$N$4=7,Data!H61&lt;&gt;""),Data!H61,IF(AND(Data!$N$4=8,Data!I61&lt;&gt;""),Data!I61,IF(AND(Data!$N$4=9,Data!J61&lt;&gt;""),Data!J61,IF(AND(Data!$N$4=10,Data!K61&lt;&gt;""),Data!K61,""))))))))))</f>
        <v>38</v>
      </c>
      <c r="C63" s="82">
        <f>IF(AND(Data!$N$5=1,Data!B61&lt;&gt;""),Data!B61,IF(AND(Data!$N$5=2,Data!C61&lt;&gt;""),Data!C61,IF(AND(Data!$N$5=3,Data!D61&lt;&gt;""),Data!D61,IF(AND(Data!$N$5=4,Data!E61&lt;&gt;""),Data!E61,IF(AND(Data!$N$5=5,Data!F61&lt;&gt;""),Data!F61,IF(AND(Data!$N$5=6,Data!G61&lt;&gt;""),Data!G61,IF(AND(Data!$N$5=7,Data!H61&lt;&gt;""),Data!H61,IF(AND(Data!$N$5=8,Data!I61&lt;&gt;""),Data!I61,IF(AND(Data!$N$5=9,Data!J61&lt;&gt;""),Data!J61,IF(AND(Data!$N$5=10,Data!K61&lt;&gt;""),Data!K61,""))))))))))</f>
        <v>4170</v>
      </c>
    </row>
    <row r="64" spans="1:3" ht="14" x14ac:dyDescent="0.15">
      <c r="A64">
        <f t="shared" si="0"/>
        <v>60</v>
      </c>
      <c r="B64" s="82">
        <f>IF(AND(Data!$N$4=1,Data!B62&lt;&gt;""),Data!B62,IF(AND(Data!$N$4=2,Data!C62&lt;&gt;""),Data!C62,IF(AND(Data!$N$4=3,Data!D62&lt;&gt;""),Data!D62,IF(AND(Data!$N$4=4,Data!E62&lt;&gt;""),Data!E62,IF(AND(Data!$N$4=5,Data!F62&lt;&gt;""),Data!F62,IF(AND(Data!$N$4=6,Data!G62&lt;&gt;""),Data!G62,IF(AND(Data!$N$4=7,Data!H62&lt;&gt;""),Data!H62,IF(AND(Data!$N$4=8,Data!I62&lt;&gt;""),Data!I62,IF(AND(Data!$N$4=9,Data!J62&lt;&gt;""),Data!J62,IF(AND(Data!$N$4=10,Data!K62&lt;&gt;""),Data!K62,""))))))))))</f>
        <v>38</v>
      </c>
      <c r="C64" s="82">
        <f>IF(AND(Data!$N$5=1,Data!B62&lt;&gt;""),Data!B62,IF(AND(Data!$N$5=2,Data!C62&lt;&gt;""),Data!C62,IF(AND(Data!$N$5=3,Data!D62&lt;&gt;""),Data!D62,IF(AND(Data!$N$5=4,Data!E62&lt;&gt;""),Data!E62,IF(AND(Data!$N$5=5,Data!F62&lt;&gt;""),Data!F62,IF(AND(Data!$N$5=6,Data!G62&lt;&gt;""),Data!G62,IF(AND(Data!$N$5=7,Data!H62&lt;&gt;""),Data!H62,IF(AND(Data!$N$5=8,Data!I62&lt;&gt;""),Data!I62,IF(AND(Data!$N$5=9,Data!J62&lt;&gt;""),Data!J62,IF(AND(Data!$N$5=10,Data!K62&lt;&gt;""),Data!K62,""))))))))))</f>
        <v>4170</v>
      </c>
    </row>
    <row r="65" spans="1:3" ht="14" x14ac:dyDescent="0.15">
      <c r="A65">
        <f t="shared" si="0"/>
        <v>61</v>
      </c>
      <c r="B65" s="82">
        <f>IF(AND(Data!$N$4=1,Data!B63&lt;&gt;""),Data!B63,IF(AND(Data!$N$4=2,Data!C63&lt;&gt;""),Data!C63,IF(AND(Data!$N$4=3,Data!D63&lt;&gt;""),Data!D63,IF(AND(Data!$N$4=4,Data!E63&lt;&gt;""),Data!E63,IF(AND(Data!$N$4=5,Data!F63&lt;&gt;""),Data!F63,IF(AND(Data!$N$4=6,Data!G63&lt;&gt;""),Data!G63,IF(AND(Data!$N$4=7,Data!H63&lt;&gt;""),Data!H63,IF(AND(Data!$N$4=8,Data!I63&lt;&gt;""),Data!I63,IF(AND(Data!$N$4=9,Data!J63&lt;&gt;""),Data!J63,IF(AND(Data!$N$4=10,Data!K63&lt;&gt;""),Data!K63,""))))))))))</f>
        <v>41</v>
      </c>
      <c r="C65" s="82">
        <f>IF(AND(Data!$N$5=1,Data!B63&lt;&gt;""),Data!B63,IF(AND(Data!$N$5=2,Data!C63&lt;&gt;""),Data!C63,IF(AND(Data!$N$5=3,Data!D63&lt;&gt;""),Data!D63,IF(AND(Data!$N$5=4,Data!E63&lt;&gt;""),Data!E63,IF(AND(Data!$N$5=5,Data!F63&lt;&gt;""),Data!F63,IF(AND(Data!$N$5=6,Data!G63&lt;&gt;""),Data!G63,IF(AND(Data!$N$5=7,Data!H63&lt;&gt;""),Data!H63,IF(AND(Data!$N$5=8,Data!I63&lt;&gt;""),Data!I63,IF(AND(Data!$N$5=9,Data!J63&lt;&gt;""),Data!J63,IF(AND(Data!$N$5=10,Data!K63&lt;&gt;""),Data!K63,""))))))))))</f>
        <v>4170</v>
      </c>
    </row>
    <row r="66" spans="1:3" ht="14" x14ac:dyDescent="0.15">
      <c r="A66">
        <f t="shared" si="0"/>
        <v>62</v>
      </c>
      <c r="B66" s="82">
        <f>IF(AND(Data!$N$4=1,Data!B64&lt;&gt;""),Data!B64,IF(AND(Data!$N$4=2,Data!C64&lt;&gt;""),Data!C64,IF(AND(Data!$N$4=3,Data!D64&lt;&gt;""),Data!D64,IF(AND(Data!$N$4=4,Data!E64&lt;&gt;""),Data!E64,IF(AND(Data!$N$4=5,Data!F64&lt;&gt;""),Data!F64,IF(AND(Data!$N$4=6,Data!G64&lt;&gt;""),Data!G64,IF(AND(Data!$N$4=7,Data!H64&lt;&gt;""),Data!H64,IF(AND(Data!$N$4=8,Data!I64&lt;&gt;""),Data!I64,IF(AND(Data!$N$4=9,Data!J64&lt;&gt;""),Data!J64,IF(AND(Data!$N$4=10,Data!K64&lt;&gt;""),Data!K64,""))))))))))</f>
        <v>34</v>
      </c>
      <c r="C66" s="82">
        <f>IF(AND(Data!$N$5=1,Data!B64&lt;&gt;""),Data!B64,IF(AND(Data!$N$5=2,Data!C64&lt;&gt;""),Data!C64,IF(AND(Data!$N$5=3,Data!D64&lt;&gt;""),Data!D64,IF(AND(Data!$N$5=4,Data!E64&lt;&gt;""),Data!E64,IF(AND(Data!$N$5=5,Data!F64&lt;&gt;""),Data!F64,IF(AND(Data!$N$5=6,Data!G64&lt;&gt;""),Data!G64,IF(AND(Data!$N$5=7,Data!H64&lt;&gt;""),Data!H64,IF(AND(Data!$N$5=8,Data!I64&lt;&gt;""),Data!I64,IF(AND(Data!$N$5=9,Data!J64&lt;&gt;""),Data!J64,IF(AND(Data!$N$5=10,Data!K64&lt;&gt;""),Data!K64,""))))))))))</f>
        <v>4171</v>
      </c>
    </row>
    <row r="67" spans="1:3" ht="14" x14ac:dyDescent="0.15">
      <c r="A67">
        <f t="shared" si="0"/>
        <v>63</v>
      </c>
      <c r="B67" s="82">
        <f>IF(AND(Data!$N$4=1,Data!B65&lt;&gt;""),Data!B65,IF(AND(Data!$N$4=2,Data!C65&lt;&gt;""),Data!C65,IF(AND(Data!$N$4=3,Data!D65&lt;&gt;""),Data!D65,IF(AND(Data!$N$4=4,Data!E65&lt;&gt;""),Data!E65,IF(AND(Data!$N$4=5,Data!F65&lt;&gt;""),Data!F65,IF(AND(Data!$N$4=6,Data!G65&lt;&gt;""),Data!G65,IF(AND(Data!$N$4=7,Data!H65&lt;&gt;""),Data!H65,IF(AND(Data!$N$4=8,Data!I65&lt;&gt;""),Data!I65,IF(AND(Data!$N$4=9,Data!J65&lt;&gt;""),Data!J65,IF(AND(Data!$N$4=10,Data!K65&lt;&gt;""),Data!K65,""))))))))))</f>
        <v>38</v>
      </c>
      <c r="C67" s="82">
        <f>IF(AND(Data!$N$5=1,Data!B65&lt;&gt;""),Data!B65,IF(AND(Data!$N$5=2,Data!C65&lt;&gt;""),Data!C65,IF(AND(Data!$N$5=3,Data!D65&lt;&gt;""),Data!D65,IF(AND(Data!$N$5=4,Data!E65&lt;&gt;""),Data!E65,IF(AND(Data!$N$5=5,Data!F65&lt;&gt;""),Data!F65,IF(AND(Data!$N$5=6,Data!G65&lt;&gt;""),Data!G65,IF(AND(Data!$N$5=7,Data!H65&lt;&gt;""),Data!H65,IF(AND(Data!$N$5=8,Data!I65&lt;&gt;""),Data!I65,IF(AND(Data!$N$5=9,Data!J65&lt;&gt;""),Data!J65,IF(AND(Data!$N$5=10,Data!K65&lt;&gt;""),Data!K65,""))))))))))</f>
        <v>4171</v>
      </c>
    </row>
    <row r="68" spans="1:3" ht="14" x14ac:dyDescent="0.15">
      <c r="A68">
        <f t="shared" si="0"/>
        <v>64</v>
      </c>
      <c r="B68" s="82">
        <f>IF(AND(Data!$N$4=1,Data!B66&lt;&gt;""),Data!B66,IF(AND(Data!$N$4=2,Data!C66&lt;&gt;""),Data!C66,IF(AND(Data!$N$4=3,Data!D66&lt;&gt;""),Data!D66,IF(AND(Data!$N$4=4,Data!E66&lt;&gt;""),Data!E66,IF(AND(Data!$N$4=5,Data!F66&lt;&gt;""),Data!F66,IF(AND(Data!$N$4=6,Data!G66&lt;&gt;""),Data!G66,IF(AND(Data!$N$4=7,Data!H66&lt;&gt;""),Data!H66,IF(AND(Data!$N$4=8,Data!I66&lt;&gt;""),Data!I66,IF(AND(Data!$N$4=9,Data!J66&lt;&gt;""),Data!J66,IF(AND(Data!$N$4=10,Data!K66&lt;&gt;""),Data!K66,""))))))))))</f>
        <v>48</v>
      </c>
      <c r="C68" s="82">
        <f>IF(AND(Data!$N$5=1,Data!B66&lt;&gt;""),Data!B66,IF(AND(Data!$N$5=2,Data!C66&lt;&gt;""),Data!C66,IF(AND(Data!$N$5=3,Data!D66&lt;&gt;""),Data!D66,IF(AND(Data!$N$5=4,Data!E66&lt;&gt;""),Data!E66,IF(AND(Data!$N$5=5,Data!F66&lt;&gt;""),Data!F66,IF(AND(Data!$N$5=6,Data!G66&lt;&gt;""),Data!G66,IF(AND(Data!$N$5=7,Data!H66&lt;&gt;""),Data!H66,IF(AND(Data!$N$5=8,Data!I66&lt;&gt;""),Data!I66,IF(AND(Data!$N$5=9,Data!J66&lt;&gt;""),Data!J66,IF(AND(Data!$N$5=10,Data!K66&lt;&gt;""),Data!K66,""))))))))))</f>
        <v>4180</v>
      </c>
    </row>
    <row r="69" spans="1:3" ht="14" x14ac:dyDescent="0.15">
      <c r="A69">
        <f t="shared" si="0"/>
        <v>65</v>
      </c>
      <c r="B69" s="82">
        <f>IF(AND(Data!$N$4=1,Data!B67&lt;&gt;""),Data!B67,IF(AND(Data!$N$4=2,Data!C67&lt;&gt;""),Data!C67,IF(AND(Data!$N$4=3,Data!D67&lt;&gt;""),Data!D67,IF(AND(Data!$N$4=4,Data!E67&lt;&gt;""),Data!E67,IF(AND(Data!$N$4=5,Data!F67&lt;&gt;""),Data!F67,IF(AND(Data!$N$4=6,Data!G67&lt;&gt;""),Data!G67,IF(AND(Data!$N$4=7,Data!H67&lt;&gt;""),Data!H67,IF(AND(Data!$N$4=8,Data!I67&lt;&gt;""),Data!I67,IF(AND(Data!$N$4=9,Data!J67&lt;&gt;""),Data!J67,IF(AND(Data!$N$4=10,Data!K67&lt;&gt;""),Data!K67,""))))))))))</f>
        <v>37</v>
      </c>
      <c r="C69" s="82">
        <f>IF(AND(Data!$N$5=1,Data!B67&lt;&gt;""),Data!B67,IF(AND(Data!$N$5=2,Data!C67&lt;&gt;""),Data!C67,IF(AND(Data!$N$5=3,Data!D67&lt;&gt;""),Data!D67,IF(AND(Data!$N$5=4,Data!E67&lt;&gt;""),Data!E67,IF(AND(Data!$N$5=5,Data!F67&lt;&gt;""),Data!F67,IF(AND(Data!$N$5=6,Data!G67&lt;&gt;""),Data!G67,IF(AND(Data!$N$5=7,Data!H67&lt;&gt;""),Data!H67,IF(AND(Data!$N$5=8,Data!I67&lt;&gt;""),Data!I67,IF(AND(Data!$N$5=9,Data!J67&lt;&gt;""),Data!J67,IF(AND(Data!$N$5=10,Data!K67&lt;&gt;""),Data!K67,""))))))))))</f>
        <v>4183</v>
      </c>
    </row>
    <row r="70" spans="1:3" ht="14" x14ac:dyDescent="0.15">
      <c r="A70">
        <f t="shared" si="0"/>
        <v>66</v>
      </c>
      <c r="B70" s="82">
        <f>IF(AND(Data!$N$4=1,Data!B68&lt;&gt;""),Data!B68,IF(AND(Data!$N$4=2,Data!C68&lt;&gt;""),Data!C68,IF(AND(Data!$N$4=3,Data!D68&lt;&gt;""),Data!D68,IF(AND(Data!$N$4=4,Data!E68&lt;&gt;""),Data!E68,IF(AND(Data!$N$4=5,Data!F68&lt;&gt;""),Data!F68,IF(AND(Data!$N$4=6,Data!G68&lt;&gt;""),Data!G68,IF(AND(Data!$N$4=7,Data!H68&lt;&gt;""),Data!H68,IF(AND(Data!$N$4=8,Data!I68&lt;&gt;""),Data!I68,IF(AND(Data!$N$4=9,Data!J68&lt;&gt;""),Data!J68,IF(AND(Data!$N$4=10,Data!K68&lt;&gt;""),Data!K68,""))))))))))</f>
        <v>24</v>
      </c>
      <c r="C70" s="82">
        <f>IF(AND(Data!$N$5=1,Data!B68&lt;&gt;""),Data!B68,IF(AND(Data!$N$5=2,Data!C68&lt;&gt;""),Data!C68,IF(AND(Data!$N$5=3,Data!D68&lt;&gt;""),Data!D68,IF(AND(Data!$N$5=4,Data!E68&lt;&gt;""),Data!E68,IF(AND(Data!$N$5=5,Data!F68&lt;&gt;""),Data!F68,IF(AND(Data!$N$5=6,Data!G68&lt;&gt;""),Data!G68,IF(AND(Data!$N$5=7,Data!H68&lt;&gt;""),Data!H68,IF(AND(Data!$N$5=8,Data!I68&lt;&gt;""),Data!I68,IF(AND(Data!$N$5=9,Data!J68&lt;&gt;""),Data!J68,IF(AND(Data!$N$5=10,Data!K68&lt;&gt;""),Data!K68,""))))))))))</f>
        <v>4208</v>
      </c>
    </row>
    <row r="71" spans="1:3" ht="14" x14ac:dyDescent="0.15">
      <c r="A71">
        <f t="shared" ref="A71:A134" si="1">IF(AND(B71&lt;&gt;""),1+A70,"")</f>
        <v>67</v>
      </c>
      <c r="B71" s="82">
        <f>IF(AND(Data!$N$4=1,Data!B69&lt;&gt;""),Data!B69,IF(AND(Data!$N$4=2,Data!C69&lt;&gt;""),Data!C69,IF(AND(Data!$N$4=3,Data!D69&lt;&gt;""),Data!D69,IF(AND(Data!$N$4=4,Data!E69&lt;&gt;""),Data!E69,IF(AND(Data!$N$4=5,Data!F69&lt;&gt;""),Data!F69,IF(AND(Data!$N$4=6,Data!G69&lt;&gt;""),Data!G69,IF(AND(Data!$N$4=7,Data!H69&lt;&gt;""),Data!H69,IF(AND(Data!$N$4=8,Data!I69&lt;&gt;""),Data!I69,IF(AND(Data!$N$4=9,Data!J69&lt;&gt;""),Data!J69,IF(AND(Data!$N$4=10,Data!K69&lt;&gt;""),Data!K69,""))))))))))</f>
        <v>47</v>
      </c>
      <c r="C71" s="82">
        <f>IF(AND(Data!$N$5=1,Data!B69&lt;&gt;""),Data!B69,IF(AND(Data!$N$5=2,Data!C69&lt;&gt;""),Data!C69,IF(AND(Data!$N$5=3,Data!D69&lt;&gt;""),Data!D69,IF(AND(Data!$N$5=4,Data!E69&lt;&gt;""),Data!E69,IF(AND(Data!$N$5=5,Data!F69&lt;&gt;""),Data!F69,IF(AND(Data!$N$5=6,Data!G69&lt;&gt;""),Data!G69,IF(AND(Data!$N$5=7,Data!H69&lt;&gt;""),Data!H69,IF(AND(Data!$N$5=8,Data!I69&lt;&gt;""),Data!I69,IF(AND(Data!$N$5=9,Data!J69&lt;&gt;""),Data!J69,IF(AND(Data!$N$5=10,Data!K69&lt;&gt;""),Data!K69,""))))))))))</f>
        <v>4214</v>
      </c>
    </row>
    <row r="72" spans="1:3" ht="14" x14ac:dyDescent="0.15">
      <c r="A72">
        <f t="shared" si="1"/>
        <v>68</v>
      </c>
      <c r="B72" s="82">
        <f>IF(AND(Data!$N$4=1,Data!B70&lt;&gt;""),Data!B70,IF(AND(Data!$N$4=2,Data!C70&lt;&gt;""),Data!C70,IF(AND(Data!$N$4=3,Data!D70&lt;&gt;""),Data!D70,IF(AND(Data!$N$4=4,Data!E70&lt;&gt;""),Data!E70,IF(AND(Data!$N$4=5,Data!F70&lt;&gt;""),Data!F70,IF(AND(Data!$N$4=6,Data!G70&lt;&gt;""),Data!G70,IF(AND(Data!$N$4=7,Data!H70&lt;&gt;""),Data!H70,IF(AND(Data!$N$4=8,Data!I70&lt;&gt;""),Data!I70,IF(AND(Data!$N$4=9,Data!J70&lt;&gt;""),Data!J70,IF(AND(Data!$N$4=10,Data!K70&lt;&gt;""),Data!K70,""))))))))))</f>
        <v>32</v>
      </c>
      <c r="C72" s="82">
        <f>IF(AND(Data!$N$5=1,Data!B70&lt;&gt;""),Data!B70,IF(AND(Data!$N$5=2,Data!C70&lt;&gt;""),Data!C70,IF(AND(Data!$N$5=3,Data!D70&lt;&gt;""),Data!D70,IF(AND(Data!$N$5=4,Data!E70&lt;&gt;""),Data!E70,IF(AND(Data!$N$5=5,Data!F70&lt;&gt;""),Data!F70,IF(AND(Data!$N$5=6,Data!G70&lt;&gt;""),Data!G70,IF(AND(Data!$N$5=7,Data!H70&lt;&gt;""),Data!H70,IF(AND(Data!$N$5=8,Data!I70&lt;&gt;""),Data!I70,IF(AND(Data!$N$5=9,Data!J70&lt;&gt;""),Data!J70,IF(AND(Data!$N$5=10,Data!K70&lt;&gt;""),Data!K70,""))))))))))</f>
        <v>4219</v>
      </c>
    </row>
    <row r="73" spans="1:3" ht="14" x14ac:dyDescent="0.15">
      <c r="A73">
        <f t="shared" si="1"/>
        <v>69</v>
      </c>
      <c r="B73" s="82">
        <f>IF(AND(Data!$N$4=1,Data!B71&lt;&gt;""),Data!B71,IF(AND(Data!$N$4=2,Data!C71&lt;&gt;""),Data!C71,IF(AND(Data!$N$4=3,Data!D71&lt;&gt;""),Data!D71,IF(AND(Data!$N$4=4,Data!E71&lt;&gt;""),Data!E71,IF(AND(Data!$N$4=5,Data!F71&lt;&gt;""),Data!F71,IF(AND(Data!$N$4=6,Data!G71&lt;&gt;""),Data!G71,IF(AND(Data!$N$4=7,Data!H71&lt;&gt;""),Data!H71,IF(AND(Data!$N$4=8,Data!I71&lt;&gt;""),Data!I71,IF(AND(Data!$N$4=9,Data!J71&lt;&gt;""),Data!J71,IF(AND(Data!$N$4=10,Data!K71&lt;&gt;""),Data!K71,""))))))))))</f>
        <v>48</v>
      </c>
      <c r="C73" s="82">
        <f>IF(AND(Data!$N$5=1,Data!B71&lt;&gt;""),Data!B71,IF(AND(Data!$N$5=2,Data!C71&lt;&gt;""),Data!C71,IF(AND(Data!$N$5=3,Data!D71&lt;&gt;""),Data!D71,IF(AND(Data!$N$5=4,Data!E71&lt;&gt;""),Data!E71,IF(AND(Data!$N$5=5,Data!F71&lt;&gt;""),Data!F71,IF(AND(Data!$N$5=6,Data!G71&lt;&gt;""),Data!G71,IF(AND(Data!$N$5=7,Data!H71&lt;&gt;""),Data!H71,IF(AND(Data!$N$5=8,Data!I71&lt;&gt;""),Data!I71,IF(AND(Data!$N$5=9,Data!J71&lt;&gt;""),Data!J71,IF(AND(Data!$N$5=10,Data!K71&lt;&gt;""),Data!K71,""))))))))))</f>
        <v>4273</v>
      </c>
    </row>
    <row r="74" spans="1:3" ht="14" x14ac:dyDescent="0.15">
      <c r="A74">
        <f t="shared" si="1"/>
        <v>70</v>
      </c>
      <c r="B74" s="82">
        <f>IF(AND(Data!$N$4=1,Data!B72&lt;&gt;""),Data!B72,IF(AND(Data!$N$4=2,Data!C72&lt;&gt;""),Data!C72,IF(AND(Data!$N$4=3,Data!D72&lt;&gt;""),Data!D72,IF(AND(Data!$N$4=4,Data!E72&lt;&gt;""),Data!E72,IF(AND(Data!$N$4=5,Data!F72&lt;&gt;""),Data!F72,IF(AND(Data!$N$4=6,Data!G72&lt;&gt;""),Data!G72,IF(AND(Data!$N$4=7,Data!H72&lt;&gt;""),Data!H72,IF(AND(Data!$N$4=8,Data!I72&lt;&gt;""),Data!I72,IF(AND(Data!$N$4=9,Data!J72&lt;&gt;""),Data!J72,IF(AND(Data!$N$4=10,Data!K72&lt;&gt;""),Data!K72,""))))))))))</f>
        <v>22</v>
      </c>
      <c r="C74" s="82">
        <f>IF(AND(Data!$N$5=1,Data!B72&lt;&gt;""),Data!B72,IF(AND(Data!$N$5=2,Data!C72&lt;&gt;""),Data!C72,IF(AND(Data!$N$5=3,Data!D72&lt;&gt;""),Data!D72,IF(AND(Data!$N$5=4,Data!E72&lt;&gt;""),Data!E72,IF(AND(Data!$N$5=5,Data!F72&lt;&gt;""),Data!F72,IF(AND(Data!$N$5=6,Data!G72&lt;&gt;""),Data!G72,IF(AND(Data!$N$5=7,Data!H72&lt;&gt;""),Data!H72,IF(AND(Data!$N$5=8,Data!I72&lt;&gt;""),Data!I72,IF(AND(Data!$N$5=9,Data!J72&lt;&gt;""),Data!J72,IF(AND(Data!$N$5=10,Data!K72&lt;&gt;""),Data!K72,""))))))))))</f>
        <v>4288</v>
      </c>
    </row>
    <row r="75" spans="1:3" ht="14" x14ac:dyDescent="0.15">
      <c r="A75">
        <f t="shared" si="1"/>
        <v>71</v>
      </c>
      <c r="B75" s="82">
        <f>IF(AND(Data!$N$4=1,Data!B73&lt;&gt;""),Data!B73,IF(AND(Data!$N$4=2,Data!C73&lt;&gt;""),Data!C73,IF(AND(Data!$N$4=3,Data!D73&lt;&gt;""),Data!D73,IF(AND(Data!$N$4=4,Data!E73&lt;&gt;""),Data!E73,IF(AND(Data!$N$4=5,Data!F73&lt;&gt;""),Data!F73,IF(AND(Data!$N$4=6,Data!G73&lt;&gt;""),Data!G73,IF(AND(Data!$N$4=7,Data!H73&lt;&gt;""),Data!H73,IF(AND(Data!$N$4=8,Data!I73&lt;&gt;""),Data!I73,IF(AND(Data!$N$4=9,Data!J73&lt;&gt;""),Data!J73,IF(AND(Data!$N$4=10,Data!K73&lt;&gt;""),Data!K73,""))))))))))</f>
        <v>49</v>
      </c>
      <c r="C75" s="82">
        <f>IF(AND(Data!$N$5=1,Data!B73&lt;&gt;""),Data!B73,IF(AND(Data!$N$5=2,Data!C73&lt;&gt;""),Data!C73,IF(AND(Data!$N$5=3,Data!D73&lt;&gt;""),Data!D73,IF(AND(Data!$N$5=4,Data!E73&lt;&gt;""),Data!E73,IF(AND(Data!$N$5=5,Data!F73&lt;&gt;""),Data!F73,IF(AND(Data!$N$5=6,Data!G73&lt;&gt;""),Data!G73,IF(AND(Data!$N$5=7,Data!H73&lt;&gt;""),Data!H73,IF(AND(Data!$N$5=8,Data!I73&lt;&gt;""),Data!I73,IF(AND(Data!$N$5=9,Data!J73&lt;&gt;""),Data!J73,IF(AND(Data!$N$5=10,Data!K73&lt;&gt;""),Data!K73,""))))))))))</f>
        <v>4347</v>
      </c>
    </row>
    <row r="76" spans="1:3" ht="14" x14ac:dyDescent="0.15">
      <c r="A76">
        <f t="shared" si="1"/>
        <v>72</v>
      </c>
      <c r="B76" s="82">
        <f>IF(AND(Data!$N$4=1,Data!B74&lt;&gt;""),Data!B74,IF(AND(Data!$N$4=2,Data!C74&lt;&gt;""),Data!C74,IF(AND(Data!$N$4=3,Data!D74&lt;&gt;""),Data!D74,IF(AND(Data!$N$4=4,Data!E74&lt;&gt;""),Data!E74,IF(AND(Data!$N$4=5,Data!F74&lt;&gt;""),Data!F74,IF(AND(Data!$N$4=6,Data!G74&lt;&gt;""),Data!G74,IF(AND(Data!$N$4=7,Data!H74&lt;&gt;""),Data!H74,IF(AND(Data!$N$4=8,Data!I74&lt;&gt;""),Data!I74,IF(AND(Data!$N$4=9,Data!J74&lt;&gt;""),Data!J74,IF(AND(Data!$N$4=10,Data!K74&lt;&gt;""),Data!K74,""))))))))))</f>
        <v>32</v>
      </c>
      <c r="C76" s="82">
        <f>IF(AND(Data!$N$5=1,Data!B74&lt;&gt;""),Data!B74,IF(AND(Data!$N$5=2,Data!C74&lt;&gt;""),Data!C74,IF(AND(Data!$N$5=3,Data!D74&lt;&gt;""),Data!D74,IF(AND(Data!$N$5=4,Data!E74&lt;&gt;""),Data!E74,IF(AND(Data!$N$5=5,Data!F74&lt;&gt;""),Data!F74,IF(AND(Data!$N$5=6,Data!G74&lt;&gt;""),Data!G74,IF(AND(Data!$N$5=7,Data!H74&lt;&gt;""),Data!H74,IF(AND(Data!$N$5=8,Data!I74&lt;&gt;""),Data!I74,IF(AND(Data!$N$5=9,Data!J74&lt;&gt;""),Data!J74,IF(AND(Data!$N$5=10,Data!K74&lt;&gt;""),Data!K74,""))))))))))</f>
        <v>4412</v>
      </c>
    </row>
    <row r="77" spans="1:3" ht="14" x14ac:dyDescent="0.15">
      <c r="A77">
        <f t="shared" si="1"/>
        <v>73</v>
      </c>
      <c r="B77" s="82">
        <f>IF(AND(Data!$N$4=1,Data!B75&lt;&gt;""),Data!B75,IF(AND(Data!$N$4=2,Data!C75&lt;&gt;""),Data!C75,IF(AND(Data!$N$4=3,Data!D75&lt;&gt;""),Data!D75,IF(AND(Data!$N$4=4,Data!E75&lt;&gt;""),Data!E75,IF(AND(Data!$N$4=5,Data!F75&lt;&gt;""),Data!F75,IF(AND(Data!$N$4=6,Data!G75&lt;&gt;""),Data!G75,IF(AND(Data!$N$4=7,Data!H75&lt;&gt;""),Data!H75,IF(AND(Data!$N$4=8,Data!I75&lt;&gt;""),Data!I75,IF(AND(Data!$N$4=9,Data!J75&lt;&gt;""),Data!J75,IF(AND(Data!$N$4=10,Data!K75&lt;&gt;""),Data!K75,""))))))))))</f>
        <v>44</v>
      </c>
      <c r="C77" s="82">
        <f>IF(AND(Data!$N$5=1,Data!B75&lt;&gt;""),Data!B75,IF(AND(Data!$N$5=2,Data!C75&lt;&gt;""),Data!C75,IF(AND(Data!$N$5=3,Data!D75&lt;&gt;""),Data!D75,IF(AND(Data!$N$5=4,Data!E75&lt;&gt;""),Data!E75,IF(AND(Data!$N$5=5,Data!F75&lt;&gt;""),Data!F75,IF(AND(Data!$N$5=6,Data!G75&lt;&gt;""),Data!G75,IF(AND(Data!$N$5=7,Data!H75&lt;&gt;""),Data!H75,IF(AND(Data!$N$5=8,Data!I75&lt;&gt;""),Data!I75,IF(AND(Data!$N$5=9,Data!J75&lt;&gt;""),Data!J75,IF(AND(Data!$N$5=10,Data!K75&lt;&gt;""),Data!K75,""))))))))))</f>
        <v>4424</v>
      </c>
    </row>
    <row r="78" spans="1:3" ht="14" x14ac:dyDescent="0.15">
      <c r="A78">
        <f t="shared" si="1"/>
        <v>74</v>
      </c>
      <c r="B78" s="82">
        <f>IF(AND(Data!$N$4=1,Data!B76&lt;&gt;""),Data!B76,IF(AND(Data!$N$4=2,Data!C76&lt;&gt;""),Data!C76,IF(AND(Data!$N$4=3,Data!D76&lt;&gt;""),Data!D76,IF(AND(Data!$N$4=4,Data!E76&lt;&gt;""),Data!E76,IF(AND(Data!$N$4=5,Data!F76&lt;&gt;""),Data!F76,IF(AND(Data!$N$4=6,Data!G76&lt;&gt;""),Data!G76,IF(AND(Data!$N$4=7,Data!H76&lt;&gt;""),Data!H76,IF(AND(Data!$N$4=8,Data!I76&lt;&gt;""),Data!I76,IF(AND(Data!$N$4=9,Data!J76&lt;&gt;""),Data!J76,IF(AND(Data!$N$4=10,Data!K76&lt;&gt;""),Data!K76,""))))))))))</f>
        <v>22</v>
      </c>
      <c r="C78" s="82">
        <f>IF(AND(Data!$N$5=1,Data!B76&lt;&gt;""),Data!B76,IF(AND(Data!$N$5=2,Data!C76&lt;&gt;""),Data!C76,IF(AND(Data!$N$5=3,Data!D76&lt;&gt;""),Data!D76,IF(AND(Data!$N$5=4,Data!E76&lt;&gt;""),Data!E76,IF(AND(Data!$N$5=5,Data!F76&lt;&gt;""),Data!F76,IF(AND(Data!$N$5=6,Data!G76&lt;&gt;""),Data!G76,IF(AND(Data!$N$5=7,Data!H76&lt;&gt;""),Data!H76,IF(AND(Data!$N$5=8,Data!I76&lt;&gt;""),Data!I76,IF(AND(Data!$N$5=9,Data!J76&lt;&gt;""),Data!J76,IF(AND(Data!$N$5=10,Data!K76&lt;&gt;""),Data!K76,""))))))))))</f>
        <v>4603</v>
      </c>
    </row>
    <row r="79" spans="1:3" ht="14" x14ac:dyDescent="0.15">
      <c r="A79">
        <f t="shared" si="1"/>
        <v>75</v>
      </c>
      <c r="B79" s="82">
        <f>IF(AND(Data!$N$4=1,Data!B77&lt;&gt;""),Data!B77,IF(AND(Data!$N$4=2,Data!C77&lt;&gt;""),Data!C77,IF(AND(Data!$N$4=3,Data!D77&lt;&gt;""),Data!D77,IF(AND(Data!$N$4=4,Data!E77&lt;&gt;""),Data!E77,IF(AND(Data!$N$4=5,Data!F77&lt;&gt;""),Data!F77,IF(AND(Data!$N$4=6,Data!G77&lt;&gt;""),Data!G77,IF(AND(Data!$N$4=7,Data!H77&lt;&gt;""),Data!H77,IF(AND(Data!$N$4=8,Data!I77&lt;&gt;""),Data!I77,IF(AND(Data!$N$4=9,Data!J77&lt;&gt;""),Data!J77,IF(AND(Data!$N$4=10,Data!K77&lt;&gt;""),Data!K77,""))))))))))</f>
        <v>42</v>
      </c>
      <c r="C79" s="82">
        <f>IF(AND(Data!$N$5=1,Data!B77&lt;&gt;""),Data!B77,IF(AND(Data!$N$5=2,Data!C77&lt;&gt;""),Data!C77,IF(AND(Data!$N$5=3,Data!D77&lt;&gt;""),Data!D77,IF(AND(Data!$N$5=4,Data!E77&lt;&gt;""),Data!E77,IF(AND(Data!$N$5=5,Data!F77&lt;&gt;""),Data!F77,IF(AND(Data!$N$5=6,Data!G77&lt;&gt;""),Data!G77,IF(AND(Data!$N$5=7,Data!H77&lt;&gt;""),Data!H77,IF(AND(Data!$N$5=8,Data!I77&lt;&gt;""),Data!I77,IF(AND(Data!$N$5=9,Data!J77&lt;&gt;""),Data!J77,IF(AND(Data!$N$5=10,Data!K77&lt;&gt;""),Data!K77,""))))))))))</f>
        <v>4705</v>
      </c>
    </row>
    <row r="80" spans="1:3" ht="14" x14ac:dyDescent="0.15">
      <c r="A80">
        <f t="shared" si="1"/>
        <v>76</v>
      </c>
      <c r="B80" s="82">
        <f>IF(AND(Data!$N$4=1,Data!B78&lt;&gt;""),Data!B78,IF(AND(Data!$N$4=2,Data!C78&lt;&gt;""),Data!C78,IF(AND(Data!$N$4=3,Data!D78&lt;&gt;""),Data!D78,IF(AND(Data!$N$4=4,Data!E78&lt;&gt;""),Data!E78,IF(AND(Data!$N$4=5,Data!F78&lt;&gt;""),Data!F78,IF(AND(Data!$N$4=6,Data!G78&lt;&gt;""),Data!G78,IF(AND(Data!$N$4=7,Data!H78&lt;&gt;""),Data!H78,IF(AND(Data!$N$4=8,Data!I78&lt;&gt;""),Data!I78,IF(AND(Data!$N$4=9,Data!J78&lt;&gt;""),Data!J78,IF(AND(Data!$N$4=10,Data!K78&lt;&gt;""),Data!K78,""))))))))))</f>
        <v>40</v>
      </c>
      <c r="C80" s="82">
        <f>IF(AND(Data!$N$5=1,Data!B78&lt;&gt;""),Data!B78,IF(AND(Data!$N$5=2,Data!C78&lt;&gt;""),Data!C78,IF(AND(Data!$N$5=3,Data!D78&lt;&gt;""),Data!D78,IF(AND(Data!$N$5=4,Data!E78&lt;&gt;""),Data!E78,IF(AND(Data!$N$5=5,Data!F78&lt;&gt;""),Data!F78,IF(AND(Data!$N$5=6,Data!G78&lt;&gt;""),Data!G78,IF(AND(Data!$N$5=7,Data!H78&lt;&gt;""),Data!H78,IF(AND(Data!$N$5=8,Data!I78&lt;&gt;""),Data!I78,IF(AND(Data!$N$5=9,Data!J78&lt;&gt;""),Data!J78,IF(AND(Data!$N$5=10,Data!K78&lt;&gt;""),Data!K78,""))))))))))</f>
        <v>4742</v>
      </c>
    </row>
    <row r="81" spans="1:3" ht="14" x14ac:dyDescent="0.15">
      <c r="A81">
        <f t="shared" si="1"/>
        <v>77</v>
      </c>
      <c r="B81" s="82">
        <f>IF(AND(Data!$N$4=1,Data!B79&lt;&gt;""),Data!B79,IF(AND(Data!$N$4=2,Data!C79&lt;&gt;""),Data!C79,IF(AND(Data!$N$4=3,Data!D79&lt;&gt;""),Data!D79,IF(AND(Data!$N$4=4,Data!E79&lt;&gt;""),Data!E79,IF(AND(Data!$N$4=5,Data!F79&lt;&gt;""),Data!F79,IF(AND(Data!$N$4=6,Data!G79&lt;&gt;""),Data!G79,IF(AND(Data!$N$4=7,Data!H79&lt;&gt;""),Data!H79,IF(AND(Data!$N$4=8,Data!I79&lt;&gt;""),Data!I79,IF(AND(Data!$N$4=9,Data!J79&lt;&gt;""),Data!J79,IF(AND(Data!$N$4=10,Data!K79&lt;&gt;""),Data!K79,""))))))))))</f>
        <v>46</v>
      </c>
      <c r="C81" s="82">
        <f>IF(AND(Data!$N$5=1,Data!B79&lt;&gt;""),Data!B79,IF(AND(Data!$N$5=2,Data!C79&lt;&gt;""),Data!C79,IF(AND(Data!$N$5=3,Data!D79&lt;&gt;""),Data!D79,IF(AND(Data!$N$5=4,Data!E79&lt;&gt;""),Data!E79,IF(AND(Data!$N$5=5,Data!F79&lt;&gt;""),Data!F79,IF(AND(Data!$N$5=6,Data!G79&lt;&gt;""),Data!G79,IF(AND(Data!$N$5=7,Data!H79&lt;&gt;""),Data!H79,IF(AND(Data!$N$5=8,Data!I79&lt;&gt;""),Data!I79,IF(AND(Data!$N$5=9,Data!J79&lt;&gt;""),Data!J79,IF(AND(Data!$N$5=10,Data!K79&lt;&gt;""),Data!K79,""))))))))))</f>
        <v>4764</v>
      </c>
    </row>
    <row r="82" spans="1:3" ht="14" x14ac:dyDescent="0.15">
      <c r="A82">
        <f t="shared" si="1"/>
        <v>78</v>
      </c>
      <c r="B82" s="82">
        <f>IF(AND(Data!$N$4=1,Data!B80&lt;&gt;""),Data!B80,IF(AND(Data!$N$4=2,Data!C80&lt;&gt;""),Data!C80,IF(AND(Data!$N$4=3,Data!D80&lt;&gt;""),Data!D80,IF(AND(Data!$N$4=4,Data!E80&lt;&gt;""),Data!E80,IF(AND(Data!$N$4=5,Data!F80&lt;&gt;""),Data!F80,IF(AND(Data!$N$4=6,Data!G80&lt;&gt;""),Data!G80,IF(AND(Data!$N$4=7,Data!H80&lt;&gt;""),Data!H80,IF(AND(Data!$N$4=8,Data!I80&lt;&gt;""),Data!I80,IF(AND(Data!$N$4=9,Data!J80&lt;&gt;""),Data!J80,IF(AND(Data!$N$4=10,Data!K80&lt;&gt;""),Data!K80,""))))))))))</f>
        <v>41</v>
      </c>
      <c r="C82" s="82">
        <f>IF(AND(Data!$N$5=1,Data!B80&lt;&gt;""),Data!B80,IF(AND(Data!$N$5=2,Data!C80&lt;&gt;""),Data!C80,IF(AND(Data!$N$5=3,Data!D80&lt;&gt;""),Data!D80,IF(AND(Data!$N$5=4,Data!E80&lt;&gt;""),Data!E80,IF(AND(Data!$N$5=5,Data!F80&lt;&gt;""),Data!F80,IF(AND(Data!$N$5=6,Data!G80&lt;&gt;""),Data!G80,IF(AND(Data!$N$5=7,Data!H80&lt;&gt;""),Data!H80,IF(AND(Data!$N$5=8,Data!I80&lt;&gt;""),Data!I80,IF(AND(Data!$N$5=9,Data!J80&lt;&gt;""),Data!J80,IF(AND(Data!$N$5=10,Data!K80&lt;&gt;""),Data!K80,""))))))))))</f>
        <v>4820</v>
      </c>
    </row>
    <row r="83" spans="1:3" ht="14" x14ac:dyDescent="0.15">
      <c r="A83">
        <f t="shared" si="1"/>
        <v>79</v>
      </c>
      <c r="B83" s="82">
        <f>IF(AND(Data!$N$4=1,Data!B81&lt;&gt;""),Data!B81,IF(AND(Data!$N$4=2,Data!C81&lt;&gt;""),Data!C81,IF(AND(Data!$N$4=3,Data!D81&lt;&gt;""),Data!D81,IF(AND(Data!$N$4=4,Data!E81&lt;&gt;""),Data!E81,IF(AND(Data!$N$4=5,Data!F81&lt;&gt;""),Data!F81,IF(AND(Data!$N$4=6,Data!G81&lt;&gt;""),Data!G81,IF(AND(Data!$N$4=7,Data!H81&lt;&gt;""),Data!H81,IF(AND(Data!$N$4=8,Data!I81&lt;&gt;""),Data!I81,IF(AND(Data!$N$4=9,Data!J81&lt;&gt;""),Data!J81,IF(AND(Data!$N$4=10,Data!K81&lt;&gt;""),Data!K81,""))))))))))</f>
        <v>34</v>
      </c>
      <c r="C83" s="82">
        <f>IF(AND(Data!$N$5=1,Data!B81&lt;&gt;""),Data!B81,IF(AND(Data!$N$5=2,Data!C81&lt;&gt;""),Data!C81,IF(AND(Data!$N$5=3,Data!D81&lt;&gt;""),Data!D81,IF(AND(Data!$N$5=4,Data!E81&lt;&gt;""),Data!E81,IF(AND(Data!$N$5=5,Data!F81&lt;&gt;""),Data!F81,IF(AND(Data!$N$5=6,Data!G81&lt;&gt;""),Data!G81,IF(AND(Data!$N$5=7,Data!H81&lt;&gt;""),Data!H81,IF(AND(Data!$N$5=8,Data!I81&lt;&gt;""),Data!I81,IF(AND(Data!$N$5=9,Data!J81&lt;&gt;""),Data!J81,IF(AND(Data!$N$5=10,Data!K81&lt;&gt;""),Data!K81,""))))))))))</f>
        <v>4828</v>
      </c>
    </row>
    <row r="84" spans="1:3" ht="14" x14ac:dyDescent="0.15">
      <c r="A84">
        <f t="shared" si="1"/>
        <v>80</v>
      </c>
      <c r="B84" s="82">
        <f>IF(AND(Data!$N$4=1,Data!B82&lt;&gt;""),Data!B82,IF(AND(Data!$N$4=2,Data!C82&lt;&gt;""),Data!C82,IF(AND(Data!$N$4=3,Data!D82&lt;&gt;""),Data!D82,IF(AND(Data!$N$4=4,Data!E82&lt;&gt;""),Data!E82,IF(AND(Data!$N$4=5,Data!F82&lt;&gt;""),Data!F82,IF(AND(Data!$N$4=6,Data!G82&lt;&gt;""),Data!G82,IF(AND(Data!$N$4=7,Data!H82&lt;&gt;""),Data!H82,IF(AND(Data!$N$4=8,Data!I82&lt;&gt;""),Data!I82,IF(AND(Data!$N$4=9,Data!J82&lt;&gt;""),Data!J82,IF(AND(Data!$N$4=10,Data!K82&lt;&gt;""),Data!K82,""))))))))))</f>
        <v>43</v>
      </c>
      <c r="C84" s="82">
        <f>IF(AND(Data!$N$5=1,Data!B82&lt;&gt;""),Data!B82,IF(AND(Data!$N$5=2,Data!C82&lt;&gt;""),Data!C82,IF(AND(Data!$N$5=3,Data!D82&lt;&gt;""),Data!D82,IF(AND(Data!$N$5=4,Data!E82&lt;&gt;""),Data!E82,IF(AND(Data!$N$5=5,Data!F82&lt;&gt;""),Data!F82,IF(AND(Data!$N$5=6,Data!G82&lt;&gt;""),Data!G82,IF(AND(Data!$N$5=7,Data!H82&lt;&gt;""),Data!H82,IF(AND(Data!$N$5=8,Data!I82&lt;&gt;""),Data!I82,IF(AND(Data!$N$5=9,Data!J82&lt;&gt;""),Data!J82,IF(AND(Data!$N$5=10,Data!K82&lt;&gt;""),Data!K82,""))))))))))</f>
        <v>4837</v>
      </c>
    </row>
    <row r="85" spans="1:3" ht="14" x14ac:dyDescent="0.15">
      <c r="A85">
        <f t="shared" si="1"/>
        <v>81</v>
      </c>
      <c r="B85" s="82">
        <f>IF(AND(Data!$N$4=1,Data!B83&lt;&gt;""),Data!B83,IF(AND(Data!$N$4=2,Data!C83&lt;&gt;""),Data!C83,IF(AND(Data!$N$4=3,Data!D83&lt;&gt;""),Data!D83,IF(AND(Data!$N$4=4,Data!E83&lt;&gt;""),Data!E83,IF(AND(Data!$N$4=5,Data!F83&lt;&gt;""),Data!F83,IF(AND(Data!$N$4=6,Data!G83&lt;&gt;""),Data!G83,IF(AND(Data!$N$4=7,Data!H83&lt;&gt;""),Data!H83,IF(AND(Data!$N$4=8,Data!I83&lt;&gt;""),Data!I83,IF(AND(Data!$N$4=9,Data!J83&lt;&gt;""),Data!J83,IF(AND(Data!$N$4=10,Data!K83&lt;&gt;""),Data!K83,""))))))))))</f>
        <v>33</v>
      </c>
      <c r="C85" s="82">
        <f>IF(AND(Data!$N$5=1,Data!B83&lt;&gt;""),Data!B83,IF(AND(Data!$N$5=2,Data!C83&lt;&gt;""),Data!C83,IF(AND(Data!$N$5=3,Data!D83&lt;&gt;""),Data!D83,IF(AND(Data!$N$5=4,Data!E83&lt;&gt;""),Data!E83,IF(AND(Data!$N$5=5,Data!F83&lt;&gt;""),Data!F83,IF(AND(Data!$N$5=6,Data!G83&lt;&gt;""),Data!G83,IF(AND(Data!$N$5=7,Data!H83&lt;&gt;""),Data!H83,IF(AND(Data!$N$5=8,Data!I83&lt;&gt;""),Data!I83,IF(AND(Data!$N$5=9,Data!J83&lt;&gt;""),Data!J83,IF(AND(Data!$N$5=10,Data!K83&lt;&gt;""),Data!K83,""))))))))))</f>
        <v>4918</v>
      </c>
    </row>
    <row r="86" spans="1:3" ht="14" x14ac:dyDescent="0.15">
      <c r="A86">
        <f t="shared" si="1"/>
        <v>82</v>
      </c>
      <c r="B86" s="82">
        <f>IF(AND(Data!$N$4=1,Data!B84&lt;&gt;""),Data!B84,IF(AND(Data!$N$4=2,Data!C84&lt;&gt;""),Data!C84,IF(AND(Data!$N$4=3,Data!D84&lt;&gt;""),Data!D84,IF(AND(Data!$N$4=4,Data!E84&lt;&gt;""),Data!E84,IF(AND(Data!$N$4=5,Data!F84&lt;&gt;""),Data!F84,IF(AND(Data!$N$4=6,Data!G84&lt;&gt;""),Data!G84,IF(AND(Data!$N$4=7,Data!H84&lt;&gt;""),Data!H84,IF(AND(Data!$N$4=8,Data!I84&lt;&gt;""),Data!I84,IF(AND(Data!$N$4=9,Data!J84&lt;&gt;""),Data!J84,IF(AND(Data!$N$4=10,Data!K84&lt;&gt;""),Data!K84,""))))))))))</f>
        <v>45</v>
      </c>
      <c r="C86" s="82">
        <f>IF(AND(Data!$N$5=1,Data!B84&lt;&gt;""),Data!B84,IF(AND(Data!$N$5=2,Data!C84&lt;&gt;""),Data!C84,IF(AND(Data!$N$5=3,Data!D84&lt;&gt;""),Data!D84,IF(AND(Data!$N$5=4,Data!E84&lt;&gt;""),Data!E84,IF(AND(Data!$N$5=5,Data!F84&lt;&gt;""),Data!F84,IF(AND(Data!$N$5=6,Data!G84&lt;&gt;""),Data!G84,IF(AND(Data!$N$5=7,Data!H84&lt;&gt;""),Data!H84,IF(AND(Data!$N$5=8,Data!I84&lt;&gt;""),Data!I84,IF(AND(Data!$N$5=9,Data!J84&lt;&gt;""),Data!J84,IF(AND(Data!$N$5=10,Data!K84&lt;&gt;""),Data!K84,""))))))))))</f>
        <v>4927</v>
      </c>
    </row>
    <row r="87" spans="1:3" ht="14" x14ac:dyDescent="0.15">
      <c r="A87">
        <f t="shared" si="1"/>
        <v>83</v>
      </c>
      <c r="B87" s="82">
        <f>IF(AND(Data!$N$4=1,Data!B85&lt;&gt;""),Data!B85,IF(AND(Data!$N$4=2,Data!C85&lt;&gt;""),Data!C85,IF(AND(Data!$N$4=3,Data!D85&lt;&gt;""),Data!D85,IF(AND(Data!$N$4=4,Data!E85&lt;&gt;""),Data!E85,IF(AND(Data!$N$4=5,Data!F85&lt;&gt;""),Data!F85,IF(AND(Data!$N$4=6,Data!G85&lt;&gt;""),Data!G85,IF(AND(Data!$N$4=7,Data!H85&lt;&gt;""),Data!H85,IF(AND(Data!$N$4=8,Data!I85&lt;&gt;""),Data!I85,IF(AND(Data!$N$4=9,Data!J85&lt;&gt;""),Data!J85,IF(AND(Data!$N$4=10,Data!K85&lt;&gt;""),Data!K85,""))))))))))</f>
        <v>45</v>
      </c>
      <c r="C87" s="82">
        <f>IF(AND(Data!$N$5=1,Data!B85&lt;&gt;""),Data!B85,IF(AND(Data!$N$5=2,Data!C85&lt;&gt;""),Data!C85,IF(AND(Data!$N$5=3,Data!D85&lt;&gt;""),Data!D85,IF(AND(Data!$N$5=4,Data!E85&lt;&gt;""),Data!E85,IF(AND(Data!$N$5=5,Data!F85&lt;&gt;""),Data!F85,IF(AND(Data!$N$5=6,Data!G85&lt;&gt;""),Data!G85,IF(AND(Data!$N$5=7,Data!H85&lt;&gt;""),Data!H85,IF(AND(Data!$N$5=8,Data!I85&lt;&gt;""),Data!I85,IF(AND(Data!$N$5=9,Data!J85&lt;&gt;""),Data!J85,IF(AND(Data!$N$5=10,Data!K85&lt;&gt;""),Data!K85,""))))))))))</f>
        <v>4965</v>
      </c>
    </row>
    <row r="88" spans="1:3" ht="14" x14ac:dyDescent="0.15">
      <c r="A88">
        <f t="shared" si="1"/>
        <v>84</v>
      </c>
      <c r="B88" s="82">
        <f>IF(AND(Data!$N$4=1,Data!B86&lt;&gt;""),Data!B86,IF(AND(Data!$N$4=2,Data!C86&lt;&gt;""),Data!C86,IF(AND(Data!$N$4=3,Data!D86&lt;&gt;""),Data!D86,IF(AND(Data!$N$4=4,Data!E86&lt;&gt;""),Data!E86,IF(AND(Data!$N$4=5,Data!F86&lt;&gt;""),Data!F86,IF(AND(Data!$N$4=6,Data!G86&lt;&gt;""),Data!G86,IF(AND(Data!$N$4=7,Data!H86&lt;&gt;""),Data!H86,IF(AND(Data!$N$4=8,Data!I86&lt;&gt;""),Data!I86,IF(AND(Data!$N$4=9,Data!J86&lt;&gt;""),Data!J86,IF(AND(Data!$N$4=10,Data!K86&lt;&gt;""),Data!K86,""))))))))))</f>
        <v>50</v>
      </c>
      <c r="C88" s="82">
        <f>IF(AND(Data!$N$5=1,Data!B86&lt;&gt;""),Data!B86,IF(AND(Data!$N$5=2,Data!C86&lt;&gt;""),Data!C86,IF(AND(Data!$N$5=3,Data!D86&lt;&gt;""),Data!D86,IF(AND(Data!$N$5=4,Data!E86&lt;&gt;""),Data!E86,IF(AND(Data!$N$5=5,Data!F86&lt;&gt;""),Data!F86,IF(AND(Data!$N$5=6,Data!G86&lt;&gt;""),Data!G86,IF(AND(Data!$N$5=7,Data!H86&lt;&gt;""),Data!H86,IF(AND(Data!$N$5=8,Data!I86&lt;&gt;""),Data!I86,IF(AND(Data!$N$5=9,Data!J86&lt;&gt;""),Data!J86,IF(AND(Data!$N$5=10,Data!K86&lt;&gt;""),Data!K86,""))))))))))</f>
        <v>5037</v>
      </c>
    </row>
    <row r="89" spans="1:3" ht="14" x14ac:dyDescent="0.15">
      <c r="A89">
        <f t="shared" si="1"/>
        <v>85</v>
      </c>
      <c r="B89" s="82">
        <f>IF(AND(Data!$N$4=1,Data!B87&lt;&gt;""),Data!B87,IF(AND(Data!$N$4=2,Data!C87&lt;&gt;""),Data!C87,IF(AND(Data!$N$4=3,Data!D87&lt;&gt;""),Data!D87,IF(AND(Data!$N$4=4,Data!E87&lt;&gt;""),Data!E87,IF(AND(Data!$N$4=5,Data!F87&lt;&gt;""),Data!F87,IF(AND(Data!$N$4=6,Data!G87&lt;&gt;""),Data!G87,IF(AND(Data!$N$4=7,Data!H87&lt;&gt;""),Data!H87,IF(AND(Data!$N$4=8,Data!I87&lt;&gt;""),Data!I87,IF(AND(Data!$N$4=9,Data!J87&lt;&gt;""),Data!J87,IF(AND(Data!$N$4=10,Data!K87&lt;&gt;""),Data!K87,""))))))))))</f>
        <v>50</v>
      </c>
      <c r="C89" s="82">
        <f>IF(AND(Data!$N$5=1,Data!B87&lt;&gt;""),Data!B87,IF(AND(Data!$N$5=2,Data!C87&lt;&gt;""),Data!C87,IF(AND(Data!$N$5=3,Data!D87&lt;&gt;""),Data!D87,IF(AND(Data!$N$5=4,Data!E87&lt;&gt;""),Data!E87,IF(AND(Data!$N$5=5,Data!F87&lt;&gt;""),Data!F87,IF(AND(Data!$N$5=6,Data!G87&lt;&gt;""),Data!G87,IF(AND(Data!$N$5=7,Data!H87&lt;&gt;""),Data!H87,IF(AND(Data!$N$5=8,Data!I87&lt;&gt;""),Data!I87,IF(AND(Data!$N$5=9,Data!J87&lt;&gt;""),Data!J87,IF(AND(Data!$N$5=10,Data!K87&lt;&gt;""),Data!K87,""))))))))))</f>
        <v>5037</v>
      </c>
    </row>
    <row r="90" spans="1:3" ht="14" x14ac:dyDescent="0.15">
      <c r="A90">
        <f t="shared" si="1"/>
        <v>86</v>
      </c>
      <c r="B90" s="82">
        <f>IF(AND(Data!$N$4=1,Data!B88&lt;&gt;""),Data!B88,IF(AND(Data!$N$4=2,Data!C88&lt;&gt;""),Data!C88,IF(AND(Data!$N$4=3,Data!D88&lt;&gt;""),Data!D88,IF(AND(Data!$N$4=4,Data!E88&lt;&gt;""),Data!E88,IF(AND(Data!$N$4=5,Data!F88&lt;&gt;""),Data!F88,IF(AND(Data!$N$4=6,Data!G88&lt;&gt;""),Data!G88,IF(AND(Data!$N$4=7,Data!H88&lt;&gt;""),Data!H88,IF(AND(Data!$N$4=8,Data!I88&lt;&gt;""),Data!I88,IF(AND(Data!$N$4=9,Data!J88&lt;&gt;""),Data!J88,IF(AND(Data!$N$4=10,Data!K88&lt;&gt;""),Data!K88,""))))))))))</f>
        <v>50</v>
      </c>
      <c r="C90" s="82">
        <f>IF(AND(Data!$N$5=1,Data!B88&lt;&gt;""),Data!B88,IF(AND(Data!$N$5=2,Data!C88&lt;&gt;""),Data!C88,IF(AND(Data!$N$5=3,Data!D88&lt;&gt;""),Data!D88,IF(AND(Data!$N$5=4,Data!E88&lt;&gt;""),Data!E88,IF(AND(Data!$N$5=5,Data!F88&lt;&gt;""),Data!F88,IF(AND(Data!$N$5=6,Data!G88&lt;&gt;""),Data!G88,IF(AND(Data!$N$5=7,Data!H88&lt;&gt;""),Data!H88,IF(AND(Data!$N$5=8,Data!I88&lt;&gt;""),Data!I88,IF(AND(Data!$N$5=9,Data!J88&lt;&gt;""),Data!J88,IF(AND(Data!$N$5=10,Data!K88&lt;&gt;""),Data!K88,""))))))))))</f>
        <v>5037</v>
      </c>
    </row>
    <row r="91" spans="1:3" ht="14" x14ac:dyDescent="0.15">
      <c r="A91">
        <f t="shared" si="1"/>
        <v>87</v>
      </c>
      <c r="B91" s="82">
        <f>IF(AND(Data!$N$4=1,Data!B89&lt;&gt;""),Data!B89,IF(AND(Data!$N$4=2,Data!C89&lt;&gt;""),Data!C89,IF(AND(Data!$N$4=3,Data!D89&lt;&gt;""),Data!D89,IF(AND(Data!$N$4=4,Data!E89&lt;&gt;""),Data!E89,IF(AND(Data!$N$4=5,Data!F89&lt;&gt;""),Data!F89,IF(AND(Data!$N$4=6,Data!G89&lt;&gt;""),Data!G89,IF(AND(Data!$N$4=7,Data!H89&lt;&gt;""),Data!H89,IF(AND(Data!$N$4=8,Data!I89&lt;&gt;""),Data!I89,IF(AND(Data!$N$4=9,Data!J89&lt;&gt;""),Data!J89,IF(AND(Data!$N$4=10,Data!K89&lt;&gt;""),Data!K89,""))))))))))</f>
        <v>50</v>
      </c>
      <c r="C91" s="82">
        <f>IF(AND(Data!$N$5=1,Data!B89&lt;&gt;""),Data!B89,IF(AND(Data!$N$5=2,Data!C89&lt;&gt;""),Data!C89,IF(AND(Data!$N$5=3,Data!D89&lt;&gt;""),Data!D89,IF(AND(Data!$N$5=4,Data!E89&lt;&gt;""),Data!E89,IF(AND(Data!$N$5=5,Data!F89&lt;&gt;""),Data!F89,IF(AND(Data!$N$5=6,Data!G89&lt;&gt;""),Data!G89,IF(AND(Data!$N$5=7,Data!H89&lt;&gt;""),Data!H89,IF(AND(Data!$N$5=8,Data!I89&lt;&gt;""),Data!I89,IF(AND(Data!$N$5=9,Data!J89&lt;&gt;""),Data!J89,IF(AND(Data!$N$5=10,Data!K89&lt;&gt;""),Data!K89,""))))))))))</f>
        <v>5137</v>
      </c>
    </row>
    <row r="92" spans="1:3" ht="14" x14ac:dyDescent="0.15">
      <c r="A92">
        <f t="shared" si="1"/>
        <v>88</v>
      </c>
      <c r="B92" s="82">
        <f>IF(AND(Data!$N$4=1,Data!B90&lt;&gt;""),Data!B90,IF(AND(Data!$N$4=2,Data!C90&lt;&gt;""),Data!C90,IF(AND(Data!$N$4=3,Data!D90&lt;&gt;""),Data!D90,IF(AND(Data!$N$4=4,Data!E90&lt;&gt;""),Data!E90,IF(AND(Data!$N$4=5,Data!F90&lt;&gt;""),Data!F90,IF(AND(Data!$N$4=6,Data!G90&lt;&gt;""),Data!G90,IF(AND(Data!$N$4=7,Data!H90&lt;&gt;""),Data!H90,IF(AND(Data!$N$4=8,Data!I90&lt;&gt;""),Data!I90,IF(AND(Data!$N$4=9,Data!J90&lt;&gt;""),Data!J90,IF(AND(Data!$N$4=10,Data!K90&lt;&gt;""),Data!K90,""))))))))))</f>
        <v>52</v>
      </c>
      <c r="C92" s="82">
        <f>IF(AND(Data!$N$5=1,Data!B90&lt;&gt;""),Data!B90,IF(AND(Data!$N$5=2,Data!C90&lt;&gt;""),Data!C90,IF(AND(Data!$N$5=3,Data!D90&lt;&gt;""),Data!D90,IF(AND(Data!$N$5=4,Data!E90&lt;&gt;""),Data!E90,IF(AND(Data!$N$5=5,Data!F90&lt;&gt;""),Data!F90,IF(AND(Data!$N$5=6,Data!G90&lt;&gt;""),Data!G90,IF(AND(Data!$N$5=7,Data!H90&lt;&gt;""),Data!H90,IF(AND(Data!$N$5=8,Data!I90&lt;&gt;""),Data!I90,IF(AND(Data!$N$5=9,Data!J90&lt;&gt;""),Data!J90,IF(AND(Data!$N$5=10,Data!K90&lt;&gt;""),Data!K90,""))))))))))</f>
        <v>5149</v>
      </c>
    </row>
    <row r="93" spans="1:3" ht="14" x14ac:dyDescent="0.15">
      <c r="A93">
        <f t="shared" si="1"/>
        <v>89</v>
      </c>
      <c r="B93" s="82">
        <f>IF(AND(Data!$N$4=1,Data!B91&lt;&gt;""),Data!B91,IF(AND(Data!$N$4=2,Data!C91&lt;&gt;""),Data!C91,IF(AND(Data!$N$4=3,Data!D91&lt;&gt;""),Data!D91,IF(AND(Data!$N$4=4,Data!E91&lt;&gt;""),Data!E91,IF(AND(Data!$N$4=5,Data!F91&lt;&gt;""),Data!F91,IF(AND(Data!$N$4=6,Data!G91&lt;&gt;""),Data!G91,IF(AND(Data!$N$4=7,Data!H91&lt;&gt;""),Data!H91,IF(AND(Data!$N$4=8,Data!I91&lt;&gt;""),Data!I91,IF(AND(Data!$N$4=9,Data!J91&lt;&gt;""),Data!J91,IF(AND(Data!$N$4=10,Data!K91&lt;&gt;""),Data!K91,""))))))))))</f>
        <v>52</v>
      </c>
      <c r="C93" s="82">
        <f>IF(AND(Data!$N$5=1,Data!B91&lt;&gt;""),Data!B91,IF(AND(Data!$N$5=2,Data!C91&lt;&gt;""),Data!C91,IF(AND(Data!$N$5=3,Data!D91&lt;&gt;""),Data!D91,IF(AND(Data!$N$5=4,Data!E91&lt;&gt;""),Data!E91,IF(AND(Data!$N$5=5,Data!F91&lt;&gt;""),Data!F91,IF(AND(Data!$N$5=6,Data!G91&lt;&gt;""),Data!G91,IF(AND(Data!$N$5=7,Data!H91&lt;&gt;""),Data!H91,IF(AND(Data!$N$5=8,Data!I91&lt;&gt;""),Data!I91,IF(AND(Data!$N$5=9,Data!J91&lt;&gt;""),Data!J91,IF(AND(Data!$N$5=10,Data!K91&lt;&gt;""),Data!K91,""))))))))))</f>
        <v>5149</v>
      </c>
    </row>
    <row r="94" spans="1:3" ht="14" x14ac:dyDescent="0.15">
      <c r="A94">
        <f t="shared" si="1"/>
        <v>90</v>
      </c>
      <c r="B94" s="82">
        <f>IF(AND(Data!$N$4=1,Data!B92&lt;&gt;""),Data!B92,IF(AND(Data!$N$4=2,Data!C92&lt;&gt;""),Data!C92,IF(AND(Data!$N$4=3,Data!D92&lt;&gt;""),Data!D92,IF(AND(Data!$N$4=4,Data!E92&lt;&gt;""),Data!E92,IF(AND(Data!$N$4=5,Data!F92&lt;&gt;""),Data!F92,IF(AND(Data!$N$4=6,Data!G92&lt;&gt;""),Data!G92,IF(AND(Data!$N$4=7,Data!H92&lt;&gt;""),Data!H92,IF(AND(Data!$N$4=8,Data!I92&lt;&gt;""),Data!I92,IF(AND(Data!$N$4=9,Data!J92&lt;&gt;""),Data!J92,IF(AND(Data!$N$4=10,Data!K92&lt;&gt;""),Data!K92,""))))))))))</f>
        <v>27</v>
      </c>
      <c r="C94" s="82">
        <f>IF(AND(Data!$N$5=1,Data!B92&lt;&gt;""),Data!B92,IF(AND(Data!$N$5=2,Data!C92&lt;&gt;""),Data!C92,IF(AND(Data!$N$5=3,Data!D92&lt;&gt;""),Data!D92,IF(AND(Data!$N$5=4,Data!E92&lt;&gt;""),Data!E92,IF(AND(Data!$N$5=5,Data!F92&lt;&gt;""),Data!F92,IF(AND(Data!$N$5=6,Data!G92&lt;&gt;""),Data!G92,IF(AND(Data!$N$5=7,Data!H92&lt;&gt;""),Data!H92,IF(AND(Data!$N$5=8,Data!I92&lt;&gt;""),Data!I92,IF(AND(Data!$N$5=9,Data!J92&lt;&gt;""),Data!J92,IF(AND(Data!$N$5=10,Data!K92&lt;&gt;""),Data!K92,""))))))))))</f>
        <v>5150</v>
      </c>
    </row>
    <row r="95" spans="1:3" ht="14" x14ac:dyDescent="0.15">
      <c r="A95">
        <f t="shared" si="1"/>
        <v>91</v>
      </c>
      <c r="B95" s="82">
        <f>IF(AND(Data!$N$4=1,Data!B93&lt;&gt;""),Data!B93,IF(AND(Data!$N$4=2,Data!C93&lt;&gt;""),Data!C93,IF(AND(Data!$N$4=3,Data!D93&lt;&gt;""),Data!D93,IF(AND(Data!$N$4=4,Data!E93&lt;&gt;""),Data!E93,IF(AND(Data!$N$4=5,Data!F93&lt;&gt;""),Data!F93,IF(AND(Data!$N$4=6,Data!G93&lt;&gt;""),Data!G93,IF(AND(Data!$N$4=7,Data!H93&lt;&gt;""),Data!H93,IF(AND(Data!$N$4=8,Data!I93&lt;&gt;""),Data!I93,IF(AND(Data!$N$4=9,Data!J93&lt;&gt;""),Data!J93,IF(AND(Data!$N$4=10,Data!K93&lt;&gt;""),Data!K93,""))))))))))</f>
        <v>52</v>
      </c>
      <c r="C95" s="82">
        <f>IF(AND(Data!$N$5=1,Data!B93&lt;&gt;""),Data!B93,IF(AND(Data!$N$5=2,Data!C93&lt;&gt;""),Data!C93,IF(AND(Data!$N$5=3,Data!D93&lt;&gt;""),Data!D93,IF(AND(Data!$N$5=4,Data!E93&lt;&gt;""),Data!E93,IF(AND(Data!$N$5=5,Data!F93&lt;&gt;""),Data!F93,IF(AND(Data!$N$5=6,Data!G93&lt;&gt;""),Data!G93,IF(AND(Data!$N$5=7,Data!H93&lt;&gt;""),Data!H93,IF(AND(Data!$N$5=8,Data!I93&lt;&gt;""),Data!I93,IF(AND(Data!$N$5=9,Data!J93&lt;&gt;""),Data!J93,IF(AND(Data!$N$5=10,Data!K93&lt;&gt;""),Data!K93,""))))))))))</f>
        <v>5234</v>
      </c>
    </row>
    <row r="96" spans="1:3" ht="14" x14ac:dyDescent="0.15">
      <c r="A96">
        <f t="shared" si="1"/>
        <v>92</v>
      </c>
      <c r="B96" s="82">
        <f>IF(AND(Data!$N$4=1,Data!B94&lt;&gt;""),Data!B94,IF(AND(Data!$N$4=2,Data!C94&lt;&gt;""),Data!C94,IF(AND(Data!$N$4=3,Data!D94&lt;&gt;""),Data!D94,IF(AND(Data!$N$4=4,Data!E94&lt;&gt;""),Data!E94,IF(AND(Data!$N$4=5,Data!F94&lt;&gt;""),Data!F94,IF(AND(Data!$N$4=6,Data!G94&lt;&gt;""),Data!G94,IF(AND(Data!$N$4=7,Data!H94&lt;&gt;""),Data!H94,IF(AND(Data!$N$4=8,Data!I94&lt;&gt;""),Data!I94,IF(AND(Data!$N$4=9,Data!J94&lt;&gt;""),Data!J94,IF(AND(Data!$N$4=10,Data!K94&lt;&gt;""),Data!K94,""))))))))))</f>
        <v>44</v>
      </c>
      <c r="C96" s="82">
        <f>IF(AND(Data!$N$5=1,Data!B94&lt;&gt;""),Data!B94,IF(AND(Data!$N$5=2,Data!C94&lt;&gt;""),Data!C94,IF(AND(Data!$N$5=3,Data!D94&lt;&gt;""),Data!D94,IF(AND(Data!$N$5=4,Data!E94&lt;&gt;""),Data!E94,IF(AND(Data!$N$5=5,Data!F94&lt;&gt;""),Data!F94,IF(AND(Data!$N$5=6,Data!G94&lt;&gt;""),Data!G94,IF(AND(Data!$N$5=7,Data!H94&lt;&gt;""),Data!H94,IF(AND(Data!$N$5=8,Data!I94&lt;&gt;""),Data!I94,IF(AND(Data!$N$5=9,Data!J94&lt;&gt;""),Data!J94,IF(AND(Data!$N$5=10,Data!K94&lt;&gt;""),Data!K94,""))))))))))</f>
        <v>5301</v>
      </c>
    </row>
    <row r="97" spans="1:3" ht="14" x14ac:dyDescent="0.15">
      <c r="A97">
        <f t="shared" si="1"/>
        <v>93</v>
      </c>
      <c r="B97" s="82">
        <f>IF(AND(Data!$N$4=1,Data!B95&lt;&gt;""),Data!B95,IF(AND(Data!$N$4=2,Data!C95&lt;&gt;""),Data!C95,IF(AND(Data!$N$4=3,Data!D95&lt;&gt;""),Data!D95,IF(AND(Data!$N$4=4,Data!E95&lt;&gt;""),Data!E95,IF(AND(Data!$N$4=5,Data!F95&lt;&gt;""),Data!F95,IF(AND(Data!$N$4=6,Data!G95&lt;&gt;""),Data!G95,IF(AND(Data!$N$4=7,Data!H95&lt;&gt;""),Data!H95,IF(AND(Data!$N$4=8,Data!I95&lt;&gt;""),Data!I95,IF(AND(Data!$N$4=9,Data!J95&lt;&gt;""),Data!J95,IF(AND(Data!$N$4=10,Data!K95&lt;&gt;""),Data!K95,""))))))))))</f>
        <v>44</v>
      </c>
      <c r="C97" s="82">
        <f>IF(AND(Data!$N$5=1,Data!B95&lt;&gt;""),Data!B95,IF(AND(Data!$N$5=2,Data!C95&lt;&gt;""),Data!C95,IF(AND(Data!$N$5=3,Data!D95&lt;&gt;""),Data!D95,IF(AND(Data!$N$5=4,Data!E95&lt;&gt;""),Data!E95,IF(AND(Data!$N$5=5,Data!F95&lt;&gt;""),Data!F95,IF(AND(Data!$N$5=6,Data!G95&lt;&gt;""),Data!G95,IF(AND(Data!$N$5=7,Data!H95&lt;&gt;""),Data!H95,IF(AND(Data!$N$5=8,Data!I95&lt;&gt;""),Data!I95,IF(AND(Data!$N$5=9,Data!J95&lt;&gt;""),Data!J95,IF(AND(Data!$N$5=10,Data!K95&lt;&gt;""),Data!K95,""))))))))))</f>
        <v>5301</v>
      </c>
    </row>
    <row r="98" spans="1:3" ht="14" x14ac:dyDescent="0.15">
      <c r="A98">
        <f t="shared" si="1"/>
        <v>94</v>
      </c>
      <c r="B98" s="82">
        <f>IF(AND(Data!$N$4=1,Data!B96&lt;&gt;""),Data!B96,IF(AND(Data!$N$4=2,Data!C96&lt;&gt;""),Data!C96,IF(AND(Data!$N$4=3,Data!D96&lt;&gt;""),Data!D96,IF(AND(Data!$N$4=4,Data!E96&lt;&gt;""),Data!E96,IF(AND(Data!$N$4=5,Data!F96&lt;&gt;""),Data!F96,IF(AND(Data!$N$4=6,Data!G96&lt;&gt;""),Data!G96,IF(AND(Data!$N$4=7,Data!H96&lt;&gt;""),Data!H96,IF(AND(Data!$N$4=8,Data!I96&lt;&gt;""),Data!I96,IF(AND(Data!$N$4=9,Data!J96&lt;&gt;""),Data!J96,IF(AND(Data!$N$4=10,Data!K96&lt;&gt;""),Data!K96,""))))))))))</f>
        <v>43</v>
      </c>
      <c r="C98" s="82">
        <f>IF(AND(Data!$N$5=1,Data!B96&lt;&gt;""),Data!B96,IF(AND(Data!$N$5=2,Data!C96&lt;&gt;""),Data!C96,IF(AND(Data!$N$5=3,Data!D96&lt;&gt;""),Data!D96,IF(AND(Data!$N$5=4,Data!E96&lt;&gt;""),Data!E96,IF(AND(Data!$N$5=5,Data!F96&lt;&gt;""),Data!F96,IF(AND(Data!$N$5=6,Data!G96&lt;&gt;""),Data!G96,IF(AND(Data!$N$5=7,Data!H96&lt;&gt;""),Data!H96,IF(AND(Data!$N$5=8,Data!I96&lt;&gt;""),Data!I96,IF(AND(Data!$N$5=9,Data!J96&lt;&gt;""),Data!J96,IF(AND(Data!$N$5=10,Data!K96&lt;&gt;""),Data!K96,""))))))))))</f>
        <v>5327</v>
      </c>
    </row>
    <row r="99" spans="1:3" ht="14" x14ac:dyDescent="0.15">
      <c r="A99">
        <f t="shared" si="1"/>
        <v>95</v>
      </c>
      <c r="B99" s="82">
        <f>IF(AND(Data!$N$4=1,Data!B97&lt;&gt;""),Data!B97,IF(AND(Data!$N$4=2,Data!C97&lt;&gt;""),Data!C97,IF(AND(Data!$N$4=3,Data!D97&lt;&gt;""),Data!D97,IF(AND(Data!$N$4=4,Data!E97&lt;&gt;""),Data!E97,IF(AND(Data!$N$4=5,Data!F97&lt;&gt;""),Data!F97,IF(AND(Data!$N$4=6,Data!G97&lt;&gt;""),Data!G97,IF(AND(Data!$N$4=7,Data!H97&lt;&gt;""),Data!H97,IF(AND(Data!$N$4=8,Data!I97&lt;&gt;""),Data!I97,IF(AND(Data!$N$4=9,Data!J97&lt;&gt;""),Data!J97,IF(AND(Data!$N$4=10,Data!K97&lt;&gt;""),Data!K97,""))))))))))</f>
        <v>52</v>
      </c>
      <c r="C99" s="82">
        <f>IF(AND(Data!$N$5=1,Data!B97&lt;&gt;""),Data!B97,IF(AND(Data!$N$5=2,Data!C97&lt;&gt;""),Data!C97,IF(AND(Data!$N$5=3,Data!D97&lt;&gt;""),Data!D97,IF(AND(Data!$N$5=4,Data!E97&lt;&gt;""),Data!E97,IF(AND(Data!$N$5=5,Data!F97&lt;&gt;""),Data!F97,IF(AND(Data!$N$5=6,Data!G97&lt;&gt;""),Data!G97,IF(AND(Data!$N$5=7,Data!H97&lt;&gt;""),Data!H97,IF(AND(Data!$N$5=8,Data!I97&lt;&gt;""),Data!I97,IF(AND(Data!$N$5=9,Data!J97&lt;&gt;""),Data!J97,IF(AND(Data!$N$5=10,Data!K97&lt;&gt;""),Data!K97,""))))))))))</f>
        <v>5345</v>
      </c>
    </row>
    <row r="100" spans="1:3" ht="14" x14ac:dyDescent="0.15">
      <c r="A100">
        <f t="shared" si="1"/>
        <v>96</v>
      </c>
      <c r="B100" s="82">
        <f>IF(AND(Data!$N$4=1,Data!B98&lt;&gt;""),Data!B98,IF(AND(Data!$N$4=2,Data!C98&lt;&gt;""),Data!C98,IF(AND(Data!$N$4=3,Data!D98&lt;&gt;""),Data!D98,IF(AND(Data!$N$4=4,Data!E98&lt;&gt;""),Data!E98,IF(AND(Data!$N$4=5,Data!F98&lt;&gt;""),Data!F98,IF(AND(Data!$N$4=6,Data!G98&lt;&gt;""),Data!G98,IF(AND(Data!$N$4=7,Data!H98&lt;&gt;""),Data!H98,IF(AND(Data!$N$4=8,Data!I98&lt;&gt;""),Data!I98,IF(AND(Data!$N$4=9,Data!J98&lt;&gt;""),Data!J98,IF(AND(Data!$N$4=10,Data!K98&lt;&gt;""),Data!K98,""))))))))))</f>
        <v>52</v>
      </c>
      <c r="C100" s="82">
        <f>IF(AND(Data!$N$5=1,Data!B98&lt;&gt;""),Data!B98,IF(AND(Data!$N$5=2,Data!C98&lt;&gt;""),Data!C98,IF(AND(Data!$N$5=3,Data!D98&lt;&gt;""),Data!D98,IF(AND(Data!$N$5=4,Data!E98&lt;&gt;""),Data!E98,IF(AND(Data!$N$5=5,Data!F98&lt;&gt;""),Data!F98,IF(AND(Data!$N$5=6,Data!G98&lt;&gt;""),Data!G98,IF(AND(Data!$N$5=7,Data!H98&lt;&gt;""),Data!H98,IF(AND(Data!$N$5=8,Data!I98&lt;&gt;""),Data!I98,IF(AND(Data!$N$5=9,Data!J98&lt;&gt;""),Data!J98,IF(AND(Data!$N$5=10,Data!K98&lt;&gt;""),Data!K98,""))))))))))</f>
        <v>5345</v>
      </c>
    </row>
    <row r="101" spans="1:3" ht="14" x14ac:dyDescent="0.15">
      <c r="A101">
        <f t="shared" si="1"/>
        <v>97</v>
      </c>
      <c r="B101" s="82">
        <f>IF(AND(Data!$N$4=1,Data!B99&lt;&gt;""),Data!B99,IF(AND(Data!$N$4=2,Data!C99&lt;&gt;""),Data!C99,IF(AND(Data!$N$4=3,Data!D99&lt;&gt;""),Data!D99,IF(AND(Data!$N$4=4,Data!E99&lt;&gt;""),Data!E99,IF(AND(Data!$N$4=5,Data!F99&lt;&gt;""),Data!F99,IF(AND(Data!$N$4=6,Data!G99&lt;&gt;""),Data!G99,IF(AND(Data!$N$4=7,Data!H99&lt;&gt;""),Data!H99,IF(AND(Data!$N$4=8,Data!I99&lt;&gt;""),Data!I99,IF(AND(Data!$N$4=9,Data!J99&lt;&gt;""),Data!J99,IF(AND(Data!$N$4=10,Data!K99&lt;&gt;""),Data!K99,""))))))))))</f>
        <v>52</v>
      </c>
      <c r="C101" s="82">
        <f>IF(AND(Data!$N$5=1,Data!B99&lt;&gt;""),Data!B99,IF(AND(Data!$N$5=2,Data!C99&lt;&gt;""),Data!C99,IF(AND(Data!$N$5=3,Data!D99&lt;&gt;""),Data!D99,IF(AND(Data!$N$5=4,Data!E99&lt;&gt;""),Data!E99,IF(AND(Data!$N$5=5,Data!F99&lt;&gt;""),Data!F99,IF(AND(Data!$N$5=6,Data!G99&lt;&gt;""),Data!G99,IF(AND(Data!$N$5=7,Data!H99&lt;&gt;""),Data!H99,IF(AND(Data!$N$5=8,Data!I99&lt;&gt;""),Data!I99,IF(AND(Data!$N$5=9,Data!J99&lt;&gt;""),Data!J99,IF(AND(Data!$N$5=10,Data!K99&lt;&gt;""),Data!K99,""))))))))))</f>
        <v>5345</v>
      </c>
    </row>
    <row r="102" spans="1:3" ht="14" x14ac:dyDescent="0.15">
      <c r="A102">
        <f t="shared" si="1"/>
        <v>98</v>
      </c>
      <c r="B102" s="82">
        <f>IF(AND(Data!$N$4=1,Data!B100&lt;&gt;""),Data!B100,IF(AND(Data!$N$4=2,Data!C100&lt;&gt;""),Data!C100,IF(AND(Data!$N$4=3,Data!D100&lt;&gt;""),Data!D100,IF(AND(Data!$N$4=4,Data!E100&lt;&gt;""),Data!E100,IF(AND(Data!$N$4=5,Data!F100&lt;&gt;""),Data!F100,IF(AND(Data!$N$4=6,Data!G100&lt;&gt;""),Data!G100,IF(AND(Data!$N$4=7,Data!H100&lt;&gt;""),Data!H100,IF(AND(Data!$N$4=8,Data!I100&lt;&gt;""),Data!I100,IF(AND(Data!$N$4=9,Data!J100&lt;&gt;""),Data!J100,IF(AND(Data!$N$4=10,Data!K100&lt;&gt;""),Data!K100,""))))))))))</f>
        <v>52</v>
      </c>
      <c r="C102" s="82">
        <f>IF(AND(Data!$N$5=1,Data!B100&lt;&gt;""),Data!B100,IF(AND(Data!$N$5=2,Data!C100&lt;&gt;""),Data!C100,IF(AND(Data!$N$5=3,Data!D100&lt;&gt;""),Data!D100,IF(AND(Data!$N$5=4,Data!E100&lt;&gt;""),Data!E100,IF(AND(Data!$N$5=5,Data!F100&lt;&gt;""),Data!F100,IF(AND(Data!$N$5=6,Data!G100&lt;&gt;""),Data!G100,IF(AND(Data!$N$5=7,Data!H100&lt;&gt;""),Data!H100,IF(AND(Data!$N$5=8,Data!I100&lt;&gt;""),Data!I100,IF(AND(Data!$N$5=9,Data!J100&lt;&gt;""),Data!J100,IF(AND(Data!$N$5=10,Data!K100&lt;&gt;""),Data!K100,""))))))))))</f>
        <v>5345</v>
      </c>
    </row>
    <row r="103" spans="1:3" ht="14" x14ac:dyDescent="0.15">
      <c r="A103">
        <f t="shared" si="1"/>
        <v>99</v>
      </c>
      <c r="B103" s="82">
        <f>IF(AND(Data!$N$4=1,Data!B101&lt;&gt;""),Data!B101,IF(AND(Data!$N$4=2,Data!C101&lt;&gt;""),Data!C101,IF(AND(Data!$N$4=3,Data!D101&lt;&gt;""),Data!D101,IF(AND(Data!$N$4=4,Data!E101&lt;&gt;""),Data!E101,IF(AND(Data!$N$4=5,Data!F101&lt;&gt;""),Data!F101,IF(AND(Data!$N$4=6,Data!G101&lt;&gt;""),Data!G101,IF(AND(Data!$N$4=7,Data!H101&lt;&gt;""),Data!H101,IF(AND(Data!$N$4=8,Data!I101&lt;&gt;""),Data!I101,IF(AND(Data!$N$4=9,Data!J101&lt;&gt;""),Data!J101,IF(AND(Data!$N$4=10,Data!K101&lt;&gt;""),Data!K101,""))))))))))</f>
        <v>46</v>
      </c>
      <c r="C103" s="82">
        <f>IF(AND(Data!$N$5=1,Data!B101&lt;&gt;""),Data!B101,IF(AND(Data!$N$5=2,Data!C101&lt;&gt;""),Data!C101,IF(AND(Data!$N$5=3,Data!D101&lt;&gt;""),Data!D101,IF(AND(Data!$N$5=4,Data!E101&lt;&gt;""),Data!E101,IF(AND(Data!$N$5=5,Data!F101&lt;&gt;""),Data!F101,IF(AND(Data!$N$5=6,Data!G101&lt;&gt;""),Data!G101,IF(AND(Data!$N$5=7,Data!H101&lt;&gt;""),Data!H101,IF(AND(Data!$N$5=8,Data!I101&lt;&gt;""),Data!I101,IF(AND(Data!$N$5=9,Data!J101&lt;&gt;""),Data!J101,IF(AND(Data!$N$5=10,Data!K101&lt;&gt;""),Data!K101,""))))))))))</f>
        <v>5370</v>
      </c>
    </row>
    <row r="104" spans="1:3" ht="14" x14ac:dyDescent="0.15">
      <c r="A104">
        <f t="shared" si="1"/>
        <v>100</v>
      </c>
      <c r="B104" s="82">
        <f>IF(AND(Data!$N$4=1,Data!B102&lt;&gt;""),Data!B102,IF(AND(Data!$N$4=2,Data!C102&lt;&gt;""),Data!C102,IF(AND(Data!$N$4=3,Data!D102&lt;&gt;""),Data!D102,IF(AND(Data!$N$4=4,Data!E102&lt;&gt;""),Data!E102,IF(AND(Data!$N$4=5,Data!F102&lt;&gt;""),Data!F102,IF(AND(Data!$N$4=6,Data!G102&lt;&gt;""),Data!G102,IF(AND(Data!$N$4=7,Data!H102&lt;&gt;""),Data!H102,IF(AND(Data!$N$4=8,Data!I102&lt;&gt;""),Data!I102,IF(AND(Data!$N$4=9,Data!J102&lt;&gt;""),Data!J102,IF(AND(Data!$N$4=10,Data!K102&lt;&gt;""),Data!K102,""))))))))))</f>
        <v>44</v>
      </c>
      <c r="C104" s="82">
        <f>IF(AND(Data!$N$5=1,Data!B102&lt;&gt;""),Data!B102,IF(AND(Data!$N$5=2,Data!C102&lt;&gt;""),Data!C102,IF(AND(Data!$N$5=3,Data!D102&lt;&gt;""),Data!D102,IF(AND(Data!$N$5=4,Data!E102&lt;&gt;""),Data!E102,IF(AND(Data!$N$5=5,Data!F102&lt;&gt;""),Data!F102,IF(AND(Data!$N$5=6,Data!G102&lt;&gt;""),Data!G102,IF(AND(Data!$N$5=7,Data!H102&lt;&gt;""),Data!H102,IF(AND(Data!$N$5=8,Data!I102&lt;&gt;""),Data!I102,IF(AND(Data!$N$5=9,Data!J102&lt;&gt;""),Data!J102,IF(AND(Data!$N$5=10,Data!K102&lt;&gt;""),Data!K102,""))))))))))</f>
        <v>5403</v>
      </c>
    </row>
    <row r="105" spans="1:3" ht="14" x14ac:dyDescent="0.15">
      <c r="A105">
        <f t="shared" si="1"/>
        <v>101</v>
      </c>
      <c r="B105" s="82">
        <f>IF(AND(Data!$N$4=1,Data!B103&lt;&gt;""),Data!B103,IF(AND(Data!$N$4=2,Data!C103&lt;&gt;""),Data!C103,IF(AND(Data!$N$4=3,Data!D103&lt;&gt;""),Data!D103,IF(AND(Data!$N$4=4,Data!E103&lt;&gt;""),Data!E103,IF(AND(Data!$N$4=5,Data!F103&lt;&gt;""),Data!F103,IF(AND(Data!$N$4=6,Data!G103&lt;&gt;""),Data!G103,IF(AND(Data!$N$4=7,Data!H103&lt;&gt;""),Data!H103,IF(AND(Data!$N$4=8,Data!I103&lt;&gt;""),Data!I103,IF(AND(Data!$N$4=9,Data!J103&lt;&gt;""),Data!J103,IF(AND(Data!$N$4=10,Data!K103&lt;&gt;""),Data!K103,""))))))))))</f>
        <v>38</v>
      </c>
      <c r="C105" s="82">
        <f>IF(AND(Data!$N$5=1,Data!B103&lt;&gt;""),Data!B103,IF(AND(Data!$N$5=2,Data!C103&lt;&gt;""),Data!C103,IF(AND(Data!$N$5=3,Data!D103&lt;&gt;""),Data!D103,IF(AND(Data!$N$5=4,Data!E103&lt;&gt;""),Data!E103,IF(AND(Data!$N$5=5,Data!F103&lt;&gt;""),Data!F103,IF(AND(Data!$N$5=6,Data!G103&lt;&gt;""),Data!G103,IF(AND(Data!$N$5=7,Data!H103&lt;&gt;""),Data!H103,IF(AND(Data!$N$5=8,Data!I103&lt;&gt;""),Data!I103,IF(AND(Data!$N$5=9,Data!J103&lt;&gt;""),Data!J103,IF(AND(Data!$N$5=10,Data!K103&lt;&gt;""),Data!K103,""))))))))))</f>
        <v>5450</v>
      </c>
    </row>
    <row r="106" spans="1:3" ht="14" x14ac:dyDescent="0.15">
      <c r="A106">
        <f t="shared" si="1"/>
        <v>102</v>
      </c>
      <c r="B106" s="82">
        <f>IF(AND(Data!$N$4=1,Data!B104&lt;&gt;""),Data!B104,IF(AND(Data!$N$4=2,Data!C104&lt;&gt;""),Data!C104,IF(AND(Data!$N$4=3,Data!D104&lt;&gt;""),Data!D104,IF(AND(Data!$N$4=4,Data!E104&lt;&gt;""),Data!E104,IF(AND(Data!$N$4=5,Data!F104&lt;&gt;""),Data!F104,IF(AND(Data!$N$4=6,Data!G104&lt;&gt;""),Data!G104,IF(AND(Data!$N$4=7,Data!H104&lt;&gt;""),Data!H104,IF(AND(Data!$N$4=8,Data!I104&lt;&gt;""),Data!I104,IF(AND(Data!$N$4=9,Data!J104&lt;&gt;""),Data!J104,IF(AND(Data!$N$4=10,Data!K104&lt;&gt;""),Data!K104,""))))))))))</f>
        <v>52</v>
      </c>
      <c r="C106" s="82">
        <f>IF(AND(Data!$N$5=1,Data!B104&lt;&gt;""),Data!B104,IF(AND(Data!$N$5=2,Data!C104&lt;&gt;""),Data!C104,IF(AND(Data!$N$5=3,Data!D104&lt;&gt;""),Data!D104,IF(AND(Data!$N$5=4,Data!E104&lt;&gt;""),Data!E104,IF(AND(Data!$N$5=5,Data!F104&lt;&gt;""),Data!F104,IF(AND(Data!$N$5=6,Data!G104&lt;&gt;""),Data!G104,IF(AND(Data!$N$5=7,Data!H104&lt;&gt;""),Data!H104,IF(AND(Data!$N$5=8,Data!I104&lt;&gt;""),Data!I104,IF(AND(Data!$N$5=9,Data!J104&lt;&gt;""),Data!J104,IF(AND(Data!$N$5=10,Data!K104&lt;&gt;""),Data!K104,""))))))))))</f>
        <v>5454</v>
      </c>
    </row>
    <row r="107" spans="1:3" ht="14" x14ac:dyDescent="0.15">
      <c r="A107">
        <f t="shared" si="1"/>
        <v>103</v>
      </c>
      <c r="B107" s="82">
        <f>IF(AND(Data!$N$4=1,Data!B105&lt;&gt;""),Data!B105,IF(AND(Data!$N$4=2,Data!C105&lt;&gt;""),Data!C105,IF(AND(Data!$N$4=3,Data!D105&lt;&gt;""),Data!D105,IF(AND(Data!$N$4=4,Data!E105&lt;&gt;""),Data!E105,IF(AND(Data!$N$4=5,Data!F105&lt;&gt;""),Data!F105,IF(AND(Data!$N$4=6,Data!G105&lt;&gt;""),Data!G105,IF(AND(Data!$N$4=7,Data!H105&lt;&gt;""),Data!H105,IF(AND(Data!$N$4=8,Data!I105&lt;&gt;""),Data!I105,IF(AND(Data!$N$4=9,Data!J105&lt;&gt;""),Data!J105,IF(AND(Data!$N$4=10,Data!K105&lt;&gt;""),Data!K105,""))))))))))</f>
        <v>39</v>
      </c>
      <c r="C107" s="82">
        <f>IF(AND(Data!$N$5=1,Data!B105&lt;&gt;""),Data!B105,IF(AND(Data!$N$5=2,Data!C105&lt;&gt;""),Data!C105,IF(AND(Data!$N$5=3,Data!D105&lt;&gt;""),Data!D105,IF(AND(Data!$N$5=4,Data!E105&lt;&gt;""),Data!E105,IF(AND(Data!$N$5=5,Data!F105&lt;&gt;""),Data!F105,IF(AND(Data!$N$5=6,Data!G105&lt;&gt;""),Data!G105,IF(AND(Data!$N$5=7,Data!H105&lt;&gt;""),Data!H105,IF(AND(Data!$N$5=8,Data!I105&lt;&gt;""),Data!I105,IF(AND(Data!$N$5=9,Data!J105&lt;&gt;""),Data!J105,IF(AND(Data!$N$5=10,Data!K105&lt;&gt;""),Data!K105,""))))))))))</f>
        <v>5455</v>
      </c>
    </row>
    <row r="108" spans="1:3" ht="14" x14ac:dyDescent="0.15">
      <c r="A108">
        <f t="shared" si="1"/>
        <v>104</v>
      </c>
      <c r="B108" s="82">
        <f>IF(AND(Data!$N$4=1,Data!B106&lt;&gt;""),Data!B106,IF(AND(Data!$N$4=2,Data!C106&lt;&gt;""),Data!C106,IF(AND(Data!$N$4=3,Data!D106&lt;&gt;""),Data!D106,IF(AND(Data!$N$4=4,Data!E106&lt;&gt;""),Data!E106,IF(AND(Data!$N$4=5,Data!F106&lt;&gt;""),Data!F106,IF(AND(Data!$N$4=6,Data!G106&lt;&gt;""),Data!G106,IF(AND(Data!$N$4=7,Data!H106&lt;&gt;""),Data!H106,IF(AND(Data!$N$4=8,Data!I106&lt;&gt;""),Data!I106,IF(AND(Data!$N$4=9,Data!J106&lt;&gt;""),Data!J106,IF(AND(Data!$N$4=10,Data!K106&lt;&gt;""),Data!K106,""))))))))))</f>
        <v>27</v>
      </c>
      <c r="C108" s="82">
        <f>IF(AND(Data!$N$5=1,Data!B106&lt;&gt;""),Data!B106,IF(AND(Data!$N$5=2,Data!C106&lt;&gt;""),Data!C106,IF(AND(Data!$N$5=3,Data!D106&lt;&gt;""),Data!D106,IF(AND(Data!$N$5=4,Data!E106&lt;&gt;""),Data!E106,IF(AND(Data!$N$5=5,Data!F106&lt;&gt;""),Data!F106,IF(AND(Data!$N$5=6,Data!G106&lt;&gt;""),Data!G106,IF(AND(Data!$N$5=7,Data!H106&lt;&gt;""),Data!H106,IF(AND(Data!$N$5=8,Data!I106&lt;&gt;""),Data!I106,IF(AND(Data!$N$5=9,Data!J106&lt;&gt;""),Data!J106,IF(AND(Data!$N$5=10,Data!K106&lt;&gt;""),Data!K106,""))))))))))</f>
        <v>5500</v>
      </c>
    </row>
    <row r="109" spans="1:3" ht="14" x14ac:dyDescent="0.15">
      <c r="A109">
        <f t="shared" si="1"/>
        <v>105</v>
      </c>
      <c r="B109" s="82">
        <f>IF(AND(Data!$N$4=1,Data!B107&lt;&gt;""),Data!B107,IF(AND(Data!$N$4=2,Data!C107&lt;&gt;""),Data!C107,IF(AND(Data!$N$4=3,Data!D107&lt;&gt;""),Data!D107,IF(AND(Data!$N$4=4,Data!E107&lt;&gt;""),Data!E107,IF(AND(Data!$N$4=5,Data!F107&lt;&gt;""),Data!F107,IF(AND(Data!$N$4=6,Data!G107&lt;&gt;""),Data!G107,IF(AND(Data!$N$4=7,Data!H107&lt;&gt;""),Data!H107,IF(AND(Data!$N$4=8,Data!I107&lt;&gt;""),Data!I107,IF(AND(Data!$N$4=9,Data!J107&lt;&gt;""),Data!J107,IF(AND(Data!$N$4=10,Data!K107&lt;&gt;""),Data!K107,""))))))))))</f>
        <v>46</v>
      </c>
      <c r="C109" s="82">
        <f>IF(AND(Data!$N$5=1,Data!B107&lt;&gt;""),Data!B107,IF(AND(Data!$N$5=2,Data!C107&lt;&gt;""),Data!C107,IF(AND(Data!$N$5=3,Data!D107&lt;&gt;""),Data!D107,IF(AND(Data!$N$5=4,Data!E107&lt;&gt;""),Data!E107,IF(AND(Data!$N$5=5,Data!F107&lt;&gt;""),Data!F107,IF(AND(Data!$N$5=6,Data!G107&lt;&gt;""),Data!G107,IF(AND(Data!$N$5=7,Data!H107&lt;&gt;""),Data!H107,IF(AND(Data!$N$5=8,Data!I107&lt;&gt;""),Data!I107,IF(AND(Data!$N$5=9,Data!J107&lt;&gt;""),Data!J107,IF(AND(Data!$N$5=10,Data!K107&lt;&gt;""),Data!K107,""))))))))))</f>
        <v>5571</v>
      </c>
    </row>
    <row r="110" spans="1:3" ht="14" x14ac:dyDescent="0.15">
      <c r="A110">
        <f t="shared" si="1"/>
        <v>106</v>
      </c>
      <c r="B110" s="82">
        <f>IF(AND(Data!$N$4=1,Data!B108&lt;&gt;""),Data!B108,IF(AND(Data!$N$4=2,Data!C108&lt;&gt;""),Data!C108,IF(AND(Data!$N$4=3,Data!D108&lt;&gt;""),Data!D108,IF(AND(Data!$N$4=4,Data!E108&lt;&gt;""),Data!E108,IF(AND(Data!$N$4=5,Data!F108&lt;&gt;""),Data!F108,IF(AND(Data!$N$4=6,Data!G108&lt;&gt;""),Data!G108,IF(AND(Data!$N$4=7,Data!H108&lt;&gt;""),Data!H108,IF(AND(Data!$N$4=8,Data!I108&lt;&gt;""),Data!I108,IF(AND(Data!$N$4=9,Data!J108&lt;&gt;""),Data!J108,IF(AND(Data!$N$4=10,Data!K108&lt;&gt;""),Data!K108,""))))))))))</f>
        <v>45</v>
      </c>
      <c r="C110" s="82">
        <f>IF(AND(Data!$N$5=1,Data!B108&lt;&gt;""),Data!B108,IF(AND(Data!$N$5=2,Data!C108&lt;&gt;""),Data!C108,IF(AND(Data!$N$5=3,Data!D108&lt;&gt;""),Data!D108,IF(AND(Data!$N$5=4,Data!E108&lt;&gt;""),Data!E108,IF(AND(Data!$N$5=5,Data!F108&lt;&gt;""),Data!F108,IF(AND(Data!$N$5=6,Data!G108&lt;&gt;""),Data!G108,IF(AND(Data!$N$5=7,Data!H108&lt;&gt;""),Data!H108,IF(AND(Data!$N$5=8,Data!I108&lt;&gt;""),Data!I108,IF(AND(Data!$N$5=9,Data!J108&lt;&gt;""),Data!J108,IF(AND(Data!$N$5=10,Data!K108&lt;&gt;""),Data!K108,""))))))))))</f>
        <v>5573</v>
      </c>
    </row>
    <row r="111" spans="1:3" ht="14" x14ac:dyDescent="0.15">
      <c r="A111">
        <f t="shared" si="1"/>
        <v>107</v>
      </c>
      <c r="B111" s="82">
        <f>IF(AND(Data!$N$4=1,Data!B109&lt;&gt;""),Data!B109,IF(AND(Data!$N$4=2,Data!C109&lt;&gt;""),Data!C109,IF(AND(Data!$N$4=3,Data!D109&lt;&gt;""),Data!D109,IF(AND(Data!$N$4=4,Data!E109&lt;&gt;""),Data!E109,IF(AND(Data!$N$4=5,Data!F109&lt;&gt;""),Data!F109,IF(AND(Data!$N$4=6,Data!G109&lt;&gt;""),Data!G109,IF(AND(Data!$N$4=7,Data!H109&lt;&gt;""),Data!H109,IF(AND(Data!$N$4=8,Data!I109&lt;&gt;""),Data!I109,IF(AND(Data!$N$4=9,Data!J109&lt;&gt;""),Data!J109,IF(AND(Data!$N$4=10,Data!K109&lt;&gt;""),Data!K109,""))))))))))</f>
        <v>48</v>
      </c>
      <c r="C111" s="82">
        <f>IF(AND(Data!$N$5=1,Data!B109&lt;&gt;""),Data!B109,IF(AND(Data!$N$5=2,Data!C109&lt;&gt;""),Data!C109,IF(AND(Data!$N$5=3,Data!D109&lt;&gt;""),Data!D109,IF(AND(Data!$N$5=4,Data!E109&lt;&gt;""),Data!E109,IF(AND(Data!$N$5=5,Data!F109&lt;&gt;""),Data!F109,IF(AND(Data!$N$5=6,Data!G109&lt;&gt;""),Data!G109,IF(AND(Data!$N$5=7,Data!H109&lt;&gt;""),Data!H109,IF(AND(Data!$N$5=8,Data!I109&lt;&gt;""),Data!I109,IF(AND(Data!$N$5=9,Data!J109&lt;&gt;""),Data!J109,IF(AND(Data!$N$5=10,Data!K109&lt;&gt;""),Data!K109,""))))))))))</f>
        <v>5678</v>
      </c>
    </row>
    <row r="112" spans="1:3" ht="14" x14ac:dyDescent="0.15">
      <c r="A112">
        <f t="shared" si="1"/>
        <v>108</v>
      </c>
      <c r="B112" s="82">
        <f>IF(AND(Data!$N$4=1,Data!B110&lt;&gt;""),Data!B110,IF(AND(Data!$N$4=2,Data!C110&lt;&gt;""),Data!C110,IF(AND(Data!$N$4=3,Data!D110&lt;&gt;""),Data!D110,IF(AND(Data!$N$4=4,Data!E110&lt;&gt;""),Data!E110,IF(AND(Data!$N$4=5,Data!F110&lt;&gt;""),Data!F110,IF(AND(Data!$N$4=6,Data!G110&lt;&gt;""),Data!G110,IF(AND(Data!$N$4=7,Data!H110&lt;&gt;""),Data!H110,IF(AND(Data!$N$4=8,Data!I110&lt;&gt;""),Data!I110,IF(AND(Data!$N$4=9,Data!J110&lt;&gt;""),Data!J110,IF(AND(Data!$N$4=10,Data!K110&lt;&gt;""),Data!K110,""))))))))))</f>
        <v>45</v>
      </c>
      <c r="C112" s="82">
        <f>IF(AND(Data!$N$5=1,Data!B110&lt;&gt;""),Data!B110,IF(AND(Data!$N$5=2,Data!C110&lt;&gt;""),Data!C110,IF(AND(Data!$N$5=3,Data!D110&lt;&gt;""),Data!D110,IF(AND(Data!$N$5=4,Data!E110&lt;&gt;""),Data!E110,IF(AND(Data!$N$5=5,Data!F110&lt;&gt;""),Data!F110,IF(AND(Data!$N$5=6,Data!G110&lt;&gt;""),Data!G110,IF(AND(Data!$N$5=7,Data!H110&lt;&gt;""),Data!H110,IF(AND(Data!$N$5=8,Data!I110&lt;&gt;""),Data!I110,IF(AND(Data!$N$5=9,Data!J110&lt;&gt;""),Data!J110,IF(AND(Data!$N$5=10,Data!K110&lt;&gt;""),Data!K110,""))))))))))</f>
        <v>5897</v>
      </c>
    </row>
    <row r="113" spans="1:3" ht="14" x14ac:dyDescent="0.15">
      <c r="A113">
        <f t="shared" si="1"/>
        <v>109</v>
      </c>
      <c r="B113" s="82">
        <f>IF(AND(Data!$N$4=1,Data!B111&lt;&gt;""),Data!B111,IF(AND(Data!$N$4=2,Data!C111&lt;&gt;""),Data!C111,IF(AND(Data!$N$4=3,Data!D111&lt;&gt;""),Data!D111,IF(AND(Data!$N$4=4,Data!E111&lt;&gt;""),Data!E111,IF(AND(Data!$N$4=5,Data!F111&lt;&gt;""),Data!F111,IF(AND(Data!$N$4=6,Data!G111&lt;&gt;""),Data!G111,IF(AND(Data!$N$4=7,Data!H111&lt;&gt;""),Data!H111,IF(AND(Data!$N$4=8,Data!I111&lt;&gt;""),Data!I111,IF(AND(Data!$N$4=9,Data!J111&lt;&gt;""),Data!J111,IF(AND(Data!$N$4=10,Data!K111&lt;&gt;""),Data!K111,""))))))))))</f>
        <v>48</v>
      </c>
      <c r="C113" s="82">
        <f>IF(AND(Data!$N$5=1,Data!B111&lt;&gt;""),Data!B111,IF(AND(Data!$N$5=2,Data!C111&lt;&gt;""),Data!C111,IF(AND(Data!$N$5=3,Data!D111&lt;&gt;""),Data!D111,IF(AND(Data!$N$5=4,Data!E111&lt;&gt;""),Data!E111,IF(AND(Data!$N$5=5,Data!F111&lt;&gt;""),Data!F111,IF(AND(Data!$N$5=6,Data!G111&lt;&gt;""),Data!G111,IF(AND(Data!$N$5=7,Data!H111&lt;&gt;""),Data!H111,IF(AND(Data!$N$5=8,Data!I111&lt;&gt;""),Data!I111,IF(AND(Data!$N$5=9,Data!J111&lt;&gt;""),Data!J111,IF(AND(Data!$N$5=10,Data!K111&lt;&gt;""),Data!K111,""))))))))))</f>
        <v>5965</v>
      </c>
    </row>
    <row r="114" spans="1:3" ht="14" x14ac:dyDescent="0.15">
      <c r="A114" t="str">
        <f t="shared" si="1"/>
        <v/>
      </c>
      <c r="B114" s="82" t="str">
        <f>IF(AND(Data!$N$4=1,Data!B112&lt;&gt;""),Data!B112,IF(AND(Data!$N$4=2,Data!C112&lt;&gt;""),Data!C112,IF(AND(Data!$N$4=3,Data!D112&lt;&gt;""),Data!D112,IF(AND(Data!$N$4=4,Data!E112&lt;&gt;""),Data!E112,IF(AND(Data!$N$4=5,Data!F112&lt;&gt;""),Data!F112,IF(AND(Data!$N$4=6,Data!G112&lt;&gt;""),Data!G112,IF(AND(Data!$N$4=7,Data!H112&lt;&gt;""),Data!H112,IF(AND(Data!$N$4=8,Data!I112&lt;&gt;""),Data!I112,IF(AND(Data!$N$4=9,Data!J112&lt;&gt;""),Data!J112,IF(AND(Data!$N$4=10,Data!K112&lt;&gt;""),Data!K112,""))))))))))</f>
        <v/>
      </c>
      <c r="C114" s="82" t="str">
        <f>IF(AND(Data!$N$5=1,Data!B112&lt;&gt;""),Data!B112,IF(AND(Data!$N$5=2,Data!C112&lt;&gt;""),Data!C112,IF(AND(Data!$N$5=3,Data!D112&lt;&gt;""),Data!D112,IF(AND(Data!$N$5=4,Data!E112&lt;&gt;""),Data!E112,IF(AND(Data!$N$5=5,Data!F112&lt;&gt;""),Data!F112,IF(AND(Data!$N$5=6,Data!G112&lt;&gt;""),Data!G112,IF(AND(Data!$N$5=7,Data!H112&lt;&gt;""),Data!H112,IF(AND(Data!$N$5=8,Data!I112&lt;&gt;""),Data!I112,IF(AND(Data!$N$5=9,Data!J112&lt;&gt;""),Data!J112,IF(AND(Data!$N$5=10,Data!K112&lt;&gt;""),Data!K112,""))))))))))</f>
        <v/>
      </c>
    </row>
    <row r="115" spans="1:3" ht="14" x14ac:dyDescent="0.15">
      <c r="A115" t="str">
        <f t="shared" si="1"/>
        <v/>
      </c>
      <c r="B115" s="82" t="str">
        <f>IF(AND(Data!$N$4=1,Data!B113&lt;&gt;""),Data!B113,IF(AND(Data!$N$4=2,Data!C113&lt;&gt;""),Data!C113,IF(AND(Data!$N$4=3,Data!D113&lt;&gt;""),Data!D113,IF(AND(Data!$N$4=4,Data!E113&lt;&gt;""),Data!E113,IF(AND(Data!$N$4=5,Data!F113&lt;&gt;""),Data!F113,IF(AND(Data!$N$4=6,Data!G113&lt;&gt;""),Data!G113,IF(AND(Data!$N$4=7,Data!H113&lt;&gt;""),Data!H113,IF(AND(Data!$N$4=8,Data!I113&lt;&gt;""),Data!I113,IF(AND(Data!$N$4=9,Data!J113&lt;&gt;""),Data!J113,IF(AND(Data!$N$4=10,Data!K113&lt;&gt;""),Data!K113,""))))))))))</f>
        <v/>
      </c>
      <c r="C115" s="82" t="str">
        <f>IF(AND(Data!$N$5=1,Data!B113&lt;&gt;""),Data!B113,IF(AND(Data!$N$5=2,Data!C113&lt;&gt;""),Data!C113,IF(AND(Data!$N$5=3,Data!D113&lt;&gt;""),Data!D113,IF(AND(Data!$N$5=4,Data!E113&lt;&gt;""),Data!E113,IF(AND(Data!$N$5=5,Data!F113&lt;&gt;""),Data!F113,IF(AND(Data!$N$5=6,Data!G113&lt;&gt;""),Data!G113,IF(AND(Data!$N$5=7,Data!H113&lt;&gt;""),Data!H113,IF(AND(Data!$N$5=8,Data!I113&lt;&gt;""),Data!I113,IF(AND(Data!$N$5=9,Data!J113&lt;&gt;""),Data!J113,IF(AND(Data!$N$5=10,Data!K113&lt;&gt;""),Data!K113,""))))))))))</f>
        <v/>
      </c>
    </row>
    <row r="116" spans="1:3" ht="14" x14ac:dyDescent="0.15">
      <c r="A116" t="str">
        <f t="shared" si="1"/>
        <v/>
      </c>
      <c r="B116" s="82" t="str">
        <f>IF(AND(Data!$N$4=1,Data!B114&lt;&gt;""),Data!B114,IF(AND(Data!$N$4=2,Data!C114&lt;&gt;""),Data!C114,IF(AND(Data!$N$4=3,Data!D114&lt;&gt;""),Data!D114,IF(AND(Data!$N$4=4,Data!E114&lt;&gt;""),Data!E114,IF(AND(Data!$N$4=5,Data!F114&lt;&gt;""),Data!F114,IF(AND(Data!$N$4=6,Data!G114&lt;&gt;""),Data!G114,IF(AND(Data!$N$4=7,Data!H114&lt;&gt;""),Data!H114,IF(AND(Data!$N$4=8,Data!I114&lt;&gt;""),Data!I114,IF(AND(Data!$N$4=9,Data!J114&lt;&gt;""),Data!J114,IF(AND(Data!$N$4=10,Data!K114&lt;&gt;""),Data!K114,""))))))))))</f>
        <v/>
      </c>
      <c r="C116" s="82" t="str">
        <f>IF(AND(Data!$N$5=1,Data!B114&lt;&gt;""),Data!B114,IF(AND(Data!$N$5=2,Data!C114&lt;&gt;""),Data!C114,IF(AND(Data!$N$5=3,Data!D114&lt;&gt;""),Data!D114,IF(AND(Data!$N$5=4,Data!E114&lt;&gt;""),Data!E114,IF(AND(Data!$N$5=5,Data!F114&lt;&gt;""),Data!F114,IF(AND(Data!$N$5=6,Data!G114&lt;&gt;""),Data!G114,IF(AND(Data!$N$5=7,Data!H114&lt;&gt;""),Data!H114,IF(AND(Data!$N$5=8,Data!I114&lt;&gt;""),Data!I114,IF(AND(Data!$N$5=9,Data!J114&lt;&gt;""),Data!J114,IF(AND(Data!$N$5=10,Data!K114&lt;&gt;""),Data!K114,""))))))))))</f>
        <v/>
      </c>
    </row>
    <row r="117" spans="1:3" ht="14" x14ac:dyDescent="0.15">
      <c r="A117" t="str">
        <f t="shared" si="1"/>
        <v/>
      </c>
      <c r="B117" s="82" t="str">
        <f>IF(AND(Data!$N$4=1,Data!B115&lt;&gt;""),Data!B115,IF(AND(Data!$N$4=2,Data!C115&lt;&gt;""),Data!C115,IF(AND(Data!$N$4=3,Data!D115&lt;&gt;""),Data!D115,IF(AND(Data!$N$4=4,Data!E115&lt;&gt;""),Data!E115,IF(AND(Data!$N$4=5,Data!F115&lt;&gt;""),Data!F115,IF(AND(Data!$N$4=6,Data!G115&lt;&gt;""),Data!G115,IF(AND(Data!$N$4=7,Data!H115&lt;&gt;""),Data!H115,IF(AND(Data!$N$4=8,Data!I115&lt;&gt;""),Data!I115,IF(AND(Data!$N$4=9,Data!J115&lt;&gt;""),Data!J115,IF(AND(Data!$N$4=10,Data!K115&lt;&gt;""),Data!K115,""))))))))))</f>
        <v/>
      </c>
      <c r="C117" s="82" t="str">
        <f>IF(AND(Data!$N$5=1,Data!B115&lt;&gt;""),Data!B115,IF(AND(Data!$N$5=2,Data!C115&lt;&gt;""),Data!C115,IF(AND(Data!$N$5=3,Data!D115&lt;&gt;""),Data!D115,IF(AND(Data!$N$5=4,Data!E115&lt;&gt;""),Data!E115,IF(AND(Data!$N$5=5,Data!F115&lt;&gt;""),Data!F115,IF(AND(Data!$N$5=6,Data!G115&lt;&gt;""),Data!G115,IF(AND(Data!$N$5=7,Data!H115&lt;&gt;""),Data!H115,IF(AND(Data!$N$5=8,Data!I115&lt;&gt;""),Data!I115,IF(AND(Data!$N$5=9,Data!J115&lt;&gt;""),Data!J115,IF(AND(Data!$N$5=10,Data!K115&lt;&gt;""),Data!K115,""))))))))))</f>
        <v/>
      </c>
    </row>
    <row r="118" spans="1:3" ht="14" x14ac:dyDescent="0.15">
      <c r="A118" t="str">
        <f t="shared" si="1"/>
        <v/>
      </c>
      <c r="B118" s="82" t="str">
        <f>IF(AND(Data!$N$4=1,Data!B116&lt;&gt;""),Data!B116,IF(AND(Data!$N$4=2,Data!C116&lt;&gt;""),Data!C116,IF(AND(Data!$N$4=3,Data!D116&lt;&gt;""),Data!D116,IF(AND(Data!$N$4=4,Data!E116&lt;&gt;""),Data!E116,IF(AND(Data!$N$4=5,Data!F116&lt;&gt;""),Data!F116,IF(AND(Data!$N$4=6,Data!G116&lt;&gt;""),Data!G116,IF(AND(Data!$N$4=7,Data!H116&lt;&gt;""),Data!H116,IF(AND(Data!$N$4=8,Data!I116&lt;&gt;""),Data!I116,IF(AND(Data!$N$4=9,Data!J116&lt;&gt;""),Data!J116,IF(AND(Data!$N$4=10,Data!K116&lt;&gt;""),Data!K116,""))))))))))</f>
        <v/>
      </c>
      <c r="C118" s="82" t="str">
        <f>IF(AND(Data!$N$5=1,Data!B116&lt;&gt;""),Data!B116,IF(AND(Data!$N$5=2,Data!C116&lt;&gt;""),Data!C116,IF(AND(Data!$N$5=3,Data!D116&lt;&gt;""),Data!D116,IF(AND(Data!$N$5=4,Data!E116&lt;&gt;""),Data!E116,IF(AND(Data!$N$5=5,Data!F116&lt;&gt;""),Data!F116,IF(AND(Data!$N$5=6,Data!G116&lt;&gt;""),Data!G116,IF(AND(Data!$N$5=7,Data!H116&lt;&gt;""),Data!H116,IF(AND(Data!$N$5=8,Data!I116&lt;&gt;""),Data!I116,IF(AND(Data!$N$5=9,Data!J116&lt;&gt;""),Data!J116,IF(AND(Data!$N$5=10,Data!K116&lt;&gt;""),Data!K116,""))))))))))</f>
        <v/>
      </c>
    </row>
    <row r="119" spans="1:3" ht="14" x14ac:dyDescent="0.15">
      <c r="A119" t="str">
        <f t="shared" si="1"/>
        <v/>
      </c>
      <c r="B119" s="82" t="str">
        <f>IF(AND(Data!$N$4=1,Data!B117&lt;&gt;""),Data!B117,IF(AND(Data!$N$4=2,Data!C117&lt;&gt;""),Data!C117,IF(AND(Data!$N$4=3,Data!D117&lt;&gt;""),Data!D117,IF(AND(Data!$N$4=4,Data!E117&lt;&gt;""),Data!E117,IF(AND(Data!$N$4=5,Data!F117&lt;&gt;""),Data!F117,IF(AND(Data!$N$4=6,Data!G117&lt;&gt;""),Data!G117,IF(AND(Data!$N$4=7,Data!H117&lt;&gt;""),Data!H117,IF(AND(Data!$N$4=8,Data!I117&lt;&gt;""),Data!I117,IF(AND(Data!$N$4=9,Data!J117&lt;&gt;""),Data!J117,IF(AND(Data!$N$4=10,Data!K117&lt;&gt;""),Data!K117,""))))))))))</f>
        <v/>
      </c>
      <c r="C119" s="82" t="str">
        <f>IF(AND(Data!$N$5=1,Data!B117&lt;&gt;""),Data!B117,IF(AND(Data!$N$5=2,Data!C117&lt;&gt;""),Data!C117,IF(AND(Data!$N$5=3,Data!D117&lt;&gt;""),Data!D117,IF(AND(Data!$N$5=4,Data!E117&lt;&gt;""),Data!E117,IF(AND(Data!$N$5=5,Data!F117&lt;&gt;""),Data!F117,IF(AND(Data!$N$5=6,Data!G117&lt;&gt;""),Data!G117,IF(AND(Data!$N$5=7,Data!H117&lt;&gt;""),Data!H117,IF(AND(Data!$N$5=8,Data!I117&lt;&gt;""),Data!I117,IF(AND(Data!$N$5=9,Data!J117&lt;&gt;""),Data!J117,IF(AND(Data!$N$5=10,Data!K117&lt;&gt;""),Data!K117,""))))))))))</f>
        <v/>
      </c>
    </row>
    <row r="120" spans="1:3" ht="14" x14ac:dyDescent="0.15">
      <c r="A120" t="str">
        <f t="shared" si="1"/>
        <v/>
      </c>
      <c r="B120" s="82" t="str">
        <f>IF(AND(Data!$N$4=1,Data!B118&lt;&gt;""),Data!B118,IF(AND(Data!$N$4=2,Data!C118&lt;&gt;""),Data!C118,IF(AND(Data!$N$4=3,Data!D118&lt;&gt;""),Data!D118,IF(AND(Data!$N$4=4,Data!E118&lt;&gt;""),Data!E118,IF(AND(Data!$N$4=5,Data!F118&lt;&gt;""),Data!F118,IF(AND(Data!$N$4=6,Data!G118&lt;&gt;""),Data!G118,IF(AND(Data!$N$4=7,Data!H118&lt;&gt;""),Data!H118,IF(AND(Data!$N$4=8,Data!I118&lt;&gt;""),Data!I118,IF(AND(Data!$N$4=9,Data!J118&lt;&gt;""),Data!J118,IF(AND(Data!$N$4=10,Data!K118&lt;&gt;""),Data!K118,""))))))))))</f>
        <v/>
      </c>
      <c r="C120" s="82" t="str">
        <f>IF(AND(Data!$N$5=1,Data!B118&lt;&gt;""),Data!B118,IF(AND(Data!$N$5=2,Data!C118&lt;&gt;""),Data!C118,IF(AND(Data!$N$5=3,Data!D118&lt;&gt;""),Data!D118,IF(AND(Data!$N$5=4,Data!E118&lt;&gt;""),Data!E118,IF(AND(Data!$N$5=5,Data!F118&lt;&gt;""),Data!F118,IF(AND(Data!$N$5=6,Data!G118&lt;&gt;""),Data!G118,IF(AND(Data!$N$5=7,Data!H118&lt;&gt;""),Data!H118,IF(AND(Data!$N$5=8,Data!I118&lt;&gt;""),Data!I118,IF(AND(Data!$N$5=9,Data!J118&lt;&gt;""),Data!J118,IF(AND(Data!$N$5=10,Data!K118&lt;&gt;""),Data!K118,""))))))))))</f>
        <v/>
      </c>
    </row>
    <row r="121" spans="1:3" ht="14" x14ac:dyDescent="0.15">
      <c r="A121" t="str">
        <f t="shared" si="1"/>
        <v/>
      </c>
      <c r="B121" s="82" t="str">
        <f>IF(AND(Data!$N$4=1,Data!B119&lt;&gt;""),Data!B119,IF(AND(Data!$N$4=2,Data!C119&lt;&gt;""),Data!C119,IF(AND(Data!$N$4=3,Data!D119&lt;&gt;""),Data!D119,IF(AND(Data!$N$4=4,Data!E119&lt;&gt;""),Data!E119,IF(AND(Data!$N$4=5,Data!F119&lt;&gt;""),Data!F119,IF(AND(Data!$N$4=6,Data!G119&lt;&gt;""),Data!G119,IF(AND(Data!$N$4=7,Data!H119&lt;&gt;""),Data!H119,IF(AND(Data!$N$4=8,Data!I119&lt;&gt;""),Data!I119,IF(AND(Data!$N$4=9,Data!J119&lt;&gt;""),Data!J119,IF(AND(Data!$N$4=10,Data!K119&lt;&gt;""),Data!K119,""))))))))))</f>
        <v/>
      </c>
      <c r="C121" s="82" t="str">
        <f>IF(AND(Data!$N$5=1,Data!B119&lt;&gt;""),Data!B119,IF(AND(Data!$N$5=2,Data!C119&lt;&gt;""),Data!C119,IF(AND(Data!$N$5=3,Data!D119&lt;&gt;""),Data!D119,IF(AND(Data!$N$5=4,Data!E119&lt;&gt;""),Data!E119,IF(AND(Data!$N$5=5,Data!F119&lt;&gt;""),Data!F119,IF(AND(Data!$N$5=6,Data!G119&lt;&gt;""),Data!G119,IF(AND(Data!$N$5=7,Data!H119&lt;&gt;""),Data!H119,IF(AND(Data!$N$5=8,Data!I119&lt;&gt;""),Data!I119,IF(AND(Data!$N$5=9,Data!J119&lt;&gt;""),Data!J119,IF(AND(Data!$N$5=10,Data!K119&lt;&gt;""),Data!K119,""))))))))))</f>
        <v/>
      </c>
    </row>
    <row r="122" spans="1:3" ht="14" x14ac:dyDescent="0.15">
      <c r="A122" t="str">
        <f t="shared" si="1"/>
        <v/>
      </c>
      <c r="B122" s="82" t="str">
        <f>IF(AND(Data!$N$4=1,Data!B120&lt;&gt;""),Data!B120,IF(AND(Data!$N$4=2,Data!C120&lt;&gt;""),Data!C120,IF(AND(Data!$N$4=3,Data!D120&lt;&gt;""),Data!D120,IF(AND(Data!$N$4=4,Data!E120&lt;&gt;""),Data!E120,IF(AND(Data!$N$4=5,Data!F120&lt;&gt;""),Data!F120,IF(AND(Data!$N$4=6,Data!G120&lt;&gt;""),Data!G120,IF(AND(Data!$N$4=7,Data!H120&lt;&gt;""),Data!H120,IF(AND(Data!$N$4=8,Data!I120&lt;&gt;""),Data!I120,IF(AND(Data!$N$4=9,Data!J120&lt;&gt;""),Data!J120,IF(AND(Data!$N$4=10,Data!K120&lt;&gt;""),Data!K120,""))))))))))</f>
        <v/>
      </c>
      <c r="C122" s="82" t="str">
        <f>IF(AND(Data!$N$5=1,Data!B120&lt;&gt;""),Data!B120,IF(AND(Data!$N$5=2,Data!C120&lt;&gt;""),Data!C120,IF(AND(Data!$N$5=3,Data!D120&lt;&gt;""),Data!D120,IF(AND(Data!$N$5=4,Data!E120&lt;&gt;""),Data!E120,IF(AND(Data!$N$5=5,Data!F120&lt;&gt;""),Data!F120,IF(AND(Data!$N$5=6,Data!G120&lt;&gt;""),Data!G120,IF(AND(Data!$N$5=7,Data!H120&lt;&gt;""),Data!H120,IF(AND(Data!$N$5=8,Data!I120&lt;&gt;""),Data!I120,IF(AND(Data!$N$5=9,Data!J120&lt;&gt;""),Data!J120,IF(AND(Data!$N$5=10,Data!K120&lt;&gt;""),Data!K120,""))))))))))</f>
        <v/>
      </c>
    </row>
    <row r="123" spans="1:3" ht="14" x14ac:dyDescent="0.15">
      <c r="A123" t="str">
        <f t="shared" si="1"/>
        <v/>
      </c>
      <c r="B123" s="82" t="str">
        <f>IF(AND(Data!$N$4=1,Data!B121&lt;&gt;""),Data!B121,IF(AND(Data!$N$4=2,Data!C121&lt;&gt;""),Data!C121,IF(AND(Data!$N$4=3,Data!D121&lt;&gt;""),Data!D121,IF(AND(Data!$N$4=4,Data!E121&lt;&gt;""),Data!E121,IF(AND(Data!$N$4=5,Data!F121&lt;&gt;""),Data!F121,IF(AND(Data!$N$4=6,Data!G121&lt;&gt;""),Data!G121,IF(AND(Data!$N$4=7,Data!H121&lt;&gt;""),Data!H121,IF(AND(Data!$N$4=8,Data!I121&lt;&gt;""),Data!I121,IF(AND(Data!$N$4=9,Data!J121&lt;&gt;""),Data!J121,IF(AND(Data!$N$4=10,Data!K121&lt;&gt;""),Data!K121,""))))))))))</f>
        <v/>
      </c>
      <c r="C123" s="82" t="str">
        <f>IF(AND(Data!$N$5=1,Data!B121&lt;&gt;""),Data!B121,IF(AND(Data!$N$5=2,Data!C121&lt;&gt;""),Data!C121,IF(AND(Data!$N$5=3,Data!D121&lt;&gt;""),Data!D121,IF(AND(Data!$N$5=4,Data!E121&lt;&gt;""),Data!E121,IF(AND(Data!$N$5=5,Data!F121&lt;&gt;""),Data!F121,IF(AND(Data!$N$5=6,Data!G121&lt;&gt;""),Data!G121,IF(AND(Data!$N$5=7,Data!H121&lt;&gt;""),Data!H121,IF(AND(Data!$N$5=8,Data!I121&lt;&gt;""),Data!I121,IF(AND(Data!$N$5=9,Data!J121&lt;&gt;""),Data!J121,IF(AND(Data!$N$5=10,Data!K121&lt;&gt;""),Data!K121,""))))))))))</f>
        <v/>
      </c>
    </row>
    <row r="124" spans="1:3" ht="14" x14ac:dyDescent="0.15">
      <c r="A124" t="str">
        <f t="shared" si="1"/>
        <v/>
      </c>
      <c r="B124" s="82" t="str">
        <f>IF(AND(Data!$N$4=1,Data!B122&lt;&gt;""),Data!B122,IF(AND(Data!$N$4=2,Data!C122&lt;&gt;""),Data!C122,IF(AND(Data!$N$4=3,Data!D122&lt;&gt;""),Data!D122,IF(AND(Data!$N$4=4,Data!E122&lt;&gt;""),Data!E122,IF(AND(Data!$N$4=5,Data!F122&lt;&gt;""),Data!F122,IF(AND(Data!$N$4=6,Data!G122&lt;&gt;""),Data!G122,IF(AND(Data!$N$4=7,Data!H122&lt;&gt;""),Data!H122,IF(AND(Data!$N$4=8,Data!I122&lt;&gt;""),Data!I122,IF(AND(Data!$N$4=9,Data!J122&lt;&gt;""),Data!J122,IF(AND(Data!$N$4=10,Data!K122&lt;&gt;""),Data!K122,""))))))))))</f>
        <v/>
      </c>
      <c r="C124" s="82" t="str">
        <f>IF(AND(Data!$N$5=1,Data!B122&lt;&gt;""),Data!B122,IF(AND(Data!$N$5=2,Data!C122&lt;&gt;""),Data!C122,IF(AND(Data!$N$5=3,Data!D122&lt;&gt;""),Data!D122,IF(AND(Data!$N$5=4,Data!E122&lt;&gt;""),Data!E122,IF(AND(Data!$N$5=5,Data!F122&lt;&gt;""),Data!F122,IF(AND(Data!$N$5=6,Data!G122&lt;&gt;""),Data!G122,IF(AND(Data!$N$5=7,Data!H122&lt;&gt;""),Data!H122,IF(AND(Data!$N$5=8,Data!I122&lt;&gt;""),Data!I122,IF(AND(Data!$N$5=9,Data!J122&lt;&gt;""),Data!J122,IF(AND(Data!$N$5=10,Data!K122&lt;&gt;""),Data!K122,""))))))))))</f>
        <v/>
      </c>
    </row>
    <row r="125" spans="1:3" ht="14" x14ac:dyDescent="0.15">
      <c r="A125" t="str">
        <f t="shared" si="1"/>
        <v/>
      </c>
      <c r="B125" s="82" t="str">
        <f>IF(AND(Data!$N$4=1,Data!B123&lt;&gt;""),Data!B123,IF(AND(Data!$N$4=2,Data!C123&lt;&gt;""),Data!C123,IF(AND(Data!$N$4=3,Data!D123&lt;&gt;""),Data!D123,IF(AND(Data!$N$4=4,Data!E123&lt;&gt;""),Data!E123,IF(AND(Data!$N$4=5,Data!F123&lt;&gt;""),Data!F123,IF(AND(Data!$N$4=6,Data!G123&lt;&gt;""),Data!G123,IF(AND(Data!$N$4=7,Data!H123&lt;&gt;""),Data!H123,IF(AND(Data!$N$4=8,Data!I123&lt;&gt;""),Data!I123,IF(AND(Data!$N$4=9,Data!J123&lt;&gt;""),Data!J123,IF(AND(Data!$N$4=10,Data!K123&lt;&gt;""),Data!K123,""))))))))))</f>
        <v/>
      </c>
      <c r="C125" s="82" t="str">
        <f>IF(AND(Data!$N$5=1,Data!B123&lt;&gt;""),Data!B123,IF(AND(Data!$N$5=2,Data!C123&lt;&gt;""),Data!C123,IF(AND(Data!$N$5=3,Data!D123&lt;&gt;""),Data!D123,IF(AND(Data!$N$5=4,Data!E123&lt;&gt;""),Data!E123,IF(AND(Data!$N$5=5,Data!F123&lt;&gt;""),Data!F123,IF(AND(Data!$N$5=6,Data!G123&lt;&gt;""),Data!G123,IF(AND(Data!$N$5=7,Data!H123&lt;&gt;""),Data!H123,IF(AND(Data!$N$5=8,Data!I123&lt;&gt;""),Data!I123,IF(AND(Data!$N$5=9,Data!J123&lt;&gt;""),Data!J123,IF(AND(Data!$N$5=10,Data!K123&lt;&gt;""),Data!K123,""))))))))))</f>
        <v/>
      </c>
    </row>
    <row r="126" spans="1:3" ht="14" x14ac:dyDescent="0.15">
      <c r="A126" t="str">
        <f t="shared" si="1"/>
        <v/>
      </c>
      <c r="B126" s="82" t="str">
        <f>IF(AND(Data!$N$4=1,Data!B124&lt;&gt;""),Data!B124,IF(AND(Data!$N$4=2,Data!C124&lt;&gt;""),Data!C124,IF(AND(Data!$N$4=3,Data!D124&lt;&gt;""),Data!D124,IF(AND(Data!$N$4=4,Data!E124&lt;&gt;""),Data!E124,IF(AND(Data!$N$4=5,Data!F124&lt;&gt;""),Data!F124,IF(AND(Data!$N$4=6,Data!G124&lt;&gt;""),Data!G124,IF(AND(Data!$N$4=7,Data!H124&lt;&gt;""),Data!H124,IF(AND(Data!$N$4=8,Data!I124&lt;&gt;""),Data!I124,IF(AND(Data!$N$4=9,Data!J124&lt;&gt;""),Data!J124,IF(AND(Data!$N$4=10,Data!K124&lt;&gt;""),Data!K124,""))))))))))</f>
        <v/>
      </c>
      <c r="C126" s="82" t="str">
        <f>IF(AND(Data!$N$5=1,Data!B124&lt;&gt;""),Data!B124,IF(AND(Data!$N$5=2,Data!C124&lt;&gt;""),Data!C124,IF(AND(Data!$N$5=3,Data!D124&lt;&gt;""),Data!D124,IF(AND(Data!$N$5=4,Data!E124&lt;&gt;""),Data!E124,IF(AND(Data!$N$5=5,Data!F124&lt;&gt;""),Data!F124,IF(AND(Data!$N$5=6,Data!G124&lt;&gt;""),Data!G124,IF(AND(Data!$N$5=7,Data!H124&lt;&gt;""),Data!H124,IF(AND(Data!$N$5=8,Data!I124&lt;&gt;""),Data!I124,IF(AND(Data!$N$5=9,Data!J124&lt;&gt;""),Data!J124,IF(AND(Data!$N$5=10,Data!K124&lt;&gt;""),Data!K124,""))))))))))</f>
        <v/>
      </c>
    </row>
    <row r="127" spans="1:3" ht="14" x14ac:dyDescent="0.15">
      <c r="A127" t="str">
        <f t="shared" si="1"/>
        <v/>
      </c>
      <c r="B127" s="82" t="str">
        <f>IF(AND(Data!$N$4=1,Data!B125&lt;&gt;""),Data!B125,IF(AND(Data!$N$4=2,Data!C125&lt;&gt;""),Data!C125,IF(AND(Data!$N$4=3,Data!D125&lt;&gt;""),Data!D125,IF(AND(Data!$N$4=4,Data!E125&lt;&gt;""),Data!E125,IF(AND(Data!$N$4=5,Data!F125&lt;&gt;""),Data!F125,IF(AND(Data!$N$4=6,Data!G125&lt;&gt;""),Data!G125,IF(AND(Data!$N$4=7,Data!H125&lt;&gt;""),Data!H125,IF(AND(Data!$N$4=8,Data!I125&lt;&gt;""),Data!I125,IF(AND(Data!$N$4=9,Data!J125&lt;&gt;""),Data!J125,IF(AND(Data!$N$4=10,Data!K125&lt;&gt;""),Data!K125,""))))))))))</f>
        <v/>
      </c>
      <c r="C127" s="82" t="str">
        <f>IF(AND(Data!$N$5=1,Data!B125&lt;&gt;""),Data!B125,IF(AND(Data!$N$5=2,Data!C125&lt;&gt;""),Data!C125,IF(AND(Data!$N$5=3,Data!D125&lt;&gt;""),Data!D125,IF(AND(Data!$N$5=4,Data!E125&lt;&gt;""),Data!E125,IF(AND(Data!$N$5=5,Data!F125&lt;&gt;""),Data!F125,IF(AND(Data!$N$5=6,Data!G125&lt;&gt;""),Data!G125,IF(AND(Data!$N$5=7,Data!H125&lt;&gt;""),Data!H125,IF(AND(Data!$N$5=8,Data!I125&lt;&gt;""),Data!I125,IF(AND(Data!$N$5=9,Data!J125&lt;&gt;""),Data!J125,IF(AND(Data!$N$5=10,Data!K125&lt;&gt;""),Data!K125,""))))))))))</f>
        <v/>
      </c>
    </row>
    <row r="128" spans="1:3" ht="14" x14ac:dyDescent="0.15">
      <c r="A128" t="str">
        <f t="shared" si="1"/>
        <v/>
      </c>
      <c r="B128" s="82" t="str">
        <f>IF(AND(Data!$N$4=1,Data!B126&lt;&gt;""),Data!B126,IF(AND(Data!$N$4=2,Data!C126&lt;&gt;""),Data!C126,IF(AND(Data!$N$4=3,Data!D126&lt;&gt;""),Data!D126,IF(AND(Data!$N$4=4,Data!E126&lt;&gt;""),Data!E126,IF(AND(Data!$N$4=5,Data!F126&lt;&gt;""),Data!F126,IF(AND(Data!$N$4=6,Data!G126&lt;&gt;""),Data!G126,IF(AND(Data!$N$4=7,Data!H126&lt;&gt;""),Data!H126,IF(AND(Data!$N$4=8,Data!I126&lt;&gt;""),Data!I126,IF(AND(Data!$N$4=9,Data!J126&lt;&gt;""),Data!J126,IF(AND(Data!$N$4=10,Data!K126&lt;&gt;""),Data!K126,""))))))))))</f>
        <v/>
      </c>
      <c r="C128" s="82" t="str">
        <f>IF(AND(Data!$N$5=1,Data!B126&lt;&gt;""),Data!B126,IF(AND(Data!$N$5=2,Data!C126&lt;&gt;""),Data!C126,IF(AND(Data!$N$5=3,Data!D126&lt;&gt;""),Data!D126,IF(AND(Data!$N$5=4,Data!E126&lt;&gt;""),Data!E126,IF(AND(Data!$N$5=5,Data!F126&lt;&gt;""),Data!F126,IF(AND(Data!$N$5=6,Data!G126&lt;&gt;""),Data!G126,IF(AND(Data!$N$5=7,Data!H126&lt;&gt;""),Data!H126,IF(AND(Data!$N$5=8,Data!I126&lt;&gt;""),Data!I126,IF(AND(Data!$N$5=9,Data!J126&lt;&gt;""),Data!J126,IF(AND(Data!$N$5=10,Data!K126&lt;&gt;""),Data!K126,""))))))))))</f>
        <v/>
      </c>
    </row>
    <row r="129" spans="1:3" ht="14" x14ac:dyDescent="0.15">
      <c r="A129" t="str">
        <f t="shared" si="1"/>
        <v/>
      </c>
      <c r="B129" s="82" t="str">
        <f>IF(AND(Data!$N$4=1,Data!B127&lt;&gt;""),Data!B127,IF(AND(Data!$N$4=2,Data!C127&lt;&gt;""),Data!C127,IF(AND(Data!$N$4=3,Data!D127&lt;&gt;""),Data!D127,IF(AND(Data!$N$4=4,Data!E127&lt;&gt;""),Data!E127,IF(AND(Data!$N$4=5,Data!F127&lt;&gt;""),Data!F127,IF(AND(Data!$N$4=6,Data!G127&lt;&gt;""),Data!G127,IF(AND(Data!$N$4=7,Data!H127&lt;&gt;""),Data!H127,IF(AND(Data!$N$4=8,Data!I127&lt;&gt;""),Data!I127,IF(AND(Data!$N$4=9,Data!J127&lt;&gt;""),Data!J127,IF(AND(Data!$N$4=10,Data!K127&lt;&gt;""),Data!K127,""))))))))))</f>
        <v/>
      </c>
      <c r="C129" s="82" t="str">
        <f>IF(AND(Data!$N$5=1,Data!B127&lt;&gt;""),Data!B127,IF(AND(Data!$N$5=2,Data!C127&lt;&gt;""),Data!C127,IF(AND(Data!$N$5=3,Data!D127&lt;&gt;""),Data!D127,IF(AND(Data!$N$5=4,Data!E127&lt;&gt;""),Data!E127,IF(AND(Data!$N$5=5,Data!F127&lt;&gt;""),Data!F127,IF(AND(Data!$N$5=6,Data!G127&lt;&gt;""),Data!G127,IF(AND(Data!$N$5=7,Data!H127&lt;&gt;""),Data!H127,IF(AND(Data!$N$5=8,Data!I127&lt;&gt;""),Data!I127,IF(AND(Data!$N$5=9,Data!J127&lt;&gt;""),Data!J127,IF(AND(Data!$N$5=10,Data!K127&lt;&gt;""),Data!K127,""))))))))))</f>
        <v/>
      </c>
    </row>
    <row r="130" spans="1:3" ht="14" x14ac:dyDescent="0.15">
      <c r="A130" t="str">
        <f t="shared" si="1"/>
        <v/>
      </c>
      <c r="B130" s="82" t="str">
        <f>IF(AND(Data!$N$4=1,Data!B128&lt;&gt;""),Data!B128,IF(AND(Data!$N$4=2,Data!C128&lt;&gt;""),Data!C128,IF(AND(Data!$N$4=3,Data!D128&lt;&gt;""),Data!D128,IF(AND(Data!$N$4=4,Data!E128&lt;&gt;""),Data!E128,IF(AND(Data!$N$4=5,Data!F128&lt;&gt;""),Data!F128,IF(AND(Data!$N$4=6,Data!G128&lt;&gt;""),Data!G128,IF(AND(Data!$N$4=7,Data!H128&lt;&gt;""),Data!H128,IF(AND(Data!$N$4=8,Data!I128&lt;&gt;""),Data!I128,IF(AND(Data!$N$4=9,Data!J128&lt;&gt;""),Data!J128,IF(AND(Data!$N$4=10,Data!K128&lt;&gt;""),Data!K128,""))))))))))</f>
        <v/>
      </c>
      <c r="C130" s="82" t="str">
        <f>IF(AND(Data!$N$5=1,Data!B128&lt;&gt;""),Data!B128,IF(AND(Data!$N$5=2,Data!C128&lt;&gt;""),Data!C128,IF(AND(Data!$N$5=3,Data!D128&lt;&gt;""),Data!D128,IF(AND(Data!$N$5=4,Data!E128&lt;&gt;""),Data!E128,IF(AND(Data!$N$5=5,Data!F128&lt;&gt;""),Data!F128,IF(AND(Data!$N$5=6,Data!G128&lt;&gt;""),Data!G128,IF(AND(Data!$N$5=7,Data!H128&lt;&gt;""),Data!H128,IF(AND(Data!$N$5=8,Data!I128&lt;&gt;""),Data!I128,IF(AND(Data!$N$5=9,Data!J128&lt;&gt;""),Data!J128,IF(AND(Data!$N$5=10,Data!K128&lt;&gt;""),Data!K128,""))))))))))</f>
        <v/>
      </c>
    </row>
    <row r="131" spans="1:3" ht="14" x14ac:dyDescent="0.15">
      <c r="A131" t="str">
        <f t="shared" si="1"/>
        <v/>
      </c>
      <c r="B131" s="82" t="str">
        <f>IF(AND(Data!$N$4=1,Data!B129&lt;&gt;""),Data!B129,IF(AND(Data!$N$4=2,Data!C129&lt;&gt;""),Data!C129,IF(AND(Data!$N$4=3,Data!D129&lt;&gt;""),Data!D129,IF(AND(Data!$N$4=4,Data!E129&lt;&gt;""),Data!E129,IF(AND(Data!$N$4=5,Data!F129&lt;&gt;""),Data!F129,IF(AND(Data!$N$4=6,Data!G129&lt;&gt;""),Data!G129,IF(AND(Data!$N$4=7,Data!H129&lt;&gt;""),Data!H129,IF(AND(Data!$N$4=8,Data!I129&lt;&gt;""),Data!I129,IF(AND(Data!$N$4=9,Data!J129&lt;&gt;""),Data!J129,IF(AND(Data!$N$4=10,Data!K129&lt;&gt;""),Data!K129,""))))))))))</f>
        <v/>
      </c>
      <c r="C131" s="82" t="str">
        <f>IF(AND(Data!$N$5=1,Data!B129&lt;&gt;""),Data!B129,IF(AND(Data!$N$5=2,Data!C129&lt;&gt;""),Data!C129,IF(AND(Data!$N$5=3,Data!D129&lt;&gt;""),Data!D129,IF(AND(Data!$N$5=4,Data!E129&lt;&gt;""),Data!E129,IF(AND(Data!$N$5=5,Data!F129&lt;&gt;""),Data!F129,IF(AND(Data!$N$5=6,Data!G129&lt;&gt;""),Data!G129,IF(AND(Data!$N$5=7,Data!H129&lt;&gt;""),Data!H129,IF(AND(Data!$N$5=8,Data!I129&lt;&gt;""),Data!I129,IF(AND(Data!$N$5=9,Data!J129&lt;&gt;""),Data!J129,IF(AND(Data!$N$5=10,Data!K129&lt;&gt;""),Data!K129,""))))))))))</f>
        <v/>
      </c>
    </row>
    <row r="132" spans="1:3" ht="14" x14ac:dyDescent="0.15">
      <c r="A132" t="str">
        <f t="shared" si="1"/>
        <v/>
      </c>
      <c r="B132" s="82" t="str">
        <f>IF(AND(Data!$N$4=1,Data!B130&lt;&gt;""),Data!B130,IF(AND(Data!$N$4=2,Data!C130&lt;&gt;""),Data!C130,IF(AND(Data!$N$4=3,Data!D130&lt;&gt;""),Data!D130,IF(AND(Data!$N$4=4,Data!E130&lt;&gt;""),Data!E130,IF(AND(Data!$N$4=5,Data!F130&lt;&gt;""),Data!F130,IF(AND(Data!$N$4=6,Data!G130&lt;&gt;""),Data!G130,IF(AND(Data!$N$4=7,Data!H130&lt;&gt;""),Data!H130,IF(AND(Data!$N$4=8,Data!I130&lt;&gt;""),Data!I130,IF(AND(Data!$N$4=9,Data!J130&lt;&gt;""),Data!J130,IF(AND(Data!$N$4=10,Data!K130&lt;&gt;""),Data!K130,""))))))))))</f>
        <v/>
      </c>
      <c r="C132" s="82" t="str">
        <f>IF(AND(Data!$N$5=1,Data!B130&lt;&gt;""),Data!B130,IF(AND(Data!$N$5=2,Data!C130&lt;&gt;""),Data!C130,IF(AND(Data!$N$5=3,Data!D130&lt;&gt;""),Data!D130,IF(AND(Data!$N$5=4,Data!E130&lt;&gt;""),Data!E130,IF(AND(Data!$N$5=5,Data!F130&lt;&gt;""),Data!F130,IF(AND(Data!$N$5=6,Data!G130&lt;&gt;""),Data!G130,IF(AND(Data!$N$5=7,Data!H130&lt;&gt;""),Data!H130,IF(AND(Data!$N$5=8,Data!I130&lt;&gt;""),Data!I130,IF(AND(Data!$N$5=9,Data!J130&lt;&gt;""),Data!J130,IF(AND(Data!$N$5=10,Data!K130&lt;&gt;""),Data!K130,""))))))))))</f>
        <v/>
      </c>
    </row>
    <row r="133" spans="1:3" ht="14" x14ac:dyDescent="0.15">
      <c r="A133" t="str">
        <f t="shared" si="1"/>
        <v/>
      </c>
      <c r="B133" s="82" t="str">
        <f>IF(AND(Data!$N$4=1,Data!B131&lt;&gt;""),Data!B131,IF(AND(Data!$N$4=2,Data!C131&lt;&gt;""),Data!C131,IF(AND(Data!$N$4=3,Data!D131&lt;&gt;""),Data!D131,IF(AND(Data!$N$4=4,Data!E131&lt;&gt;""),Data!E131,IF(AND(Data!$N$4=5,Data!F131&lt;&gt;""),Data!F131,IF(AND(Data!$N$4=6,Data!G131&lt;&gt;""),Data!G131,IF(AND(Data!$N$4=7,Data!H131&lt;&gt;""),Data!H131,IF(AND(Data!$N$4=8,Data!I131&lt;&gt;""),Data!I131,IF(AND(Data!$N$4=9,Data!J131&lt;&gt;""),Data!J131,IF(AND(Data!$N$4=10,Data!K131&lt;&gt;""),Data!K131,""))))))))))</f>
        <v/>
      </c>
      <c r="C133" s="82" t="str">
        <f>IF(AND(Data!$N$5=1,Data!B131&lt;&gt;""),Data!B131,IF(AND(Data!$N$5=2,Data!C131&lt;&gt;""),Data!C131,IF(AND(Data!$N$5=3,Data!D131&lt;&gt;""),Data!D131,IF(AND(Data!$N$5=4,Data!E131&lt;&gt;""),Data!E131,IF(AND(Data!$N$5=5,Data!F131&lt;&gt;""),Data!F131,IF(AND(Data!$N$5=6,Data!G131&lt;&gt;""),Data!G131,IF(AND(Data!$N$5=7,Data!H131&lt;&gt;""),Data!H131,IF(AND(Data!$N$5=8,Data!I131&lt;&gt;""),Data!I131,IF(AND(Data!$N$5=9,Data!J131&lt;&gt;""),Data!J131,IF(AND(Data!$N$5=10,Data!K131&lt;&gt;""),Data!K131,""))))))))))</f>
        <v/>
      </c>
    </row>
    <row r="134" spans="1:3" ht="14" x14ac:dyDescent="0.15">
      <c r="A134" t="str">
        <f t="shared" si="1"/>
        <v/>
      </c>
      <c r="B134" s="82" t="str">
        <f>IF(AND(Data!$N$4=1,Data!B132&lt;&gt;""),Data!B132,IF(AND(Data!$N$4=2,Data!C132&lt;&gt;""),Data!C132,IF(AND(Data!$N$4=3,Data!D132&lt;&gt;""),Data!D132,IF(AND(Data!$N$4=4,Data!E132&lt;&gt;""),Data!E132,IF(AND(Data!$N$4=5,Data!F132&lt;&gt;""),Data!F132,IF(AND(Data!$N$4=6,Data!G132&lt;&gt;""),Data!G132,IF(AND(Data!$N$4=7,Data!H132&lt;&gt;""),Data!H132,IF(AND(Data!$N$4=8,Data!I132&lt;&gt;""),Data!I132,IF(AND(Data!$N$4=9,Data!J132&lt;&gt;""),Data!J132,IF(AND(Data!$N$4=10,Data!K132&lt;&gt;""),Data!K132,""))))))))))</f>
        <v/>
      </c>
      <c r="C134" s="82" t="str">
        <f>IF(AND(Data!$N$5=1,Data!B132&lt;&gt;""),Data!B132,IF(AND(Data!$N$5=2,Data!C132&lt;&gt;""),Data!C132,IF(AND(Data!$N$5=3,Data!D132&lt;&gt;""),Data!D132,IF(AND(Data!$N$5=4,Data!E132&lt;&gt;""),Data!E132,IF(AND(Data!$N$5=5,Data!F132&lt;&gt;""),Data!F132,IF(AND(Data!$N$5=6,Data!G132&lt;&gt;""),Data!G132,IF(AND(Data!$N$5=7,Data!H132&lt;&gt;""),Data!H132,IF(AND(Data!$N$5=8,Data!I132&lt;&gt;""),Data!I132,IF(AND(Data!$N$5=9,Data!J132&lt;&gt;""),Data!J132,IF(AND(Data!$N$5=10,Data!K132&lt;&gt;""),Data!K132,""))))))))))</f>
        <v/>
      </c>
    </row>
    <row r="135" spans="1:3" ht="14" x14ac:dyDescent="0.15">
      <c r="A135" t="str">
        <f t="shared" ref="A135:A198" si="2">IF(AND(B135&lt;&gt;""),1+A134,"")</f>
        <v/>
      </c>
      <c r="B135" s="82" t="str">
        <f>IF(AND(Data!$N$4=1,Data!B133&lt;&gt;""),Data!B133,IF(AND(Data!$N$4=2,Data!C133&lt;&gt;""),Data!C133,IF(AND(Data!$N$4=3,Data!D133&lt;&gt;""),Data!D133,IF(AND(Data!$N$4=4,Data!E133&lt;&gt;""),Data!E133,IF(AND(Data!$N$4=5,Data!F133&lt;&gt;""),Data!F133,IF(AND(Data!$N$4=6,Data!G133&lt;&gt;""),Data!G133,IF(AND(Data!$N$4=7,Data!H133&lt;&gt;""),Data!H133,IF(AND(Data!$N$4=8,Data!I133&lt;&gt;""),Data!I133,IF(AND(Data!$N$4=9,Data!J133&lt;&gt;""),Data!J133,IF(AND(Data!$N$4=10,Data!K133&lt;&gt;""),Data!K133,""))))))))))</f>
        <v/>
      </c>
      <c r="C135" s="82" t="str">
        <f>IF(AND(Data!$N$5=1,Data!B133&lt;&gt;""),Data!B133,IF(AND(Data!$N$5=2,Data!C133&lt;&gt;""),Data!C133,IF(AND(Data!$N$5=3,Data!D133&lt;&gt;""),Data!D133,IF(AND(Data!$N$5=4,Data!E133&lt;&gt;""),Data!E133,IF(AND(Data!$N$5=5,Data!F133&lt;&gt;""),Data!F133,IF(AND(Data!$N$5=6,Data!G133&lt;&gt;""),Data!G133,IF(AND(Data!$N$5=7,Data!H133&lt;&gt;""),Data!H133,IF(AND(Data!$N$5=8,Data!I133&lt;&gt;""),Data!I133,IF(AND(Data!$N$5=9,Data!J133&lt;&gt;""),Data!J133,IF(AND(Data!$N$5=10,Data!K133&lt;&gt;""),Data!K133,""))))))))))</f>
        <v/>
      </c>
    </row>
    <row r="136" spans="1:3" ht="14" x14ac:dyDescent="0.15">
      <c r="A136" t="str">
        <f t="shared" si="2"/>
        <v/>
      </c>
      <c r="B136" s="82" t="str">
        <f>IF(AND(Data!$N$4=1,Data!B134&lt;&gt;""),Data!B134,IF(AND(Data!$N$4=2,Data!C134&lt;&gt;""),Data!C134,IF(AND(Data!$N$4=3,Data!D134&lt;&gt;""),Data!D134,IF(AND(Data!$N$4=4,Data!E134&lt;&gt;""),Data!E134,IF(AND(Data!$N$4=5,Data!F134&lt;&gt;""),Data!F134,IF(AND(Data!$N$4=6,Data!G134&lt;&gt;""),Data!G134,IF(AND(Data!$N$4=7,Data!H134&lt;&gt;""),Data!H134,IF(AND(Data!$N$4=8,Data!I134&lt;&gt;""),Data!I134,IF(AND(Data!$N$4=9,Data!J134&lt;&gt;""),Data!J134,IF(AND(Data!$N$4=10,Data!K134&lt;&gt;""),Data!K134,""))))))))))</f>
        <v/>
      </c>
      <c r="C136" s="82" t="str">
        <f>IF(AND(Data!$N$5=1,Data!B134&lt;&gt;""),Data!B134,IF(AND(Data!$N$5=2,Data!C134&lt;&gt;""),Data!C134,IF(AND(Data!$N$5=3,Data!D134&lt;&gt;""),Data!D134,IF(AND(Data!$N$5=4,Data!E134&lt;&gt;""),Data!E134,IF(AND(Data!$N$5=5,Data!F134&lt;&gt;""),Data!F134,IF(AND(Data!$N$5=6,Data!G134&lt;&gt;""),Data!G134,IF(AND(Data!$N$5=7,Data!H134&lt;&gt;""),Data!H134,IF(AND(Data!$N$5=8,Data!I134&lt;&gt;""),Data!I134,IF(AND(Data!$N$5=9,Data!J134&lt;&gt;""),Data!J134,IF(AND(Data!$N$5=10,Data!K134&lt;&gt;""),Data!K134,""))))))))))</f>
        <v/>
      </c>
    </row>
    <row r="137" spans="1:3" ht="14" x14ac:dyDescent="0.15">
      <c r="A137" t="str">
        <f t="shared" si="2"/>
        <v/>
      </c>
      <c r="B137" s="82" t="str">
        <f>IF(AND(Data!$N$4=1,Data!B135&lt;&gt;""),Data!B135,IF(AND(Data!$N$4=2,Data!C135&lt;&gt;""),Data!C135,IF(AND(Data!$N$4=3,Data!D135&lt;&gt;""),Data!D135,IF(AND(Data!$N$4=4,Data!E135&lt;&gt;""),Data!E135,IF(AND(Data!$N$4=5,Data!F135&lt;&gt;""),Data!F135,IF(AND(Data!$N$4=6,Data!G135&lt;&gt;""),Data!G135,IF(AND(Data!$N$4=7,Data!H135&lt;&gt;""),Data!H135,IF(AND(Data!$N$4=8,Data!I135&lt;&gt;""),Data!I135,IF(AND(Data!$N$4=9,Data!J135&lt;&gt;""),Data!J135,IF(AND(Data!$N$4=10,Data!K135&lt;&gt;""),Data!K135,""))))))))))</f>
        <v/>
      </c>
      <c r="C137" s="82" t="str">
        <f>IF(AND(Data!$N$5=1,Data!B135&lt;&gt;""),Data!B135,IF(AND(Data!$N$5=2,Data!C135&lt;&gt;""),Data!C135,IF(AND(Data!$N$5=3,Data!D135&lt;&gt;""),Data!D135,IF(AND(Data!$N$5=4,Data!E135&lt;&gt;""),Data!E135,IF(AND(Data!$N$5=5,Data!F135&lt;&gt;""),Data!F135,IF(AND(Data!$N$5=6,Data!G135&lt;&gt;""),Data!G135,IF(AND(Data!$N$5=7,Data!H135&lt;&gt;""),Data!H135,IF(AND(Data!$N$5=8,Data!I135&lt;&gt;""),Data!I135,IF(AND(Data!$N$5=9,Data!J135&lt;&gt;""),Data!J135,IF(AND(Data!$N$5=10,Data!K135&lt;&gt;""),Data!K135,""))))))))))</f>
        <v/>
      </c>
    </row>
    <row r="138" spans="1:3" ht="14" x14ac:dyDescent="0.15">
      <c r="A138" t="str">
        <f t="shared" si="2"/>
        <v/>
      </c>
      <c r="B138" s="82" t="str">
        <f>IF(AND(Data!$N$4=1,Data!B136&lt;&gt;""),Data!B136,IF(AND(Data!$N$4=2,Data!C136&lt;&gt;""),Data!C136,IF(AND(Data!$N$4=3,Data!D136&lt;&gt;""),Data!D136,IF(AND(Data!$N$4=4,Data!E136&lt;&gt;""),Data!E136,IF(AND(Data!$N$4=5,Data!F136&lt;&gt;""),Data!F136,IF(AND(Data!$N$4=6,Data!G136&lt;&gt;""),Data!G136,IF(AND(Data!$N$4=7,Data!H136&lt;&gt;""),Data!H136,IF(AND(Data!$N$4=8,Data!I136&lt;&gt;""),Data!I136,IF(AND(Data!$N$4=9,Data!J136&lt;&gt;""),Data!J136,IF(AND(Data!$N$4=10,Data!K136&lt;&gt;""),Data!K136,""))))))))))</f>
        <v/>
      </c>
      <c r="C138" s="82" t="str">
        <f>IF(AND(Data!$N$5=1,Data!B136&lt;&gt;""),Data!B136,IF(AND(Data!$N$5=2,Data!C136&lt;&gt;""),Data!C136,IF(AND(Data!$N$5=3,Data!D136&lt;&gt;""),Data!D136,IF(AND(Data!$N$5=4,Data!E136&lt;&gt;""),Data!E136,IF(AND(Data!$N$5=5,Data!F136&lt;&gt;""),Data!F136,IF(AND(Data!$N$5=6,Data!G136&lt;&gt;""),Data!G136,IF(AND(Data!$N$5=7,Data!H136&lt;&gt;""),Data!H136,IF(AND(Data!$N$5=8,Data!I136&lt;&gt;""),Data!I136,IF(AND(Data!$N$5=9,Data!J136&lt;&gt;""),Data!J136,IF(AND(Data!$N$5=10,Data!K136&lt;&gt;""),Data!K136,""))))))))))</f>
        <v/>
      </c>
    </row>
    <row r="139" spans="1:3" ht="14" x14ac:dyDescent="0.15">
      <c r="A139" t="str">
        <f t="shared" si="2"/>
        <v/>
      </c>
      <c r="B139" s="82" t="str">
        <f>IF(AND(Data!$N$4=1,Data!B137&lt;&gt;""),Data!B137,IF(AND(Data!$N$4=2,Data!C137&lt;&gt;""),Data!C137,IF(AND(Data!$N$4=3,Data!D137&lt;&gt;""),Data!D137,IF(AND(Data!$N$4=4,Data!E137&lt;&gt;""),Data!E137,IF(AND(Data!$N$4=5,Data!F137&lt;&gt;""),Data!F137,IF(AND(Data!$N$4=6,Data!G137&lt;&gt;""),Data!G137,IF(AND(Data!$N$4=7,Data!H137&lt;&gt;""),Data!H137,IF(AND(Data!$N$4=8,Data!I137&lt;&gt;""),Data!I137,IF(AND(Data!$N$4=9,Data!J137&lt;&gt;""),Data!J137,IF(AND(Data!$N$4=10,Data!K137&lt;&gt;""),Data!K137,""))))))))))</f>
        <v/>
      </c>
      <c r="C139" s="82" t="str">
        <f>IF(AND(Data!$N$5=1,Data!B137&lt;&gt;""),Data!B137,IF(AND(Data!$N$5=2,Data!C137&lt;&gt;""),Data!C137,IF(AND(Data!$N$5=3,Data!D137&lt;&gt;""),Data!D137,IF(AND(Data!$N$5=4,Data!E137&lt;&gt;""),Data!E137,IF(AND(Data!$N$5=5,Data!F137&lt;&gt;""),Data!F137,IF(AND(Data!$N$5=6,Data!G137&lt;&gt;""),Data!G137,IF(AND(Data!$N$5=7,Data!H137&lt;&gt;""),Data!H137,IF(AND(Data!$N$5=8,Data!I137&lt;&gt;""),Data!I137,IF(AND(Data!$N$5=9,Data!J137&lt;&gt;""),Data!J137,IF(AND(Data!$N$5=10,Data!K137&lt;&gt;""),Data!K137,""))))))))))</f>
        <v/>
      </c>
    </row>
    <row r="140" spans="1:3" ht="14" x14ac:dyDescent="0.15">
      <c r="A140" t="str">
        <f t="shared" si="2"/>
        <v/>
      </c>
      <c r="B140" s="82" t="str">
        <f>IF(AND(Data!$N$4=1,Data!B138&lt;&gt;""),Data!B138,IF(AND(Data!$N$4=2,Data!C138&lt;&gt;""),Data!C138,IF(AND(Data!$N$4=3,Data!D138&lt;&gt;""),Data!D138,IF(AND(Data!$N$4=4,Data!E138&lt;&gt;""),Data!E138,IF(AND(Data!$N$4=5,Data!F138&lt;&gt;""),Data!F138,IF(AND(Data!$N$4=6,Data!G138&lt;&gt;""),Data!G138,IF(AND(Data!$N$4=7,Data!H138&lt;&gt;""),Data!H138,IF(AND(Data!$N$4=8,Data!I138&lt;&gt;""),Data!I138,IF(AND(Data!$N$4=9,Data!J138&lt;&gt;""),Data!J138,IF(AND(Data!$N$4=10,Data!K138&lt;&gt;""),Data!K138,""))))))))))</f>
        <v/>
      </c>
      <c r="C140" s="82" t="str">
        <f>IF(AND(Data!$N$5=1,Data!B138&lt;&gt;""),Data!B138,IF(AND(Data!$N$5=2,Data!C138&lt;&gt;""),Data!C138,IF(AND(Data!$N$5=3,Data!D138&lt;&gt;""),Data!D138,IF(AND(Data!$N$5=4,Data!E138&lt;&gt;""),Data!E138,IF(AND(Data!$N$5=5,Data!F138&lt;&gt;""),Data!F138,IF(AND(Data!$N$5=6,Data!G138&lt;&gt;""),Data!G138,IF(AND(Data!$N$5=7,Data!H138&lt;&gt;""),Data!H138,IF(AND(Data!$N$5=8,Data!I138&lt;&gt;""),Data!I138,IF(AND(Data!$N$5=9,Data!J138&lt;&gt;""),Data!J138,IF(AND(Data!$N$5=10,Data!K138&lt;&gt;""),Data!K138,""))))))))))</f>
        <v/>
      </c>
    </row>
    <row r="141" spans="1:3" ht="14" x14ac:dyDescent="0.15">
      <c r="A141" t="str">
        <f t="shared" si="2"/>
        <v/>
      </c>
      <c r="B141" s="82" t="str">
        <f>IF(AND(Data!$N$4=1,Data!B139&lt;&gt;""),Data!B139,IF(AND(Data!$N$4=2,Data!C139&lt;&gt;""),Data!C139,IF(AND(Data!$N$4=3,Data!D139&lt;&gt;""),Data!D139,IF(AND(Data!$N$4=4,Data!E139&lt;&gt;""),Data!E139,IF(AND(Data!$N$4=5,Data!F139&lt;&gt;""),Data!F139,IF(AND(Data!$N$4=6,Data!G139&lt;&gt;""),Data!G139,IF(AND(Data!$N$4=7,Data!H139&lt;&gt;""),Data!H139,IF(AND(Data!$N$4=8,Data!I139&lt;&gt;""),Data!I139,IF(AND(Data!$N$4=9,Data!J139&lt;&gt;""),Data!J139,IF(AND(Data!$N$4=10,Data!K139&lt;&gt;""),Data!K139,""))))))))))</f>
        <v/>
      </c>
      <c r="C141" s="82" t="str">
        <f>IF(AND(Data!$N$5=1,Data!B139&lt;&gt;""),Data!B139,IF(AND(Data!$N$5=2,Data!C139&lt;&gt;""),Data!C139,IF(AND(Data!$N$5=3,Data!D139&lt;&gt;""),Data!D139,IF(AND(Data!$N$5=4,Data!E139&lt;&gt;""),Data!E139,IF(AND(Data!$N$5=5,Data!F139&lt;&gt;""),Data!F139,IF(AND(Data!$N$5=6,Data!G139&lt;&gt;""),Data!G139,IF(AND(Data!$N$5=7,Data!H139&lt;&gt;""),Data!H139,IF(AND(Data!$N$5=8,Data!I139&lt;&gt;""),Data!I139,IF(AND(Data!$N$5=9,Data!J139&lt;&gt;""),Data!J139,IF(AND(Data!$N$5=10,Data!K139&lt;&gt;""),Data!K139,""))))))))))</f>
        <v/>
      </c>
    </row>
    <row r="142" spans="1:3" ht="14" x14ac:dyDescent="0.15">
      <c r="A142" t="str">
        <f t="shared" si="2"/>
        <v/>
      </c>
      <c r="B142" s="82" t="str">
        <f>IF(AND(Data!$N$4=1,Data!B140&lt;&gt;""),Data!B140,IF(AND(Data!$N$4=2,Data!C140&lt;&gt;""),Data!C140,IF(AND(Data!$N$4=3,Data!D140&lt;&gt;""),Data!D140,IF(AND(Data!$N$4=4,Data!E140&lt;&gt;""),Data!E140,IF(AND(Data!$N$4=5,Data!F140&lt;&gt;""),Data!F140,IF(AND(Data!$N$4=6,Data!G140&lt;&gt;""),Data!G140,IF(AND(Data!$N$4=7,Data!H140&lt;&gt;""),Data!H140,IF(AND(Data!$N$4=8,Data!I140&lt;&gt;""),Data!I140,IF(AND(Data!$N$4=9,Data!J140&lt;&gt;""),Data!J140,IF(AND(Data!$N$4=10,Data!K140&lt;&gt;""),Data!K140,""))))))))))</f>
        <v/>
      </c>
      <c r="C142" s="82" t="str">
        <f>IF(AND(Data!$N$5=1,Data!B140&lt;&gt;""),Data!B140,IF(AND(Data!$N$5=2,Data!C140&lt;&gt;""),Data!C140,IF(AND(Data!$N$5=3,Data!D140&lt;&gt;""),Data!D140,IF(AND(Data!$N$5=4,Data!E140&lt;&gt;""),Data!E140,IF(AND(Data!$N$5=5,Data!F140&lt;&gt;""),Data!F140,IF(AND(Data!$N$5=6,Data!G140&lt;&gt;""),Data!G140,IF(AND(Data!$N$5=7,Data!H140&lt;&gt;""),Data!H140,IF(AND(Data!$N$5=8,Data!I140&lt;&gt;""),Data!I140,IF(AND(Data!$N$5=9,Data!J140&lt;&gt;""),Data!J140,IF(AND(Data!$N$5=10,Data!K140&lt;&gt;""),Data!K140,""))))))))))</f>
        <v/>
      </c>
    </row>
    <row r="143" spans="1:3" ht="14" x14ac:dyDescent="0.15">
      <c r="A143" t="str">
        <f t="shared" si="2"/>
        <v/>
      </c>
      <c r="B143" s="82" t="str">
        <f>IF(AND(Data!$N$4=1,Data!B141&lt;&gt;""),Data!B141,IF(AND(Data!$N$4=2,Data!C141&lt;&gt;""),Data!C141,IF(AND(Data!$N$4=3,Data!D141&lt;&gt;""),Data!D141,IF(AND(Data!$N$4=4,Data!E141&lt;&gt;""),Data!E141,IF(AND(Data!$N$4=5,Data!F141&lt;&gt;""),Data!F141,IF(AND(Data!$N$4=6,Data!G141&lt;&gt;""),Data!G141,IF(AND(Data!$N$4=7,Data!H141&lt;&gt;""),Data!H141,IF(AND(Data!$N$4=8,Data!I141&lt;&gt;""),Data!I141,IF(AND(Data!$N$4=9,Data!J141&lt;&gt;""),Data!J141,IF(AND(Data!$N$4=10,Data!K141&lt;&gt;""),Data!K141,""))))))))))</f>
        <v/>
      </c>
      <c r="C143" s="82" t="str">
        <f>IF(AND(Data!$N$5=1,Data!B141&lt;&gt;""),Data!B141,IF(AND(Data!$N$5=2,Data!C141&lt;&gt;""),Data!C141,IF(AND(Data!$N$5=3,Data!D141&lt;&gt;""),Data!D141,IF(AND(Data!$N$5=4,Data!E141&lt;&gt;""),Data!E141,IF(AND(Data!$N$5=5,Data!F141&lt;&gt;""),Data!F141,IF(AND(Data!$N$5=6,Data!G141&lt;&gt;""),Data!G141,IF(AND(Data!$N$5=7,Data!H141&lt;&gt;""),Data!H141,IF(AND(Data!$N$5=8,Data!I141&lt;&gt;""),Data!I141,IF(AND(Data!$N$5=9,Data!J141&lt;&gt;""),Data!J141,IF(AND(Data!$N$5=10,Data!K141&lt;&gt;""),Data!K141,""))))))))))</f>
        <v/>
      </c>
    </row>
    <row r="144" spans="1:3" ht="14" x14ac:dyDescent="0.15">
      <c r="A144" t="str">
        <f t="shared" si="2"/>
        <v/>
      </c>
      <c r="B144" s="82" t="str">
        <f>IF(AND(Data!$N$4=1,Data!B142&lt;&gt;""),Data!B142,IF(AND(Data!$N$4=2,Data!C142&lt;&gt;""),Data!C142,IF(AND(Data!$N$4=3,Data!D142&lt;&gt;""),Data!D142,IF(AND(Data!$N$4=4,Data!E142&lt;&gt;""),Data!E142,IF(AND(Data!$N$4=5,Data!F142&lt;&gt;""),Data!F142,IF(AND(Data!$N$4=6,Data!G142&lt;&gt;""),Data!G142,IF(AND(Data!$N$4=7,Data!H142&lt;&gt;""),Data!H142,IF(AND(Data!$N$4=8,Data!I142&lt;&gt;""),Data!I142,IF(AND(Data!$N$4=9,Data!J142&lt;&gt;""),Data!J142,IF(AND(Data!$N$4=10,Data!K142&lt;&gt;""),Data!K142,""))))))))))</f>
        <v/>
      </c>
      <c r="C144" s="82" t="str">
        <f>IF(AND(Data!$N$5=1,Data!B142&lt;&gt;""),Data!B142,IF(AND(Data!$N$5=2,Data!C142&lt;&gt;""),Data!C142,IF(AND(Data!$N$5=3,Data!D142&lt;&gt;""),Data!D142,IF(AND(Data!$N$5=4,Data!E142&lt;&gt;""),Data!E142,IF(AND(Data!$N$5=5,Data!F142&lt;&gt;""),Data!F142,IF(AND(Data!$N$5=6,Data!G142&lt;&gt;""),Data!G142,IF(AND(Data!$N$5=7,Data!H142&lt;&gt;""),Data!H142,IF(AND(Data!$N$5=8,Data!I142&lt;&gt;""),Data!I142,IF(AND(Data!$N$5=9,Data!J142&lt;&gt;""),Data!J142,IF(AND(Data!$N$5=10,Data!K142&lt;&gt;""),Data!K142,""))))))))))</f>
        <v/>
      </c>
    </row>
    <row r="145" spans="1:3" ht="14" x14ac:dyDescent="0.15">
      <c r="A145" t="str">
        <f t="shared" si="2"/>
        <v/>
      </c>
      <c r="B145" s="82" t="str">
        <f>IF(AND(Data!$N$4=1,Data!B143&lt;&gt;""),Data!B143,IF(AND(Data!$N$4=2,Data!C143&lt;&gt;""),Data!C143,IF(AND(Data!$N$4=3,Data!D143&lt;&gt;""),Data!D143,IF(AND(Data!$N$4=4,Data!E143&lt;&gt;""),Data!E143,IF(AND(Data!$N$4=5,Data!F143&lt;&gt;""),Data!F143,IF(AND(Data!$N$4=6,Data!G143&lt;&gt;""),Data!G143,IF(AND(Data!$N$4=7,Data!H143&lt;&gt;""),Data!H143,IF(AND(Data!$N$4=8,Data!I143&lt;&gt;""),Data!I143,IF(AND(Data!$N$4=9,Data!J143&lt;&gt;""),Data!J143,IF(AND(Data!$N$4=10,Data!K143&lt;&gt;""),Data!K143,""))))))))))</f>
        <v/>
      </c>
      <c r="C145" s="82" t="str">
        <f>IF(AND(Data!$N$5=1,Data!B143&lt;&gt;""),Data!B143,IF(AND(Data!$N$5=2,Data!C143&lt;&gt;""),Data!C143,IF(AND(Data!$N$5=3,Data!D143&lt;&gt;""),Data!D143,IF(AND(Data!$N$5=4,Data!E143&lt;&gt;""),Data!E143,IF(AND(Data!$N$5=5,Data!F143&lt;&gt;""),Data!F143,IF(AND(Data!$N$5=6,Data!G143&lt;&gt;""),Data!G143,IF(AND(Data!$N$5=7,Data!H143&lt;&gt;""),Data!H143,IF(AND(Data!$N$5=8,Data!I143&lt;&gt;""),Data!I143,IF(AND(Data!$N$5=9,Data!J143&lt;&gt;""),Data!J143,IF(AND(Data!$N$5=10,Data!K143&lt;&gt;""),Data!K143,""))))))))))</f>
        <v/>
      </c>
    </row>
    <row r="146" spans="1:3" ht="14" x14ac:dyDescent="0.15">
      <c r="A146" t="str">
        <f t="shared" si="2"/>
        <v/>
      </c>
      <c r="B146" s="82" t="str">
        <f>IF(AND(Data!$N$4=1,Data!B144&lt;&gt;""),Data!B144,IF(AND(Data!$N$4=2,Data!C144&lt;&gt;""),Data!C144,IF(AND(Data!$N$4=3,Data!D144&lt;&gt;""),Data!D144,IF(AND(Data!$N$4=4,Data!E144&lt;&gt;""),Data!E144,IF(AND(Data!$N$4=5,Data!F144&lt;&gt;""),Data!F144,IF(AND(Data!$N$4=6,Data!G144&lt;&gt;""),Data!G144,IF(AND(Data!$N$4=7,Data!H144&lt;&gt;""),Data!H144,IF(AND(Data!$N$4=8,Data!I144&lt;&gt;""),Data!I144,IF(AND(Data!$N$4=9,Data!J144&lt;&gt;""),Data!J144,IF(AND(Data!$N$4=10,Data!K144&lt;&gt;""),Data!K144,""))))))))))</f>
        <v/>
      </c>
      <c r="C146" s="82" t="str">
        <f>IF(AND(Data!$N$5=1,Data!B144&lt;&gt;""),Data!B144,IF(AND(Data!$N$5=2,Data!C144&lt;&gt;""),Data!C144,IF(AND(Data!$N$5=3,Data!D144&lt;&gt;""),Data!D144,IF(AND(Data!$N$5=4,Data!E144&lt;&gt;""),Data!E144,IF(AND(Data!$N$5=5,Data!F144&lt;&gt;""),Data!F144,IF(AND(Data!$N$5=6,Data!G144&lt;&gt;""),Data!G144,IF(AND(Data!$N$5=7,Data!H144&lt;&gt;""),Data!H144,IF(AND(Data!$N$5=8,Data!I144&lt;&gt;""),Data!I144,IF(AND(Data!$N$5=9,Data!J144&lt;&gt;""),Data!J144,IF(AND(Data!$N$5=10,Data!K144&lt;&gt;""),Data!K144,""))))))))))</f>
        <v/>
      </c>
    </row>
    <row r="147" spans="1:3" ht="14" x14ac:dyDescent="0.15">
      <c r="A147" t="str">
        <f t="shared" si="2"/>
        <v/>
      </c>
      <c r="B147" s="82" t="str">
        <f>IF(AND(Data!$N$4=1,Data!B145&lt;&gt;""),Data!B145,IF(AND(Data!$N$4=2,Data!C145&lt;&gt;""),Data!C145,IF(AND(Data!$N$4=3,Data!D145&lt;&gt;""),Data!D145,IF(AND(Data!$N$4=4,Data!E145&lt;&gt;""),Data!E145,IF(AND(Data!$N$4=5,Data!F145&lt;&gt;""),Data!F145,IF(AND(Data!$N$4=6,Data!G145&lt;&gt;""),Data!G145,IF(AND(Data!$N$4=7,Data!H145&lt;&gt;""),Data!H145,IF(AND(Data!$N$4=8,Data!I145&lt;&gt;""),Data!I145,IF(AND(Data!$N$4=9,Data!J145&lt;&gt;""),Data!J145,IF(AND(Data!$N$4=10,Data!K145&lt;&gt;""),Data!K145,""))))))))))</f>
        <v/>
      </c>
      <c r="C147" s="82" t="str">
        <f>IF(AND(Data!$N$5=1,Data!B145&lt;&gt;""),Data!B145,IF(AND(Data!$N$5=2,Data!C145&lt;&gt;""),Data!C145,IF(AND(Data!$N$5=3,Data!D145&lt;&gt;""),Data!D145,IF(AND(Data!$N$5=4,Data!E145&lt;&gt;""),Data!E145,IF(AND(Data!$N$5=5,Data!F145&lt;&gt;""),Data!F145,IF(AND(Data!$N$5=6,Data!G145&lt;&gt;""),Data!G145,IF(AND(Data!$N$5=7,Data!H145&lt;&gt;""),Data!H145,IF(AND(Data!$N$5=8,Data!I145&lt;&gt;""),Data!I145,IF(AND(Data!$N$5=9,Data!J145&lt;&gt;""),Data!J145,IF(AND(Data!$N$5=10,Data!K145&lt;&gt;""),Data!K145,""))))))))))</f>
        <v/>
      </c>
    </row>
    <row r="148" spans="1:3" ht="14" x14ac:dyDescent="0.15">
      <c r="A148" t="str">
        <f t="shared" si="2"/>
        <v/>
      </c>
      <c r="B148" s="82" t="str">
        <f>IF(AND(Data!$N$4=1,Data!B146&lt;&gt;""),Data!B146,IF(AND(Data!$N$4=2,Data!C146&lt;&gt;""),Data!C146,IF(AND(Data!$N$4=3,Data!D146&lt;&gt;""),Data!D146,IF(AND(Data!$N$4=4,Data!E146&lt;&gt;""),Data!E146,IF(AND(Data!$N$4=5,Data!F146&lt;&gt;""),Data!F146,IF(AND(Data!$N$4=6,Data!G146&lt;&gt;""),Data!G146,IF(AND(Data!$N$4=7,Data!H146&lt;&gt;""),Data!H146,IF(AND(Data!$N$4=8,Data!I146&lt;&gt;""),Data!I146,IF(AND(Data!$N$4=9,Data!J146&lt;&gt;""),Data!J146,IF(AND(Data!$N$4=10,Data!K146&lt;&gt;""),Data!K146,""))))))))))</f>
        <v/>
      </c>
      <c r="C148" s="82" t="str">
        <f>IF(AND(Data!$N$5=1,Data!B146&lt;&gt;""),Data!B146,IF(AND(Data!$N$5=2,Data!C146&lt;&gt;""),Data!C146,IF(AND(Data!$N$5=3,Data!D146&lt;&gt;""),Data!D146,IF(AND(Data!$N$5=4,Data!E146&lt;&gt;""),Data!E146,IF(AND(Data!$N$5=5,Data!F146&lt;&gt;""),Data!F146,IF(AND(Data!$N$5=6,Data!G146&lt;&gt;""),Data!G146,IF(AND(Data!$N$5=7,Data!H146&lt;&gt;""),Data!H146,IF(AND(Data!$N$5=8,Data!I146&lt;&gt;""),Data!I146,IF(AND(Data!$N$5=9,Data!J146&lt;&gt;""),Data!J146,IF(AND(Data!$N$5=10,Data!K146&lt;&gt;""),Data!K146,""))))))))))</f>
        <v/>
      </c>
    </row>
    <row r="149" spans="1:3" ht="14" x14ac:dyDescent="0.15">
      <c r="A149" t="str">
        <f t="shared" si="2"/>
        <v/>
      </c>
      <c r="B149" s="82" t="str">
        <f>IF(AND(Data!$N$4=1,Data!B147&lt;&gt;""),Data!B147,IF(AND(Data!$N$4=2,Data!C147&lt;&gt;""),Data!C147,IF(AND(Data!$N$4=3,Data!D147&lt;&gt;""),Data!D147,IF(AND(Data!$N$4=4,Data!E147&lt;&gt;""),Data!E147,IF(AND(Data!$N$4=5,Data!F147&lt;&gt;""),Data!F147,IF(AND(Data!$N$4=6,Data!G147&lt;&gt;""),Data!G147,IF(AND(Data!$N$4=7,Data!H147&lt;&gt;""),Data!H147,IF(AND(Data!$N$4=8,Data!I147&lt;&gt;""),Data!I147,IF(AND(Data!$N$4=9,Data!J147&lt;&gt;""),Data!J147,IF(AND(Data!$N$4=10,Data!K147&lt;&gt;""),Data!K147,""))))))))))</f>
        <v/>
      </c>
      <c r="C149" s="82" t="str">
        <f>IF(AND(Data!$N$5=1,Data!B147&lt;&gt;""),Data!B147,IF(AND(Data!$N$5=2,Data!C147&lt;&gt;""),Data!C147,IF(AND(Data!$N$5=3,Data!D147&lt;&gt;""),Data!D147,IF(AND(Data!$N$5=4,Data!E147&lt;&gt;""),Data!E147,IF(AND(Data!$N$5=5,Data!F147&lt;&gt;""),Data!F147,IF(AND(Data!$N$5=6,Data!G147&lt;&gt;""),Data!G147,IF(AND(Data!$N$5=7,Data!H147&lt;&gt;""),Data!H147,IF(AND(Data!$N$5=8,Data!I147&lt;&gt;""),Data!I147,IF(AND(Data!$N$5=9,Data!J147&lt;&gt;""),Data!J147,IF(AND(Data!$N$5=10,Data!K147&lt;&gt;""),Data!K147,""))))))))))</f>
        <v/>
      </c>
    </row>
    <row r="150" spans="1:3" ht="14" x14ac:dyDescent="0.15">
      <c r="A150" t="str">
        <f t="shared" si="2"/>
        <v/>
      </c>
      <c r="B150" s="82" t="str">
        <f>IF(AND(Data!$N$4=1,Data!B148&lt;&gt;""),Data!B148,IF(AND(Data!$N$4=2,Data!C148&lt;&gt;""),Data!C148,IF(AND(Data!$N$4=3,Data!D148&lt;&gt;""),Data!D148,IF(AND(Data!$N$4=4,Data!E148&lt;&gt;""),Data!E148,IF(AND(Data!$N$4=5,Data!F148&lt;&gt;""),Data!F148,IF(AND(Data!$N$4=6,Data!G148&lt;&gt;""),Data!G148,IF(AND(Data!$N$4=7,Data!H148&lt;&gt;""),Data!H148,IF(AND(Data!$N$4=8,Data!I148&lt;&gt;""),Data!I148,IF(AND(Data!$N$4=9,Data!J148&lt;&gt;""),Data!J148,IF(AND(Data!$N$4=10,Data!K148&lt;&gt;""),Data!K148,""))))))))))</f>
        <v/>
      </c>
      <c r="C150" s="82" t="str">
        <f>IF(AND(Data!$N$5=1,Data!B148&lt;&gt;""),Data!B148,IF(AND(Data!$N$5=2,Data!C148&lt;&gt;""),Data!C148,IF(AND(Data!$N$5=3,Data!D148&lt;&gt;""),Data!D148,IF(AND(Data!$N$5=4,Data!E148&lt;&gt;""),Data!E148,IF(AND(Data!$N$5=5,Data!F148&lt;&gt;""),Data!F148,IF(AND(Data!$N$5=6,Data!G148&lt;&gt;""),Data!G148,IF(AND(Data!$N$5=7,Data!H148&lt;&gt;""),Data!H148,IF(AND(Data!$N$5=8,Data!I148&lt;&gt;""),Data!I148,IF(AND(Data!$N$5=9,Data!J148&lt;&gt;""),Data!J148,IF(AND(Data!$N$5=10,Data!K148&lt;&gt;""),Data!K148,""))))))))))</f>
        <v/>
      </c>
    </row>
    <row r="151" spans="1:3" ht="14" x14ac:dyDescent="0.15">
      <c r="A151" t="str">
        <f t="shared" si="2"/>
        <v/>
      </c>
      <c r="B151" s="82" t="str">
        <f>IF(AND(Data!$N$4=1,Data!B149&lt;&gt;""),Data!B149,IF(AND(Data!$N$4=2,Data!C149&lt;&gt;""),Data!C149,IF(AND(Data!$N$4=3,Data!D149&lt;&gt;""),Data!D149,IF(AND(Data!$N$4=4,Data!E149&lt;&gt;""),Data!E149,IF(AND(Data!$N$4=5,Data!F149&lt;&gt;""),Data!F149,IF(AND(Data!$N$4=6,Data!G149&lt;&gt;""),Data!G149,IF(AND(Data!$N$4=7,Data!H149&lt;&gt;""),Data!H149,IF(AND(Data!$N$4=8,Data!I149&lt;&gt;""),Data!I149,IF(AND(Data!$N$4=9,Data!J149&lt;&gt;""),Data!J149,IF(AND(Data!$N$4=10,Data!K149&lt;&gt;""),Data!K149,""))))))))))</f>
        <v/>
      </c>
      <c r="C151" s="82" t="str">
        <f>IF(AND(Data!$N$5=1,Data!B149&lt;&gt;""),Data!B149,IF(AND(Data!$N$5=2,Data!C149&lt;&gt;""),Data!C149,IF(AND(Data!$N$5=3,Data!D149&lt;&gt;""),Data!D149,IF(AND(Data!$N$5=4,Data!E149&lt;&gt;""),Data!E149,IF(AND(Data!$N$5=5,Data!F149&lt;&gt;""),Data!F149,IF(AND(Data!$N$5=6,Data!G149&lt;&gt;""),Data!G149,IF(AND(Data!$N$5=7,Data!H149&lt;&gt;""),Data!H149,IF(AND(Data!$N$5=8,Data!I149&lt;&gt;""),Data!I149,IF(AND(Data!$N$5=9,Data!J149&lt;&gt;""),Data!J149,IF(AND(Data!$N$5=10,Data!K149&lt;&gt;""),Data!K149,""))))))))))</f>
        <v/>
      </c>
    </row>
    <row r="152" spans="1:3" ht="14" x14ac:dyDescent="0.15">
      <c r="A152" t="str">
        <f t="shared" si="2"/>
        <v/>
      </c>
      <c r="B152" s="82" t="str">
        <f>IF(AND(Data!$N$4=1,Data!B150&lt;&gt;""),Data!B150,IF(AND(Data!$N$4=2,Data!C150&lt;&gt;""),Data!C150,IF(AND(Data!$N$4=3,Data!D150&lt;&gt;""),Data!D150,IF(AND(Data!$N$4=4,Data!E150&lt;&gt;""),Data!E150,IF(AND(Data!$N$4=5,Data!F150&lt;&gt;""),Data!F150,IF(AND(Data!$N$4=6,Data!G150&lt;&gt;""),Data!G150,IF(AND(Data!$N$4=7,Data!H150&lt;&gt;""),Data!H150,IF(AND(Data!$N$4=8,Data!I150&lt;&gt;""),Data!I150,IF(AND(Data!$N$4=9,Data!J150&lt;&gt;""),Data!J150,IF(AND(Data!$N$4=10,Data!K150&lt;&gt;""),Data!K150,""))))))))))</f>
        <v/>
      </c>
      <c r="C152" s="82" t="str">
        <f>IF(AND(Data!$N$5=1,Data!B150&lt;&gt;""),Data!B150,IF(AND(Data!$N$5=2,Data!C150&lt;&gt;""),Data!C150,IF(AND(Data!$N$5=3,Data!D150&lt;&gt;""),Data!D150,IF(AND(Data!$N$5=4,Data!E150&lt;&gt;""),Data!E150,IF(AND(Data!$N$5=5,Data!F150&lt;&gt;""),Data!F150,IF(AND(Data!$N$5=6,Data!G150&lt;&gt;""),Data!G150,IF(AND(Data!$N$5=7,Data!H150&lt;&gt;""),Data!H150,IF(AND(Data!$N$5=8,Data!I150&lt;&gt;""),Data!I150,IF(AND(Data!$N$5=9,Data!J150&lt;&gt;""),Data!J150,IF(AND(Data!$N$5=10,Data!K150&lt;&gt;""),Data!K150,""))))))))))</f>
        <v/>
      </c>
    </row>
    <row r="153" spans="1:3" ht="14" x14ac:dyDescent="0.15">
      <c r="A153" t="str">
        <f t="shared" si="2"/>
        <v/>
      </c>
      <c r="B153" s="82" t="str">
        <f>IF(AND(Data!$N$4=1,Data!B151&lt;&gt;""),Data!B151,IF(AND(Data!$N$4=2,Data!C151&lt;&gt;""),Data!C151,IF(AND(Data!$N$4=3,Data!D151&lt;&gt;""),Data!D151,IF(AND(Data!$N$4=4,Data!E151&lt;&gt;""),Data!E151,IF(AND(Data!$N$4=5,Data!F151&lt;&gt;""),Data!F151,IF(AND(Data!$N$4=6,Data!G151&lt;&gt;""),Data!G151,IF(AND(Data!$N$4=7,Data!H151&lt;&gt;""),Data!H151,IF(AND(Data!$N$4=8,Data!I151&lt;&gt;""),Data!I151,IF(AND(Data!$N$4=9,Data!J151&lt;&gt;""),Data!J151,IF(AND(Data!$N$4=10,Data!K151&lt;&gt;""),Data!K151,""))))))))))</f>
        <v/>
      </c>
      <c r="C153" s="82" t="str">
        <f>IF(AND(Data!$N$5=1,Data!B151&lt;&gt;""),Data!B151,IF(AND(Data!$N$5=2,Data!C151&lt;&gt;""),Data!C151,IF(AND(Data!$N$5=3,Data!D151&lt;&gt;""),Data!D151,IF(AND(Data!$N$5=4,Data!E151&lt;&gt;""),Data!E151,IF(AND(Data!$N$5=5,Data!F151&lt;&gt;""),Data!F151,IF(AND(Data!$N$5=6,Data!G151&lt;&gt;""),Data!G151,IF(AND(Data!$N$5=7,Data!H151&lt;&gt;""),Data!H151,IF(AND(Data!$N$5=8,Data!I151&lt;&gt;""),Data!I151,IF(AND(Data!$N$5=9,Data!J151&lt;&gt;""),Data!J151,IF(AND(Data!$N$5=10,Data!K151&lt;&gt;""),Data!K151,""))))))))))</f>
        <v/>
      </c>
    </row>
    <row r="154" spans="1:3" ht="14" x14ac:dyDescent="0.15">
      <c r="A154" t="str">
        <f t="shared" si="2"/>
        <v/>
      </c>
      <c r="B154" s="82" t="str">
        <f>IF(AND(Data!$N$4=1,Data!B152&lt;&gt;""),Data!B152,IF(AND(Data!$N$4=2,Data!C152&lt;&gt;""),Data!C152,IF(AND(Data!$N$4=3,Data!D152&lt;&gt;""),Data!D152,IF(AND(Data!$N$4=4,Data!E152&lt;&gt;""),Data!E152,IF(AND(Data!$N$4=5,Data!F152&lt;&gt;""),Data!F152,IF(AND(Data!$N$4=6,Data!G152&lt;&gt;""),Data!G152,IF(AND(Data!$N$4=7,Data!H152&lt;&gt;""),Data!H152,IF(AND(Data!$N$4=8,Data!I152&lt;&gt;""),Data!I152,IF(AND(Data!$N$4=9,Data!J152&lt;&gt;""),Data!J152,IF(AND(Data!$N$4=10,Data!K152&lt;&gt;""),Data!K152,""))))))))))</f>
        <v/>
      </c>
      <c r="C154" s="82" t="str">
        <f>IF(AND(Data!$N$5=1,Data!B152&lt;&gt;""),Data!B152,IF(AND(Data!$N$5=2,Data!C152&lt;&gt;""),Data!C152,IF(AND(Data!$N$5=3,Data!D152&lt;&gt;""),Data!D152,IF(AND(Data!$N$5=4,Data!E152&lt;&gt;""),Data!E152,IF(AND(Data!$N$5=5,Data!F152&lt;&gt;""),Data!F152,IF(AND(Data!$N$5=6,Data!G152&lt;&gt;""),Data!G152,IF(AND(Data!$N$5=7,Data!H152&lt;&gt;""),Data!H152,IF(AND(Data!$N$5=8,Data!I152&lt;&gt;""),Data!I152,IF(AND(Data!$N$5=9,Data!J152&lt;&gt;""),Data!J152,IF(AND(Data!$N$5=10,Data!K152&lt;&gt;""),Data!K152,""))))))))))</f>
        <v/>
      </c>
    </row>
    <row r="155" spans="1:3" ht="14" x14ac:dyDescent="0.15">
      <c r="A155" t="str">
        <f t="shared" si="2"/>
        <v/>
      </c>
      <c r="B155" s="82" t="str">
        <f>IF(AND(Data!$N$4=1,Data!B153&lt;&gt;""),Data!B153,IF(AND(Data!$N$4=2,Data!C153&lt;&gt;""),Data!C153,IF(AND(Data!$N$4=3,Data!D153&lt;&gt;""),Data!D153,IF(AND(Data!$N$4=4,Data!E153&lt;&gt;""),Data!E153,IF(AND(Data!$N$4=5,Data!F153&lt;&gt;""),Data!F153,IF(AND(Data!$N$4=6,Data!G153&lt;&gt;""),Data!G153,IF(AND(Data!$N$4=7,Data!H153&lt;&gt;""),Data!H153,IF(AND(Data!$N$4=8,Data!I153&lt;&gt;""),Data!I153,IF(AND(Data!$N$4=9,Data!J153&lt;&gt;""),Data!J153,IF(AND(Data!$N$4=10,Data!K153&lt;&gt;""),Data!K153,""))))))))))</f>
        <v/>
      </c>
      <c r="C155" s="82" t="str">
        <f>IF(AND(Data!$N$5=1,Data!B153&lt;&gt;""),Data!B153,IF(AND(Data!$N$5=2,Data!C153&lt;&gt;""),Data!C153,IF(AND(Data!$N$5=3,Data!D153&lt;&gt;""),Data!D153,IF(AND(Data!$N$5=4,Data!E153&lt;&gt;""),Data!E153,IF(AND(Data!$N$5=5,Data!F153&lt;&gt;""),Data!F153,IF(AND(Data!$N$5=6,Data!G153&lt;&gt;""),Data!G153,IF(AND(Data!$N$5=7,Data!H153&lt;&gt;""),Data!H153,IF(AND(Data!$N$5=8,Data!I153&lt;&gt;""),Data!I153,IF(AND(Data!$N$5=9,Data!J153&lt;&gt;""),Data!J153,IF(AND(Data!$N$5=10,Data!K153&lt;&gt;""),Data!K153,""))))))))))</f>
        <v/>
      </c>
    </row>
    <row r="156" spans="1:3" ht="14" x14ac:dyDescent="0.15">
      <c r="A156" t="str">
        <f t="shared" si="2"/>
        <v/>
      </c>
      <c r="B156" s="82" t="str">
        <f>IF(AND(Data!$N$4=1,Data!B154&lt;&gt;""),Data!B154,IF(AND(Data!$N$4=2,Data!C154&lt;&gt;""),Data!C154,IF(AND(Data!$N$4=3,Data!D154&lt;&gt;""),Data!D154,IF(AND(Data!$N$4=4,Data!E154&lt;&gt;""),Data!E154,IF(AND(Data!$N$4=5,Data!F154&lt;&gt;""),Data!F154,IF(AND(Data!$N$4=6,Data!G154&lt;&gt;""),Data!G154,IF(AND(Data!$N$4=7,Data!H154&lt;&gt;""),Data!H154,IF(AND(Data!$N$4=8,Data!I154&lt;&gt;""),Data!I154,IF(AND(Data!$N$4=9,Data!J154&lt;&gt;""),Data!J154,IF(AND(Data!$N$4=10,Data!K154&lt;&gt;""),Data!K154,""))))))))))</f>
        <v/>
      </c>
      <c r="C156" s="82" t="str">
        <f>IF(AND(Data!$N$5=1,Data!B154&lt;&gt;""),Data!B154,IF(AND(Data!$N$5=2,Data!C154&lt;&gt;""),Data!C154,IF(AND(Data!$N$5=3,Data!D154&lt;&gt;""),Data!D154,IF(AND(Data!$N$5=4,Data!E154&lt;&gt;""),Data!E154,IF(AND(Data!$N$5=5,Data!F154&lt;&gt;""),Data!F154,IF(AND(Data!$N$5=6,Data!G154&lt;&gt;""),Data!G154,IF(AND(Data!$N$5=7,Data!H154&lt;&gt;""),Data!H154,IF(AND(Data!$N$5=8,Data!I154&lt;&gt;""),Data!I154,IF(AND(Data!$N$5=9,Data!J154&lt;&gt;""),Data!J154,IF(AND(Data!$N$5=10,Data!K154&lt;&gt;""),Data!K154,""))))))))))</f>
        <v/>
      </c>
    </row>
    <row r="157" spans="1:3" ht="14" x14ac:dyDescent="0.15">
      <c r="A157" t="str">
        <f t="shared" si="2"/>
        <v/>
      </c>
      <c r="B157" s="82" t="str">
        <f>IF(AND(Data!$N$4=1,Data!B155&lt;&gt;""),Data!B155,IF(AND(Data!$N$4=2,Data!C155&lt;&gt;""),Data!C155,IF(AND(Data!$N$4=3,Data!D155&lt;&gt;""),Data!D155,IF(AND(Data!$N$4=4,Data!E155&lt;&gt;""),Data!E155,IF(AND(Data!$N$4=5,Data!F155&lt;&gt;""),Data!F155,IF(AND(Data!$N$4=6,Data!G155&lt;&gt;""),Data!G155,IF(AND(Data!$N$4=7,Data!H155&lt;&gt;""),Data!H155,IF(AND(Data!$N$4=8,Data!I155&lt;&gt;""),Data!I155,IF(AND(Data!$N$4=9,Data!J155&lt;&gt;""),Data!J155,IF(AND(Data!$N$4=10,Data!K155&lt;&gt;""),Data!K155,""))))))))))</f>
        <v/>
      </c>
      <c r="C157" s="82" t="str">
        <f>IF(AND(Data!$N$5=1,Data!B155&lt;&gt;""),Data!B155,IF(AND(Data!$N$5=2,Data!C155&lt;&gt;""),Data!C155,IF(AND(Data!$N$5=3,Data!D155&lt;&gt;""),Data!D155,IF(AND(Data!$N$5=4,Data!E155&lt;&gt;""),Data!E155,IF(AND(Data!$N$5=5,Data!F155&lt;&gt;""),Data!F155,IF(AND(Data!$N$5=6,Data!G155&lt;&gt;""),Data!G155,IF(AND(Data!$N$5=7,Data!H155&lt;&gt;""),Data!H155,IF(AND(Data!$N$5=8,Data!I155&lt;&gt;""),Data!I155,IF(AND(Data!$N$5=9,Data!J155&lt;&gt;""),Data!J155,IF(AND(Data!$N$5=10,Data!K155&lt;&gt;""),Data!K155,""))))))))))</f>
        <v/>
      </c>
    </row>
    <row r="158" spans="1:3" ht="14" x14ac:dyDescent="0.15">
      <c r="A158" t="str">
        <f t="shared" si="2"/>
        <v/>
      </c>
      <c r="B158" s="82" t="str">
        <f>IF(AND(Data!$N$4=1,Data!B156&lt;&gt;""),Data!B156,IF(AND(Data!$N$4=2,Data!C156&lt;&gt;""),Data!C156,IF(AND(Data!$N$4=3,Data!D156&lt;&gt;""),Data!D156,IF(AND(Data!$N$4=4,Data!E156&lt;&gt;""),Data!E156,IF(AND(Data!$N$4=5,Data!F156&lt;&gt;""),Data!F156,IF(AND(Data!$N$4=6,Data!G156&lt;&gt;""),Data!G156,IF(AND(Data!$N$4=7,Data!H156&lt;&gt;""),Data!H156,IF(AND(Data!$N$4=8,Data!I156&lt;&gt;""),Data!I156,IF(AND(Data!$N$4=9,Data!J156&lt;&gt;""),Data!J156,IF(AND(Data!$N$4=10,Data!K156&lt;&gt;""),Data!K156,""))))))))))</f>
        <v/>
      </c>
      <c r="C158" s="82" t="str">
        <f>IF(AND(Data!$N$5=1,Data!B156&lt;&gt;""),Data!B156,IF(AND(Data!$N$5=2,Data!C156&lt;&gt;""),Data!C156,IF(AND(Data!$N$5=3,Data!D156&lt;&gt;""),Data!D156,IF(AND(Data!$N$5=4,Data!E156&lt;&gt;""),Data!E156,IF(AND(Data!$N$5=5,Data!F156&lt;&gt;""),Data!F156,IF(AND(Data!$N$5=6,Data!G156&lt;&gt;""),Data!G156,IF(AND(Data!$N$5=7,Data!H156&lt;&gt;""),Data!H156,IF(AND(Data!$N$5=8,Data!I156&lt;&gt;""),Data!I156,IF(AND(Data!$N$5=9,Data!J156&lt;&gt;""),Data!J156,IF(AND(Data!$N$5=10,Data!K156&lt;&gt;""),Data!K156,""))))))))))</f>
        <v/>
      </c>
    </row>
    <row r="159" spans="1:3" ht="14" x14ac:dyDescent="0.15">
      <c r="A159" t="str">
        <f t="shared" si="2"/>
        <v/>
      </c>
      <c r="B159" s="82" t="str">
        <f>IF(AND(Data!$N$4=1,Data!B157&lt;&gt;""),Data!B157,IF(AND(Data!$N$4=2,Data!C157&lt;&gt;""),Data!C157,IF(AND(Data!$N$4=3,Data!D157&lt;&gt;""),Data!D157,IF(AND(Data!$N$4=4,Data!E157&lt;&gt;""),Data!E157,IF(AND(Data!$N$4=5,Data!F157&lt;&gt;""),Data!F157,IF(AND(Data!$N$4=6,Data!G157&lt;&gt;""),Data!G157,IF(AND(Data!$N$4=7,Data!H157&lt;&gt;""),Data!H157,IF(AND(Data!$N$4=8,Data!I157&lt;&gt;""),Data!I157,IF(AND(Data!$N$4=9,Data!J157&lt;&gt;""),Data!J157,IF(AND(Data!$N$4=10,Data!K157&lt;&gt;""),Data!K157,""))))))))))</f>
        <v/>
      </c>
      <c r="C159" s="82" t="str">
        <f>IF(AND(Data!$N$5=1,Data!B157&lt;&gt;""),Data!B157,IF(AND(Data!$N$5=2,Data!C157&lt;&gt;""),Data!C157,IF(AND(Data!$N$5=3,Data!D157&lt;&gt;""),Data!D157,IF(AND(Data!$N$5=4,Data!E157&lt;&gt;""),Data!E157,IF(AND(Data!$N$5=5,Data!F157&lt;&gt;""),Data!F157,IF(AND(Data!$N$5=6,Data!G157&lt;&gt;""),Data!G157,IF(AND(Data!$N$5=7,Data!H157&lt;&gt;""),Data!H157,IF(AND(Data!$N$5=8,Data!I157&lt;&gt;""),Data!I157,IF(AND(Data!$N$5=9,Data!J157&lt;&gt;""),Data!J157,IF(AND(Data!$N$5=10,Data!K157&lt;&gt;""),Data!K157,""))))))))))</f>
        <v/>
      </c>
    </row>
    <row r="160" spans="1:3" ht="14" x14ac:dyDescent="0.15">
      <c r="A160" t="str">
        <f t="shared" si="2"/>
        <v/>
      </c>
      <c r="B160" s="82" t="str">
        <f>IF(AND(Data!$N$4=1,Data!B158&lt;&gt;""),Data!B158,IF(AND(Data!$N$4=2,Data!C158&lt;&gt;""),Data!C158,IF(AND(Data!$N$4=3,Data!D158&lt;&gt;""),Data!D158,IF(AND(Data!$N$4=4,Data!E158&lt;&gt;""),Data!E158,IF(AND(Data!$N$4=5,Data!F158&lt;&gt;""),Data!F158,IF(AND(Data!$N$4=6,Data!G158&lt;&gt;""),Data!G158,IF(AND(Data!$N$4=7,Data!H158&lt;&gt;""),Data!H158,IF(AND(Data!$N$4=8,Data!I158&lt;&gt;""),Data!I158,IF(AND(Data!$N$4=9,Data!J158&lt;&gt;""),Data!J158,IF(AND(Data!$N$4=10,Data!K158&lt;&gt;""),Data!K158,""))))))))))</f>
        <v/>
      </c>
      <c r="C160" s="82" t="str">
        <f>IF(AND(Data!$N$5=1,Data!B158&lt;&gt;""),Data!B158,IF(AND(Data!$N$5=2,Data!C158&lt;&gt;""),Data!C158,IF(AND(Data!$N$5=3,Data!D158&lt;&gt;""),Data!D158,IF(AND(Data!$N$5=4,Data!E158&lt;&gt;""),Data!E158,IF(AND(Data!$N$5=5,Data!F158&lt;&gt;""),Data!F158,IF(AND(Data!$N$5=6,Data!G158&lt;&gt;""),Data!G158,IF(AND(Data!$N$5=7,Data!H158&lt;&gt;""),Data!H158,IF(AND(Data!$N$5=8,Data!I158&lt;&gt;""),Data!I158,IF(AND(Data!$N$5=9,Data!J158&lt;&gt;""),Data!J158,IF(AND(Data!$N$5=10,Data!K158&lt;&gt;""),Data!K158,""))))))))))</f>
        <v/>
      </c>
    </row>
    <row r="161" spans="1:3" ht="14" x14ac:dyDescent="0.15">
      <c r="A161" t="str">
        <f t="shared" si="2"/>
        <v/>
      </c>
      <c r="B161" s="82" t="str">
        <f>IF(AND(Data!$N$4=1,Data!B159&lt;&gt;""),Data!B159,IF(AND(Data!$N$4=2,Data!C159&lt;&gt;""),Data!C159,IF(AND(Data!$N$4=3,Data!D159&lt;&gt;""),Data!D159,IF(AND(Data!$N$4=4,Data!E159&lt;&gt;""),Data!E159,IF(AND(Data!$N$4=5,Data!F159&lt;&gt;""),Data!F159,IF(AND(Data!$N$4=6,Data!G159&lt;&gt;""),Data!G159,IF(AND(Data!$N$4=7,Data!H159&lt;&gt;""),Data!H159,IF(AND(Data!$N$4=8,Data!I159&lt;&gt;""),Data!I159,IF(AND(Data!$N$4=9,Data!J159&lt;&gt;""),Data!J159,IF(AND(Data!$N$4=10,Data!K159&lt;&gt;""),Data!K159,""))))))))))</f>
        <v/>
      </c>
      <c r="C161" s="82" t="str">
        <f>IF(AND(Data!$N$5=1,Data!B159&lt;&gt;""),Data!B159,IF(AND(Data!$N$5=2,Data!C159&lt;&gt;""),Data!C159,IF(AND(Data!$N$5=3,Data!D159&lt;&gt;""),Data!D159,IF(AND(Data!$N$5=4,Data!E159&lt;&gt;""),Data!E159,IF(AND(Data!$N$5=5,Data!F159&lt;&gt;""),Data!F159,IF(AND(Data!$N$5=6,Data!G159&lt;&gt;""),Data!G159,IF(AND(Data!$N$5=7,Data!H159&lt;&gt;""),Data!H159,IF(AND(Data!$N$5=8,Data!I159&lt;&gt;""),Data!I159,IF(AND(Data!$N$5=9,Data!J159&lt;&gt;""),Data!J159,IF(AND(Data!$N$5=10,Data!K159&lt;&gt;""),Data!K159,""))))))))))</f>
        <v/>
      </c>
    </row>
    <row r="162" spans="1:3" ht="14" x14ac:dyDescent="0.15">
      <c r="A162" t="str">
        <f t="shared" si="2"/>
        <v/>
      </c>
      <c r="B162" s="82" t="str">
        <f>IF(AND(Data!$N$4=1,Data!B160&lt;&gt;""),Data!B160,IF(AND(Data!$N$4=2,Data!C160&lt;&gt;""),Data!C160,IF(AND(Data!$N$4=3,Data!D160&lt;&gt;""),Data!D160,IF(AND(Data!$N$4=4,Data!E160&lt;&gt;""),Data!E160,IF(AND(Data!$N$4=5,Data!F160&lt;&gt;""),Data!F160,IF(AND(Data!$N$4=6,Data!G160&lt;&gt;""),Data!G160,IF(AND(Data!$N$4=7,Data!H160&lt;&gt;""),Data!H160,IF(AND(Data!$N$4=8,Data!I160&lt;&gt;""),Data!I160,IF(AND(Data!$N$4=9,Data!J160&lt;&gt;""),Data!J160,IF(AND(Data!$N$4=10,Data!K160&lt;&gt;""),Data!K160,""))))))))))</f>
        <v/>
      </c>
      <c r="C162" s="82" t="str">
        <f>IF(AND(Data!$N$5=1,Data!B160&lt;&gt;""),Data!B160,IF(AND(Data!$N$5=2,Data!C160&lt;&gt;""),Data!C160,IF(AND(Data!$N$5=3,Data!D160&lt;&gt;""),Data!D160,IF(AND(Data!$N$5=4,Data!E160&lt;&gt;""),Data!E160,IF(AND(Data!$N$5=5,Data!F160&lt;&gt;""),Data!F160,IF(AND(Data!$N$5=6,Data!G160&lt;&gt;""),Data!G160,IF(AND(Data!$N$5=7,Data!H160&lt;&gt;""),Data!H160,IF(AND(Data!$N$5=8,Data!I160&lt;&gt;""),Data!I160,IF(AND(Data!$N$5=9,Data!J160&lt;&gt;""),Data!J160,IF(AND(Data!$N$5=10,Data!K160&lt;&gt;""),Data!K160,""))))))))))</f>
        <v/>
      </c>
    </row>
    <row r="163" spans="1:3" ht="14" x14ac:dyDescent="0.15">
      <c r="A163" t="str">
        <f t="shared" si="2"/>
        <v/>
      </c>
      <c r="B163" s="82" t="str">
        <f>IF(AND(Data!$N$4=1,Data!B161&lt;&gt;""),Data!B161,IF(AND(Data!$N$4=2,Data!C161&lt;&gt;""),Data!C161,IF(AND(Data!$N$4=3,Data!D161&lt;&gt;""),Data!D161,IF(AND(Data!$N$4=4,Data!E161&lt;&gt;""),Data!E161,IF(AND(Data!$N$4=5,Data!F161&lt;&gt;""),Data!F161,IF(AND(Data!$N$4=6,Data!G161&lt;&gt;""),Data!G161,IF(AND(Data!$N$4=7,Data!H161&lt;&gt;""),Data!H161,IF(AND(Data!$N$4=8,Data!I161&lt;&gt;""),Data!I161,IF(AND(Data!$N$4=9,Data!J161&lt;&gt;""),Data!J161,IF(AND(Data!$N$4=10,Data!K161&lt;&gt;""),Data!K161,""))))))))))</f>
        <v/>
      </c>
      <c r="C163" s="82" t="str">
        <f>IF(AND(Data!$N$5=1,Data!B161&lt;&gt;""),Data!B161,IF(AND(Data!$N$5=2,Data!C161&lt;&gt;""),Data!C161,IF(AND(Data!$N$5=3,Data!D161&lt;&gt;""),Data!D161,IF(AND(Data!$N$5=4,Data!E161&lt;&gt;""),Data!E161,IF(AND(Data!$N$5=5,Data!F161&lt;&gt;""),Data!F161,IF(AND(Data!$N$5=6,Data!G161&lt;&gt;""),Data!G161,IF(AND(Data!$N$5=7,Data!H161&lt;&gt;""),Data!H161,IF(AND(Data!$N$5=8,Data!I161&lt;&gt;""),Data!I161,IF(AND(Data!$N$5=9,Data!J161&lt;&gt;""),Data!J161,IF(AND(Data!$N$5=10,Data!K161&lt;&gt;""),Data!K161,""))))))))))</f>
        <v/>
      </c>
    </row>
    <row r="164" spans="1:3" ht="14" x14ac:dyDescent="0.15">
      <c r="A164" t="str">
        <f t="shared" si="2"/>
        <v/>
      </c>
      <c r="B164" s="82" t="str">
        <f>IF(AND(Data!$N$4=1,Data!B162&lt;&gt;""),Data!B162,IF(AND(Data!$N$4=2,Data!C162&lt;&gt;""),Data!C162,IF(AND(Data!$N$4=3,Data!D162&lt;&gt;""),Data!D162,IF(AND(Data!$N$4=4,Data!E162&lt;&gt;""),Data!E162,IF(AND(Data!$N$4=5,Data!F162&lt;&gt;""),Data!F162,IF(AND(Data!$N$4=6,Data!G162&lt;&gt;""),Data!G162,IF(AND(Data!$N$4=7,Data!H162&lt;&gt;""),Data!H162,IF(AND(Data!$N$4=8,Data!I162&lt;&gt;""),Data!I162,IF(AND(Data!$N$4=9,Data!J162&lt;&gt;""),Data!J162,IF(AND(Data!$N$4=10,Data!K162&lt;&gt;""),Data!K162,""))))))))))</f>
        <v/>
      </c>
      <c r="C164" s="82" t="str">
        <f>IF(AND(Data!$N$5=1,Data!B162&lt;&gt;""),Data!B162,IF(AND(Data!$N$5=2,Data!C162&lt;&gt;""),Data!C162,IF(AND(Data!$N$5=3,Data!D162&lt;&gt;""),Data!D162,IF(AND(Data!$N$5=4,Data!E162&lt;&gt;""),Data!E162,IF(AND(Data!$N$5=5,Data!F162&lt;&gt;""),Data!F162,IF(AND(Data!$N$5=6,Data!G162&lt;&gt;""),Data!G162,IF(AND(Data!$N$5=7,Data!H162&lt;&gt;""),Data!H162,IF(AND(Data!$N$5=8,Data!I162&lt;&gt;""),Data!I162,IF(AND(Data!$N$5=9,Data!J162&lt;&gt;""),Data!J162,IF(AND(Data!$N$5=10,Data!K162&lt;&gt;""),Data!K162,""))))))))))</f>
        <v/>
      </c>
    </row>
    <row r="165" spans="1:3" ht="14" x14ac:dyDescent="0.15">
      <c r="A165" t="str">
        <f t="shared" si="2"/>
        <v/>
      </c>
      <c r="B165" s="82" t="str">
        <f>IF(AND(Data!$N$4=1,Data!B163&lt;&gt;""),Data!B163,IF(AND(Data!$N$4=2,Data!C163&lt;&gt;""),Data!C163,IF(AND(Data!$N$4=3,Data!D163&lt;&gt;""),Data!D163,IF(AND(Data!$N$4=4,Data!E163&lt;&gt;""),Data!E163,IF(AND(Data!$N$4=5,Data!F163&lt;&gt;""),Data!F163,IF(AND(Data!$N$4=6,Data!G163&lt;&gt;""),Data!G163,IF(AND(Data!$N$4=7,Data!H163&lt;&gt;""),Data!H163,IF(AND(Data!$N$4=8,Data!I163&lt;&gt;""),Data!I163,IF(AND(Data!$N$4=9,Data!J163&lt;&gt;""),Data!J163,IF(AND(Data!$N$4=10,Data!K163&lt;&gt;""),Data!K163,""))))))))))</f>
        <v/>
      </c>
      <c r="C165" s="82" t="str">
        <f>IF(AND(Data!$N$5=1,Data!B163&lt;&gt;""),Data!B163,IF(AND(Data!$N$5=2,Data!C163&lt;&gt;""),Data!C163,IF(AND(Data!$N$5=3,Data!D163&lt;&gt;""),Data!D163,IF(AND(Data!$N$5=4,Data!E163&lt;&gt;""),Data!E163,IF(AND(Data!$N$5=5,Data!F163&lt;&gt;""),Data!F163,IF(AND(Data!$N$5=6,Data!G163&lt;&gt;""),Data!G163,IF(AND(Data!$N$5=7,Data!H163&lt;&gt;""),Data!H163,IF(AND(Data!$N$5=8,Data!I163&lt;&gt;""),Data!I163,IF(AND(Data!$N$5=9,Data!J163&lt;&gt;""),Data!J163,IF(AND(Data!$N$5=10,Data!K163&lt;&gt;""),Data!K163,""))))))))))</f>
        <v/>
      </c>
    </row>
    <row r="166" spans="1:3" ht="14" x14ac:dyDescent="0.15">
      <c r="A166" t="str">
        <f t="shared" si="2"/>
        <v/>
      </c>
      <c r="B166" s="82" t="str">
        <f>IF(AND(Data!$N$4=1,Data!B164&lt;&gt;""),Data!B164,IF(AND(Data!$N$4=2,Data!C164&lt;&gt;""),Data!C164,IF(AND(Data!$N$4=3,Data!D164&lt;&gt;""),Data!D164,IF(AND(Data!$N$4=4,Data!E164&lt;&gt;""),Data!E164,IF(AND(Data!$N$4=5,Data!F164&lt;&gt;""),Data!F164,IF(AND(Data!$N$4=6,Data!G164&lt;&gt;""),Data!G164,IF(AND(Data!$N$4=7,Data!H164&lt;&gt;""),Data!H164,IF(AND(Data!$N$4=8,Data!I164&lt;&gt;""),Data!I164,IF(AND(Data!$N$4=9,Data!J164&lt;&gt;""),Data!J164,IF(AND(Data!$N$4=10,Data!K164&lt;&gt;""),Data!K164,""))))))))))</f>
        <v/>
      </c>
      <c r="C166" s="82" t="str">
        <f>IF(AND(Data!$N$5=1,Data!B164&lt;&gt;""),Data!B164,IF(AND(Data!$N$5=2,Data!C164&lt;&gt;""),Data!C164,IF(AND(Data!$N$5=3,Data!D164&lt;&gt;""),Data!D164,IF(AND(Data!$N$5=4,Data!E164&lt;&gt;""),Data!E164,IF(AND(Data!$N$5=5,Data!F164&lt;&gt;""),Data!F164,IF(AND(Data!$N$5=6,Data!G164&lt;&gt;""),Data!G164,IF(AND(Data!$N$5=7,Data!H164&lt;&gt;""),Data!H164,IF(AND(Data!$N$5=8,Data!I164&lt;&gt;""),Data!I164,IF(AND(Data!$N$5=9,Data!J164&lt;&gt;""),Data!J164,IF(AND(Data!$N$5=10,Data!K164&lt;&gt;""),Data!K164,""))))))))))</f>
        <v/>
      </c>
    </row>
    <row r="167" spans="1:3" ht="14" x14ac:dyDescent="0.15">
      <c r="A167" t="str">
        <f t="shared" si="2"/>
        <v/>
      </c>
      <c r="B167" s="82" t="str">
        <f>IF(AND(Data!$N$4=1,Data!B165&lt;&gt;""),Data!B165,IF(AND(Data!$N$4=2,Data!C165&lt;&gt;""),Data!C165,IF(AND(Data!$N$4=3,Data!D165&lt;&gt;""),Data!D165,IF(AND(Data!$N$4=4,Data!E165&lt;&gt;""),Data!E165,IF(AND(Data!$N$4=5,Data!F165&lt;&gt;""),Data!F165,IF(AND(Data!$N$4=6,Data!G165&lt;&gt;""),Data!G165,IF(AND(Data!$N$4=7,Data!H165&lt;&gt;""),Data!H165,IF(AND(Data!$N$4=8,Data!I165&lt;&gt;""),Data!I165,IF(AND(Data!$N$4=9,Data!J165&lt;&gt;""),Data!J165,IF(AND(Data!$N$4=10,Data!K165&lt;&gt;""),Data!K165,""))))))))))</f>
        <v/>
      </c>
      <c r="C167" s="82" t="str">
        <f>IF(AND(Data!$N$5=1,Data!B165&lt;&gt;""),Data!B165,IF(AND(Data!$N$5=2,Data!C165&lt;&gt;""),Data!C165,IF(AND(Data!$N$5=3,Data!D165&lt;&gt;""),Data!D165,IF(AND(Data!$N$5=4,Data!E165&lt;&gt;""),Data!E165,IF(AND(Data!$N$5=5,Data!F165&lt;&gt;""),Data!F165,IF(AND(Data!$N$5=6,Data!G165&lt;&gt;""),Data!G165,IF(AND(Data!$N$5=7,Data!H165&lt;&gt;""),Data!H165,IF(AND(Data!$N$5=8,Data!I165&lt;&gt;""),Data!I165,IF(AND(Data!$N$5=9,Data!J165&lt;&gt;""),Data!J165,IF(AND(Data!$N$5=10,Data!K165&lt;&gt;""),Data!K165,""))))))))))</f>
        <v/>
      </c>
    </row>
    <row r="168" spans="1:3" ht="14" x14ac:dyDescent="0.15">
      <c r="A168" t="str">
        <f t="shared" si="2"/>
        <v/>
      </c>
      <c r="B168" s="82" t="str">
        <f>IF(AND(Data!$N$4=1,Data!B166&lt;&gt;""),Data!B166,IF(AND(Data!$N$4=2,Data!C166&lt;&gt;""),Data!C166,IF(AND(Data!$N$4=3,Data!D166&lt;&gt;""),Data!D166,IF(AND(Data!$N$4=4,Data!E166&lt;&gt;""),Data!E166,IF(AND(Data!$N$4=5,Data!F166&lt;&gt;""),Data!F166,IF(AND(Data!$N$4=6,Data!G166&lt;&gt;""),Data!G166,IF(AND(Data!$N$4=7,Data!H166&lt;&gt;""),Data!H166,IF(AND(Data!$N$4=8,Data!I166&lt;&gt;""),Data!I166,IF(AND(Data!$N$4=9,Data!J166&lt;&gt;""),Data!J166,IF(AND(Data!$N$4=10,Data!K166&lt;&gt;""),Data!K166,""))))))))))</f>
        <v/>
      </c>
      <c r="C168" s="82" t="str">
        <f>IF(AND(Data!$N$5=1,Data!B166&lt;&gt;""),Data!B166,IF(AND(Data!$N$5=2,Data!C166&lt;&gt;""),Data!C166,IF(AND(Data!$N$5=3,Data!D166&lt;&gt;""),Data!D166,IF(AND(Data!$N$5=4,Data!E166&lt;&gt;""),Data!E166,IF(AND(Data!$N$5=5,Data!F166&lt;&gt;""),Data!F166,IF(AND(Data!$N$5=6,Data!G166&lt;&gt;""),Data!G166,IF(AND(Data!$N$5=7,Data!H166&lt;&gt;""),Data!H166,IF(AND(Data!$N$5=8,Data!I166&lt;&gt;""),Data!I166,IF(AND(Data!$N$5=9,Data!J166&lt;&gt;""),Data!J166,IF(AND(Data!$N$5=10,Data!K166&lt;&gt;""),Data!K166,""))))))))))</f>
        <v/>
      </c>
    </row>
    <row r="169" spans="1:3" ht="14" x14ac:dyDescent="0.15">
      <c r="A169" t="str">
        <f t="shared" si="2"/>
        <v/>
      </c>
      <c r="B169" s="82" t="str">
        <f>IF(AND(Data!$N$4=1,Data!B167&lt;&gt;""),Data!B167,IF(AND(Data!$N$4=2,Data!C167&lt;&gt;""),Data!C167,IF(AND(Data!$N$4=3,Data!D167&lt;&gt;""),Data!D167,IF(AND(Data!$N$4=4,Data!E167&lt;&gt;""),Data!E167,IF(AND(Data!$N$4=5,Data!F167&lt;&gt;""),Data!F167,IF(AND(Data!$N$4=6,Data!G167&lt;&gt;""),Data!G167,IF(AND(Data!$N$4=7,Data!H167&lt;&gt;""),Data!H167,IF(AND(Data!$N$4=8,Data!I167&lt;&gt;""),Data!I167,IF(AND(Data!$N$4=9,Data!J167&lt;&gt;""),Data!J167,IF(AND(Data!$N$4=10,Data!K167&lt;&gt;""),Data!K167,""))))))))))</f>
        <v/>
      </c>
      <c r="C169" s="82" t="str">
        <f>IF(AND(Data!$N$5=1,Data!B167&lt;&gt;""),Data!B167,IF(AND(Data!$N$5=2,Data!C167&lt;&gt;""),Data!C167,IF(AND(Data!$N$5=3,Data!D167&lt;&gt;""),Data!D167,IF(AND(Data!$N$5=4,Data!E167&lt;&gt;""),Data!E167,IF(AND(Data!$N$5=5,Data!F167&lt;&gt;""),Data!F167,IF(AND(Data!$N$5=6,Data!G167&lt;&gt;""),Data!G167,IF(AND(Data!$N$5=7,Data!H167&lt;&gt;""),Data!H167,IF(AND(Data!$N$5=8,Data!I167&lt;&gt;""),Data!I167,IF(AND(Data!$N$5=9,Data!J167&lt;&gt;""),Data!J167,IF(AND(Data!$N$5=10,Data!K167&lt;&gt;""),Data!K167,""))))))))))</f>
        <v/>
      </c>
    </row>
    <row r="170" spans="1:3" ht="14" x14ac:dyDescent="0.15">
      <c r="A170" t="str">
        <f t="shared" si="2"/>
        <v/>
      </c>
      <c r="B170" s="82" t="str">
        <f>IF(AND(Data!$N$4=1,Data!B168&lt;&gt;""),Data!B168,IF(AND(Data!$N$4=2,Data!C168&lt;&gt;""),Data!C168,IF(AND(Data!$N$4=3,Data!D168&lt;&gt;""),Data!D168,IF(AND(Data!$N$4=4,Data!E168&lt;&gt;""),Data!E168,IF(AND(Data!$N$4=5,Data!F168&lt;&gt;""),Data!F168,IF(AND(Data!$N$4=6,Data!G168&lt;&gt;""),Data!G168,IF(AND(Data!$N$4=7,Data!H168&lt;&gt;""),Data!H168,IF(AND(Data!$N$4=8,Data!I168&lt;&gt;""),Data!I168,IF(AND(Data!$N$4=9,Data!J168&lt;&gt;""),Data!J168,IF(AND(Data!$N$4=10,Data!K168&lt;&gt;""),Data!K168,""))))))))))</f>
        <v/>
      </c>
      <c r="C170" s="82" t="str">
        <f>IF(AND(Data!$N$5=1,Data!B168&lt;&gt;""),Data!B168,IF(AND(Data!$N$5=2,Data!C168&lt;&gt;""),Data!C168,IF(AND(Data!$N$5=3,Data!D168&lt;&gt;""),Data!D168,IF(AND(Data!$N$5=4,Data!E168&lt;&gt;""),Data!E168,IF(AND(Data!$N$5=5,Data!F168&lt;&gt;""),Data!F168,IF(AND(Data!$N$5=6,Data!G168&lt;&gt;""),Data!G168,IF(AND(Data!$N$5=7,Data!H168&lt;&gt;""),Data!H168,IF(AND(Data!$N$5=8,Data!I168&lt;&gt;""),Data!I168,IF(AND(Data!$N$5=9,Data!J168&lt;&gt;""),Data!J168,IF(AND(Data!$N$5=10,Data!K168&lt;&gt;""),Data!K168,""))))))))))</f>
        <v/>
      </c>
    </row>
    <row r="171" spans="1:3" ht="14" x14ac:dyDescent="0.15">
      <c r="A171" t="str">
        <f t="shared" si="2"/>
        <v/>
      </c>
      <c r="B171" s="82" t="str">
        <f>IF(AND(Data!$N$4=1,Data!B169&lt;&gt;""),Data!B169,IF(AND(Data!$N$4=2,Data!C169&lt;&gt;""),Data!C169,IF(AND(Data!$N$4=3,Data!D169&lt;&gt;""),Data!D169,IF(AND(Data!$N$4=4,Data!E169&lt;&gt;""),Data!E169,IF(AND(Data!$N$4=5,Data!F169&lt;&gt;""),Data!F169,IF(AND(Data!$N$4=6,Data!G169&lt;&gt;""),Data!G169,IF(AND(Data!$N$4=7,Data!H169&lt;&gt;""),Data!H169,IF(AND(Data!$N$4=8,Data!I169&lt;&gt;""),Data!I169,IF(AND(Data!$N$4=9,Data!J169&lt;&gt;""),Data!J169,IF(AND(Data!$N$4=10,Data!K169&lt;&gt;""),Data!K169,""))))))))))</f>
        <v/>
      </c>
      <c r="C171" s="82" t="str">
        <f>IF(AND(Data!$N$5=1,Data!B169&lt;&gt;""),Data!B169,IF(AND(Data!$N$5=2,Data!C169&lt;&gt;""),Data!C169,IF(AND(Data!$N$5=3,Data!D169&lt;&gt;""),Data!D169,IF(AND(Data!$N$5=4,Data!E169&lt;&gt;""),Data!E169,IF(AND(Data!$N$5=5,Data!F169&lt;&gt;""),Data!F169,IF(AND(Data!$N$5=6,Data!G169&lt;&gt;""),Data!G169,IF(AND(Data!$N$5=7,Data!H169&lt;&gt;""),Data!H169,IF(AND(Data!$N$5=8,Data!I169&lt;&gt;""),Data!I169,IF(AND(Data!$N$5=9,Data!J169&lt;&gt;""),Data!J169,IF(AND(Data!$N$5=10,Data!K169&lt;&gt;""),Data!K169,""))))))))))</f>
        <v/>
      </c>
    </row>
    <row r="172" spans="1:3" ht="14" x14ac:dyDescent="0.15">
      <c r="A172" t="str">
        <f t="shared" si="2"/>
        <v/>
      </c>
      <c r="B172" s="82" t="str">
        <f>IF(AND(Data!$N$4=1,Data!B170&lt;&gt;""),Data!B170,IF(AND(Data!$N$4=2,Data!C170&lt;&gt;""),Data!C170,IF(AND(Data!$N$4=3,Data!D170&lt;&gt;""),Data!D170,IF(AND(Data!$N$4=4,Data!E170&lt;&gt;""),Data!E170,IF(AND(Data!$N$4=5,Data!F170&lt;&gt;""),Data!F170,IF(AND(Data!$N$4=6,Data!G170&lt;&gt;""),Data!G170,IF(AND(Data!$N$4=7,Data!H170&lt;&gt;""),Data!H170,IF(AND(Data!$N$4=8,Data!I170&lt;&gt;""),Data!I170,IF(AND(Data!$N$4=9,Data!J170&lt;&gt;""),Data!J170,IF(AND(Data!$N$4=10,Data!K170&lt;&gt;""),Data!K170,""))))))))))</f>
        <v/>
      </c>
      <c r="C172" s="82" t="str">
        <f>IF(AND(Data!$N$5=1,Data!B170&lt;&gt;""),Data!B170,IF(AND(Data!$N$5=2,Data!C170&lt;&gt;""),Data!C170,IF(AND(Data!$N$5=3,Data!D170&lt;&gt;""),Data!D170,IF(AND(Data!$N$5=4,Data!E170&lt;&gt;""),Data!E170,IF(AND(Data!$N$5=5,Data!F170&lt;&gt;""),Data!F170,IF(AND(Data!$N$5=6,Data!G170&lt;&gt;""),Data!G170,IF(AND(Data!$N$5=7,Data!H170&lt;&gt;""),Data!H170,IF(AND(Data!$N$5=8,Data!I170&lt;&gt;""),Data!I170,IF(AND(Data!$N$5=9,Data!J170&lt;&gt;""),Data!J170,IF(AND(Data!$N$5=10,Data!K170&lt;&gt;""),Data!K170,""))))))))))</f>
        <v/>
      </c>
    </row>
    <row r="173" spans="1:3" ht="14" x14ac:dyDescent="0.15">
      <c r="A173" t="str">
        <f t="shared" si="2"/>
        <v/>
      </c>
      <c r="B173" s="82" t="str">
        <f>IF(AND(Data!$N$4=1,Data!B171&lt;&gt;""),Data!B171,IF(AND(Data!$N$4=2,Data!C171&lt;&gt;""),Data!C171,IF(AND(Data!$N$4=3,Data!D171&lt;&gt;""),Data!D171,IF(AND(Data!$N$4=4,Data!E171&lt;&gt;""),Data!E171,IF(AND(Data!$N$4=5,Data!F171&lt;&gt;""),Data!F171,IF(AND(Data!$N$4=6,Data!G171&lt;&gt;""),Data!G171,IF(AND(Data!$N$4=7,Data!H171&lt;&gt;""),Data!H171,IF(AND(Data!$N$4=8,Data!I171&lt;&gt;""),Data!I171,IF(AND(Data!$N$4=9,Data!J171&lt;&gt;""),Data!J171,IF(AND(Data!$N$4=10,Data!K171&lt;&gt;""),Data!K171,""))))))))))</f>
        <v/>
      </c>
      <c r="C173" s="82" t="str">
        <f>IF(AND(Data!$N$5=1,Data!B171&lt;&gt;""),Data!B171,IF(AND(Data!$N$5=2,Data!C171&lt;&gt;""),Data!C171,IF(AND(Data!$N$5=3,Data!D171&lt;&gt;""),Data!D171,IF(AND(Data!$N$5=4,Data!E171&lt;&gt;""),Data!E171,IF(AND(Data!$N$5=5,Data!F171&lt;&gt;""),Data!F171,IF(AND(Data!$N$5=6,Data!G171&lt;&gt;""),Data!G171,IF(AND(Data!$N$5=7,Data!H171&lt;&gt;""),Data!H171,IF(AND(Data!$N$5=8,Data!I171&lt;&gt;""),Data!I171,IF(AND(Data!$N$5=9,Data!J171&lt;&gt;""),Data!J171,IF(AND(Data!$N$5=10,Data!K171&lt;&gt;""),Data!K171,""))))))))))</f>
        <v/>
      </c>
    </row>
    <row r="174" spans="1:3" ht="14" x14ac:dyDescent="0.15">
      <c r="A174" t="str">
        <f t="shared" si="2"/>
        <v/>
      </c>
      <c r="B174" s="82" t="str">
        <f>IF(AND(Data!$N$4=1,Data!B172&lt;&gt;""),Data!B172,IF(AND(Data!$N$4=2,Data!C172&lt;&gt;""),Data!C172,IF(AND(Data!$N$4=3,Data!D172&lt;&gt;""),Data!D172,IF(AND(Data!$N$4=4,Data!E172&lt;&gt;""),Data!E172,IF(AND(Data!$N$4=5,Data!F172&lt;&gt;""),Data!F172,IF(AND(Data!$N$4=6,Data!G172&lt;&gt;""),Data!G172,IF(AND(Data!$N$4=7,Data!H172&lt;&gt;""),Data!H172,IF(AND(Data!$N$4=8,Data!I172&lt;&gt;""),Data!I172,IF(AND(Data!$N$4=9,Data!J172&lt;&gt;""),Data!J172,IF(AND(Data!$N$4=10,Data!K172&lt;&gt;""),Data!K172,""))))))))))</f>
        <v/>
      </c>
      <c r="C174" s="82" t="str">
        <f>IF(AND(Data!$N$5=1,Data!B172&lt;&gt;""),Data!B172,IF(AND(Data!$N$5=2,Data!C172&lt;&gt;""),Data!C172,IF(AND(Data!$N$5=3,Data!D172&lt;&gt;""),Data!D172,IF(AND(Data!$N$5=4,Data!E172&lt;&gt;""),Data!E172,IF(AND(Data!$N$5=5,Data!F172&lt;&gt;""),Data!F172,IF(AND(Data!$N$5=6,Data!G172&lt;&gt;""),Data!G172,IF(AND(Data!$N$5=7,Data!H172&lt;&gt;""),Data!H172,IF(AND(Data!$N$5=8,Data!I172&lt;&gt;""),Data!I172,IF(AND(Data!$N$5=9,Data!J172&lt;&gt;""),Data!J172,IF(AND(Data!$N$5=10,Data!K172&lt;&gt;""),Data!K172,""))))))))))</f>
        <v/>
      </c>
    </row>
    <row r="175" spans="1:3" ht="14" x14ac:dyDescent="0.15">
      <c r="A175" t="str">
        <f t="shared" si="2"/>
        <v/>
      </c>
      <c r="B175" s="82" t="str">
        <f>IF(AND(Data!$N$4=1,Data!B173&lt;&gt;""),Data!B173,IF(AND(Data!$N$4=2,Data!C173&lt;&gt;""),Data!C173,IF(AND(Data!$N$4=3,Data!D173&lt;&gt;""),Data!D173,IF(AND(Data!$N$4=4,Data!E173&lt;&gt;""),Data!E173,IF(AND(Data!$N$4=5,Data!F173&lt;&gt;""),Data!F173,IF(AND(Data!$N$4=6,Data!G173&lt;&gt;""),Data!G173,IF(AND(Data!$N$4=7,Data!H173&lt;&gt;""),Data!H173,IF(AND(Data!$N$4=8,Data!I173&lt;&gt;""),Data!I173,IF(AND(Data!$N$4=9,Data!J173&lt;&gt;""),Data!J173,IF(AND(Data!$N$4=10,Data!K173&lt;&gt;""),Data!K173,""))))))))))</f>
        <v/>
      </c>
      <c r="C175" s="82" t="str">
        <f>IF(AND(Data!$N$5=1,Data!B173&lt;&gt;""),Data!B173,IF(AND(Data!$N$5=2,Data!C173&lt;&gt;""),Data!C173,IF(AND(Data!$N$5=3,Data!D173&lt;&gt;""),Data!D173,IF(AND(Data!$N$5=4,Data!E173&lt;&gt;""),Data!E173,IF(AND(Data!$N$5=5,Data!F173&lt;&gt;""),Data!F173,IF(AND(Data!$N$5=6,Data!G173&lt;&gt;""),Data!G173,IF(AND(Data!$N$5=7,Data!H173&lt;&gt;""),Data!H173,IF(AND(Data!$N$5=8,Data!I173&lt;&gt;""),Data!I173,IF(AND(Data!$N$5=9,Data!J173&lt;&gt;""),Data!J173,IF(AND(Data!$N$5=10,Data!K173&lt;&gt;""),Data!K173,""))))))))))</f>
        <v/>
      </c>
    </row>
    <row r="176" spans="1:3" ht="14" x14ac:dyDescent="0.15">
      <c r="A176" t="str">
        <f t="shared" si="2"/>
        <v/>
      </c>
      <c r="B176" s="82" t="str">
        <f>IF(AND(Data!$N$4=1,Data!B174&lt;&gt;""),Data!B174,IF(AND(Data!$N$4=2,Data!C174&lt;&gt;""),Data!C174,IF(AND(Data!$N$4=3,Data!D174&lt;&gt;""),Data!D174,IF(AND(Data!$N$4=4,Data!E174&lt;&gt;""),Data!E174,IF(AND(Data!$N$4=5,Data!F174&lt;&gt;""),Data!F174,IF(AND(Data!$N$4=6,Data!G174&lt;&gt;""),Data!G174,IF(AND(Data!$N$4=7,Data!H174&lt;&gt;""),Data!H174,IF(AND(Data!$N$4=8,Data!I174&lt;&gt;""),Data!I174,IF(AND(Data!$N$4=9,Data!J174&lt;&gt;""),Data!J174,IF(AND(Data!$N$4=10,Data!K174&lt;&gt;""),Data!K174,""))))))))))</f>
        <v/>
      </c>
      <c r="C176" s="82" t="str">
        <f>IF(AND(Data!$N$5=1,Data!B174&lt;&gt;""),Data!B174,IF(AND(Data!$N$5=2,Data!C174&lt;&gt;""),Data!C174,IF(AND(Data!$N$5=3,Data!D174&lt;&gt;""),Data!D174,IF(AND(Data!$N$5=4,Data!E174&lt;&gt;""),Data!E174,IF(AND(Data!$N$5=5,Data!F174&lt;&gt;""),Data!F174,IF(AND(Data!$N$5=6,Data!G174&lt;&gt;""),Data!G174,IF(AND(Data!$N$5=7,Data!H174&lt;&gt;""),Data!H174,IF(AND(Data!$N$5=8,Data!I174&lt;&gt;""),Data!I174,IF(AND(Data!$N$5=9,Data!J174&lt;&gt;""),Data!J174,IF(AND(Data!$N$5=10,Data!K174&lt;&gt;""),Data!K174,""))))))))))</f>
        <v/>
      </c>
    </row>
    <row r="177" spans="1:3" ht="14" x14ac:dyDescent="0.15">
      <c r="A177" t="str">
        <f t="shared" si="2"/>
        <v/>
      </c>
      <c r="B177" s="82" t="str">
        <f>IF(AND(Data!$N$4=1,Data!B175&lt;&gt;""),Data!B175,IF(AND(Data!$N$4=2,Data!C175&lt;&gt;""),Data!C175,IF(AND(Data!$N$4=3,Data!D175&lt;&gt;""),Data!D175,IF(AND(Data!$N$4=4,Data!E175&lt;&gt;""),Data!E175,IF(AND(Data!$N$4=5,Data!F175&lt;&gt;""),Data!F175,IF(AND(Data!$N$4=6,Data!G175&lt;&gt;""),Data!G175,IF(AND(Data!$N$4=7,Data!H175&lt;&gt;""),Data!H175,IF(AND(Data!$N$4=8,Data!I175&lt;&gt;""),Data!I175,IF(AND(Data!$N$4=9,Data!J175&lt;&gt;""),Data!J175,IF(AND(Data!$N$4=10,Data!K175&lt;&gt;""),Data!K175,""))))))))))</f>
        <v/>
      </c>
      <c r="C177" s="82" t="str">
        <f>IF(AND(Data!$N$5=1,Data!B175&lt;&gt;""),Data!B175,IF(AND(Data!$N$5=2,Data!C175&lt;&gt;""),Data!C175,IF(AND(Data!$N$5=3,Data!D175&lt;&gt;""),Data!D175,IF(AND(Data!$N$5=4,Data!E175&lt;&gt;""),Data!E175,IF(AND(Data!$N$5=5,Data!F175&lt;&gt;""),Data!F175,IF(AND(Data!$N$5=6,Data!G175&lt;&gt;""),Data!G175,IF(AND(Data!$N$5=7,Data!H175&lt;&gt;""),Data!H175,IF(AND(Data!$N$5=8,Data!I175&lt;&gt;""),Data!I175,IF(AND(Data!$N$5=9,Data!J175&lt;&gt;""),Data!J175,IF(AND(Data!$N$5=10,Data!K175&lt;&gt;""),Data!K175,""))))))))))</f>
        <v/>
      </c>
    </row>
    <row r="178" spans="1:3" ht="14" x14ac:dyDescent="0.15">
      <c r="A178" t="str">
        <f t="shared" si="2"/>
        <v/>
      </c>
      <c r="B178" s="82" t="str">
        <f>IF(AND(Data!$N$4=1,Data!B176&lt;&gt;""),Data!B176,IF(AND(Data!$N$4=2,Data!C176&lt;&gt;""),Data!C176,IF(AND(Data!$N$4=3,Data!D176&lt;&gt;""),Data!D176,IF(AND(Data!$N$4=4,Data!E176&lt;&gt;""),Data!E176,IF(AND(Data!$N$4=5,Data!F176&lt;&gt;""),Data!F176,IF(AND(Data!$N$4=6,Data!G176&lt;&gt;""),Data!G176,IF(AND(Data!$N$4=7,Data!H176&lt;&gt;""),Data!H176,IF(AND(Data!$N$4=8,Data!I176&lt;&gt;""),Data!I176,IF(AND(Data!$N$4=9,Data!J176&lt;&gt;""),Data!J176,IF(AND(Data!$N$4=10,Data!K176&lt;&gt;""),Data!K176,""))))))))))</f>
        <v/>
      </c>
      <c r="C178" s="82" t="str">
        <f>IF(AND(Data!$N$5=1,Data!B176&lt;&gt;""),Data!B176,IF(AND(Data!$N$5=2,Data!C176&lt;&gt;""),Data!C176,IF(AND(Data!$N$5=3,Data!D176&lt;&gt;""),Data!D176,IF(AND(Data!$N$5=4,Data!E176&lt;&gt;""),Data!E176,IF(AND(Data!$N$5=5,Data!F176&lt;&gt;""),Data!F176,IF(AND(Data!$N$5=6,Data!G176&lt;&gt;""),Data!G176,IF(AND(Data!$N$5=7,Data!H176&lt;&gt;""),Data!H176,IF(AND(Data!$N$5=8,Data!I176&lt;&gt;""),Data!I176,IF(AND(Data!$N$5=9,Data!J176&lt;&gt;""),Data!J176,IF(AND(Data!$N$5=10,Data!K176&lt;&gt;""),Data!K176,""))))))))))</f>
        <v/>
      </c>
    </row>
    <row r="179" spans="1:3" ht="14" x14ac:dyDescent="0.15">
      <c r="A179" t="str">
        <f t="shared" si="2"/>
        <v/>
      </c>
      <c r="B179" s="82" t="str">
        <f>IF(AND(Data!$N$4=1,Data!B177&lt;&gt;""),Data!B177,IF(AND(Data!$N$4=2,Data!C177&lt;&gt;""),Data!C177,IF(AND(Data!$N$4=3,Data!D177&lt;&gt;""),Data!D177,IF(AND(Data!$N$4=4,Data!E177&lt;&gt;""),Data!E177,IF(AND(Data!$N$4=5,Data!F177&lt;&gt;""),Data!F177,IF(AND(Data!$N$4=6,Data!G177&lt;&gt;""),Data!G177,IF(AND(Data!$N$4=7,Data!H177&lt;&gt;""),Data!H177,IF(AND(Data!$N$4=8,Data!I177&lt;&gt;""),Data!I177,IF(AND(Data!$N$4=9,Data!J177&lt;&gt;""),Data!J177,IF(AND(Data!$N$4=10,Data!K177&lt;&gt;""),Data!K177,""))))))))))</f>
        <v/>
      </c>
      <c r="C179" s="82" t="str">
        <f>IF(AND(Data!$N$5=1,Data!B177&lt;&gt;""),Data!B177,IF(AND(Data!$N$5=2,Data!C177&lt;&gt;""),Data!C177,IF(AND(Data!$N$5=3,Data!D177&lt;&gt;""),Data!D177,IF(AND(Data!$N$5=4,Data!E177&lt;&gt;""),Data!E177,IF(AND(Data!$N$5=5,Data!F177&lt;&gt;""),Data!F177,IF(AND(Data!$N$5=6,Data!G177&lt;&gt;""),Data!G177,IF(AND(Data!$N$5=7,Data!H177&lt;&gt;""),Data!H177,IF(AND(Data!$N$5=8,Data!I177&lt;&gt;""),Data!I177,IF(AND(Data!$N$5=9,Data!J177&lt;&gt;""),Data!J177,IF(AND(Data!$N$5=10,Data!K177&lt;&gt;""),Data!K177,""))))))))))</f>
        <v/>
      </c>
    </row>
    <row r="180" spans="1:3" ht="14" x14ac:dyDescent="0.15">
      <c r="A180" t="str">
        <f t="shared" si="2"/>
        <v/>
      </c>
      <c r="B180" s="82" t="str">
        <f>IF(AND(Data!$N$4=1,Data!B178&lt;&gt;""),Data!B178,IF(AND(Data!$N$4=2,Data!C178&lt;&gt;""),Data!C178,IF(AND(Data!$N$4=3,Data!D178&lt;&gt;""),Data!D178,IF(AND(Data!$N$4=4,Data!E178&lt;&gt;""),Data!E178,IF(AND(Data!$N$4=5,Data!F178&lt;&gt;""),Data!F178,IF(AND(Data!$N$4=6,Data!G178&lt;&gt;""),Data!G178,IF(AND(Data!$N$4=7,Data!H178&lt;&gt;""),Data!H178,IF(AND(Data!$N$4=8,Data!I178&lt;&gt;""),Data!I178,IF(AND(Data!$N$4=9,Data!J178&lt;&gt;""),Data!J178,IF(AND(Data!$N$4=10,Data!K178&lt;&gt;""),Data!K178,""))))))))))</f>
        <v/>
      </c>
      <c r="C180" s="82" t="str">
        <f>IF(AND(Data!$N$5=1,Data!B178&lt;&gt;""),Data!B178,IF(AND(Data!$N$5=2,Data!C178&lt;&gt;""),Data!C178,IF(AND(Data!$N$5=3,Data!D178&lt;&gt;""),Data!D178,IF(AND(Data!$N$5=4,Data!E178&lt;&gt;""),Data!E178,IF(AND(Data!$N$5=5,Data!F178&lt;&gt;""),Data!F178,IF(AND(Data!$N$5=6,Data!G178&lt;&gt;""),Data!G178,IF(AND(Data!$N$5=7,Data!H178&lt;&gt;""),Data!H178,IF(AND(Data!$N$5=8,Data!I178&lt;&gt;""),Data!I178,IF(AND(Data!$N$5=9,Data!J178&lt;&gt;""),Data!J178,IF(AND(Data!$N$5=10,Data!K178&lt;&gt;""),Data!K178,""))))))))))</f>
        <v/>
      </c>
    </row>
    <row r="181" spans="1:3" ht="14" x14ac:dyDescent="0.15">
      <c r="A181" t="str">
        <f t="shared" si="2"/>
        <v/>
      </c>
      <c r="B181" s="82" t="str">
        <f>IF(AND(Data!$N$4=1,Data!B179&lt;&gt;""),Data!B179,IF(AND(Data!$N$4=2,Data!C179&lt;&gt;""),Data!C179,IF(AND(Data!$N$4=3,Data!D179&lt;&gt;""),Data!D179,IF(AND(Data!$N$4=4,Data!E179&lt;&gt;""),Data!E179,IF(AND(Data!$N$4=5,Data!F179&lt;&gt;""),Data!F179,IF(AND(Data!$N$4=6,Data!G179&lt;&gt;""),Data!G179,IF(AND(Data!$N$4=7,Data!H179&lt;&gt;""),Data!H179,IF(AND(Data!$N$4=8,Data!I179&lt;&gt;""),Data!I179,IF(AND(Data!$N$4=9,Data!J179&lt;&gt;""),Data!J179,IF(AND(Data!$N$4=10,Data!K179&lt;&gt;""),Data!K179,""))))))))))</f>
        <v/>
      </c>
      <c r="C181" s="82" t="str">
        <f>IF(AND(Data!$N$5=1,Data!B179&lt;&gt;""),Data!B179,IF(AND(Data!$N$5=2,Data!C179&lt;&gt;""),Data!C179,IF(AND(Data!$N$5=3,Data!D179&lt;&gt;""),Data!D179,IF(AND(Data!$N$5=4,Data!E179&lt;&gt;""),Data!E179,IF(AND(Data!$N$5=5,Data!F179&lt;&gt;""),Data!F179,IF(AND(Data!$N$5=6,Data!G179&lt;&gt;""),Data!G179,IF(AND(Data!$N$5=7,Data!H179&lt;&gt;""),Data!H179,IF(AND(Data!$N$5=8,Data!I179&lt;&gt;""),Data!I179,IF(AND(Data!$N$5=9,Data!J179&lt;&gt;""),Data!J179,IF(AND(Data!$N$5=10,Data!K179&lt;&gt;""),Data!K179,""))))))))))</f>
        <v/>
      </c>
    </row>
    <row r="182" spans="1:3" ht="14" x14ac:dyDescent="0.15">
      <c r="A182" t="str">
        <f t="shared" si="2"/>
        <v/>
      </c>
      <c r="B182" s="82" t="str">
        <f>IF(AND(Data!$N$4=1,Data!B180&lt;&gt;""),Data!B180,IF(AND(Data!$N$4=2,Data!C180&lt;&gt;""),Data!C180,IF(AND(Data!$N$4=3,Data!D180&lt;&gt;""),Data!D180,IF(AND(Data!$N$4=4,Data!E180&lt;&gt;""),Data!E180,IF(AND(Data!$N$4=5,Data!F180&lt;&gt;""),Data!F180,IF(AND(Data!$N$4=6,Data!G180&lt;&gt;""),Data!G180,IF(AND(Data!$N$4=7,Data!H180&lt;&gt;""),Data!H180,IF(AND(Data!$N$4=8,Data!I180&lt;&gt;""),Data!I180,IF(AND(Data!$N$4=9,Data!J180&lt;&gt;""),Data!J180,IF(AND(Data!$N$4=10,Data!K180&lt;&gt;""),Data!K180,""))))))))))</f>
        <v/>
      </c>
      <c r="C182" s="82" t="str">
        <f>IF(AND(Data!$N$5=1,Data!B180&lt;&gt;""),Data!B180,IF(AND(Data!$N$5=2,Data!C180&lt;&gt;""),Data!C180,IF(AND(Data!$N$5=3,Data!D180&lt;&gt;""),Data!D180,IF(AND(Data!$N$5=4,Data!E180&lt;&gt;""),Data!E180,IF(AND(Data!$N$5=5,Data!F180&lt;&gt;""),Data!F180,IF(AND(Data!$N$5=6,Data!G180&lt;&gt;""),Data!G180,IF(AND(Data!$N$5=7,Data!H180&lt;&gt;""),Data!H180,IF(AND(Data!$N$5=8,Data!I180&lt;&gt;""),Data!I180,IF(AND(Data!$N$5=9,Data!J180&lt;&gt;""),Data!J180,IF(AND(Data!$N$5=10,Data!K180&lt;&gt;""),Data!K180,""))))))))))</f>
        <v/>
      </c>
    </row>
    <row r="183" spans="1:3" ht="14" x14ac:dyDescent="0.15">
      <c r="A183" t="str">
        <f t="shared" si="2"/>
        <v/>
      </c>
      <c r="B183" s="82" t="str">
        <f>IF(AND(Data!$N$4=1,Data!B181&lt;&gt;""),Data!B181,IF(AND(Data!$N$4=2,Data!C181&lt;&gt;""),Data!C181,IF(AND(Data!$N$4=3,Data!D181&lt;&gt;""),Data!D181,IF(AND(Data!$N$4=4,Data!E181&lt;&gt;""),Data!E181,IF(AND(Data!$N$4=5,Data!F181&lt;&gt;""),Data!F181,IF(AND(Data!$N$4=6,Data!G181&lt;&gt;""),Data!G181,IF(AND(Data!$N$4=7,Data!H181&lt;&gt;""),Data!H181,IF(AND(Data!$N$4=8,Data!I181&lt;&gt;""),Data!I181,IF(AND(Data!$N$4=9,Data!J181&lt;&gt;""),Data!J181,IF(AND(Data!$N$4=10,Data!K181&lt;&gt;""),Data!K181,""))))))))))</f>
        <v/>
      </c>
      <c r="C183" s="82" t="str">
        <f>IF(AND(Data!$N$5=1,Data!B181&lt;&gt;""),Data!B181,IF(AND(Data!$N$5=2,Data!C181&lt;&gt;""),Data!C181,IF(AND(Data!$N$5=3,Data!D181&lt;&gt;""),Data!D181,IF(AND(Data!$N$5=4,Data!E181&lt;&gt;""),Data!E181,IF(AND(Data!$N$5=5,Data!F181&lt;&gt;""),Data!F181,IF(AND(Data!$N$5=6,Data!G181&lt;&gt;""),Data!G181,IF(AND(Data!$N$5=7,Data!H181&lt;&gt;""),Data!H181,IF(AND(Data!$N$5=8,Data!I181&lt;&gt;""),Data!I181,IF(AND(Data!$N$5=9,Data!J181&lt;&gt;""),Data!J181,IF(AND(Data!$N$5=10,Data!K181&lt;&gt;""),Data!K181,""))))))))))</f>
        <v/>
      </c>
    </row>
    <row r="184" spans="1:3" ht="14" x14ac:dyDescent="0.15">
      <c r="A184" t="str">
        <f t="shared" si="2"/>
        <v/>
      </c>
      <c r="B184" s="82" t="str">
        <f>IF(AND(Data!$N$4=1,Data!B182&lt;&gt;""),Data!B182,IF(AND(Data!$N$4=2,Data!C182&lt;&gt;""),Data!C182,IF(AND(Data!$N$4=3,Data!D182&lt;&gt;""),Data!D182,IF(AND(Data!$N$4=4,Data!E182&lt;&gt;""),Data!E182,IF(AND(Data!$N$4=5,Data!F182&lt;&gt;""),Data!F182,IF(AND(Data!$N$4=6,Data!G182&lt;&gt;""),Data!G182,IF(AND(Data!$N$4=7,Data!H182&lt;&gt;""),Data!H182,IF(AND(Data!$N$4=8,Data!I182&lt;&gt;""),Data!I182,IF(AND(Data!$N$4=9,Data!J182&lt;&gt;""),Data!J182,IF(AND(Data!$N$4=10,Data!K182&lt;&gt;""),Data!K182,""))))))))))</f>
        <v/>
      </c>
      <c r="C184" s="82" t="str">
        <f>IF(AND(Data!$N$5=1,Data!B182&lt;&gt;""),Data!B182,IF(AND(Data!$N$5=2,Data!C182&lt;&gt;""),Data!C182,IF(AND(Data!$N$5=3,Data!D182&lt;&gt;""),Data!D182,IF(AND(Data!$N$5=4,Data!E182&lt;&gt;""),Data!E182,IF(AND(Data!$N$5=5,Data!F182&lt;&gt;""),Data!F182,IF(AND(Data!$N$5=6,Data!G182&lt;&gt;""),Data!G182,IF(AND(Data!$N$5=7,Data!H182&lt;&gt;""),Data!H182,IF(AND(Data!$N$5=8,Data!I182&lt;&gt;""),Data!I182,IF(AND(Data!$N$5=9,Data!J182&lt;&gt;""),Data!J182,IF(AND(Data!$N$5=10,Data!K182&lt;&gt;""),Data!K182,""))))))))))</f>
        <v/>
      </c>
    </row>
    <row r="185" spans="1:3" ht="14" x14ac:dyDescent="0.15">
      <c r="A185" t="str">
        <f t="shared" si="2"/>
        <v/>
      </c>
      <c r="B185" s="82" t="str">
        <f>IF(AND(Data!$N$4=1,Data!B183&lt;&gt;""),Data!B183,IF(AND(Data!$N$4=2,Data!C183&lt;&gt;""),Data!C183,IF(AND(Data!$N$4=3,Data!D183&lt;&gt;""),Data!D183,IF(AND(Data!$N$4=4,Data!E183&lt;&gt;""),Data!E183,IF(AND(Data!$N$4=5,Data!F183&lt;&gt;""),Data!F183,IF(AND(Data!$N$4=6,Data!G183&lt;&gt;""),Data!G183,IF(AND(Data!$N$4=7,Data!H183&lt;&gt;""),Data!H183,IF(AND(Data!$N$4=8,Data!I183&lt;&gt;""),Data!I183,IF(AND(Data!$N$4=9,Data!J183&lt;&gt;""),Data!J183,IF(AND(Data!$N$4=10,Data!K183&lt;&gt;""),Data!K183,""))))))))))</f>
        <v/>
      </c>
      <c r="C185" s="82" t="str">
        <f>IF(AND(Data!$N$5=1,Data!B183&lt;&gt;""),Data!B183,IF(AND(Data!$N$5=2,Data!C183&lt;&gt;""),Data!C183,IF(AND(Data!$N$5=3,Data!D183&lt;&gt;""),Data!D183,IF(AND(Data!$N$5=4,Data!E183&lt;&gt;""),Data!E183,IF(AND(Data!$N$5=5,Data!F183&lt;&gt;""),Data!F183,IF(AND(Data!$N$5=6,Data!G183&lt;&gt;""),Data!G183,IF(AND(Data!$N$5=7,Data!H183&lt;&gt;""),Data!H183,IF(AND(Data!$N$5=8,Data!I183&lt;&gt;""),Data!I183,IF(AND(Data!$N$5=9,Data!J183&lt;&gt;""),Data!J183,IF(AND(Data!$N$5=10,Data!K183&lt;&gt;""),Data!K183,""))))))))))</f>
        <v/>
      </c>
    </row>
    <row r="186" spans="1:3" ht="14" x14ac:dyDescent="0.15">
      <c r="A186" t="str">
        <f t="shared" si="2"/>
        <v/>
      </c>
      <c r="B186" s="82" t="str">
        <f>IF(AND(Data!$N$4=1,Data!B184&lt;&gt;""),Data!B184,IF(AND(Data!$N$4=2,Data!C184&lt;&gt;""),Data!C184,IF(AND(Data!$N$4=3,Data!D184&lt;&gt;""),Data!D184,IF(AND(Data!$N$4=4,Data!E184&lt;&gt;""),Data!E184,IF(AND(Data!$N$4=5,Data!F184&lt;&gt;""),Data!F184,IF(AND(Data!$N$4=6,Data!G184&lt;&gt;""),Data!G184,IF(AND(Data!$N$4=7,Data!H184&lt;&gt;""),Data!H184,IF(AND(Data!$N$4=8,Data!I184&lt;&gt;""),Data!I184,IF(AND(Data!$N$4=9,Data!J184&lt;&gt;""),Data!J184,IF(AND(Data!$N$4=10,Data!K184&lt;&gt;""),Data!K184,""))))))))))</f>
        <v/>
      </c>
      <c r="C186" s="82" t="str">
        <f>IF(AND(Data!$N$5=1,Data!B184&lt;&gt;""),Data!B184,IF(AND(Data!$N$5=2,Data!C184&lt;&gt;""),Data!C184,IF(AND(Data!$N$5=3,Data!D184&lt;&gt;""),Data!D184,IF(AND(Data!$N$5=4,Data!E184&lt;&gt;""),Data!E184,IF(AND(Data!$N$5=5,Data!F184&lt;&gt;""),Data!F184,IF(AND(Data!$N$5=6,Data!G184&lt;&gt;""),Data!G184,IF(AND(Data!$N$5=7,Data!H184&lt;&gt;""),Data!H184,IF(AND(Data!$N$5=8,Data!I184&lt;&gt;""),Data!I184,IF(AND(Data!$N$5=9,Data!J184&lt;&gt;""),Data!J184,IF(AND(Data!$N$5=10,Data!K184&lt;&gt;""),Data!K184,""))))))))))</f>
        <v/>
      </c>
    </row>
    <row r="187" spans="1:3" ht="14" x14ac:dyDescent="0.15">
      <c r="A187" t="str">
        <f t="shared" si="2"/>
        <v/>
      </c>
      <c r="B187" s="82" t="str">
        <f>IF(AND(Data!$N$4=1,Data!B185&lt;&gt;""),Data!B185,IF(AND(Data!$N$4=2,Data!C185&lt;&gt;""),Data!C185,IF(AND(Data!$N$4=3,Data!D185&lt;&gt;""),Data!D185,IF(AND(Data!$N$4=4,Data!E185&lt;&gt;""),Data!E185,IF(AND(Data!$N$4=5,Data!F185&lt;&gt;""),Data!F185,IF(AND(Data!$N$4=6,Data!G185&lt;&gt;""),Data!G185,IF(AND(Data!$N$4=7,Data!H185&lt;&gt;""),Data!H185,IF(AND(Data!$N$4=8,Data!I185&lt;&gt;""),Data!I185,IF(AND(Data!$N$4=9,Data!J185&lt;&gt;""),Data!J185,IF(AND(Data!$N$4=10,Data!K185&lt;&gt;""),Data!K185,""))))))))))</f>
        <v/>
      </c>
      <c r="C187" s="82" t="str">
        <f>IF(AND(Data!$N$5=1,Data!B185&lt;&gt;""),Data!B185,IF(AND(Data!$N$5=2,Data!C185&lt;&gt;""),Data!C185,IF(AND(Data!$N$5=3,Data!D185&lt;&gt;""),Data!D185,IF(AND(Data!$N$5=4,Data!E185&lt;&gt;""),Data!E185,IF(AND(Data!$N$5=5,Data!F185&lt;&gt;""),Data!F185,IF(AND(Data!$N$5=6,Data!G185&lt;&gt;""),Data!G185,IF(AND(Data!$N$5=7,Data!H185&lt;&gt;""),Data!H185,IF(AND(Data!$N$5=8,Data!I185&lt;&gt;""),Data!I185,IF(AND(Data!$N$5=9,Data!J185&lt;&gt;""),Data!J185,IF(AND(Data!$N$5=10,Data!K185&lt;&gt;""),Data!K185,""))))))))))</f>
        <v/>
      </c>
    </row>
    <row r="188" spans="1:3" ht="14" x14ac:dyDescent="0.15">
      <c r="A188" t="str">
        <f t="shared" si="2"/>
        <v/>
      </c>
      <c r="B188" s="82" t="str">
        <f>IF(AND(Data!$N$4=1,Data!B186&lt;&gt;""),Data!B186,IF(AND(Data!$N$4=2,Data!C186&lt;&gt;""),Data!C186,IF(AND(Data!$N$4=3,Data!D186&lt;&gt;""),Data!D186,IF(AND(Data!$N$4=4,Data!E186&lt;&gt;""),Data!E186,IF(AND(Data!$N$4=5,Data!F186&lt;&gt;""),Data!F186,IF(AND(Data!$N$4=6,Data!G186&lt;&gt;""),Data!G186,IF(AND(Data!$N$4=7,Data!H186&lt;&gt;""),Data!H186,IF(AND(Data!$N$4=8,Data!I186&lt;&gt;""),Data!I186,IF(AND(Data!$N$4=9,Data!J186&lt;&gt;""),Data!J186,IF(AND(Data!$N$4=10,Data!K186&lt;&gt;""),Data!K186,""))))))))))</f>
        <v/>
      </c>
      <c r="C188" s="82" t="str">
        <f>IF(AND(Data!$N$5=1,Data!B186&lt;&gt;""),Data!B186,IF(AND(Data!$N$5=2,Data!C186&lt;&gt;""),Data!C186,IF(AND(Data!$N$5=3,Data!D186&lt;&gt;""),Data!D186,IF(AND(Data!$N$5=4,Data!E186&lt;&gt;""),Data!E186,IF(AND(Data!$N$5=5,Data!F186&lt;&gt;""),Data!F186,IF(AND(Data!$N$5=6,Data!G186&lt;&gt;""),Data!G186,IF(AND(Data!$N$5=7,Data!H186&lt;&gt;""),Data!H186,IF(AND(Data!$N$5=8,Data!I186&lt;&gt;""),Data!I186,IF(AND(Data!$N$5=9,Data!J186&lt;&gt;""),Data!J186,IF(AND(Data!$N$5=10,Data!K186&lt;&gt;""),Data!K186,""))))))))))</f>
        <v/>
      </c>
    </row>
    <row r="189" spans="1:3" ht="14" x14ac:dyDescent="0.15">
      <c r="A189" t="str">
        <f t="shared" si="2"/>
        <v/>
      </c>
      <c r="B189" s="82" t="str">
        <f>IF(AND(Data!$N$4=1,Data!B187&lt;&gt;""),Data!B187,IF(AND(Data!$N$4=2,Data!C187&lt;&gt;""),Data!C187,IF(AND(Data!$N$4=3,Data!D187&lt;&gt;""),Data!D187,IF(AND(Data!$N$4=4,Data!E187&lt;&gt;""),Data!E187,IF(AND(Data!$N$4=5,Data!F187&lt;&gt;""),Data!F187,IF(AND(Data!$N$4=6,Data!G187&lt;&gt;""),Data!G187,IF(AND(Data!$N$4=7,Data!H187&lt;&gt;""),Data!H187,IF(AND(Data!$N$4=8,Data!I187&lt;&gt;""),Data!I187,IF(AND(Data!$N$4=9,Data!J187&lt;&gt;""),Data!J187,IF(AND(Data!$N$4=10,Data!K187&lt;&gt;""),Data!K187,""))))))))))</f>
        <v/>
      </c>
      <c r="C189" s="82" t="str">
        <f>IF(AND(Data!$N$5=1,Data!B187&lt;&gt;""),Data!B187,IF(AND(Data!$N$5=2,Data!C187&lt;&gt;""),Data!C187,IF(AND(Data!$N$5=3,Data!D187&lt;&gt;""),Data!D187,IF(AND(Data!$N$5=4,Data!E187&lt;&gt;""),Data!E187,IF(AND(Data!$N$5=5,Data!F187&lt;&gt;""),Data!F187,IF(AND(Data!$N$5=6,Data!G187&lt;&gt;""),Data!G187,IF(AND(Data!$N$5=7,Data!H187&lt;&gt;""),Data!H187,IF(AND(Data!$N$5=8,Data!I187&lt;&gt;""),Data!I187,IF(AND(Data!$N$5=9,Data!J187&lt;&gt;""),Data!J187,IF(AND(Data!$N$5=10,Data!K187&lt;&gt;""),Data!K187,""))))))))))</f>
        <v/>
      </c>
    </row>
    <row r="190" spans="1:3" ht="14" x14ac:dyDescent="0.15">
      <c r="A190" t="str">
        <f t="shared" si="2"/>
        <v/>
      </c>
      <c r="B190" s="82" t="str">
        <f>IF(AND(Data!$N$4=1,Data!B188&lt;&gt;""),Data!B188,IF(AND(Data!$N$4=2,Data!C188&lt;&gt;""),Data!C188,IF(AND(Data!$N$4=3,Data!D188&lt;&gt;""),Data!D188,IF(AND(Data!$N$4=4,Data!E188&lt;&gt;""),Data!E188,IF(AND(Data!$N$4=5,Data!F188&lt;&gt;""),Data!F188,IF(AND(Data!$N$4=6,Data!G188&lt;&gt;""),Data!G188,IF(AND(Data!$N$4=7,Data!H188&lt;&gt;""),Data!H188,IF(AND(Data!$N$4=8,Data!I188&lt;&gt;""),Data!I188,IF(AND(Data!$N$4=9,Data!J188&lt;&gt;""),Data!J188,IF(AND(Data!$N$4=10,Data!K188&lt;&gt;""),Data!K188,""))))))))))</f>
        <v/>
      </c>
      <c r="C190" s="82" t="str">
        <f>IF(AND(Data!$N$5=1,Data!B188&lt;&gt;""),Data!B188,IF(AND(Data!$N$5=2,Data!C188&lt;&gt;""),Data!C188,IF(AND(Data!$N$5=3,Data!D188&lt;&gt;""),Data!D188,IF(AND(Data!$N$5=4,Data!E188&lt;&gt;""),Data!E188,IF(AND(Data!$N$5=5,Data!F188&lt;&gt;""),Data!F188,IF(AND(Data!$N$5=6,Data!G188&lt;&gt;""),Data!G188,IF(AND(Data!$N$5=7,Data!H188&lt;&gt;""),Data!H188,IF(AND(Data!$N$5=8,Data!I188&lt;&gt;""),Data!I188,IF(AND(Data!$N$5=9,Data!J188&lt;&gt;""),Data!J188,IF(AND(Data!$N$5=10,Data!K188&lt;&gt;""),Data!K188,""))))))))))</f>
        <v/>
      </c>
    </row>
    <row r="191" spans="1:3" ht="14" x14ac:dyDescent="0.15">
      <c r="A191" t="str">
        <f t="shared" si="2"/>
        <v/>
      </c>
      <c r="B191" s="82" t="str">
        <f>IF(AND(Data!$N$4=1,Data!B189&lt;&gt;""),Data!B189,IF(AND(Data!$N$4=2,Data!C189&lt;&gt;""),Data!C189,IF(AND(Data!$N$4=3,Data!D189&lt;&gt;""),Data!D189,IF(AND(Data!$N$4=4,Data!E189&lt;&gt;""),Data!E189,IF(AND(Data!$N$4=5,Data!F189&lt;&gt;""),Data!F189,IF(AND(Data!$N$4=6,Data!G189&lt;&gt;""),Data!G189,IF(AND(Data!$N$4=7,Data!H189&lt;&gt;""),Data!H189,IF(AND(Data!$N$4=8,Data!I189&lt;&gt;""),Data!I189,IF(AND(Data!$N$4=9,Data!J189&lt;&gt;""),Data!J189,IF(AND(Data!$N$4=10,Data!K189&lt;&gt;""),Data!K189,""))))))))))</f>
        <v/>
      </c>
      <c r="C191" s="82" t="str">
        <f>IF(AND(Data!$N$5=1,Data!B189&lt;&gt;""),Data!B189,IF(AND(Data!$N$5=2,Data!C189&lt;&gt;""),Data!C189,IF(AND(Data!$N$5=3,Data!D189&lt;&gt;""),Data!D189,IF(AND(Data!$N$5=4,Data!E189&lt;&gt;""),Data!E189,IF(AND(Data!$N$5=5,Data!F189&lt;&gt;""),Data!F189,IF(AND(Data!$N$5=6,Data!G189&lt;&gt;""),Data!G189,IF(AND(Data!$N$5=7,Data!H189&lt;&gt;""),Data!H189,IF(AND(Data!$N$5=8,Data!I189&lt;&gt;""),Data!I189,IF(AND(Data!$N$5=9,Data!J189&lt;&gt;""),Data!J189,IF(AND(Data!$N$5=10,Data!K189&lt;&gt;""),Data!K189,""))))))))))</f>
        <v/>
      </c>
    </row>
    <row r="192" spans="1:3" ht="14" x14ac:dyDescent="0.15">
      <c r="A192" t="str">
        <f t="shared" si="2"/>
        <v/>
      </c>
      <c r="B192" s="82" t="str">
        <f>IF(AND(Data!$N$4=1,Data!B190&lt;&gt;""),Data!B190,IF(AND(Data!$N$4=2,Data!C190&lt;&gt;""),Data!C190,IF(AND(Data!$N$4=3,Data!D190&lt;&gt;""),Data!D190,IF(AND(Data!$N$4=4,Data!E190&lt;&gt;""),Data!E190,IF(AND(Data!$N$4=5,Data!F190&lt;&gt;""),Data!F190,IF(AND(Data!$N$4=6,Data!G190&lt;&gt;""),Data!G190,IF(AND(Data!$N$4=7,Data!H190&lt;&gt;""),Data!H190,IF(AND(Data!$N$4=8,Data!I190&lt;&gt;""),Data!I190,IF(AND(Data!$N$4=9,Data!J190&lt;&gt;""),Data!J190,IF(AND(Data!$N$4=10,Data!K190&lt;&gt;""),Data!K190,""))))))))))</f>
        <v/>
      </c>
      <c r="C192" s="82" t="str">
        <f>IF(AND(Data!$N$5=1,Data!B190&lt;&gt;""),Data!B190,IF(AND(Data!$N$5=2,Data!C190&lt;&gt;""),Data!C190,IF(AND(Data!$N$5=3,Data!D190&lt;&gt;""),Data!D190,IF(AND(Data!$N$5=4,Data!E190&lt;&gt;""),Data!E190,IF(AND(Data!$N$5=5,Data!F190&lt;&gt;""),Data!F190,IF(AND(Data!$N$5=6,Data!G190&lt;&gt;""),Data!G190,IF(AND(Data!$N$5=7,Data!H190&lt;&gt;""),Data!H190,IF(AND(Data!$N$5=8,Data!I190&lt;&gt;""),Data!I190,IF(AND(Data!$N$5=9,Data!J190&lt;&gt;""),Data!J190,IF(AND(Data!$N$5=10,Data!K190&lt;&gt;""),Data!K190,""))))))))))</f>
        <v/>
      </c>
    </row>
    <row r="193" spans="1:3" ht="14" x14ac:dyDescent="0.15">
      <c r="A193" t="str">
        <f t="shared" si="2"/>
        <v/>
      </c>
      <c r="B193" s="82" t="str">
        <f>IF(AND(Data!$N$4=1,Data!B191&lt;&gt;""),Data!B191,IF(AND(Data!$N$4=2,Data!C191&lt;&gt;""),Data!C191,IF(AND(Data!$N$4=3,Data!D191&lt;&gt;""),Data!D191,IF(AND(Data!$N$4=4,Data!E191&lt;&gt;""),Data!E191,IF(AND(Data!$N$4=5,Data!F191&lt;&gt;""),Data!F191,IF(AND(Data!$N$4=6,Data!G191&lt;&gt;""),Data!G191,IF(AND(Data!$N$4=7,Data!H191&lt;&gt;""),Data!H191,IF(AND(Data!$N$4=8,Data!I191&lt;&gt;""),Data!I191,IF(AND(Data!$N$4=9,Data!J191&lt;&gt;""),Data!J191,IF(AND(Data!$N$4=10,Data!K191&lt;&gt;""),Data!K191,""))))))))))</f>
        <v/>
      </c>
      <c r="C193" s="82" t="str">
        <f>IF(AND(Data!$N$5=1,Data!B191&lt;&gt;""),Data!B191,IF(AND(Data!$N$5=2,Data!C191&lt;&gt;""),Data!C191,IF(AND(Data!$N$5=3,Data!D191&lt;&gt;""),Data!D191,IF(AND(Data!$N$5=4,Data!E191&lt;&gt;""),Data!E191,IF(AND(Data!$N$5=5,Data!F191&lt;&gt;""),Data!F191,IF(AND(Data!$N$5=6,Data!G191&lt;&gt;""),Data!G191,IF(AND(Data!$N$5=7,Data!H191&lt;&gt;""),Data!H191,IF(AND(Data!$N$5=8,Data!I191&lt;&gt;""),Data!I191,IF(AND(Data!$N$5=9,Data!J191&lt;&gt;""),Data!J191,IF(AND(Data!$N$5=10,Data!K191&lt;&gt;""),Data!K191,""))))))))))</f>
        <v/>
      </c>
    </row>
    <row r="194" spans="1:3" ht="14" x14ac:dyDescent="0.15">
      <c r="A194" t="str">
        <f t="shared" si="2"/>
        <v/>
      </c>
      <c r="B194" s="82" t="str">
        <f>IF(AND(Data!$N$4=1,Data!B192&lt;&gt;""),Data!B192,IF(AND(Data!$N$4=2,Data!C192&lt;&gt;""),Data!C192,IF(AND(Data!$N$4=3,Data!D192&lt;&gt;""),Data!D192,IF(AND(Data!$N$4=4,Data!E192&lt;&gt;""),Data!E192,IF(AND(Data!$N$4=5,Data!F192&lt;&gt;""),Data!F192,IF(AND(Data!$N$4=6,Data!G192&lt;&gt;""),Data!G192,IF(AND(Data!$N$4=7,Data!H192&lt;&gt;""),Data!H192,IF(AND(Data!$N$4=8,Data!I192&lt;&gt;""),Data!I192,IF(AND(Data!$N$4=9,Data!J192&lt;&gt;""),Data!J192,IF(AND(Data!$N$4=10,Data!K192&lt;&gt;""),Data!K192,""))))))))))</f>
        <v/>
      </c>
      <c r="C194" s="82" t="str">
        <f>IF(AND(Data!$N$5=1,Data!B192&lt;&gt;""),Data!B192,IF(AND(Data!$N$5=2,Data!C192&lt;&gt;""),Data!C192,IF(AND(Data!$N$5=3,Data!D192&lt;&gt;""),Data!D192,IF(AND(Data!$N$5=4,Data!E192&lt;&gt;""),Data!E192,IF(AND(Data!$N$5=5,Data!F192&lt;&gt;""),Data!F192,IF(AND(Data!$N$5=6,Data!G192&lt;&gt;""),Data!G192,IF(AND(Data!$N$5=7,Data!H192&lt;&gt;""),Data!H192,IF(AND(Data!$N$5=8,Data!I192&lt;&gt;""),Data!I192,IF(AND(Data!$N$5=9,Data!J192&lt;&gt;""),Data!J192,IF(AND(Data!$N$5=10,Data!K192&lt;&gt;""),Data!K192,""))))))))))</f>
        <v/>
      </c>
    </row>
    <row r="195" spans="1:3" ht="14" x14ac:dyDescent="0.15">
      <c r="A195" t="str">
        <f t="shared" si="2"/>
        <v/>
      </c>
      <c r="B195" s="82" t="str">
        <f>IF(AND(Data!$N$4=1,Data!B193&lt;&gt;""),Data!B193,IF(AND(Data!$N$4=2,Data!C193&lt;&gt;""),Data!C193,IF(AND(Data!$N$4=3,Data!D193&lt;&gt;""),Data!D193,IF(AND(Data!$N$4=4,Data!E193&lt;&gt;""),Data!E193,IF(AND(Data!$N$4=5,Data!F193&lt;&gt;""),Data!F193,IF(AND(Data!$N$4=6,Data!G193&lt;&gt;""),Data!G193,IF(AND(Data!$N$4=7,Data!H193&lt;&gt;""),Data!H193,IF(AND(Data!$N$4=8,Data!I193&lt;&gt;""),Data!I193,IF(AND(Data!$N$4=9,Data!J193&lt;&gt;""),Data!J193,IF(AND(Data!$N$4=10,Data!K193&lt;&gt;""),Data!K193,""))))))))))</f>
        <v/>
      </c>
      <c r="C195" s="82" t="str">
        <f>IF(AND(Data!$N$5=1,Data!B193&lt;&gt;""),Data!B193,IF(AND(Data!$N$5=2,Data!C193&lt;&gt;""),Data!C193,IF(AND(Data!$N$5=3,Data!D193&lt;&gt;""),Data!D193,IF(AND(Data!$N$5=4,Data!E193&lt;&gt;""),Data!E193,IF(AND(Data!$N$5=5,Data!F193&lt;&gt;""),Data!F193,IF(AND(Data!$N$5=6,Data!G193&lt;&gt;""),Data!G193,IF(AND(Data!$N$5=7,Data!H193&lt;&gt;""),Data!H193,IF(AND(Data!$N$5=8,Data!I193&lt;&gt;""),Data!I193,IF(AND(Data!$N$5=9,Data!J193&lt;&gt;""),Data!J193,IF(AND(Data!$N$5=10,Data!K193&lt;&gt;""),Data!K193,""))))))))))</f>
        <v/>
      </c>
    </row>
    <row r="196" spans="1:3" ht="14" x14ac:dyDescent="0.15">
      <c r="A196" t="str">
        <f t="shared" si="2"/>
        <v/>
      </c>
      <c r="B196" s="82" t="str">
        <f>IF(AND(Data!$N$4=1,Data!B194&lt;&gt;""),Data!B194,IF(AND(Data!$N$4=2,Data!C194&lt;&gt;""),Data!C194,IF(AND(Data!$N$4=3,Data!D194&lt;&gt;""),Data!D194,IF(AND(Data!$N$4=4,Data!E194&lt;&gt;""),Data!E194,IF(AND(Data!$N$4=5,Data!F194&lt;&gt;""),Data!F194,IF(AND(Data!$N$4=6,Data!G194&lt;&gt;""),Data!G194,IF(AND(Data!$N$4=7,Data!H194&lt;&gt;""),Data!H194,IF(AND(Data!$N$4=8,Data!I194&lt;&gt;""),Data!I194,IF(AND(Data!$N$4=9,Data!J194&lt;&gt;""),Data!J194,IF(AND(Data!$N$4=10,Data!K194&lt;&gt;""),Data!K194,""))))))))))</f>
        <v/>
      </c>
      <c r="C196" s="82" t="str">
        <f>IF(AND(Data!$N$5=1,Data!B194&lt;&gt;""),Data!B194,IF(AND(Data!$N$5=2,Data!C194&lt;&gt;""),Data!C194,IF(AND(Data!$N$5=3,Data!D194&lt;&gt;""),Data!D194,IF(AND(Data!$N$5=4,Data!E194&lt;&gt;""),Data!E194,IF(AND(Data!$N$5=5,Data!F194&lt;&gt;""),Data!F194,IF(AND(Data!$N$5=6,Data!G194&lt;&gt;""),Data!G194,IF(AND(Data!$N$5=7,Data!H194&lt;&gt;""),Data!H194,IF(AND(Data!$N$5=8,Data!I194&lt;&gt;""),Data!I194,IF(AND(Data!$N$5=9,Data!J194&lt;&gt;""),Data!J194,IF(AND(Data!$N$5=10,Data!K194&lt;&gt;""),Data!K194,""))))))))))</f>
        <v/>
      </c>
    </row>
    <row r="197" spans="1:3" ht="14" x14ac:dyDescent="0.15">
      <c r="A197" t="str">
        <f t="shared" si="2"/>
        <v/>
      </c>
      <c r="B197" s="82" t="str">
        <f>IF(AND(Data!$N$4=1,Data!B195&lt;&gt;""),Data!B195,IF(AND(Data!$N$4=2,Data!C195&lt;&gt;""),Data!C195,IF(AND(Data!$N$4=3,Data!D195&lt;&gt;""),Data!D195,IF(AND(Data!$N$4=4,Data!E195&lt;&gt;""),Data!E195,IF(AND(Data!$N$4=5,Data!F195&lt;&gt;""),Data!F195,IF(AND(Data!$N$4=6,Data!G195&lt;&gt;""),Data!G195,IF(AND(Data!$N$4=7,Data!H195&lt;&gt;""),Data!H195,IF(AND(Data!$N$4=8,Data!I195&lt;&gt;""),Data!I195,IF(AND(Data!$N$4=9,Data!J195&lt;&gt;""),Data!J195,IF(AND(Data!$N$4=10,Data!K195&lt;&gt;""),Data!K195,""))))))))))</f>
        <v/>
      </c>
      <c r="C197" s="82" t="str">
        <f>IF(AND(Data!$N$5=1,Data!B195&lt;&gt;""),Data!B195,IF(AND(Data!$N$5=2,Data!C195&lt;&gt;""),Data!C195,IF(AND(Data!$N$5=3,Data!D195&lt;&gt;""),Data!D195,IF(AND(Data!$N$5=4,Data!E195&lt;&gt;""),Data!E195,IF(AND(Data!$N$5=5,Data!F195&lt;&gt;""),Data!F195,IF(AND(Data!$N$5=6,Data!G195&lt;&gt;""),Data!G195,IF(AND(Data!$N$5=7,Data!H195&lt;&gt;""),Data!H195,IF(AND(Data!$N$5=8,Data!I195&lt;&gt;""),Data!I195,IF(AND(Data!$N$5=9,Data!J195&lt;&gt;""),Data!J195,IF(AND(Data!$N$5=10,Data!K195&lt;&gt;""),Data!K195,""))))))))))</f>
        <v/>
      </c>
    </row>
    <row r="198" spans="1:3" ht="14" x14ac:dyDescent="0.15">
      <c r="A198" t="str">
        <f t="shared" si="2"/>
        <v/>
      </c>
      <c r="B198" s="82" t="str">
        <f>IF(AND(Data!$N$4=1,Data!B196&lt;&gt;""),Data!B196,IF(AND(Data!$N$4=2,Data!C196&lt;&gt;""),Data!C196,IF(AND(Data!$N$4=3,Data!D196&lt;&gt;""),Data!D196,IF(AND(Data!$N$4=4,Data!E196&lt;&gt;""),Data!E196,IF(AND(Data!$N$4=5,Data!F196&lt;&gt;""),Data!F196,IF(AND(Data!$N$4=6,Data!G196&lt;&gt;""),Data!G196,IF(AND(Data!$N$4=7,Data!H196&lt;&gt;""),Data!H196,IF(AND(Data!$N$4=8,Data!I196&lt;&gt;""),Data!I196,IF(AND(Data!$N$4=9,Data!J196&lt;&gt;""),Data!J196,IF(AND(Data!$N$4=10,Data!K196&lt;&gt;""),Data!K196,""))))))))))</f>
        <v/>
      </c>
      <c r="C198" s="82" t="str">
        <f>IF(AND(Data!$N$5=1,Data!B196&lt;&gt;""),Data!B196,IF(AND(Data!$N$5=2,Data!C196&lt;&gt;""),Data!C196,IF(AND(Data!$N$5=3,Data!D196&lt;&gt;""),Data!D196,IF(AND(Data!$N$5=4,Data!E196&lt;&gt;""),Data!E196,IF(AND(Data!$N$5=5,Data!F196&lt;&gt;""),Data!F196,IF(AND(Data!$N$5=6,Data!G196&lt;&gt;""),Data!G196,IF(AND(Data!$N$5=7,Data!H196&lt;&gt;""),Data!H196,IF(AND(Data!$N$5=8,Data!I196&lt;&gt;""),Data!I196,IF(AND(Data!$N$5=9,Data!J196&lt;&gt;""),Data!J196,IF(AND(Data!$N$5=10,Data!K196&lt;&gt;""),Data!K196,""))))))))))</f>
        <v/>
      </c>
    </row>
    <row r="199" spans="1:3" ht="14" x14ac:dyDescent="0.15">
      <c r="A199" t="str">
        <f t="shared" ref="A199:A204" si="3">IF(AND(B199&lt;&gt;""),1+A198,"")</f>
        <v/>
      </c>
      <c r="B199" s="82" t="str">
        <f>IF(AND(Data!$N$4=1,Data!B197&lt;&gt;""),Data!B197,IF(AND(Data!$N$4=2,Data!C197&lt;&gt;""),Data!C197,IF(AND(Data!$N$4=3,Data!D197&lt;&gt;""),Data!D197,IF(AND(Data!$N$4=4,Data!E197&lt;&gt;""),Data!E197,IF(AND(Data!$N$4=5,Data!F197&lt;&gt;""),Data!F197,IF(AND(Data!$N$4=6,Data!G197&lt;&gt;""),Data!G197,IF(AND(Data!$N$4=7,Data!H197&lt;&gt;""),Data!H197,IF(AND(Data!$N$4=8,Data!I197&lt;&gt;""),Data!I197,IF(AND(Data!$N$4=9,Data!J197&lt;&gt;""),Data!J197,IF(AND(Data!$N$4=10,Data!K197&lt;&gt;""),Data!K197,""))))))))))</f>
        <v/>
      </c>
      <c r="C199" s="82" t="str">
        <f>IF(AND(Data!$N$5=1,Data!B197&lt;&gt;""),Data!B197,IF(AND(Data!$N$5=2,Data!C197&lt;&gt;""),Data!C197,IF(AND(Data!$N$5=3,Data!D197&lt;&gt;""),Data!D197,IF(AND(Data!$N$5=4,Data!E197&lt;&gt;""),Data!E197,IF(AND(Data!$N$5=5,Data!F197&lt;&gt;""),Data!F197,IF(AND(Data!$N$5=6,Data!G197&lt;&gt;""),Data!G197,IF(AND(Data!$N$5=7,Data!H197&lt;&gt;""),Data!H197,IF(AND(Data!$N$5=8,Data!I197&lt;&gt;""),Data!I197,IF(AND(Data!$N$5=9,Data!J197&lt;&gt;""),Data!J197,IF(AND(Data!$N$5=10,Data!K197&lt;&gt;""),Data!K197,""))))))))))</f>
        <v/>
      </c>
    </row>
    <row r="200" spans="1:3" ht="14" x14ac:dyDescent="0.15">
      <c r="A200" t="str">
        <f t="shared" si="3"/>
        <v/>
      </c>
      <c r="B200" s="82" t="str">
        <f>IF(AND(Data!$N$4=1,Data!B198&lt;&gt;""),Data!B198,IF(AND(Data!$N$4=2,Data!C198&lt;&gt;""),Data!C198,IF(AND(Data!$N$4=3,Data!D198&lt;&gt;""),Data!D198,IF(AND(Data!$N$4=4,Data!E198&lt;&gt;""),Data!E198,IF(AND(Data!$N$4=5,Data!F198&lt;&gt;""),Data!F198,IF(AND(Data!$N$4=6,Data!G198&lt;&gt;""),Data!G198,IF(AND(Data!$N$4=7,Data!H198&lt;&gt;""),Data!H198,IF(AND(Data!$N$4=8,Data!I198&lt;&gt;""),Data!I198,IF(AND(Data!$N$4=9,Data!J198&lt;&gt;""),Data!J198,IF(AND(Data!$N$4=10,Data!K198&lt;&gt;""),Data!K198,""))))))))))</f>
        <v/>
      </c>
      <c r="C200" s="82" t="str">
        <f>IF(AND(Data!$N$5=1,Data!B198&lt;&gt;""),Data!B198,IF(AND(Data!$N$5=2,Data!C198&lt;&gt;""),Data!C198,IF(AND(Data!$N$5=3,Data!D198&lt;&gt;""),Data!D198,IF(AND(Data!$N$5=4,Data!E198&lt;&gt;""),Data!E198,IF(AND(Data!$N$5=5,Data!F198&lt;&gt;""),Data!F198,IF(AND(Data!$N$5=6,Data!G198&lt;&gt;""),Data!G198,IF(AND(Data!$N$5=7,Data!H198&lt;&gt;""),Data!H198,IF(AND(Data!$N$5=8,Data!I198&lt;&gt;""),Data!I198,IF(AND(Data!$N$5=9,Data!J198&lt;&gt;""),Data!J198,IF(AND(Data!$N$5=10,Data!K198&lt;&gt;""),Data!K198,""))))))))))</f>
        <v/>
      </c>
    </row>
    <row r="201" spans="1:3" ht="14" x14ac:dyDescent="0.15">
      <c r="A201" t="str">
        <f t="shared" si="3"/>
        <v/>
      </c>
      <c r="B201" s="82" t="str">
        <f>IF(AND(Data!$N$4=1,Data!B199&lt;&gt;""),Data!B199,IF(AND(Data!$N$4=2,Data!C199&lt;&gt;""),Data!C199,IF(AND(Data!$N$4=3,Data!D199&lt;&gt;""),Data!D199,IF(AND(Data!$N$4=4,Data!E199&lt;&gt;""),Data!E199,IF(AND(Data!$N$4=5,Data!F199&lt;&gt;""),Data!F199,IF(AND(Data!$N$4=6,Data!G199&lt;&gt;""),Data!G199,IF(AND(Data!$N$4=7,Data!H199&lt;&gt;""),Data!H199,IF(AND(Data!$N$4=8,Data!I199&lt;&gt;""),Data!I199,IF(AND(Data!$N$4=9,Data!J199&lt;&gt;""),Data!J199,IF(AND(Data!$N$4=10,Data!K199&lt;&gt;""),Data!K199,""))))))))))</f>
        <v/>
      </c>
      <c r="C201" s="82" t="str">
        <f>IF(AND(Data!$N$5=1,Data!B199&lt;&gt;""),Data!B199,IF(AND(Data!$N$5=2,Data!C199&lt;&gt;""),Data!C199,IF(AND(Data!$N$5=3,Data!D199&lt;&gt;""),Data!D199,IF(AND(Data!$N$5=4,Data!E199&lt;&gt;""),Data!E199,IF(AND(Data!$N$5=5,Data!F199&lt;&gt;""),Data!F199,IF(AND(Data!$N$5=6,Data!G199&lt;&gt;""),Data!G199,IF(AND(Data!$N$5=7,Data!H199&lt;&gt;""),Data!H199,IF(AND(Data!$N$5=8,Data!I199&lt;&gt;""),Data!I199,IF(AND(Data!$N$5=9,Data!J199&lt;&gt;""),Data!J199,IF(AND(Data!$N$5=10,Data!K199&lt;&gt;""),Data!K199,""))))))))))</f>
        <v/>
      </c>
    </row>
    <row r="202" spans="1:3" ht="14" x14ac:dyDescent="0.15">
      <c r="A202" t="str">
        <f t="shared" si="3"/>
        <v/>
      </c>
      <c r="B202" s="82" t="str">
        <f>IF(AND(Data!$N$4=1,Data!B200&lt;&gt;""),Data!B200,IF(AND(Data!$N$4=2,Data!C200&lt;&gt;""),Data!C200,IF(AND(Data!$N$4=3,Data!D200&lt;&gt;""),Data!D200,IF(AND(Data!$N$4=4,Data!E200&lt;&gt;""),Data!E200,IF(AND(Data!$N$4=5,Data!F200&lt;&gt;""),Data!F200,IF(AND(Data!$N$4=6,Data!G200&lt;&gt;""),Data!G200,IF(AND(Data!$N$4=7,Data!H200&lt;&gt;""),Data!H200,IF(AND(Data!$N$4=8,Data!I200&lt;&gt;""),Data!I200,IF(AND(Data!$N$4=9,Data!J200&lt;&gt;""),Data!J200,IF(AND(Data!$N$4=10,Data!K200&lt;&gt;""),Data!K200,""))))))))))</f>
        <v/>
      </c>
      <c r="C202" s="82" t="str">
        <f>IF(AND(Data!$N$5=1,Data!B200&lt;&gt;""),Data!B200,IF(AND(Data!$N$5=2,Data!C200&lt;&gt;""),Data!C200,IF(AND(Data!$N$5=3,Data!D200&lt;&gt;""),Data!D200,IF(AND(Data!$N$5=4,Data!E200&lt;&gt;""),Data!E200,IF(AND(Data!$N$5=5,Data!F200&lt;&gt;""),Data!F200,IF(AND(Data!$N$5=6,Data!G200&lt;&gt;""),Data!G200,IF(AND(Data!$N$5=7,Data!H200&lt;&gt;""),Data!H200,IF(AND(Data!$N$5=8,Data!I200&lt;&gt;""),Data!I200,IF(AND(Data!$N$5=9,Data!J200&lt;&gt;""),Data!J200,IF(AND(Data!$N$5=10,Data!K200&lt;&gt;""),Data!K200,""))))))))))</f>
        <v/>
      </c>
    </row>
    <row r="203" spans="1:3" ht="14" x14ac:dyDescent="0.15">
      <c r="A203" t="str">
        <f t="shared" si="3"/>
        <v/>
      </c>
      <c r="B203" s="82" t="str">
        <f>IF(AND(Data!$N$4=1,Data!B201&lt;&gt;""),Data!B201,IF(AND(Data!$N$4=2,Data!C201&lt;&gt;""),Data!C201,IF(AND(Data!$N$4=3,Data!D201&lt;&gt;""),Data!D201,IF(AND(Data!$N$4=4,Data!E201&lt;&gt;""),Data!E201,IF(AND(Data!$N$4=5,Data!F201&lt;&gt;""),Data!F201,IF(AND(Data!$N$4=6,Data!G201&lt;&gt;""),Data!G201,IF(AND(Data!$N$4=7,Data!H201&lt;&gt;""),Data!H201,IF(AND(Data!$N$4=8,Data!I201&lt;&gt;""),Data!I201,IF(AND(Data!$N$4=9,Data!J201&lt;&gt;""),Data!J201,IF(AND(Data!$N$4=10,Data!K201&lt;&gt;""),Data!K201,""))))))))))</f>
        <v/>
      </c>
      <c r="C203" s="82" t="str">
        <f>IF(AND(Data!$N$5=1,Data!B201&lt;&gt;""),Data!B201,IF(AND(Data!$N$5=2,Data!C201&lt;&gt;""),Data!C201,IF(AND(Data!$N$5=3,Data!D201&lt;&gt;""),Data!D201,IF(AND(Data!$N$5=4,Data!E201&lt;&gt;""),Data!E201,IF(AND(Data!$N$5=5,Data!F201&lt;&gt;""),Data!F201,IF(AND(Data!$N$5=6,Data!G201&lt;&gt;""),Data!G201,IF(AND(Data!$N$5=7,Data!H201&lt;&gt;""),Data!H201,IF(AND(Data!$N$5=8,Data!I201&lt;&gt;""),Data!I201,IF(AND(Data!$N$5=9,Data!J201&lt;&gt;""),Data!J201,IF(AND(Data!$N$5=10,Data!K201&lt;&gt;""),Data!K201,""))))))))))</f>
        <v/>
      </c>
    </row>
    <row r="204" spans="1:3" ht="14" x14ac:dyDescent="0.15">
      <c r="A204" t="str">
        <f t="shared" si="3"/>
        <v/>
      </c>
      <c r="B204" s="82" t="str">
        <f>IF(AND(Data!$N$4=1,Data!B202&lt;&gt;""),Data!B202,IF(AND(Data!$N$4=2,Data!C202&lt;&gt;""),Data!C202,IF(AND(Data!$N$4=3,Data!D202&lt;&gt;""),Data!D202,IF(AND(Data!$N$4=4,Data!E202&lt;&gt;""),Data!E202,IF(AND(Data!$N$4=5,Data!F202&lt;&gt;""),Data!F202,IF(AND(Data!$N$4=6,Data!G202&lt;&gt;""),Data!G202,IF(AND(Data!$N$4=7,Data!H202&lt;&gt;""),Data!H202,IF(AND(Data!$N$4=8,Data!I202&lt;&gt;""),Data!I202,IF(AND(Data!$N$4=9,Data!J202&lt;&gt;""),Data!J202,IF(AND(Data!$N$4=10,Data!K202&lt;&gt;""),Data!K202,""))))))))))</f>
        <v/>
      </c>
      <c r="C204" s="82" t="str">
        <f>IF(AND(Data!$N$5=1,Data!B202&lt;&gt;""),Data!B202,IF(AND(Data!$N$5=2,Data!C202&lt;&gt;""),Data!C202,IF(AND(Data!$N$5=3,Data!D202&lt;&gt;""),Data!D202,IF(AND(Data!$N$5=4,Data!E202&lt;&gt;""),Data!E202,IF(AND(Data!$N$5=5,Data!F202&lt;&gt;""),Data!F202,IF(AND(Data!$N$5=6,Data!G202&lt;&gt;""),Data!G202,IF(AND(Data!$N$5=7,Data!H202&lt;&gt;""),Data!H202,IF(AND(Data!$N$5=8,Data!I202&lt;&gt;""),Data!I202,IF(AND(Data!$N$5=9,Data!J202&lt;&gt;""),Data!J202,IF(AND(Data!$N$5=10,Data!K202&lt;&gt;""),Data!K202,""))))))))))</f>
        <v/>
      </c>
    </row>
    <row r="205" spans="1:3" ht="16" hidden="1" x14ac:dyDescent="0.2">
      <c r="B205" s="36" t="str">
        <f>IF(B5="",0,"")</f>
        <v/>
      </c>
      <c r="C205" s="36">
        <f>IF(D5="",0,"")</f>
        <v>0</v>
      </c>
    </row>
  </sheetData>
  <sheetProtection sheet="1" objects="1" scenarios="1"/>
  <mergeCells count="4">
    <mergeCell ref="E23:I23"/>
    <mergeCell ref="E33:F33"/>
    <mergeCell ref="H33:I33"/>
    <mergeCell ref="C1:F1"/>
  </mergeCells>
  <pageMargins left="0.75" right="0.75" top="1" bottom="1" header="0.5" footer="0.5"/>
  <pageSetup orientation="portrait"/>
  <ignoredErrors>
    <ignoredError sqref="B5:C204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zoomScale="150" zoomScaleNormal="150" workbookViewId="0">
      <selection activeCell="B1" sqref="B1:F1"/>
    </sheetView>
  </sheetViews>
  <sheetFormatPr baseColWidth="10" defaultColWidth="8.83203125" defaultRowHeight="13" x14ac:dyDescent="0.15"/>
  <cols>
    <col min="2" max="2" width="15.1640625" customWidth="1"/>
    <col min="3" max="3" width="16.33203125" customWidth="1"/>
    <col min="4" max="4" width="13" customWidth="1"/>
    <col min="5" max="5" width="17" customWidth="1"/>
    <col min="6" max="6" width="13.5" customWidth="1"/>
    <col min="7" max="7" width="12.1640625" customWidth="1"/>
    <col min="8" max="9" width="10.5" customWidth="1"/>
  </cols>
  <sheetData>
    <row r="1" spans="1:9" ht="16" x14ac:dyDescent="0.2">
      <c r="A1" s="21"/>
      <c r="B1" s="163" t="s">
        <v>68</v>
      </c>
      <c r="C1" s="164"/>
      <c r="D1" s="164"/>
      <c r="E1" s="164"/>
      <c r="F1" s="165"/>
    </row>
    <row r="4" spans="1:9" ht="16" x14ac:dyDescent="0.2">
      <c r="B4" s="160" t="s">
        <v>53</v>
      </c>
      <c r="C4" s="154"/>
      <c r="D4" s="155"/>
    </row>
    <row r="5" spans="1:9" ht="16" x14ac:dyDescent="0.2">
      <c r="B5" s="26" t="s">
        <v>61</v>
      </c>
      <c r="C5" s="26" t="s">
        <v>40</v>
      </c>
      <c r="D5" s="66" t="s">
        <v>54</v>
      </c>
      <c r="E5" s="26" t="s">
        <v>62</v>
      </c>
      <c r="F5" s="67" t="s">
        <v>55</v>
      </c>
      <c r="G5" s="166" t="s">
        <v>16</v>
      </c>
      <c r="H5" s="167"/>
    </row>
    <row r="6" spans="1:9" ht="14" x14ac:dyDescent="0.15">
      <c r="B6" s="68">
        <v>0.95</v>
      </c>
      <c r="C6" s="69">
        <f ca="1">Simple!F25</f>
        <v>58.691765943109544</v>
      </c>
      <c r="D6" s="66" t="s">
        <v>54</v>
      </c>
      <c r="E6" s="69">
        <f ca="1">IF(C6&lt;&gt;"",TINV(1-B6, Simple!I34-2)*Simple!N7,"")</f>
        <v>15.593473580189425</v>
      </c>
      <c r="F6" s="67" t="s">
        <v>55</v>
      </c>
      <c r="G6" s="69">
        <f ca="1">IF(C6&lt;&gt;"",C6-E6,"")</f>
        <v>43.09829236292012</v>
      </c>
      <c r="H6" s="69">
        <f ca="1">IF(C6&lt;&gt;"",C6+E6,"")</f>
        <v>74.285239523298969</v>
      </c>
    </row>
    <row r="8" spans="1:9" ht="16" x14ac:dyDescent="0.2">
      <c r="B8" s="160" t="s">
        <v>66</v>
      </c>
      <c r="C8" s="154"/>
      <c r="D8" s="168"/>
    </row>
    <row r="9" spans="1:9" ht="16" customHeight="1" x14ac:dyDescent="0.15">
      <c r="B9" s="109" t="s">
        <v>83</v>
      </c>
      <c r="C9" s="62">
        <f ca="1">IF(C6&lt;&gt;"",C6/Simple!N7,"")</f>
        <v>7.461428024585838</v>
      </c>
      <c r="D9" s="70"/>
      <c r="E9" s="71"/>
      <c r="F9" s="72"/>
      <c r="G9" s="7"/>
    </row>
    <row r="10" spans="1:9" ht="12.75" customHeight="1" x14ac:dyDescent="0.15">
      <c r="B10" s="73"/>
      <c r="C10" s="32"/>
      <c r="D10" s="32"/>
      <c r="E10" s="74"/>
      <c r="F10" s="75"/>
      <c r="G10" s="48"/>
      <c r="H10" s="49"/>
    </row>
    <row r="11" spans="1:9" ht="15" customHeight="1" x14ac:dyDescent="0.15">
      <c r="B11" s="166" t="s">
        <v>56</v>
      </c>
      <c r="C11" s="167"/>
      <c r="D11" s="156" t="s">
        <v>84</v>
      </c>
      <c r="E11" s="156"/>
      <c r="F11" s="22" t="s">
        <v>33</v>
      </c>
      <c r="G11" s="7"/>
    </row>
    <row r="12" spans="1:9" ht="19" x14ac:dyDescent="0.25">
      <c r="B12" s="76" t="s">
        <v>63</v>
      </c>
      <c r="C12" s="77">
        <v>0</v>
      </c>
      <c r="D12" s="76" t="s">
        <v>64</v>
      </c>
      <c r="E12" s="77">
        <v>0</v>
      </c>
      <c r="F12" s="69">
        <f ca="1">IF(C6&lt;&gt;"",TDIST(ABS(C9),Simple!I34-2,2),"")</f>
        <v>2.3899247958303581E-11</v>
      </c>
    </row>
    <row r="14" spans="1:9" ht="16" x14ac:dyDescent="0.2">
      <c r="B14" s="160" t="s">
        <v>57</v>
      </c>
      <c r="C14" s="154"/>
      <c r="D14" s="154"/>
      <c r="E14" s="155"/>
    </row>
    <row r="15" spans="1:9" ht="14" x14ac:dyDescent="0.15">
      <c r="B15" s="26" t="s">
        <v>61</v>
      </c>
      <c r="C15" s="26" t="s">
        <v>58</v>
      </c>
      <c r="D15" s="26" t="s">
        <v>15</v>
      </c>
      <c r="E15" s="66" t="s">
        <v>54</v>
      </c>
      <c r="F15" s="108" t="s">
        <v>69</v>
      </c>
      <c r="G15" s="67" t="s">
        <v>55</v>
      </c>
      <c r="H15" s="166" t="s">
        <v>16</v>
      </c>
      <c r="I15" s="167"/>
    </row>
    <row r="16" spans="1:9" ht="15" customHeight="1" x14ac:dyDescent="0.15">
      <c r="B16" s="68">
        <v>0.95</v>
      </c>
      <c r="C16" s="107"/>
      <c r="D16" s="62" t="str">
        <f>IF(AND(C16&lt;&gt;"",B16&lt;&gt;""),Simple!F25*Inference1!C16+Simple!F26,"")</f>
        <v/>
      </c>
      <c r="E16" s="66" t="s">
        <v>54</v>
      </c>
      <c r="F16" s="78" t="str">
        <f>IF(D16&lt;&gt;"",TINV(1-B16,Simple!$O$9)*Simple!$F$34*SQRT(1/COUNT(_var1a)+(C16-AVERAGE(_var1a))^2/DEVSQ(_var1a)),"")</f>
        <v/>
      </c>
      <c r="G16" s="67" t="s">
        <v>55</v>
      </c>
      <c r="H16" s="78" t="str">
        <f>IF(F16&lt;&gt;"",D16-F16,"")</f>
        <v/>
      </c>
      <c r="I16" s="78" t="str">
        <f>IF(F16&lt;&gt;"",D16+F16,"")</f>
        <v/>
      </c>
    </row>
    <row r="18" spans="2:9" ht="16" x14ac:dyDescent="0.2">
      <c r="B18" s="160" t="s">
        <v>59</v>
      </c>
      <c r="C18" s="154"/>
      <c r="D18" s="154"/>
      <c r="E18" s="155"/>
    </row>
    <row r="19" spans="2:9" ht="14" x14ac:dyDescent="0.15">
      <c r="B19" s="26" t="s">
        <v>61</v>
      </c>
      <c r="C19" s="26" t="s">
        <v>58</v>
      </c>
      <c r="D19" s="26" t="s">
        <v>15</v>
      </c>
      <c r="E19" s="66" t="s">
        <v>54</v>
      </c>
      <c r="F19" s="108" t="s">
        <v>69</v>
      </c>
      <c r="G19" s="67" t="s">
        <v>55</v>
      </c>
      <c r="H19" s="166" t="s">
        <v>16</v>
      </c>
      <c r="I19" s="167"/>
    </row>
    <row r="20" spans="2:9" ht="14" x14ac:dyDescent="0.15">
      <c r="B20" s="68">
        <v>0.95</v>
      </c>
      <c r="C20" s="107"/>
      <c r="D20" s="62" t="str">
        <f>IF(AND(C20&lt;&gt;"",B20&lt;&gt;""),Simple!F25*Inference1!C20+Simple!F26,"")</f>
        <v/>
      </c>
      <c r="E20" s="66" t="s">
        <v>54</v>
      </c>
      <c r="F20" s="78" t="str">
        <f>IF(D20&lt;&gt;"",TINV(1-B20,Simple!$O$9)*Simple!$F$34*SQRT(1+1/COUNT(_var1a)+(C20-AVERAGE(_var1a))^2/DEVSQ(_var1a)),"")</f>
        <v/>
      </c>
      <c r="G20" s="67" t="s">
        <v>55</v>
      </c>
      <c r="H20" s="78" t="str">
        <f>IF(F20&lt;&gt;"",D20-F20,"")</f>
        <v/>
      </c>
      <c r="I20" s="78" t="str">
        <f>IF(F20&lt;&gt;"",D20+F20,"")</f>
        <v/>
      </c>
    </row>
    <row r="22" spans="2:9" ht="16" x14ac:dyDescent="0.2">
      <c r="B22" s="160" t="s">
        <v>67</v>
      </c>
      <c r="C22" s="161"/>
      <c r="D22" s="162"/>
      <c r="E22" s="50"/>
      <c r="F22" s="50"/>
      <c r="G22" s="51"/>
      <c r="H22" s="52"/>
    </row>
    <row r="23" spans="2:9" ht="14" x14ac:dyDescent="0.15">
      <c r="B23" s="26" t="s">
        <v>4</v>
      </c>
      <c r="C23" s="26" t="s">
        <v>5</v>
      </c>
      <c r="D23" s="26" t="s">
        <v>6</v>
      </c>
      <c r="E23" s="26" t="s">
        <v>7</v>
      </c>
      <c r="F23" s="22" t="s">
        <v>8</v>
      </c>
      <c r="G23" s="22" t="s">
        <v>33</v>
      </c>
    </row>
    <row r="24" spans="2:9" ht="14" x14ac:dyDescent="0.15">
      <c r="B24" s="79" t="s">
        <v>10</v>
      </c>
      <c r="C24" s="23">
        <f ca="1">IF(AND(Simple!B5&lt;&gt;"",Simple!C5&lt;&gt;""),Simple!N10,"")</f>
        <v>34799101.328408703</v>
      </c>
      <c r="D24" s="28">
        <f ca="1">IF(C24="","",1)</f>
        <v>1</v>
      </c>
      <c r="E24" s="23">
        <f ca="1">IF(C24&lt;&gt;"",C24/D24,"")</f>
        <v>34799101.328408703</v>
      </c>
      <c r="F24" s="23">
        <f ca="1">IF(E24&lt;&gt;"",E24/E25,"")</f>
        <v>55.672908166074933</v>
      </c>
      <c r="G24" s="23">
        <f ca="1">IF(F24&lt;&gt;"",FDIST(F24,D24,D25),"")</f>
        <v>2.389924795830341E-11</v>
      </c>
    </row>
    <row r="25" spans="2:9" ht="14" x14ac:dyDescent="0.15">
      <c r="B25" s="79" t="s">
        <v>2</v>
      </c>
      <c r="C25" s="23">
        <f ca="1">IF(C24&lt;&gt;"",Simple!O10,"")</f>
        <v>66881791.607371077</v>
      </c>
      <c r="D25" s="28">
        <f ca="1">IF(C24&lt;&gt;"",Simple!O9,"")</f>
        <v>107</v>
      </c>
      <c r="E25" s="23">
        <f ca="1">IF(C24&lt;&gt;"",C25/D25,"")</f>
        <v>625063.47296608484</v>
      </c>
      <c r="F25" s="28"/>
      <c r="G25" s="80"/>
    </row>
    <row r="26" spans="2:9" ht="14" x14ac:dyDescent="0.15">
      <c r="B26" s="79" t="s">
        <v>9</v>
      </c>
      <c r="C26" s="28">
        <f ca="1">SUM(C24:C25)</f>
        <v>101680892.93577978</v>
      </c>
      <c r="D26" s="28">
        <f ca="1">SUM(D24:D25)</f>
        <v>108</v>
      </c>
      <c r="E26" s="28"/>
      <c r="F26" s="28"/>
      <c r="G26" s="80"/>
    </row>
  </sheetData>
  <sheetProtection sheet="1" objects="1" scenarios="1"/>
  <mergeCells count="11">
    <mergeCell ref="B22:D22"/>
    <mergeCell ref="B1:F1"/>
    <mergeCell ref="H19:I19"/>
    <mergeCell ref="G5:H5"/>
    <mergeCell ref="B11:C11"/>
    <mergeCell ref="D11:E11"/>
    <mergeCell ref="H15:I15"/>
    <mergeCell ref="B4:D4"/>
    <mergeCell ref="B8:D8"/>
    <mergeCell ref="B14:E14"/>
    <mergeCell ref="B18:E18"/>
  </mergeCells>
  <pageMargins left="0.75" right="0.75" top="1" bottom="1" header="0.5" footer="0.5"/>
  <pageSetup orientation="portrait"/>
  <ignoredErrors>
    <ignoredError sqref="B17:E19 D16:E16 D20:E20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08"/>
  <sheetViews>
    <sheetView zoomScale="120" zoomScaleNormal="120" workbookViewId="0">
      <selection activeCell="G1" sqref="G1:M1"/>
    </sheetView>
  </sheetViews>
  <sheetFormatPr baseColWidth="10" defaultColWidth="8.83203125" defaultRowHeight="13" x14ac:dyDescent="0.15"/>
  <cols>
    <col min="1" max="1" width="5.83203125" customWidth="1"/>
    <col min="2" max="3" width="9.1640625" hidden="1" customWidth="1"/>
    <col min="4" max="4" width="11.1640625" customWidth="1"/>
    <col min="5" max="6" width="9.1640625" hidden="1" customWidth="1"/>
    <col min="7" max="7" width="10.6640625" customWidth="1"/>
    <col min="8" max="8" width="17.33203125" customWidth="1"/>
    <col min="14" max="14" width="8.83203125" customWidth="1"/>
    <col min="15" max="15" width="7.6640625" customWidth="1"/>
    <col min="16" max="16" width="11.6640625" customWidth="1"/>
    <col min="17" max="17" width="0" hidden="1" customWidth="1"/>
    <col min="18" max="18" width="13.33203125" customWidth="1"/>
  </cols>
  <sheetData>
    <row r="1" spans="1:18" ht="17" customHeight="1" x14ac:dyDescent="0.2">
      <c r="A1" s="21"/>
      <c r="B1" s="135"/>
      <c r="C1" s="135"/>
      <c r="D1" s="135"/>
      <c r="E1" s="135"/>
      <c r="F1" s="135"/>
      <c r="G1" s="163" t="s">
        <v>82</v>
      </c>
      <c r="H1" s="154"/>
      <c r="I1" s="154"/>
      <c r="J1" s="154"/>
      <c r="K1" s="154"/>
      <c r="L1" s="154"/>
      <c r="M1" s="155"/>
      <c r="N1" s="15"/>
      <c r="O1" s="136"/>
      <c r="P1" s="53"/>
      <c r="Q1" s="53"/>
    </row>
    <row r="2" spans="1:18" ht="17" customHeight="1" x14ac:dyDescent="0.2">
      <c r="A2" s="21"/>
      <c r="B2" s="135"/>
      <c r="C2" s="135"/>
      <c r="D2" s="135"/>
      <c r="E2" s="135"/>
      <c r="F2" s="135"/>
      <c r="G2" s="21"/>
      <c r="H2" s="8"/>
      <c r="I2" s="8"/>
      <c r="J2" s="8"/>
      <c r="K2" s="8"/>
      <c r="L2" s="8"/>
      <c r="M2" s="8"/>
      <c r="N2" s="15"/>
      <c r="O2" s="136"/>
      <c r="P2" s="53"/>
      <c r="Q2" s="53"/>
    </row>
    <row r="3" spans="1:18" ht="14" customHeight="1" x14ac:dyDescent="0.15">
      <c r="C3" s="2"/>
      <c r="D3" s="53"/>
      <c r="E3" s="53"/>
      <c r="F3" s="53"/>
      <c r="G3" s="53"/>
      <c r="H3" s="53"/>
      <c r="I3" s="53"/>
      <c r="J3" s="53"/>
      <c r="K3" s="53"/>
      <c r="M3" s="53"/>
      <c r="N3" s="53"/>
      <c r="O3" s="53"/>
      <c r="P3" s="53"/>
      <c r="Q3" s="53"/>
    </row>
    <row r="4" spans="1:18" x14ac:dyDescent="0.15">
      <c r="C4" s="53"/>
      <c r="D4" s="16" t="s">
        <v>2</v>
      </c>
      <c r="E4" s="42" t="s">
        <v>0</v>
      </c>
      <c r="F4" s="42" t="s">
        <v>1</v>
      </c>
      <c r="G4" s="137" t="s">
        <v>15</v>
      </c>
      <c r="I4" s="53"/>
      <c r="L4" s="4"/>
      <c r="M4" s="53"/>
      <c r="N4" s="53"/>
      <c r="O4" s="53"/>
      <c r="P4" s="110" t="s">
        <v>70</v>
      </c>
      <c r="Q4" s="53"/>
      <c r="R4" s="110" t="str">
        <f>Simple!C4</f>
        <v>Amount $</v>
      </c>
    </row>
    <row r="5" spans="1:18" x14ac:dyDescent="0.15">
      <c r="B5">
        <f>IF(Simple!B5&lt;&gt;"",Simple!B5,"")</f>
        <v>28</v>
      </c>
      <c r="C5">
        <f>IF(Simple!C5&lt;&gt;"",Simple!C5,"")</f>
        <v>1837</v>
      </c>
      <c r="D5" s="139">
        <f ca="1">IF(AND(B5&lt;&gt;"",C5&lt;&gt;""),C5-($Q$5*B5+$Q$6),"")</f>
        <v>-1744.5272201203488</v>
      </c>
      <c r="E5" s="54">
        <f t="array" aca="1" ref="E5" ca="1">IF(D5&lt;&gt;"",(SUM(IF(D5&gt;Error1,1,0))+1+(SUM(IF(D5=Error1,1,0))-1)/2)/(nsimple+1),"")</f>
        <v>9.0909090909090905E-3</v>
      </c>
      <c r="F5" s="54">
        <f ca="1">IF(E5&lt;&gt;"",NORMSINV(E5),"")</f>
        <v>-2.3618944465849721</v>
      </c>
      <c r="G5" s="54">
        <f ca="1">IF(AND(Simple!B5&lt;&gt;"",Simple!C5&lt;&gt;""),Simple!$F$26+Simple!$F$25*Simple!B5,"")</f>
        <v>3581.5272201203488</v>
      </c>
      <c r="H5" s="53"/>
      <c r="I5" s="53"/>
      <c r="L5" s="53"/>
      <c r="M5" s="53"/>
      <c r="N5" s="53"/>
      <c r="O5" s="113" t="str">
        <f ca="1">IF(P5&lt;&gt;"",IF(ABS(P5)&gt;=2.6,"Check",""),"")</f>
        <v/>
      </c>
      <c r="P5" s="54">
        <f ca="1">IF(D5&lt;&gt;"",D5/STDEV($D$5:$D$204),"")</f>
        <v>-2.2168467871871376</v>
      </c>
      <c r="Q5" s="53">
        <f ca="1">Simple!F25</f>
        <v>58.691765943109544</v>
      </c>
      <c r="R5" s="122">
        <f>Simple!C5</f>
        <v>1837</v>
      </c>
    </row>
    <row r="6" spans="1:18" x14ac:dyDescent="0.15">
      <c r="B6">
        <f>IF(Simple!B6&lt;&gt;"",Simple!B6,"")</f>
        <v>29</v>
      </c>
      <c r="C6">
        <f>IF(Simple!C6&lt;&gt;"",Simple!C6,"")</f>
        <v>1923</v>
      </c>
      <c r="D6" s="139">
        <f t="shared" ref="D6:D69" ca="1" si="0">IF(AND(B6&lt;&gt;"",C6&lt;&gt;""),C6-($Q$5*B6+$Q$6),"")</f>
        <v>-1717.2189860634585</v>
      </c>
      <c r="E6" s="54">
        <f t="array" aca="1" ref="E6" ca="1">IF(D6&lt;&gt;"",(SUM(IF(D6&gt;Error1,1,0))+1+(SUM(IF(D6=Error1,1,0))-1)/2)/(nsimple+1),"")</f>
        <v>1.8181818181818181E-2</v>
      </c>
      <c r="F6" s="54">
        <f t="shared" ref="F6:F69" ca="1" si="1">IF(E6&lt;&gt;"",NORMSINV(E6),"")</f>
        <v>-2.0928377985057733</v>
      </c>
      <c r="G6" s="54">
        <f ca="1">IF(AND(Simple!B6&lt;&gt;"",Simple!C6&lt;&gt;""),Simple!$F$26+Simple!$F$25*Simple!B6,"")</f>
        <v>3640.2189860634585</v>
      </c>
      <c r="H6" s="53"/>
      <c r="I6" s="53"/>
      <c r="O6" s="113" t="str">
        <f t="shared" ref="O6:O69" ca="1" si="2">IF(P6&lt;&gt;"",IF(ABS(P6)&gt;=2.6,"Check",""),"")</f>
        <v/>
      </c>
      <c r="P6" s="54">
        <f t="shared" ref="P6:P69" ca="1" si="3">IF(D6&lt;&gt;"",D6/STDEV($D$5:$D$204),"")</f>
        <v>-2.1821450237325122</v>
      </c>
      <c r="Q6" s="55">
        <f ca="1">Simple!F26</f>
        <v>1938.1577737132816</v>
      </c>
      <c r="R6" s="122">
        <f>Simple!C6</f>
        <v>1923</v>
      </c>
    </row>
    <row r="7" spans="1:18" x14ac:dyDescent="0.15">
      <c r="B7">
        <f>IF(Simple!B7&lt;&gt;"",Simple!B7,"")</f>
        <v>21</v>
      </c>
      <c r="C7">
        <f>IF(Simple!C7&lt;&gt;"",Simple!C7,"")</f>
        <v>2448</v>
      </c>
      <c r="D7" s="139">
        <f t="shared" ca="1" si="0"/>
        <v>-722.68485851858213</v>
      </c>
      <c r="E7" s="54">
        <f t="array" aca="1" ref="E7" ca="1">IF(D7&lt;&gt;"",(SUM(IF(D7&gt;Error1,1,0))+1+(SUM(IF(D7=Error1,1,0))-1)/2)/(nsimple+1),"")</f>
        <v>0.19090909090909092</v>
      </c>
      <c r="F7" s="54">
        <f t="shared" ca="1" si="1"/>
        <v>-0.87455114194530725</v>
      </c>
      <c r="G7" s="54">
        <f ca="1">IF(AND(Simple!B7&lt;&gt;"",Simple!C7&lt;&gt;""),Simple!$F$26+Simple!$F$25*Simple!B7,"")</f>
        <v>3170.6848585185821</v>
      </c>
      <c r="O7" s="113" t="str">
        <f t="shared" ca="1" si="2"/>
        <v/>
      </c>
      <c r="P7" s="54">
        <f t="shared" ca="1" si="3"/>
        <v>-0.91834715347415907</v>
      </c>
      <c r="Q7" s="53"/>
      <c r="R7" s="122">
        <f>Simple!C7</f>
        <v>2448</v>
      </c>
    </row>
    <row r="8" spans="1:18" x14ac:dyDescent="0.15">
      <c r="B8">
        <f>IF(Simple!B8&lt;&gt;"",Simple!B8,"")</f>
        <v>26</v>
      </c>
      <c r="C8">
        <f>IF(Simple!C8&lt;&gt;"",Simple!C8,"")</f>
        <v>2477</v>
      </c>
      <c r="D8" s="139">
        <f t="shared" ca="1" si="0"/>
        <v>-987.14368823412951</v>
      </c>
      <c r="E8" s="54">
        <f t="array" aca="1" ref="E8" ca="1">IF(D8&lt;&gt;"",(SUM(IF(D8&gt;Error1,1,0))+1+(SUM(IF(D8=Error1,1,0))-1)/2)/(nsimple+1),"")</f>
        <v>0.12727272727272726</v>
      </c>
      <c r="F8" s="54">
        <f t="shared" ca="1" si="1"/>
        <v>-1.1393781759359909</v>
      </c>
      <c r="G8" s="54">
        <f ca="1">IF(AND(Simple!B8&lt;&gt;"",Simple!C8&lt;&gt;""),Simple!$F$26+Simple!$F$25*Simple!B8,"")</f>
        <v>3464.1436882341295</v>
      </c>
      <c r="L8" s="53"/>
      <c r="M8" s="53"/>
      <c r="N8" s="53"/>
      <c r="O8" s="113" t="str">
        <f t="shared" ca="1" si="2"/>
        <v/>
      </c>
      <c r="P8" s="54">
        <f t="shared" ca="1" si="3"/>
        <v>-1.2544065168572867</v>
      </c>
      <c r="Q8" s="53"/>
      <c r="R8" s="122">
        <f>Simple!C8</f>
        <v>2477</v>
      </c>
    </row>
    <row r="9" spans="1:18" x14ac:dyDescent="0.15">
      <c r="B9">
        <f>IF(Simple!B9&lt;&gt;"",Simple!B9,"")</f>
        <v>26</v>
      </c>
      <c r="C9">
        <f>IF(Simple!C9&lt;&gt;"",Simple!C9,"")</f>
        <v>2512</v>
      </c>
      <c r="D9" s="139">
        <f t="shared" ca="1" si="0"/>
        <v>-952.14368823412951</v>
      </c>
      <c r="E9" s="54">
        <f t="array" aca="1" ref="E9" ca="1">IF(D9&lt;&gt;"",(SUM(IF(D9&gt;Error1,1,0))+1+(SUM(IF(D9=Error1,1,0))-1)/2)/(nsimple+1),"")</f>
        <v>0.14545454545454545</v>
      </c>
      <c r="F9" s="54">
        <f t="shared" ca="1" si="1"/>
        <v>-1.0561294201171838</v>
      </c>
      <c r="G9" s="54">
        <f ca="1">IF(AND(Simple!B9&lt;&gt;"",Simple!C9&lt;&gt;""),Simple!$F$26+Simple!$F$25*Simple!B9,"")</f>
        <v>3464.1436882341295</v>
      </c>
      <c r="L9" s="53"/>
      <c r="M9" s="53"/>
      <c r="N9" s="53"/>
      <c r="O9" s="113" t="str">
        <f t="shared" ca="1" si="2"/>
        <v/>
      </c>
      <c r="P9" s="54">
        <f t="shared" ca="1" si="3"/>
        <v>-1.2099304911142219</v>
      </c>
      <c r="Q9" s="53"/>
      <c r="R9" s="122">
        <f>Simple!C9</f>
        <v>2512</v>
      </c>
    </row>
    <row r="10" spans="1:18" x14ac:dyDescent="0.15">
      <c r="B10">
        <f>IF(Simple!B10&lt;&gt;"",Simple!B10,"")</f>
        <v>21</v>
      </c>
      <c r="C10">
        <f>IF(Simple!C10&lt;&gt;"",Simple!C10,"")</f>
        <v>2514</v>
      </c>
      <c r="D10" s="139">
        <f t="shared" ca="1" si="0"/>
        <v>-656.68485851858213</v>
      </c>
      <c r="E10" s="54">
        <f t="array" aca="1" ref="E10" ca="1">IF(D10&lt;&gt;"",(SUM(IF(D10&gt;Error1,1,0))+1+(SUM(IF(D10=Error1,1,0))-1)/2)/(nsimple+1),"")</f>
        <v>0.22727272727272727</v>
      </c>
      <c r="F10" s="54">
        <f t="shared" ca="1" si="1"/>
        <v>-0.74785859476330196</v>
      </c>
      <c r="G10" s="54">
        <f ca="1">IF(AND(Simple!B10&lt;&gt;"",Simple!C10&lt;&gt;""),Simple!$F$26+Simple!$F$25*Simple!B10,"")</f>
        <v>3170.6848585185821</v>
      </c>
      <c r="H10" s="53"/>
      <c r="I10" s="53"/>
      <c r="J10" s="53"/>
      <c r="K10" s="53"/>
      <c r="L10" s="53"/>
      <c r="M10" s="53"/>
      <c r="N10" s="53"/>
      <c r="O10" s="113" t="str">
        <f t="shared" ca="1" si="2"/>
        <v/>
      </c>
      <c r="P10" s="54">
        <f t="shared" ca="1" si="3"/>
        <v>-0.83447807635866555</v>
      </c>
      <c r="Q10" s="53"/>
      <c r="R10" s="122">
        <f>Simple!C10</f>
        <v>2514</v>
      </c>
    </row>
    <row r="11" spans="1:18" x14ac:dyDescent="0.15">
      <c r="B11">
        <f>IF(Simple!B11&lt;&gt;"",Simple!B11,"")</f>
        <v>23</v>
      </c>
      <c r="C11">
        <f>IF(Simple!C11&lt;&gt;"",Simple!C11,"")</f>
        <v>2544</v>
      </c>
      <c r="D11" s="139">
        <f t="shared" ca="1" si="0"/>
        <v>-744.06839040480099</v>
      </c>
      <c r="E11" s="54">
        <f t="array" aca="1" ref="E11" ca="1">IF(D11&lt;&gt;"",(SUM(IF(D11&gt;Error1,1,0))+1+(SUM(IF(D11=Error1,1,0))-1)/2)/(nsimple+1),"")</f>
        <v>0.18181818181818182</v>
      </c>
      <c r="F11" s="54">
        <f t="shared" ca="1" si="1"/>
        <v>-0.9084578685373853</v>
      </c>
      <c r="G11" s="54">
        <f ca="1">IF(AND(Simple!B11&lt;&gt;"",Simple!C11&lt;&gt;""),Simple!$F$26+Simple!$F$25*Simple!B11,"")</f>
        <v>3288.068390404801</v>
      </c>
      <c r="H11" s="53"/>
      <c r="I11" s="53"/>
      <c r="J11" s="53"/>
      <c r="K11" s="53"/>
      <c r="L11" s="53"/>
      <c r="M11" s="53"/>
      <c r="N11" s="53"/>
      <c r="O11" s="113" t="str">
        <f t="shared" ca="1" si="2"/>
        <v/>
      </c>
      <c r="P11" s="54">
        <f t="shared" ca="1" si="3"/>
        <v>-0.94552013960699088</v>
      </c>
      <c r="Q11" s="53"/>
      <c r="R11" s="122">
        <f>Simple!C11</f>
        <v>2544</v>
      </c>
    </row>
    <row r="12" spans="1:18" x14ac:dyDescent="0.15">
      <c r="B12">
        <f>IF(Simple!B12&lt;&gt;"",Simple!B12,"")</f>
        <v>29</v>
      </c>
      <c r="C12">
        <f>IF(Simple!C12&lt;&gt;"",Simple!C12,"")</f>
        <v>2578</v>
      </c>
      <c r="D12" s="139">
        <f t="shared" ca="1" si="0"/>
        <v>-1062.2189860634585</v>
      </c>
      <c r="E12" s="54">
        <f t="array" aca="1" ref="E12" ca="1">IF(D12&lt;&gt;"",(SUM(IF(D12&gt;Error1,1,0))+1+(SUM(IF(D12=Error1,1,0))-1)/2)/(nsimple+1),"")</f>
        <v>0.1</v>
      </c>
      <c r="F12" s="54">
        <f t="shared" ca="1" si="1"/>
        <v>-1.2815515655446006</v>
      </c>
      <c r="G12" s="54">
        <f ca="1">IF(AND(Simple!B12&lt;&gt;"",Simple!C12&lt;&gt;""),Simple!$F$26+Simple!$F$25*Simple!B12,"")</f>
        <v>3640.2189860634585</v>
      </c>
      <c r="H12" s="53"/>
      <c r="I12" s="53"/>
      <c r="J12" s="53"/>
      <c r="K12" s="53"/>
      <c r="L12" s="53"/>
      <c r="M12" s="53"/>
      <c r="N12" s="53"/>
      <c r="O12" s="113" t="str">
        <f t="shared" ca="1" si="2"/>
        <v/>
      </c>
      <c r="P12" s="54">
        <f t="shared" ca="1" si="3"/>
        <v>-1.3498079705408719</v>
      </c>
      <c r="Q12" s="53"/>
      <c r="R12" s="122">
        <f>Simple!C12</f>
        <v>2578</v>
      </c>
    </row>
    <row r="13" spans="1:18" x14ac:dyDescent="0.15">
      <c r="B13">
        <f>IF(Simple!B13&lt;&gt;"",Simple!B13,"")</f>
        <v>32</v>
      </c>
      <c r="C13">
        <f>IF(Simple!C13&lt;&gt;"",Simple!C13,"")</f>
        <v>2583</v>
      </c>
      <c r="D13" s="139">
        <f t="shared" ca="1" si="0"/>
        <v>-1233.294283892787</v>
      </c>
      <c r="E13" s="54">
        <f t="array" aca="1" ref="E13" ca="1">IF(D13&lt;&gt;"",(SUM(IF(D13&gt;Error1,1,0))+1+(SUM(IF(D13=Error1,1,0))-1)/2)/(nsimple+1),"")</f>
        <v>4.5454545454545456E-2</v>
      </c>
      <c r="F13" s="54">
        <f t="shared" ca="1" si="1"/>
        <v>-1.6906216295848977</v>
      </c>
      <c r="G13" s="54">
        <f ca="1">IF(AND(Simple!B13&lt;&gt;"",Simple!C13&lt;&gt;""),Simple!$F$26+Simple!$F$25*Simple!B13,"")</f>
        <v>3816.294283892787</v>
      </c>
      <c r="H13" s="53"/>
      <c r="I13" s="53"/>
      <c r="J13" s="53"/>
      <c r="K13" s="53"/>
      <c r="L13" s="53"/>
      <c r="M13" s="53"/>
      <c r="N13" s="53"/>
      <c r="O13" s="113" t="str">
        <f t="shared" ca="1" si="2"/>
        <v/>
      </c>
      <c r="P13" s="54">
        <f t="shared" ca="1" si="3"/>
        <v>-1.56720080911972</v>
      </c>
      <c r="Q13" s="53"/>
      <c r="R13" s="122">
        <f>Simple!C13</f>
        <v>2583</v>
      </c>
    </row>
    <row r="14" spans="1:18" x14ac:dyDescent="0.15">
      <c r="B14">
        <f>IF(Simple!B14&lt;&gt;"",Simple!B14,"")</f>
        <v>31</v>
      </c>
      <c r="C14">
        <f>IF(Simple!C14&lt;&gt;"",Simple!C14,"")</f>
        <v>2600</v>
      </c>
      <c r="D14" s="139">
        <f t="shared" ca="1" si="0"/>
        <v>-1157.6025179496773</v>
      </c>
      <c r="E14" s="54">
        <f t="array" aca="1" ref="E14" ca="1">IF(D14&lt;&gt;"",(SUM(IF(D14&gt;Error1,1,0))+1+(SUM(IF(D14=Error1,1,0))-1)/2)/(nsimple+1),"")</f>
        <v>7.7272727272727271E-2</v>
      </c>
      <c r="F14" s="54">
        <f t="shared" ca="1" si="1"/>
        <v>-1.4236581476939019</v>
      </c>
      <c r="G14" s="54">
        <f ca="1">IF(AND(Simple!B14&lt;&gt;"",Simple!C14&lt;&gt;""),Simple!$F$26+Simple!$F$25*Simple!B14,"")</f>
        <v>3757.6025179496773</v>
      </c>
      <c r="H14" s="53"/>
      <c r="I14" s="53"/>
      <c r="J14" s="53"/>
      <c r="K14" s="53"/>
      <c r="L14" s="53"/>
      <c r="M14" s="53"/>
      <c r="N14" s="53"/>
      <c r="O14" s="113" t="str">
        <f t="shared" ca="1" si="2"/>
        <v/>
      </c>
      <c r="P14" s="54">
        <f t="shared" ca="1" si="3"/>
        <v>-1.4710159825304694</v>
      </c>
      <c r="Q14" s="53"/>
      <c r="R14" s="122">
        <f>Simple!C14</f>
        <v>2600</v>
      </c>
    </row>
    <row r="15" spans="1:18" x14ac:dyDescent="0.15">
      <c r="B15">
        <f>IF(Simple!B15&lt;&gt;"",Simple!B15,"")</f>
        <v>31</v>
      </c>
      <c r="C15">
        <f>IF(Simple!C15&lt;&gt;"",Simple!C15,"")</f>
        <v>2600</v>
      </c>
      <c r="D15" s="139">
        <f t="shared" ca="1" si="0"/>
        <v>-1157.6025179496773</v>
      </c>
      <c r="E15" s="54">
        <f t="array" aca="1" ref="E15" ca="1">IF(D15&lt;&gt;"",(SUM(IF(D15&gt;Error1,1,0))+1+(SUM(IF(D15=Error1,1,0))-1)/2)/(nsimple+1),"")</f>
        <v>7.7272727272727271E-2</v>
      </c>
      <c r="F15" s="54">
        <f t="shared" ca="1" si="1"/>
        <v>-1.4236581476939019</v>
      </c>
      <c r="G15" s="54">
        <f ca="1">IF(AND(Simple!B15&lt;&gt;"",Simple!C15&lt;&gt;""),Simple!$F$26+Simple!$F$25*Simple!B15,"")</f>
        <v>3757.6025179496773</v>
      </c>
      <c r="H15" s="53"/>
      <c r="I15" s="53"/>
      <c r="J15" s="53"/>
      <c r="K15" s="53"/>
      <c r="L15" s="53"/>
      <c r="M15" s="53"/>
      <c r="N15" s="53"/>
      <c r="O15" s="113" t="str">
        <f t="shared" ca="1" si="2"/>
        <v/>
      </c>
      <c r="P15" s="54">
        <f t="shared" ca="1" si="3"/>
        <v>-1.4710159825304694</v>
      </c>
      <c r="Q15" s="53"/>
      <c r="R15" s="122">
        <f>Simple!C15</f>
        <v>2600</v>
      </c>
    </row>
    <row r="16" spans="1:18" x14ac:dyDescent="0.15">
      <c r="B16">
        <f>IF(Simple!B16&lt;&gt;"",Simple!B16,"")</f>
        <v>23</v>
      </c>
      <c r="C16">
        <f>IF(Simple!C16&lt;&gt;"",Simple!C16,"")</f>
        <v>2601</v>
      </c>
      <c r="D16" s="139">
        <f t="shared" ca="1" si="0"/>
        <v>-687.06839040480099</v>
      </c>
      <c r="E16" s="54">
        <f t="array" aca="1" ref="E16" ca="1">IF(D16&lt;&gt;"",(SUM(IF(D16&gt;Error1,1,0))+1+(SUM(IF(D16=Error1,1,0))-1)/2)/(nsimple+1),"")</f>
        <v>0.21818181818181817</v>
      </c>
      <c r="F16" s="54">
        <f t="shared" ca="1" si="1"/>
        <v>-0.77834842238484403</v>
      </c>
      <c r="G16" s="54">
        <f ca="1">IF(AND(Simple!B16&lt;&gt;"",Simple!C16&lt;&gt;""),Simple!$F$26+Simple!$F$25*Simple!B16,"")</f>
        <v>3288.068390404801</v>
      </c>
      <c r="H16" s="53"/>
      <c r="I16" s="53"/>
      <c r="J16" s="53"/>
      <c r="K16" s="53"/>
      <c r="L16" s="53"/>
      <c r="M16" s="53"/>
      <c r="N16" s="53"/>
      <c r="O16" s="113" t="str">
        <f t="shared" ca="1" si="2"/>
        <v/>
      </c>
      <c r="P16" s="54">
        <f t="shared" ca="1" si="3"/>
        <v>-0.87308775482542833</v>
      </c>
      <c r="Q16" s="53"/>
      <c r="R16" s="122">
        <f>Simple!C16</f>
        <v>2601</v>
      </c>
    </row>
    <row r="17" spans="2:18" x14ac:dyDescent="0.15">
      <c r="B17">
        <f>IF(Simple!B17&lt;&gt;"",Simple!B17,"")</f>
        <v>34</v>
      </c>
      <c r="C17">
        <f>IF(Simple!C17&lt;&gt;"",Simple!C17,"")</f>
        <v>2705</v>
      </c>
      <c r="D17" s="139">
        <f t="shared" ca="1" si="0"/>
        <v>-1228.6778157790059</v>
      </c>
      <c r="E17" s="54">
        <f t="array" aca="1" ref="E17" ca="1">IF(D17&lt;&gt;"",(SUM(IF(D17&gt;Error1,1,0))+1+(SUM(IF(D17=Error1,1,0))-1)/2)/(nsimple+1),"")</f>
        <v>5.4545454545454543E-2</v>
      </c>
      <c r="F17" s="54">
        <f t="shared" ca="1" si="1"/>
        <v>-1.6022926552158763</v>
      </c>
      <c r="G17" s="54">
        <f ca="1">IF(AND(Simple!B17&lt;&gt;"",Simple!C17&lt;&gt;""),Simple!$F$26+Simple!$F$25*Simple!B17,"")</f>
        <v>3933.6778157790059</v>
      </c>
      <c r="H17" s="53"/>
      <c r="I17" s="53"/>
      <c r="J17" s="53"/>
      <c r="K17" s="53"/>
      <c r="L17" s="53"/>
      <c r="M17" s="53"/>
      <c r="N17" s="53"/>
      <c r="O17" s="113" t="str">
        <f t="shared" ca="1" si="2"/>
        <v/>
      </c>
      <c r="P17" s="54">
        <f t="shared" ca="1" si="3"/>
        <v>-1.5613344618434182</v>
      </c>
      <c r="Q17" s="53"/>
      <c r="R17" s="122">
        <f>Simple!C17</f>
        <v>2705</v>
      </c>
    </row>
    <row r="18" spans="2:18" x14ac:dyDescent="0.15">
      <c r="B18">
        <f>IF(Simple!B18&lt;&gt;"",Simple!B18,"")</f>
        <v>31</v>
      </c>
      <c r="C18">
        <f>IF(Simple!C18&lt;&gt;"",Simple!C18,"")</f>
        <v>2731</v>
      </c>
      <c r="D18" s="139">
        <f t="shared" ca="1" si="0"/>
        <v>-1026.6025179496773</v>
      </c>
      <c r="E18" s="54">
        <f t="array" aca="1" ref="E18" ca="1">IF(D18&lt;&gt;"",(SUM(IF(D18&gt;Error1,1,0))+1+(SUM(IF(D18=Error1,1,0))-1)/2)/(nsimple+1),"")</f>
        <v>0.11818181818181818</v>
      </c>
      <c r="F18" s="54">
        <f t="shared" ca="1" si="1"/>
        <v>-1.1841248707343368</v>
      </c>
      <c r="G18" s="54">
        <f ca="1">IF(AND(Simple!B18&lt;&gt;"",Simple!C18&lt;&gt;""),Simple!$F$26+Simple!$F$25*Simple!B18,"")</f>
        <v>3757.6025179496773</v>
      </c>
      <c r="H18" s="53"/>
      <c r="I18" s="53"/>
      <c r="J18" s="53"/>
      <c r="K18" s="53"/>
      <c r="L18" s="53"/>
      <c r="M18" s="53"/>
      <c r="N18" s="53"/>
      <c r="O18" s="113" t="str">
        <f t="shared" ca="1" si="2"/>
        <v/>
      </c>
      <c r="P18" s="54">
        <f t="shared" ca="1" si="3"/>
        <v>-1.3045485718921412</v>
      </c>
      <c r="Q18" s="53"/>
      <c r="R18" s="122">
        <f>Simple!C18</f>
        <v>2731</v>
      </c>
    </row>
    <row r="19" spans="2:18" x14ac:dyDescent="0.15">
      <c r="B19">
        <f>IF(Simple!B19&lt;&gt;"",Simple!B19,"")</f>
        <v>33</v>
      </c>
      <c r="C19">
        <f>IF(Simple!C19&lt;&gt;"",Simple!C19,"")</f>
        <v>2731</v>
      </c>
      <c r="D19" s="139">
        <f t="shared" ca="1" si="0"/>
        <v>-1143.9860498358967</v>
      </c>
      <c r="E19" s="54">
        <f t="array" aca="1" ref="E19" ca="1">IF(D19&lt;&gt;"",(SUM(IF(D19&gt;Error1,1,0))+1+(SUM(IF(D19=Error1,1,0))-1)/2)/(nsimple+1),"")</f>
        <v>9.0909090909090912E-2</v>
      </c>
      <c r="F19" s="54">
        <f t="shared" ca="1" si="1"/>
        <v>-1.3351777361189361</v>
      </c>
      <c r="G19" s="54">
        <f ca="1">IF(AND(Simple!B19&lt;&gt;"",Simple!C19&lt;&gt;""),Simple!$F$26+Simple!$F$25*Simple!B19,"")</f>
        <v>3874.9860498358967</v>
      </c>
      <c r="H19" s="53"/>
      <c r="I19" s="53"/>
      <c r="J19" s="53"/>
      <c r="K19" s="53"/>
      <c r="L19" s="53"/>
      <c r="M19" s="53"/>
      <c r="N19" s="53"/>
      <c r="O19" s="113" t="str">
        <f t="shared" ca="1" si="2"/>
        <v/>
      </c>
      <c r="P19" s="54">
        <f t="shared" ca="1" si="3"/>
        <v>-1.4537129429202371</v>
      </c>
      <c r="Q19" s="53"/>
      <c r="R19" s="122">
        <f>Simple!C19</f>
        <v>2731</v>
      </c>
    </row>
    <row r="20" spans="2:18" x14ac:dyDescent="0.15">
      <c r="B20">
        <f>IF(Simple!B20&lt;&gt;"",Simple!B20,"")</f>
        <v>22</v>
      </c>
      <c r="C20">
        <f>IF(Simple!C20&lt;&gt;"",Simple!C20,"")</f>
        <v>2789</v>
      </c>
      <c r="D20" s="139">
        <f t="shared" ca="1" si="0"/>
        <v>-440.37662446169179</v>
      </c>
      <c r="E20" s="54">
        <f t="array" aca="1" ref="E20" ca="1">IF(D20&lt;&gt;"",(SUM(IF(D20&gt;Error1,1,0))+1+(SUM(IF(D20=Error1,1,0))-1)/2)/(nsimple+1),"")</f>
        <v>0.34545454545454546</v>
      </c>
      <c r="F20" s="54">
        <f t="shared" ca="1" si="1"/>
        <v>-0.39762166127650656</v>
      </c>
      <c r="G20" s="54">
        <f ca="1">IF(AND(Simple!B20&lt;&gt;"",Simple!C20&lt;&gt;""),Simple!$F$26+Simple!$F$25*Simple!B20,"")</f>
        <v>3229.3766244616918</v>
      </c>
      <c r="H20" s="53"/>
      <c r="I20" s="53"/>
      <c r="J20" s="53"/>
      <c r="K20" s="53"/>
      <c r="L20" s="53"/>
      <c r="M20" s="53"/>
      <c r="N20" s="53"/>
      <c r="O20" s="113" t="str">
        <f t="shared" ca="1" si="2"/>
        <v/>
      </c>
      <c r="P20" s="54">
        <f t="shared" ca="1" si="3"/>
        <v>-0.55960577389149035</v>
      </c>
      <c r="Q20" s="53"/>
      <c r="R20" s="122">
        <f>Simple!C20</f>
        <v>2789</v>
      </c>
    </row>
    <row r="21" spans="2:18" x14ac:dyDescent="0.15">
      <c r="B21">
        <f>IF(Simple!B21&lt;&gt;"",Simple!B21,"")</f>
        <v>25</v>
      </c>
      <c r="C21">
        <f>IF(Simple!C21&lt;&gt;"",Simple!C21,"")</f>
        <v>2921</v>
      </c>
      <c r="D21" s="139">
        <f t="shared" ca="1" si="0"/>
        <v>-484.45192229102031</v>
      </c>
      <c r="E21" s="54">
        <f t="array" aca="1" ref="E21" ca="1">IF(D21&lt;&gt;"",(SUM(IF(D21&gt;Error1,1,0))+1+(SUM(IF(D21=Error1,1,0))-1)/2)/(nsimple+1),"")</f>
        <v>0.3</v>
      </c>
      <c r="F21" s="54">
        <f t="shared" ca="1" si="1"/>
        <v>-0.52440051270804089</v>
      </c>
      <c r="G21" s="54">
        <f ca="1">IF(AND(Simple!B21&lt;&gt;"",Simple!C21&lt;&gt;""),Simple!$F$26+Simple!$F$25*Simple!B21,"")</f>
        <v>3405.4519222910203</v>
      </c>
      <c r="H21" s="53"/>
      <c r="I21" s="53"/>
      <c r="J21" s="53"/>
      <c r="K21" s="53"/>
      <c r="L21" s="53"/>
      <c r="M21" s="53"/>
      <c r="N21" s="53"/>
      <c r="O21" s="113" t="str">
        <f t="shared" ca="1" si="2"/>
        <v/>
      </c>
      <c r="P21" s="54">
        <f t="shared" ca="1" si="3"/>
        <v>-0.61561417620264636</v>
      </c>
      <c r="Q21" s="53"/>
      <c r="R21" s="122">
        <f>Simple!C21</f>
        <v>2921</v>
      </c>
    </row>
    <row r="22" spans="2:18" x14ac:dyDescent="0.15">
      <c r="B22">
        <f>IF(Simple!B22&lt;&gt;"",Simple!B22,"")</f>
        <v>33</v>
      </c>
      <c r="C22">
        <f>IF(Simple!C22&lt;&gt;"",Simple!C22,"")</f>
        <v>2972</v>
      </c>
      <c r="D22" s="139">
        <f t="shared" ca="1" si="0"/>
        <v>-902.98604983589667</v>
      </c>
      <c r="E22" s="54">
        <f t="array" aca="1" ref="E22" ca="1">IF(D22&lt;&gt;"",(SUM(IF(D22&gt;Error1,1,0))+1+(SUM(IF(D22=Error1,1,0))-1)/2)/(nsimple+1),"")</f>
        <v>0.16363636363636364</v>
      </c>
      <c r="F22" s="54">
        <f t="shared" ca="1" si="1"/>
        <v>-0.97962202818372202</v>
      </c>
      <c r="G22" s="54">
        <f ca="1">IF(AND(Simple!B22&lt;&gt;"",Simple!C22&lt;&gt;""),Simple!$F$26+Simple!$F$25*Simple!B22,"")</f>
        <v>3874.9860498358967</v>
      </c>
      <c r="H22" s="53"/>
      <c r="I22" s="53"/>
      <c r="J22" s="53"/>
      <c r="K22" s="53"/>
      <c r="L22" s="53"/>
      <c r="M22" s="53"/>
      <c r="N22" s="53"/>
      <c r="O22" s="113" t="str">
        <f t="shared" ca="1" si="2"/>
        <v/>
      </c>
      <c r="P22" s="54">
        <f t="shared" ca="1" si="3"/>
        <v>-1.1474637370894196</v>
      </c>
      <c r="Q22" s="53"/>
      <c r="R22" s="122">
        <f>Simple!C22</f>
        <v>2972</v>
      </c>
    </row>
    <row r="23" spans="2:18" x14ac:dyDescent="0.15">
      <c r="B23">
        <f>IF(Simple!B23&lt;&gt;"",Simple!B23,"")</f>
        <v>38</v>
      </c>
      <c r="C23">
        <f>IF(Simple!C23&lt;&gt;"",Simple!C23,"")</f>
        <v>2995</v>
      </c>
      <c r="D23" s="139">
        <f t="shared" ca="1" si="0"/>
        <v>-1173.4448795514436</v>
      </c>
      <c r="E23" s="54">
        <f t="array" aca="1" ref="E23" ca="1">IF(D23&lt;&gt;"",(SUM(IF(D23&gt;Error1,1,0))+1+(SUM(IF(D23=Error1,1,0))-1)/2)/(nsimple+1),"")</f>
        <v>6.363636363636363E-2</v>
      </c>
      <c r="F23" s="54">
        <f t="shared" ca="1" si="1"/>
        <v>-1.5249453577626169</v>
      </c>
      <c r="G23" s="54">
        <f ca="1">IF(AND(Simple!B23&lt;&gt;"",Simple!C23&lt;&gt;""),Simple!$F$26+Simple!$F$25*Simple!B23,"")</f>
        <v>4168.4448795514436</v>
      </c>
      <c r="H23" s="53"/>
      <c r="I23" s="53"/>
      <c r="J23" s="53"/>
      <c r="K23" s="53"/>
      <c r="L23" s="53"/>
      <c r="M23" s="53"/>
      <c r="N23" s="53"/>
      <c r="O23" s="113" t="str">
        <f t="shared" ca="1" si="2"/>
        <v/>
      </c>
      <c r="P23" s="54">
        <f t="shared" ca="1" si="3"/>
        <v>-1.4911475620285006</v>
      </c>
      <c r="Q23" s="53"/>
      <c r="R23" s="122">
        <f>Simple!C23</f>
        <v>2995</v>
      </c>
    </row>
    <row r="24" spans="2:18" x14ac:dyDescent="0.15">
      <c r="B24">
        <f>IF(Simple!B24&lt;&gt;"",Simple!B24,"")</f>
        <v>36</v>
      </c>
      <c r="C24">
        <f>IF(Simple!C24&lt;&gt;"",Simple!C24,"")</f>
        <v>3020</v>
      </c>
      <c r="D24" s="139">
        <f t="shared" ca="1" si="0"/>
        <v>-1031.0613476652252</v>
      </c>
      <c r="E24" s="54">
        <f t="array" aca="1" ref="E24" ca="1">IF(D24&lt;&gt;"",(SUM(IF(D24&gt;Error1,1,0))+1+(SUM(IF(D24=Error1,1,0))-1)/2)/(nsimple+1),"")</f>
        <v>0.10909090909090909</v>
      </c>
      <c r="F24" s="54">
        <f t="shared" ca="1" si="1"/>
        <v>-1.2313772057634222</v>
      </c>
      <c r="G24" s="54">
        <f ca="1">IF(AND(Simple!B24&lt;&gt;"",Simple!C24&lt;&gt;""),Simple!$F$26+Simple!$F$25*Simple!B24,"")</f>
        <v>4051.0613476652252</v>
      </c>
      <c r="H24" s="53"/>
      <c r="I24" s="53"/>
      <c r="J24" s="53"/>
      <c r="K24" s="53"/>
      <c r="L24" s="53"/>
      <c r="M24" s="53"/>
      <c r="N24" s="53"/>
      <c r="O24" s="113" t="str">
        <f t="shared" ca="1" si="2"/>
        <v/>
      </c>
      <c r="P24" s="54">
        <f t="shared" ca="1" si="3"/>
        <v>-1.3102146011839311</v>
      </c>
      <c r="Q24" s="53"/>
      <c r="R24" s="122">
        <f>Simple!C24</f>
        <v>3020</v>
      </c>
    </row>
    <row r="25" spans="2:18" x14ac:dyDescent="0.15">
      <c r="B25">
        <f>IF(Simple!B25&lt;&gt;"",Simple!B25,"")</f>
        <v>31</v>
      </c>
      <c r="C25">
        <f>IF(Simple!C25&lt;&gt;"",Simple!C25,"")</f>
        <v>3067</v>
      </c>
      <c r="D25" s="139">
        <f t="shared" ca="1" si="0"/>
        <v>-690.60251794967735</v>
      </c>
      <c r="E25" s="54">
        <f t="array" aca="1" ref="E25" ca="1">IF(D25&lt;&gt;"",(SUM(IF(D25&gt;Error1,1,0))+1+(SUM(IF(D25=Error1,1,0))-1)/2)/(nsimple+1),"")</f>
        <v>0.20909090909090908</v>
      </c>
      <c r="F25" s="54">
        <f t="shared" ca="1" si="1"/>
        <v>-0.80957963211883521</v>
      </c>
      <c r="G25" s="54">
        <f ca="1">IF(AND(Simple!B25&lt;&gt;"",Simple!C25&lt;&gt;""),Simple!$F$26+Simple!$F$25*Simple!B25,"")</f>
        <v>3757.6025179496773</v>
      </c>
      <c r="H25" s="53"/>
      <c r="I25" s="53"/>
      <c r="J25" s="53"/>
      <c r="K25" s="53"/>
      <c r="L25" s="53"/>
      <c r="M25" s="53"/>
      <c r="N25" s="53"/>
      <c r="O25" s="113" t="str">
        <f t="shared" ca="1" si="2"/>
        <v/>
      </c>
      <c r="P25" s="54">
        <f t="shared" ca="1" si="3"/>
        <v>-0.87757872475871967</v>
      </c>
      <c r="Q25" s="53"/>
      <c r="R25" s="122">
        <f>Simple!C25</f>
        <v>3067</v>
      </c>
    </row>
    <row r="26" spans="2:18" x14ac:dyDescent="0.15">
      <c r="B26">
        <f>IF(Simple!B26&lt;&gt;"",Simple!B26,"")</f>
        <v>35</v>
      </c>
      <c r="C26">
        <f>IF(Simple!C26&lt;&gt;"",Simple!C26,"")</f>
        <v>3121</v>
      </c>
      <c r="D26" s="139">
        <f t="shared" ca="1" si="0"/>
        <v>-871.36958172211553</v>
      </c>
      <c r="E26" s="54">
        <f t="array" aca="1" ref="E26" ca="1">IF(D26&lt;&gt;"",(SUM(IF(D26&gt;Error1,1,0))+1+(SUM(IF(D26=Error1,1,0))-1)/2)/(nsimple+1),"")</f>
        <v>0.17272727272727273</v>
      </c>
      <c r="F26" s="54">
        <f t="shared" ca="1" si="1"/>
        <v>-0.94344263258565308</v>
      </c>
      <c r="G26" s="54">
        <f ca="1">IF(AND(Simple!B26&lt;&gt;"",Simple!C26&lt;&gt;""),Simple!$F$26+Simple!$F$25*Simple!B26,"")</f>
        <v>3992.3695817221155</v>
      </c>
      <c r="H26" s="53"/>
      <c r="I26" s="53"/>
      <c r="J26" s="53"/>
      <c r="K26" s="53"/>
      <c r="L26" s="53"/>
      <c r="M26" s="53"/>
      <c r="N26" s="53"/>
      <c r="O26" s="113" t="str">
        <f t="shared" ca="1" si="2"/>
        <v/>
      </c>
      <c r="P26" s="54">
        <f t="shared" ca="1" si="3"/>
        <v>-1.107287312811325</v>
      </c>
      <c r="Q26" s="53"/>
      <c r="R26" s="122">
        <f>Simple!C26</f>
        <v>3121</v>
      </c>
    </row>
    <row r="27" spans="2:18" x14ac:dyDescent="0.15">
      <c r="B27">
        <f>IF(Simple!B27&lt;&gt;"",Simple!B27,"")</f>
        <v>43</v>
      </c>
      <c r="C27">
        <f>IF(Simple!C27&lt;&gt;"",Simple!C27,"")</f>
        <v>3159</v>
      </c>
      <c r="D27" s="139">
        <f t="shared" ca="1" si="0"/>
        <v>-1302.9037092669914</v>
      </c>
      <c r="E27" s="54">
        <f t="array" aca="1" ref="E27" ca="1">IF(D27&lt;&gt;"",(SUM(IF(D27&gt;Error1,1,0))+1+(SUM(IF(D27=Error1,1,0))-1)/2)/(nsimple+1),"")</f>
        <v>2.7272727272727271E-2</v>
      </c>
      <c r="F27" s="54">
        <f t="shared" ca="1" si="1"/>
        <v>-1.9224794690779805</v>
      </c>
      <c r="G27" s="54">
        <f ca="1">IF(AND(Simple!B27&lt;&gt;"",Simple!C27&lt;&gt;""),Simple!$F$26+Simple!$F$25*Simple!B27,"")</f>
        <v>4461.9037092669914</v>
      </c>
      <c r="H27" s="53"/>
      <c r="I27" s="53"/>
      <c r="J27" s="53"/>
      <c r="K27" s="53"/>
      <c r="L27" s="53"/>
      <c r="M27" s="53"/>
      <c r="N27" s="53"/>
      <c r="O27" s="113" t="str">
        <f t="shared" ca="1" si="2"/>
        <v/>
      </c>
      <c r="P27" s="54">
        <f t="shared" ca="1" si="3"/>
        <v>-1.6556565404026646</v>
      </c>
      <c r="Q27" s="53"/>
      <c r="R27" s="122">
        <f>Simple!C27</f>
        <v>3159</v>
      </c>
    </row>
    <row r="28" spans="2:18" x14ac:dyDescent="0.15">
      <c r="B28">
        <f>IF(Simple!B28&lt;&gt;"",Simple!B28,"")</f>
        <v>44</v>
      </c>
      <c r="C28">
        <f>IF(Simple!C28&lt;&gt;"",Simple!C28,"")</f>
        <v>3259</v>
      </c>
      <c r="D28" s="139">
        <f t="shared" ca="1" si="0"/>
        <v>-1261.5954752101015</v>
      </c>
      <c r="E28" s="54">
        <f t="array" aca="1" ref="E28" ca="1">IF(D28&lt;&gt;"",(SUM(IF(D28&gt;Error1,1,0))+1+(SUM(IF(D28=Error1,1,0))-1)/2)/(nsimple+1),"")</f>
        <v>3.6363636363636362E-2</v>
      </c>
      <c r="F28" s="54">
        <f t="shared" ca="1" si="1"/>
        <v>-1.7945384156293689</v>
      </c>
      <c r="G28" s="54">
        <f ca="1">IF(AND(Simple!B28&lt;&gt;"",Simple!C28&lt;&gt;""),Simple!$F$26+Simple!$F$25*Simple!B28,"")</f>
        <v>4520.5954752101015</v>
      </c>
      <c r="H28" s="53"/>
      <c r="I28" s="53"/>
      <c r="J28" s="53"/>
      <c r="K28" s="53"/>
      <c r="L28" s="53"/>
      <c r="M28" s="53"/>
      <c r="N28" s="53"/>
      <c r="O28" s="113" t="str">
        <f t="shared" ca="1" si="2"/>
        <v/>
      </c>
      <c r="P28" s="54">
        <f t="shared" ca="1" si="3"/>
        <v>-1.6031643666508137</v>
      </c>
      <c r="Q28" s="53"/>
      <c r="R28" s="122">
        <f>Simple!C28</f>
        <v>3259</v>
      </c>
    </row>
    <row r="29" spans="2:18" x14ac:dyDescent="0.15">
      <c r="B29">
        <f>IF(Simple!B29&lt;&gt;"",Simple!B29,"")</f>
        <v>28</v>
      </c>
      <c r="C29">
        <f>IF(Simple!C29&lt;&gt;"",Simple!C29,"")</f>
        <v>3348</v>
      </c>
      <c r="D29" s="139">
        <f t="shared" ca="1" si="0"/>
        <v>-233.52722012034883</v>
      </c>
      <c r="E29" s="54">
        <f t="array" aca="1" ref="E29" ca="1">IF(D29&lt;&gt;"",(SUM(IF(D29&gt;Error1,1,0))+1+(SUM(IF(D29=Error1,1,0))-1)/2)/(nsimple+1),"")</f>
        <v>0.41818181818181815</v>
      </c>
      <c r="F29" s="54">
        <f t="shared" ca="1" si="1"/>
        <v>-0.20654702441883491</v>
      </c>
      <c r="G29" s="54">
        <f ca="1">IF(AND(Simple!B29&lt;&gt;"",Simple!C29&lt;&gt;""),Simple!$F$26+Simple!$F$25*Simple!B29,"")</f>
        <v>3581.5272201203488</v>
      </c>
      <c r="H29" s="53"/>
      <c r="I29" s="53"/>
      <c r="J29" s="53"/>
      <c r="K29" s="53"/>
      <c r="L29" s="53"/>
      <c r="M29" s="53"/>
      <c r="N29" s="53"/>
      <c r="O29" s="113" t="str">
        <f t="shared" ca="1" si="2"/>
        <v/>
      </c>
      <c r="P29" s="54">
        <f t="shared" ca="1" si="3"/>
        <v>-0.29675321867939952</v>
      </c>
      <c r="Q29" s="53"/>
      <c r="R29" s="122">
        <f>Simple!C29</f>
        <v>3348</v>
      </c>
    </row>
    <row r="30" spans="2:18" x14ac:dyDescent="0.15">
      <c r="B30">
        <f>IF(Simple!B30&lt;&gt;"",Simple!B30,"")</f>
        <v>30</v>
      </c>
      <c r="C30">
        <f>IF(Simple!C30&lt;&gt;"",Simple!C30,"")</f>
        <v>3350</v>
      </c>
      <c r="D30" s="139">
        <f t="shared" ca="1" si="0"/>
        <v>-348.91075200656815</v>
      </c>
      <c r="E30" s="54">
        <f t="array" aca="1" ref="E30" ca="1">IF(D30&lt;&gt;"",(SUM(IF(D30&gt;Error1,1,0))+1+(SUM(IF(D30=Error1,1,0))-1)/2)/(nsimple+1),"")</f>
        <v>0.39090909090909093</v>
      </c>
      <c r="F30" s="54">
        <f t="shared" ca="1" si="1"/>
        <v>-0.27695041320557517</v>
      </c>
      <c r="G30" s="54">
        <f ca="1">IF(AND(Simple!B30&lt;&gt;"",Simple!C30&lt;&gt;""),Simple!$F$26+Simple!$F$25*Simple!B30,"")</f>
        <v>3698.9107520065681</v>
      </c>
      <c r="H30" s="53"/>
      <c r="I30" s="53"/>
      <c r="J30" s="53"/>
      <c r="K30" s="53"/>
      <c r="L30" s="53"/>
      <c r="M30" s="53"/>
      <c r="N30" s="53"/>
      <c r="O30" s="113" t="str">
        <f t="shared" ca="1" si="2"/>
        <v/>
      </c>
      <c r="P30" s="54">
        <f t="shared" ca="1" si="3"/>
        <v>-0.4433761025221773</v>
      </c>
      <c r="Q30" s="53"/>
      <c r="R30" s="122">
        <f>Simple!C30</f>
        <v>3350</v>
      </c>
    </row>
    <row r="31" spans="2:18" x14ac:dyDescent="0.15">
      <c r="B31">
        <f>IF(Simple!B31&lt;&gt;"",Simple!B31,"")</f>
        <v>36</v>
      </c>
      <c r="C31">
        <f>IF(Simple!C31&lt;&gt;"",Simple!C31,"")</f>
        <v>3586</v>
      </c>
      <c r="D31" s="139">
        <f t="shared" ca="1" si="0"/>
        <v>-465.06134766522518</v>
      </c>
      <c r="E31" s="54">
        <f t="array" aca="1" ref="E31" ca="1">IF(D31&lt;&gt;"",(SUM(IF(D31&gt;Error1,1,0))+1+(SUM(IF(D31=Error1,1,0))-1)/2)/(nsimple+1),"")</f>
        <v>0.33636363636363636</v>
      </c>
      <c r="F31" s="54">
        <f t="shared" ca="1" si="1"/>
        <v>-0.42240795461816921</v>
      </c>
      <c r="G31" s="54">
        <f ca="1">IF(AND(Simple!B31&lt;&gt;"",Simple!C31&lt;&gt;""),Simple!$F$26+Simple!$F$25*Simple!B31,"")</f>
        <v>4051.0613476652252</v>
      </c>
      <c r="H31" s="53"/>
      <c r="I31" s="53"/>
      <c r="J31" s="53"/>
      <c r="K31" s="53"/>
      <c r="L31" s="53"/>
      <c r="M31" s="53"/>
      <c r="N31" s="53"/>
      <c r="O31" s="113" t="str">
        <f t="shared" ca="1" si="2"/>
        <v/>
      </c>
      <c r="P31" s="54">
        <f t="shared" ca="1" si="3"/>
        <v>-0.59097372773894119</v>
      </c>
      <c r="Q31" s="53"/>
      <c r="R31" s="122">
        <f>Simple!C31</f>
        <v>3586</v>
      </c>
    </row>
    <row r="32" spans="2:18" x14ac:dyDescent="0.15">
      <c r="B32">
        <f>IF(Simple!B32&lt;&gt;"",Simple!B32,"")</f>
        <v>45</v>
      </c>
      <c r="C32">
        <f>IF(Simple!C32&lt;&gt;"",Simple!C32,"")</f>
        <v>3605</v>
      </c>
      <c r="D32" s="139">
        <f t="shared" ca="1" si="0"/>
        <v>-974.28724115321165</v>
      </c>
      <c r="E32" s="54">
        <f t="array" aca="1" ref="E32" ca="1">IF(D32&lt;&gt;"",(SUM(IF(D32&gt;Error1,1,0))+1+(SUM(IF(D32=Error1,1,0))-1)/2)/(nsimple+1),"")</f>
        <v>0.13636363636363635</v>
      </c>
      <c r="F32" s="54">
        <f t="shared" ca="1" si="1"/>
        <v>-1.096803562093513</v>
      </c>
      <c r="G32" s="54">
        <f ca="1">IF(AND(Simple!B32&lt;&gt;"",Simple!C32&lt;&gt;""),Simple!$F$26+Simple!$F$25*Simple!B32,"")</f>
        <v>4579.2872411532117</v>
      </c>
      <c r="H32" s="53"/>
      <c r="I32" s="53"/>
      <c r="J32" s="53"/>
      <c r="K32" s="53"/>
      <c r="L32" s="53"/>
      <c r="M32" s="53"/>
      <c r="N32" s="53"/>
      <c r="O32" s="113" t="str">
        <f t="shared" ca="1" si="2"/>
        <v/>
      </c>
      <c r="P32" s="54">
        <f t="shared" ca="1" si="3"/>
        <v>-1.2380692691048507</v>
      </c>
      <c r="Q32" s="53"/>
      <c r="R32" s="122">
        <f>Simple!C32</f>
        <v>3605</v>
      </c>
    </row>
    <row r="33" spans="2:18" x14ac:dyDescent="0.15">
      <c r="B33">
        <f>IF(Simple!B33&lt;&gt;"",Simple!B33,"")</f>
        <v>36</v>
      </c>
      <c r="C33">
        <f>IF(Simple!C33&lt;&gt;"",Simple!C33,"")</f>
        <v>3611</v>
      </c>
      <c r="D33" s="139">
        <f t="shared" ca="1" si="0"/>
        <v>-440.06134766522518</v>
      </c>
      <c r="E33" s="54">
        <f t="array" aca="1" ref="E33" ca="1">IF(D33&lt;&gt;"",(SUM(IF(D33&gt;Error1,1,0))+1+(SUM(IF(D33=Error1,1,0))-1)/2)/(nsimple+1),"")</f>
        <v>0.35454545454545455</v>
      </c>
      <c r="F33" s="54">
        <f t="shared" ca="1" si="1"/>
        <v>-0.3730773052177675</v>
      </c>
      <c r="G33" s="54">
        <f ca="1">IF(AND(Simple!B33&lt;&gt;"",Simple!C33&lt;&gt;""),Simple!$F$26+Simple!$F$25*Simple!B33,"")</f>
        <v>4051.0613476652252</v>
      </c>
      <c r="H33" s="53"/>
      <c r="I33" s="53"/>
      <c r="J33" s="53"/>
      <c r="K33" s="53"/>
      <c r="L33" s="53"/>
      <c r="M33" s="53"/>
      <c r="N33" s="53"/>
      <c r="O33" s="113" t="str">
        <f t="shared" ca="1" si="2"/>
        <v/>
      </c>
      <c r="P33" s="54">
        <f t="shared" ca="1" si="3"/>
        <v>-0.5592051379224664</v>
      </c>
      <c r="Q33" s="53"/>
      <c r="R33" s="122">
        <f>Simple!C33</f>
        <v>3611</v>
      </c>
    </row>
    <row r="34" spans="2:18" x14ac:dyDescent="0.15">
      <c r="B34">
        <f>IF(Simple!B34&lt;&gt;"",Simple!B34,"")</f>
        <v>23</v>
      </c>
      <c r="C34">
        <f>IF(Simple!C34&lt;&gt;"",Simple!C34,"")</f>
        <v>3623</v>
      </c>
      <c r="D34" s="139">
        <f t="shared" ca="1" si="0"/>
        <v>334.93160959519901</v>
      </c>
      <c r="E34" s="54">
        <f t="array" aca="1" ref="E34" ca="1">IF(D34&lt;&gt;"",(SUM(IF(D34&gt;Error1,1,0))+1+(SUM(IF(D34=Error1,1,0))-1)/2)/(nsimple+1),"")</f>
        <v>0.60909090909090913</v>
      </c>
      <c r="F34" s="54">
        <f t="shared" ca="1" si="1"/>
        <v>0.27695041320557529</v>
      </c>
      <c r="G34" s="54">
        <f ca="1">IF(AND(Simple!B34&lt;&gt;"",Simple!C34&lt;&gt;""),Simple!$F$26+Simple!$F$25*Simple!B34,"")</f>
        <v>3288.068390404801</v>
      </c>
      <c r="H34" s="53"/>
      <c r="I34" s="53"/>
      <c r="J34" s="53"/>
      <c r="K34" s="53"/>
      <c r="L34" s="53"/>
      <c r="M34" s="53"/>
      <c r="N34" s="53"/>
      <c r="O34" s="113" t="str">
        <f t="shared" ca="1" si="2"/>
        <v/>
      </c>
      <c r="P34" s="54">
        <f t="shared" ca="1" si="3"/>
        <v>0.42561219687206242</v>
      </c>
      <c r="Q34" s="53"/>
      <c r="R34" s="122">
        <f>Simple!C34</f>
        <v>3623</v>
      </c>
    </row>
    <row r="35" spans="2:18" x14ac:dyDescent="0.15">
      <c r="B35">
        <f>IF(Simple!B35&lt;&gt;"",Simple!B35,"")</f>
        <v>45</v>
      </c>
      <c r="C35">
        <f>IF(Simple!C35&lt;&gt;"",Simple!C35,"")</f>
        <v>3675</v>
      </c>
      <c r="D35" s="139">
        <f t="shared" ca="1" si="0"/>
        <v>-904.28724115321165</v>
      </c>
      <c r="E35" s="54">
        <f t="array" aca="1" ref="E35" ca="1">IF(D35&lt;&gt;"",(SUM(IF(D35&gt;Error1,1,0))+1+(SUM(IF(D35=Error1,1,0))-1)/2)/(nsimple+1),"")</f>
        <v>0.15454545454545454</v>
      </c>
      <c r="F35" s="54">
        <f t="shared" ca="1" si="1"/>
        <v>-1.0171314326204672</v>
      </c>
      <c r="G35" s="54">
        <f ca="1">IF(AND(Simple!B35&lt;&gt;"",Simple!C35&lt;&gt;""),Simple!$F$26+Simple!$F$25*Simple!B35,"")</f>
        <v>4579.2872411532117</v>
      </c>
      <c r="H35" s="53"/>
      <c r="I35" s="53"/>
      <c r="J35" s="53"/>
      <c r="K35" s="53"/>
      <c r="L35" s="53"/>
      <c r="M35" s="53"/>
      <c r="N35" s="53"/>
      <c r="O35" s="113" t="str">
        <f t="shared" ca="1" si="2"/>
        <v/>
      </c>
      <c r="P35" s="54">
        <f t="shared" ca="1" si="3"/>
        <v>-1.1491172176187212</v>
      </c>
      <c r="Q35" s="53"/>
      <c r="R35" s="122">
        <f>Simple!C35</f>
        <v>3675</v>
      </c>
    </row>
    <row r="36" spans="2:18" x14ac:dyDescent="0.15">
      <c r="B36">
        <f>IF(Simple!B36&lt;&gt;"",Simple!B36,"")</f>
        <v>29</v>
      </c>
      <c r="C36">
        <f>IF(Simple!C36&lt;&gt;"",Simple!C36,"")</f>
        <v>3723</v>
      </c>
      <c r="D36" s="139">
        <f t="shared" ca="1" si="0"/>
        <v>82.781013936541513</v>
      </c>
      <c r="E36" s="54">
        <f t="array" aca="1" ref="E36" ca="1">IF(D36&lt;&gt;"",(SUM(IF(D36&gt;Error1,1,0))+1+(SUM(IF(D36=Error1,1,0))-1)/2)/(nsimple+1),"")</f>
        <v>0.5</v>
      </c>
      <c r="F36" s="54">
        <f t="shared" ca="1" si="1"/>
        <v>0</v>
      </c>
      <c r="G36" s="54">
        <f ca="1">IF(AND(Simple!B36&lt;&gt;"",Simple!C36&lt;&gt;""),Simple!$F$26+Simple!$F$25*Simple!B36,"")</f>
        <v>3640.2189860634585</v>
      </c>
      <c r="H36" s="53"/>
      <c r="I36" s="53"/>
      <c r="J36" s="53"/>
      <c r="K36" s="53"/>
      <c r="L36" s="53"/>
      <c r="M36" s="53"/>
      <c r="N36" s="53"/>
      <c r="O36" s="113" t="str">
        <f t="shared" ca="1" si="2"/>
        <v/>
      </c>
      <c r="P36" s="54">
        <f t="shared" ca="1" si="3"/>
        <v>0.10519344305367492</v>
      </c>
      <c r="Q36" s="53"/>
      <c r="R36" s="122">
        <f>Simple!C36</f>
        <v>3723</v>
      </c>
    </row>
    <row r="37" spans="2:18" x14ac:dyDescent="0.15">
      <c r="B37">
        <f>IF(Simple!B37&lt;&gt;"",Simple!B37,"")</f>
        <v>40</v>
      </c>
      <c r="C37">
        <f>IF(Simple!C37&lt;&gt;"",Simple!C37,"")</f>
        <v>3730</v>
      </c>
      <c r="D37" s="139">
        <f t="shared" ca="1" si="0"/>
        <v>-555.82841143766382</v>
      </c>
      <c r="E37" s="54">
        <f t="array" aca="1" ref="E37" ca="1">IF(D37&lt;&gt;"",(SUM(IF(D37&gt;Error1,1,0))+1+(SUM(IF(D37=Error1,1,0))-1)/2)/(nsimple+1),"")</f>
        <v>0.2818181818181818</v>
      </c>
      <c r="F37" s="54">
        <f t="shared" ca="1" si="1"/>
        <v>-0.57744872999290109</v>
      </c>
      <c r="G37" s="54">
        <f ca="1">IF(AND(Simple!B37&lt;&gt;"",Simple!C37&lt;&gt;""),Simple!$F$26+Simple!$F$25*Simple!B37,"")</f>
        <v>4285.8284114376638</v>
      </c>
      <c r="H37" s="53"/>
      <c r="I37" s="53"/>
      <c r="J37" s="53"/>
      <c r="K37" s="53"/>
      <c r="L37" s="53"/>
      <c r="M37" s="53"/>
      <c r="N37" s="53"/>
      <c r="O37" s="113" t="str">
        <f t="shared" ca="1" si="2"/>
        <v/>
      </c>
      <c r="P37" s="54">
        <f t="shared" ca="1" si="3"/>
        <v>-0.70631539245223773</v>
      </c>
      <c r="Q37" s="53"/>
      <c r="R37" s="122">
        <f>Simple!C37</f>
        <v>3730</v>
      </c>
    </row>
    <row r="38" spans="2:18" x14ac:dyDescent="0.15">
      <c r="B38">
        <f>IF(Simple!B38&lt;&gt;"",Simple!B38,"")</f>
        <v>45</v>
      </c>
      <c r="C38">
        <f>IF(Simple!C38&lt;&gt;"",Simple!C38,"")</f>
        <v>3866</v>
      </c>
      <c r="D38" s="139">
        <f t="shared" ca="1" si="0"/>
        <v>-713.28724115321165</v>
      </c>
      <c r="E38" s="54">
        <f t="array" aca="1" ref="E38" ca="1">IF(D38&lt;&gt;"",(SUM(IF(D38&gt;Error1,1,0))+1+(SUM(IF(D38=Error1,1,0))-1)/2)/(nsimple+1),"")</f>
        <v>0.2</v>
      </c>
      <c r="F38" s="54">
        <f t="shared" ca="1" si="1"/>
        <v>-0.84162123357291452</v>
      </c>
      <c r="G38" s="54">
        <f ca="1">IF(AND(Simple!B38&lt;&gt;"",Simple!C38&lt;&gt;""),Simple!$F$26+Simple!$F$25*Simple!B38,"")</f>
        <v>4579.2872411532117</v>
      </c>
      <c r="H38" s="53"/>
      <c r="I38" s="53"/>
      <c r="J38" s="53"/>
      <c r="K38" s="53"/>
      <c r="L38" s="53"/>
      <c r="M38" s="53"/>
      <c r="N38" s="53"/>
      <c r="O38" s="113" t="str">
        <f t="shared" ca="1" si="2"/>
        <v/>
      </c>
      <c r="P38" s="54">
        <f t="shared" ca="1" si="3"/>
        <v>-0.90640519142085363</v>
      </c>
      <c r="Q38" s="53"/>
      <c r="R38" s="122">
        <f>Simple!C38</f>
        <v>3866</v>
      </c>
    </row>
    <row r="39" spans="2:18" x14ac:dyDescent="0.15">
      <c r="B39">
        <f>IF(Simple!B39&lt;&gt;"",Simple!B39,"")</f>
        <v>27</v>
      </c>
      <c r="C39">
        <f>IF(Simple!C39&lt;&gt;"",Simple!C39,"")</f>
        <v>3890</v>
      </c>
      <c r="D39" s="139">
        <f t="shared" ca="1" si="0"/>
        <v>367.16454582276083</v>
      </c>
      <c r="E39" s="54">
        <f t="array" aca="1" ref="E39" ca="1">IF(D39&lt;&gt;"",(SUM(IF(D39&gt;Error1,1,0))+1+(SUM(IF(D39=Error1,1,0))-1)/2)/(nsimple+1),"")</f>
        <v>0.66363636363636369</v>
      </c>
      <c r="F39" s="54">
        <f t="shared" ca="1" si="1"/>
        <v>0.42240795461816927</v>
      </c>
      <c r="G39" s="54">
        <f ca="1">IF(AND(Simple!B39&lt;&gt;"",Simple!C39&lt;&gt;""),Simple!$F$26+Simple!$F$25*Simple!B39,"")</f>
        <v>3522.8354541772392</v>
      </c>
      <c r="H39" s="53"/>
      <c r="I39" s="53"/>
      <c r="J39" s="53"/>
      <c r="K39" s="53"/>
      <c r="L39" s="53"/>
      <c r="M39" s="53"/>
      <c r="N39" s="53"/>
      <c r="O39" s="113" t="str">
        <f t="shared" ca="1" si="2"/>
        <v/>
      </c>
      <c r="P39" s="54">
        <f t="shared" ca="1" si="3"/>
        <v>0.4665719940558225</v>
      </c>
      <c r="Q39" s="53"/>
      <c r="R39" s="122">
        <f>Simple!C39</f>
        <v>3890</v>
      </c>
    </row>
    <row r="40" spans="2:18" x14ac:dyDescent="0.15">
      <c r="B40">
        <f>IF(Simple!B40&lt;&gt;"",Simple!B40,"")</f>
        <v>43</v>
      </c>
      <c r="C40">
        <f>IF(Simple!C40&lt;&gt;"",Simple!C40,"")</f>
        <v>3890</v>
      </c>
      <c r="D40" s="139">
        <f t="shared" ca="1" si="0"/>
        <v>-571.90370926699143</v>
      </c>
      <c r="E40" s="54">
        <f t="array" aca="1" ref="E40" ca="1">IF(D40&lt;&gt;"",(SUM(IF(D40&gt;Error1,1,0))+1+(SUM(IF(D40=Error1,1,0))-1)/2)/(nsimple+1),"")</f>
        <v>0.27272727272727271</v>
      </c>
      <c r="F40" s="54">
        <f t="shared" ca="1" si="1"/>
        <v>-0.60458534658323715</v>
      </c>
      <c r="G40" s="54">
        <f ca="1">IF(AND(Simple!B40&lt;&gt;"",Simple!C40&lt;&gt;""),Simple!$F$26+Simple!$F$25*Simple!B40,"")</f>
        <v>4461.9037092669914</v>
      </c>
      <c r="H40" s="53"/>
      <c r="I40" s="53"/>
      <c r="J40" s="53"/>
      <c r="K40" s="53"/>
      <c r="L40" s="53"/>
      <c r="M40" s="53"/>
      <c r="N40" s="53"/>
      <c r="O40" s="113" t="str">
        <f t="shared" ca="1" si="2"/>
        <v/>
      </c>
      <c r="P40" s="54">
        <f t="shared" ca="1" si="3"/>
        <v>-0.72674297416894085</v>
      </c>
      <c r="Q40" s="53"/>
      <c r="R40" s="122">
        <f>Simple!C40</f>
        <v>3890</v>
      </c>
    </row>
    <row r="41" spans="2:18" x14ac:dyDescent="0.15">
      <c r="B41">
        <f>IF(Simple!B41&lt;&gt;"",Simple!B41,"")</f>
        <v>44</v>
      </c>
      <c r="C41">
        <f>IF(Simple!C41&lt;&gt;"",Simple!C41,"")</f>
        <v>3893</v>
      </c>
      <c r="D41" s="139">
        <f t="shared" ca="1" si="0"/>
        <v>-627.59547521010154</v>
      </c>
      <c r="E41" s="54">
        <f t="array" aca="1" ref="E41" ca="1">IF(D41&lt;&gt;"",(SUM(IF(D41&gt;Error1,1,0))+1+(SUM(IF(D41=Error1,1,0))-1)/2)/(nsimple+1),"")</f>
        <v>0.23636363636363636</v>
      </c>
      <c r="F41" s="54">
        <f t="shared" ca="1" si="1"/>
        <v>-0.71804867851300969</v>
      </c>
      <c r="G41" s="54">
        <f ca="1">IF(AND(Simple!B41&lt;&gt;"",Simple!C41&lt;&gt;""),Simple!$F$26+Simple!$F$25*Simple!B41,"")</f>
        <v>4520.5954752101015</v>
      </c>
      <c r="H41" s="53"/>
      <c r="I41" s="53"/>
      <c r="J41" s="53"/>
      <c r="K41" s="53"/>
      <c r="L41" s="53"/>
      <c r="M41" s="53"/>
      <c r="N41" s="53"/>
      <c r="O41" s="113" t="str">
        <f t="shared" ca="1" si="2"/>
        <v/>
      </c>
      <c r="P41" s="54">
        <f t="shared" ca="1" si="3"/>
        <v>-0.79751292890501235</v>
      </c>
      <c r="Q41" s="53"/>
      <c r="R41" s="122">
        <f>Simple!C41</f>
        <v>3893</v>
      </c>
    </row>
    <row r="42" spans="2:18" x14ac:dyDescent="0.15">
      <c r="B42">
        <f>IF(Simple!B42&lt;&gt;"",Simple!B42,"")</f>
        <v>27</v>
      </c>
      <c r="C42">
        <f>IF(Simple!C42&lt;&gt;"",Simple!C42,"")</f>
        <v>3912</v>
      </c>
      <c r="D42" s="139">
        <f t="shared" ca="1" si="0"/>
        <v>389.16454582276083</v>
      </c>
      <c r="E42" s="54">
        <f t="array" aca="1" ref="E42" ca="1">IF(D42&lt;&gt;"",(SUM(IF(D42&gt;Error1,1,0))+1+(SUM(IF(D42=Error1,1,0))-1)/2)/(nsimple+1),"")</f>
        <v>0.69090909090909092</v>
      </c>
      <c r="F42" s="54">
        <f t="shared" ca="1" si="1"/>
        <v>0.49842883345871808</v>
      </c>
      <c r="G42" s="54">
        <f ca="1">IF(AND(Simple!B42&lt;&gt;"",Simple!C42&lt;&gt;""),Simple!$F$26+Simple!$F$25*Simple!B42,"")</f>
        <v>3522.8354541772392</v>
      </c>
      <c r="H42" s="53"/>
      <c r="I42" s="53"/>
      <c r="J42" s="53"/>
      <c r="K42" s="53"/>
      <c r="L42" s="53"/>
      <c r="M42" s="53"/>
      <c r="N42" s="53"/>
      <c r="O42" s="113" t="str">
        <f t="shared" ca="1" si="2"/>
        <v/>
      </c>
      <c r="P42" s="54">
        <f t="shared" ca="1" si="3"/>
        <v>0.49452835309432036</v>
      </c>
      <c r="Q42" s="53"/>
      <c r="R42" s="122">
        <f>Simple!C42</f>
        <v>3912</v>
      </c>
    </row>
    <row r="43" spans="2:18" x14ac:dyDescent="0.15">
      <c r="B43">
        <f>IF(Simple!B43&lt;&gt;"",Simple!B43,"")</f>
        <v>23</v>
      </c>
      <c r="C43">
        <f>IF(Simple!C43&lt;&gt;"",Simple!C43,"")</f>
        <v>4001</v>
      </c>
      <c r="D43" s="139">
        <f t="shared" ca="1" si="0"/>
        <v>712.93160959519901</v>
      </c>
      <c r="E43" s="54">
        <f t="array" aca="1" ref="E43" ca="1">IF(D43&lt;&gt;"",(SUM(IF(D43&gt;Error1,1,0))+1+(SUM(IF(D43=Error1,1,0))-1)/2)/(nsimple+1),"")</f>
        <v>0.74545454545454548</v>
      </c>
      <c r="F43" s="54">
        <f t="shared" ca="1" si="1"/>
        <v>0.66025389885446362</v>
      </c>
      <c r="G43" s="54">
        <f ca="1">IF(AND(Simple!B43&lt;&gt;"",Simple!C43&lt;&gt;""),Simple!$F$26+Simple!$F$25*Simple!B43,"")</f>
        <v>3288.068390404801</v>
      </c>
      <c r="H43" s="53"/>
      <c r="I43" s="53"/>
      <c r="J43" s="53"/>
      <c r="K43" s="53"/>
      <c r="L43" s="53"/>
      <c r="M43" s="53"/>
      <c r="N43" s="53"/>
      <c r="O43" s="113" t="str">
        <f t="shared" ca="1" si="2"/>
        <v/>
      </c>
      <c r="P43" s="54">
        <f t="shared" ca="1" si="3"/>
        <v>0.90595327489716171</v>
      </c>
      <c r="Q43" s="53"/>
      <c r="R43" s="122">
        <f>Simple!C43</f>
        <v>4001</v>
      </c>
    </row>
    <row r="44" spans="2:18" x14ac:dyDescent="0.15">
      <c r="B44">
        <f>IF(Simple!B44&lt;&gt;"",Simple!B44,"")</f>
        <v>44</v>
      </c>
      <c r="C44">
        <f>IF(Simple!C44&lt;&gt;"",Simple!C44,"")</f>
        <v>4001</v>
      </c>
      <c r="D44" s="139">
        <f t="shared" ca="1" si="0"/>
        <v>-519.59547521010154</v>
      </c>
      <c r="E44" s="54">
        <f t="array" aca="1" ref="E44" ca="1">IF(D44&lt;&gt;"",(SUM(IF(D44&gt;Error1,1,0))+1+(SUM(IF(D44=Error1,1,0))-1)/2)/(nsimple+1),"")</f>
        <v>0.29090909090909089</v>
      </c>
      <c r="F44" s="54">
        <f t="shared" ca="1" si="1"/>
        <v>-0.55073086678221428</v>
      </c>
      <c r="G44" s="54">
        <f ca="1">IF(AND(Simple!B44&lt;&gt;"",Simple!C44&lt;&gt;""),Simple!$F$26+Simple!$F$25*Simple!B44,"")</f>
        <v>4520.5954752101015</v>
      </c>
      <c r="H44" s="53"/>
      <c r="I44" s="53"/>
      <c r="J44" s="53"/>
      <c r="K44" s="53"/>
      <c r="L44" s="53"/>
      <c r="M44" s="53"/>
      <c r="N44" s="53"/>
      <c r="O44" s="113" t="str">
        <f t="shared" ca="1" si="2"/>
        <v/>
      </c>
      <c r="P44" s="54">
        <f t="shared" ca="1" si="3"/>
        <v>-0.66027262089784111</v>
      </c>
      <c r="Q44" s="53"/>
      <c r="R44" s="122">
        <f>Simple!C44</f>
        <v>4001</v>
      </c>
    </row>
    <row r="45" spans="2:18" x14ac:dyDescent="0.15">
      <c r="B45">
        <f>IF(Simple!B45&lt;&gt;"",Simple!B45,"")</f>
        <v>23</v>
      </c>
      <c r="C45">
        <f>IF(Simple!C45&lt;&gt;"",Simple!C45,"")</f>
        <v>4003</v>
      </c>
      <c r="D45" s="139">
        <f t="shared" ca="1" si="0"/>
        <v>714.93160959519901</v>
      </c>
      <c r="E45" s="54">
        <f t="array" aca="1" ref="E45" ca="1">IF(D45&lt;&gt;"",(SUM(IF(D45&gt;Error1,1,0))+1+(SUM(IF(D45=Error1,1,0))-1)/2)/(nsimple+1),"")</f>
        <v>0.75454545454545452</v>
      </c>
      <c r="F45" s="54">
        <f t="shared" ca="1" si="1"/>
        <v>0.68886362670887458</v>
      </c>
      <c r="G45" s="54">
        <f ca="1">IF(AND(Simple!B45&lt;&gt;"",Simple!C45&lt;&gt;""),Simple!$F$26+Simple!$F$25*Simple!B45,"")</f>
        <v>3288.068390404801</v>
      </c>
      <c r="H45" s="53"/>
      <c r="I45" s="53"/>
      <c r="J45" s="53"/>
      <c r="K45" s="53"/>
      <c r="L45" s="53"/>
      <c r="M45" s="53"/>
      <c r="N45" s="53"/>
      <c r="O45" s="113" t="str">
        <f t="shared" ca="1" si="2"/>
        <v/>
      </c>
      <c r="P45" s="54">
        <f t="shared" ca="1" si="3"/>
        <v>0.9084947620824797</v>
      </c>
      <c r="Q45" s="53"/>
      <c r="R45" s="122">
        <f>Simple!C45</f>
        <v>4003</v>
      </c>
    </row>
    <row r="46" spans="2:18" x14ac:dyDescent="0.15">
      <c r="B46">
        <f>IF(Simple!B46&lt;&gt;"",Simple!B46,"")</f>
        <v>33</v>
      </c>
      <c r="C46">
        <f>IF(Simple!C46&lt;&gt;"",Simple!C46,"")</f>
        <v>4004</v>
      </c>
      <c r="D46" s="139">
        <f t="shared" ca="1" si="0"/>
        <v>129.01395016410333</v>
      </c>
      <c r="E46" s="54">
        <f t="array" aca="1" ref="E46" ca="1">IF(D46&lt;&gt;"",(SUM(IF(D46&gt;Error1,1,0))+1+(SUM(IF(D46=Error1,1,0))-1)/2)/(nsimple+1),"")</f>
        <v>0.51818181818181819</v>
      </c>
      <c r="F46" s="54">
        <f t="shared" ca="1" si="1"/>
        <v>4.5590848238853031E-2</v>
      </c>
      <c r="G46" s="54">
        <f ca="1">IF(AND(Simple!B46&lt;&gt;"",Simple!C46&lt;&gt;""),Simple!$F$26+Simple!$F$25*Simple!B46,"")</f>
        <v>3874.9860498358967</v>
      </c>
      <c r="H46" s="53"/>
      <c r="I46" s="53"/>
      <c r="J46" s="53"/>
      <c r="K46" s="53"/>
      <c r="L46" s="53"/>
      <c r="M46" s="53"/>
      <c r="N46" s="53"/>
      <c r="O46" s="113" t="str">
        <f t="shared" ca="1" si="2"/>
        <v/>
      </c>
      <c r="P46" s="54">
        <f t="shared" ca="1" si="3"/>
        <v>0.16394365053466095</v>
      </c>
      <c r="Q46" s="53"/>
      <c r="R46" s="122">
        <f>Simple!C46</f>
        <v>4004</v>
      </c>
    </row>
    <row r="47" spans="2:18" x14ac:dyDescent="0.15">
      <c r="B47">
        <f>IF(Simple!B47&lt;&gt;"",Simple!B47,"")</f>
        <v>23</v>
      </c>
      <c r="C47">
        <f>IF(Simple!C47&lt;&gt;"",Simple!C47,"")</f>
        <v>4010</v>
      </c>
      <c r="D47" s="139">
        <f t="shared" ca="1" si="0"/>
        <v>721.93160959519901</v>
      </c>
      <c r="E47" s="54">
        <f t="array" aca="1" ref="E47" ca="1">IF(D47&lt;&gt;"",(SUM(IF(D47&gt;Error1,1,0))+1+(SUM(IF(D47=Error1,1,0))-1)/2)/(nsimple+1),"")</f>
        <v>0.76363636363636367</v>
      </c>
      <c r="F47" s="54">
        <f t="shared" ca="1" si="1"/>
        <v>0.71804867851300969</v>
      </c>
      <c r="G47" s="54">
        <f ca="1">IF(AND(Simple!B47&lt;&gt;"",Simple!C47&lt;&gt;""),Simple!$F$26+Simple!$F$25*Simple!B47,"")</f>
        <v>3288.068390404801</v>
      </c>
      <c r="H47" s="53"/>
      <c r="I47" s="53"/>
      <c r="J47" s="53"/>
      <c r="K47" s="53"/>
      <c r="L47" s="53"/>
      <c r="M47" s="53"/>
      <c r="N47" s="53"/>
      <c r="O47" s="113" t="str">
        <f t="shared" ca="1" si="2"/>
        <v/>
      </c>
      <c r="P47" s="54">
        <f t="shared" ca="1" si="3"/>
        <v>0.91738996723109267</v>
      </c>
      <c r="Q47" s="53"/>
      <c r="R47" s="122">
        <f>Simple!C47</f>
        <v>4010</v>
      </c>
    </row>
    <row r="48" spans="2:18" x14ac:dyDescent="0.15">
      <c r="B48">
        <f>IF(Simple!B48&lt;&gt;"",Simple!B48,"")</f>
        <v>37</v>
      </c>
      <c r="C48">
        <f>IF(Simple!C48&lt;&gt;"",Simple!C48,"")</f>
        <v>4016</v>
      </c>
      <c r="D48" s="139">
        <f t="shared" ca="1" si="0"/>
        <v>-93.753113608334388</v>
      </c>
      <c r="E48" s="54">
        <f t="array" aca="1" ref="E48" ca="1">IF(D48&lt;&gt;"",(SUM(IF(D48&gt;Error1,1,0))+1+(SUM(IF(D48=Error1,1,0))-1)/2)/(nsimple+1),"")</f>
        <v>0.45454545454545453</v>
      </c>
      <c r="F48" s="54">
        <f t="shared" ca="1" si="1"/>
        <v>-0.11418529432142839</v>
      </c>
      <c r="G48" s="54">
        <f ca="1">IF(AND(Simple!B48&lt;&gt;"",Simple!C48&lt;&gt;""),Simple!$F$26+Simple!$F$25*Simple!B48,"")</f>
        <v>4109.7531136083344</v>
      </c>
      <c r="H48" s="53"/>
      <c r="I48" s="53"/>
      <c r="J48" s="53"/>
      <c r="K48" s="53"/>
      <c r="L48" s="53"/>
      <c r="M48" s="53"/>
      <c r="N48" s="53"/>
      <c r="O48" s="113" t="str">
        <f t="shared" ca="1" si="2"/>
        <v/>
      </c>
      <c r="P48" s="54">
        <f t="shared" ca="1" si="3"/>
        <v>-0.11913616840962156</v>
      </c>
      <c r="Q48" s="53"/>
      <c r="R48" s="122">
        <f>Simple!C48</f>
        <v>4016</v>
      </c>
    </row>
    <row r="49" spans="2:18" x14ac:dyDescent="0.15">
      <c r="B49">
        <f>IF(Simple!B49&lt;&gt;"",Simple!B49,"")</f>
        <v>39</v>
      </c>
      <c r="C49">
        <f>IF(Simple!C49&lt;&gt;"",Simple!C49,"")</f>
        <v>4070</v>
      </c>
      <c r="D49" s="139">
        <f t="shared" ca="1" si="0"/>
        <v>-157.1366454945537</v>
      </c>
      <c r="E49" s="54">
        <f t="array" aca="1" ref="E49" ca="1">IF(D49&lt;&gt;"",(SUM(IF(D49&gt;Error1,1,0))+1+(SUM(IF(D49=Error1,1,0))-1)/2)/(nsimple+1),"")</f>
        <v>0.43636363636363634</v>
      </c>
      <c r="F49" s="54">
        <f t="shared" ca="1" si="1"/>
        <v>-0.16019524783939429</v>
      </c>
      <c r="G49" s="54">
        <f ca="1">IF(AND(Simple!B49&lt;&gt;"",Simple!C49&lt;&gt;""),Simple!$F$26+Simple!$F$25*Simple!B49,"")</f>
        <v>4227.1366454945537</v>
      </c>
      <c r="H49" s="53"/>
      <c r="I49" s="53"/>
      <c r="J49" s="53"/>
      <c r="K49" s="53"/>
      <c r="L49" s="53"/>
      <c r="M49" s="53"/>
      <c r="N49" s="53"/>
      <c r="O49" s="113" t="str">
        <f t="shared" ca="1" si="2"/>
        <v/>
      </c>
      <c r="P49" s="54">
        <f t="shared" ca="1" si="3"/>
        <v>-0.19968038543413172</v>
      </c>
      <c r="Q49" s="53"/>
      <c r="R49" s="122">
        <f>Simple!C49</f>
        <v>4070</v>
      </c>
    </row>
    <row r="50" spans="2:18" x14ac:dyDescent="0.15">
      <c r="B50">
        <f>IF(Simple!B50&lt;&gt;"",Simple!B50,"")</f>
        <v>22</v>
      </c>
      <c r="C50">
        <f>IF(Simple!C50&lt;&gt;"",Simple!C50,"")</f>
        <v>4074</v>
      </c>
      <c r="D50" s="139">
        <f t="shared" ca="1" si="0"/>
        <v>844.62337553830821</v>
      </c>
      <c r="E50" s="54">
        <f t="array" aca="1" ref="E50" ca="1">IF(D50&lt;&gt;"",(SUM(IF(D50&gt;Error1,1,0))+1+(SUM(IF(D50=Error1,1,0))-1)/2)/(nsimple+1),"")</f>
        <v>0.83636363636363631</v>
      </c>
      <c r="F50" s="54">
        <f t="shared" ca="1" si="1"/>
        <v>0.97962202818372091</v>
      </c>
      <c r="G50" s="54">
        <f ca="1">IF(AND(Simple!B50&lt;&gt;"",Simple!C50&lt;&gt;""),Simple!$F$26+Simple!$F$25*Simple!B50,"")</f>
        <v>3229.3766244616918</v>
      </c>
      <c r="H50" s="53"/>
      <c r="I50" s="53"/>
      <c r="J50" s="53"/>
      <c r="K50" s="53"/>
      <c r="L50" s="53"/>
      <c r="M50" s="53"/>
      <c r="N50" s="53"/>
      <c r="O50" s="113" t="str">
        <f t="shared" ca="1" si="2"/>
        <v/>
      </c>
      <c r="P50" s="54">
        <f t="shared" ca="1" si="3"/>
        <v>1.0732997426753155</v>
      </c>
      <c r="Q50" s="53"/>
      <c r="R50" s="122">
        <f>Simple!C50</f>
        <v>4074</v>
      </c>
    </row>
    <row r="51" spans="2:18" x14ac:dyDescent="0.15">
      <c r="B51">
        <f>IF(Simple!B51&lt;&gt;"",Simple!B51,"")</f>
        <v>23</v>
      </c>
      <c r="C51">
        <f>IF(Simple!C51&lt;&gt;"",Simple!C51,"")</f>
        <v>4074</v>
      </c>
      <c r="D51" s="139">
        <f t="shared" ca="1" si="0"/>
        <v>785.93160959519901</v>
      </c>
      <c r="E51" s="54">
        <f t="array" aca="1" ref="E51" ca="1">IF(D51&lt;&gt;"",(SUM(IF(D51&gt;Error1,1,0))+1+(SUM(IF(D51=Error1,1,0))-1)/2)/(nsimple+1),"")</f>
        <v>0.81818181818181823</v>
      </c>
      <c r="F51" s="54">
        <f t="shared" ca="1" si="1"/>
        <v>0.90845786853738464</v>
      </c>
      <c r="G51" s="54">
        <f ca="1">IF(AND(Simple!B51&lt;&gt;"",Simple!C51&lt;&gt;""),Simple!$F$26+Simple!$F$25*Simple!B51,"")</f>
        <v>3288.068390404801</v>
      </c>
      <c r="H51" s="53"/>
      <c r="I51" s="53"/>
      <c r="J51" s="53"/>
      <c r="K51" s="53"/>
      <c r="L51" s="53"/>
      <c r="M51" s="53"/>
      <c r="N51" s="53"/>
      <c r="O51" s="113" t="str">
        <f t="shared" ca="1" si="2"/>
        <v/>
      </c>
      <c r="P51" s="54">
        <f t="shared" ca="1" si="3"/>
        <v>0.9987175571612682</v>
      </c>
      <c r="Q51" s="53"/>
      <c r="R51" s="122">
        <f>Simple!C51</f>
        <v>4074</v>
      </c>
    </row>
    <row r="52" spans="2:18" x14ac:dyDescent="0.15">
      <c r="B52">
        <f>IF(Simple!B52&lt;&gt;"",Simple!B52,"")</f>
        <v>43</v>
      </c>
      <c r="C52">
        <f>IF(Simple!C52&lt;&gt;"",Simple!C52,"")</f>
        <v>4101</v>
      </c>
      <c r="D52" s="139">
        <f t="shared" ca="1" si="0"/>
        <v>-360.90370926699143</v>
      </c>
      <c r="E52" s="54">
        <f t="array" aca="1" ref="E52" ca="1">IF(D52&lt;&gt;"",(SUM(IF(D52&gt;Error1,1,0))+1+(SUM(IF(D52=Error1,1,0))-1)/2)/(nsimple+1),"")</f>
        <v>0.37272727272727274</v>
      </c>
      <c r="F52" s="54">
        <f t="shared" ca="1" si="1"/>
        <v>-0.32463868475217539</v>
      </c>
      <c r="G52" s="54">
        <f ca="1">IF(AND(Simple!B52&lt;&gt;"",Simple!C52&lt;&gt;""),Simple!$F$26+Simple!$F$25*Simple!B52,"")</f>
        <v>4461.9037092669914</v>
      </c>
      <c r="H52" s="53"/>
      <c r="I52" s="53"/>
      <c r="J52" s="53"/>
      <c r="K52" s="53"/>
      <c r="L52" s="53"/>
      <c r="M52" s="53"/>
      <c r="N52" s="53"/>
      <c r="O52" s="113" t="str">
        <f t="shared" ca="1" si="2"/>
        <v/>
      </c>
      <c r="P52" s="54">
        <f t="shared" ca="1" si="3"/>
        <v>-0.45861607611789335</v>
      </c>
      <c r="Q52" s="53"/>
      <c r="R52" s="122">
        <f>Simple!C52</f>
        <v>4101</v>
      </c>
    </row>
    <row r="53" spans="2:18" x14ac:dyDescent="0.15">
      <c r="B53">
        <f>IF(Simple!B53&lt;&gt;"",Simple!B53,"")</f>
        <v>42</v>
      </c>
      <c r="C53">
        <f>IF(Simple!C53&lt;&gt;"",Simple!C53,"")</f>
        <v>4110</v>
      </c>
      <c r="D53" s="139">
        <f t="shared" ca="1" si="0"/>
        <v>-293.21194332388222</v>
      </c>
      <c r="E53" s="54">
        <f t="array" aca="1" ref="E53" ca="1">IF(D53&lt;&gt;"",(SUM(IF(D53&gt;Error1,1,0))+1+(SUM(IF(D53=Error1,1,0))-1)/2)/(nsimple+1),"")</f>
        <v>0.4</v>
      </c>
      <c r="F53" s="54">
        <f t="shared" ca="1" si="1"/>
        <v>-0.25334710313579978</v>
      </c>
      <c r="G53" s="54">
        <f ca="1">IF(AND(Simple!B53&lt;&gt;"",Simple!C53&lt;&gt;""),Simple!$F$26+Simple!$F$25*Simple!B53,"")</f>
        <v>4403.2119433238822</v>
      </c>
      <c r="H53" s="53"/>
      <c r="I53" s="53"/>
      <c r="J53" s="53"/>
      <c r="K53" s="53"/>
      <c r="L53" s="53"/>
      <c r="M53" s="53"/>
      <c r="N53" s="53"/>
      <c r="O53" s="113" t="str">
        <f t="shared" ca="1" si="2"/>
        <v/>
      </c>
      <c r="P53" s="54">
        <f t="shared" ca="1" si="3"/>
        <v>-0.37259719826991511</v>
      </c>
      <c r="Q53" s="53"/>
      <c r="R53" s="122">
        <f>Simple!C53</f>
        <v>4110</v>
      </c>
    </row>
    <row r="54" spans="2:18" x14ac:dyDescent="0.15">
      <c r="B54">
        <f>IF(Simple!B54&lt;&gt;"",Simple!B54,"")</f>
        <v>44</v>
      </c>
      <c r="C54">
        <f>IF(Simple!C54&lt;&gt;"",Simple!C54,"")</f>
        <v>4111</v>
      </c>
      <c r="D54" s="139">
        <f t="shared" ca="1" si="0"/>
        <v>-409.59547521010154</v>
      </c>
      <c r="E54" s="54">
        <f t="array" aca="1" ref="E54" ca="1">IF(D54&lt;&gt;"",(SUM(IF(D54&gt;Error1,1,0))+1+(SUM(IF(D54=Error1,1,0))-1)/2)/(nsimple+1),"")</f>
        <v>0.36363636363636365</v>
      </c>
      <c r="F54" s="54">
        <f t="shared" ca="1" si="1"/>
        <v>-0.34875569551704472</v>
      </c>
      <c r="G54" s="54">
        <f ca="1">IF(AND(Simple!B54&lt;&gt;"",Simple!C54&lt;&gt;""),Simple!$F$26+Simple!$F$25*Simple!B54,"")</f>
        <v>4520.5954752101015</v>
      </c>
      <c r="H54" s="53"/>
      <c r="I54" s="53"/>
      <c r="J54" s="53"/>
      <c r="K54" s="53"/>
      <c r="L54" s="53"/>
      <c r="M54" s="53"/>
      <c r="N54" s="53"/>
      <c r="O54" s="113" t="str">
        <f t="shared" ca="1" si="2"/>
        <v/>
      </c>
      <c r="P54" s="54">
        <f t="shared" ca="1" si="3"/>
        <v>-0.52049082570535188</v>
      </c>
      <c r="Q54" s="53"/>
      <c r="R54" s="122">
        <f>Simple!C54</f>
        <v>4111</v>
      </c>
    </row>
    <row r="55" spans="2:18" x14ac:dyDescent="0.15">
      <c r="B55">
        <f>IF(Simple!B55&lt;&gt;"",Simple!B55,"")</f>
        <v>43</v>
      </c>
      <c r="C55">
        <f>IF(Simple!C55&lt;&gt;"",Simple!C55,"")</f>
        <v>4111</v>
      </c>
      <c r="D55" s="139">
        <f t="shared" ca="1" si="0"/>
        <v>-350.90370926699143</v>
      </c>
      <c r="E55" s="54">
        <f t="array" aca="1" ref="E55" ca="1">IF(D55&lt;&gt;"",(SUM(IF(D55&gt;Error1,1,0))+1+(SUM(IF(D55=Error1,1,0))-1)/2)/(nsimple+1),"")</f>
        <v>0.38181818181818183</v>
      </c>
      <c r="F55" s="54">
        <f t="shared" ca="1" si="1"/>
        <v>-0.30070905457491998</v>
      </c>
      <c r="G55" s="54">
        <f ca="1">IF(AND(Simple!B55&lt;&gt;"",Simple!C55&lt;&gt;""),Simple!$F$26+Simple!$F$25*Simple!B55,"")</f>
        <v>4461.9037092669914</v>
      </c>
      <c r="H55" s="53"/>
      <c r="I55" s="53"/>
      <c r="J55" s="53"/>
      <c r="K55" s="53"/>
      <c r="L55" s="53"/>
      <c r="M55" s="53"/>
      <c r="N55" s="53"/>
      <c r="O55" s="113" t="str">
        <f t="shared" ca="1" si="2"/>
        <v/>
      </c>
      <c r="P55" s="54">
        <f t="shared" ca="1" si="3"/>
        <v>-0.44590864019130344</v>
      </c>
      <c r="Q55" s="53"/>
      <c r="R55" s="122">
        <f>Simple!C55</f>
        <v>4111</v>
      </c>
    </row>
    <row r="56" spans="2:18" x14ac:dyDescent="0.15">
      <c r="B56">
        <f>IF(Simple!B56&lt;&gt;"",Simple!B56,"")</f>
        <v>24</v>
      </c>
      <c r="C56">
        <f>IF(Simple!C56&lt;&gt;"",Simple!C56,"")</f>
        <v>4119</v>
      </c>
      <c r="D56" s="139">
        <f t="shared" ca="1" si="0"/>
        <v>772.23984365208935</v>
      </c>
      <c r="E56" s="54">
        <f t="array" aca="1" ref="E56" ca="1">IF(D56&lt;&gt;"",(SUM(IF(D56&gt;Error1,1,0))+1+(SUM(IF(D56=Error1,1,0))-1)/2)/(nsimple+1),"")</f>
        <v>0.79090909090909089</v>
      </c>
      <c r="F56" s="54">
        <f t="shared" ca="1" si="1"/>
        <v>0.80957963211883521</v>
      </c>
      <c r="G56" s="54">
        <f ca="1">IF(AND(Simple!B56&lt;&gt;"",Simple!C56&lt;&gt;""),Simple!$F$26+Simple!$F$25*Simple!B56,"")</f>
        <v>3346.7601563479107</v>
      </c>
      <c r="H56" s="53"/>
      <c r="I56" s="53"/>
      <c r="J56" s="53"/>
      <c r="K56" s="53"/>
      <c r="L56" s="53"/>
      <c r="M56" s="53"/>
      <c r="N56" s="53"/>
      <c r="O56" s="113" t="str">
        <f t="shared" ca="1" si="2"/>
        <v/>
      </c>
      <c r="P56" s="54">
        <f t="shared" ca="1" si="3"/>
        <v>0.98131883331687497</v>
      </c>
      <c r="Q56" s="53"/>
      <c r="R56" s="122">
        <f>Simple!C56</f>
        <v>4119</v>
      </c>
    </row>
    <row r="57" spans="2:18" x14ac:dyDescent="0.15">
      <c r="B57">
        <f>IF(Simple!B57&lt;&gt;"",Simple!B57,"")</f>
        <v>21</v>
      </c>
      <c r="C57">
        <f>IF(Simple!C57&lt;&gt;"",Simple!C57,"")</f>
        <v>4127</v>
      </c>
      <c r="D57" s="139">
        <f t="shared" ca="1" si="0"/>
        <v>956.31514148141787</v>
      </c>
      <c r="E57" s="54">
        <f t="array" aca="1" ref="E57" ca="1">IF(D57&lt;&gt;"",(SUM(IF(D57&gt;Error1,1,0))+1+(SUM(IF(D57=Error1,1,0))-1)/2)/(nsimple+1),"")</f>
        <v>0.9</v>
      </c>
      <c r="F57" s="54">
        <f t="shared" ca="1" si="1"/>
        <v>1.2815515655446006</v>
      </c>
      <c r="G57" s="54">
        <f ca="1">IF(AND(Simple!B57&lt;&gt;"",Simple!C57&lt;&gt;""),Simple!$F$26+Simple!$F$25*Simple!B57,"")</f>
        <v>3170.6848585185821</v>
      </c>
      <c r="H57" s="53"/>
      <c r="I57" s="53"/>
      <c r="J57" s="53"/>
      <c r="K57" s="53"/>
      <c r="L57" s="53"/>
      <c r="M57" s="53"/>
      <c r="N57" s="53"/>
      <c r="O57" s="113" t="str">
        <f t="shared" ca="1" si="2"/>
        <v/>
      </c>
      <c r="P57" s="54">
        <f t="shared" ca="1" si="3"/>
        <v>1.21523133860029</v>
      </c>
      <c r="Q57" s="53"/>
      <c r="R57" s="122">
        <f>Simple!C57</f>
        <v>4127</v>
      </c>
    </row>
    <row r="58" spans="2:18" x14ac:dyDescent="0.15">
      <c r="B58">
        <f>IF(Simple!B58&lt;&gt;"",Simple!B58,"")</f>
        <v>23</v>
      </c>
      <c r="C58">
        <f>IF(Simple!C58&lt;&gt;"",Simple!C58,"")</f>
        <v>4127</v>
      </c>
      <c r="D58" s="139">
        <f t="shared" ca="1" si="0"/>
        <v>838.93160959519901</v>
      </c>
      <c r="E58" s="54">
        <f t="array" aca="1" ref="E58" ca="1">IF(D58&lt;&gt;"",(SUM(IF(D58&gt;Error1,1,0))+1+(SUM(IF(D58=Error1,1,0))-1)/2)/(nsimple+1),"")</f>
        <v>0.82727272727272727</v>
      </c>
      <c r="F58" s="54">
        <f t="shared" ca="1" si="1"/>
        <v>0.94344263258565308</v>
      </c>
      <c r="G58" s="54">
        <f ca="1">IF(AND(Simple!B58&lt;&gt;"",Simple!C58&lt;&gt;""),Simple!$F$26+Simple!$F$25*Simple!B58,"")</f>
        <v>3288.068390404801</v>
      </c>
      <c r="H58" s="53"/>
      <c r="I58" s="53"/>
      <c r="J58" s="53"/>
      <c r="K58" s="53"/>
      <c r="L58" s="53"/>
      <c r="M58" s="53"/>
      <c r="N58" s="53"/>
      <c r="O58" s="113" t="str">
        <f t="shared" ca="1" si="2"/>
        <v/>
      </c>
      <c r="P58" s="54">
        <f t="shared" ca="1" si="3"/>
        <v>1.0660669675721948</v>
      </c>
      <c r="Q58" s="53"/>
      <c r="R58" s="122">
        <f>Simple!C58</f>
        <v>4127</v>
      </c>
    </row>
    <row r="59" spans="2:18" x14ac:dyDescent="0.15">
      <c r="B59">
        <f>IF(Simple!B59&lt;&gt;"",Simple!B59,"")</f>
        <v>42</v>
      </c>
      <c r="C59">
        <f>IF(Simple!C59&lt;&gt;"",Simple!C59,"")</f>
        <v>4137</v>
      </c>
      <c r="D59" s="139">
        <f t="shared" ca="1" si="0"/>
        <v>-266.21194332388222</v>
      </c>
      <c r="E59" s="54">
        <f t="array" aca="1" ref="E59" ca="1">IF(D59&lt;&gt;"",(SUM(IF(D59&gt;Error1,1,0))+1+(SUM(IF(D59=Error1,1,0))-1)/2)/(nsimple+1),"")</f>
        <v>0.40909090909090912</v>
      </c>
      <c r="F59" s="54">
        <f t="shared" ca="1" si="1"/>
        <v>-0.22988411757923208</v>
      </c>
      <c r="G59" s="54">
        <f ca="1">IF(AND(Simple!B59&lt;&gt;"",Simple!C59&lt;&gt;""),Simple!$F$26+Simple!$F$25*Simple!B59,"")</f>
        <v>4403.2119433238822</v>
      </c>
      <c r="H59" s="53"/>
      <c r="I59" s="53"/>
      <c r="J59" s="53"/>
      <c r="K59" s="53"/>
      <c r="L59" s="53"/>
      <c r="M59" s="53"/>
      <c r="N59" s="53"/>
      <c r="O59" s="113" t="str">
        <f t="shared" ca="1" si="2"/>
        <v/>
      </c>
      <c r="P59" s="54">
        <f t="shared" ca="1" si="3"/>
        <v>-0.33828712126812227</v>
      </c>
      <c r="Q59" s="53"/>
      <c r="R59" s="122">
        <f>Simple!C59</f>
        <v>4137</v>
      </c>
    </row>
    <row r="60" spans="2:18" x14ac:dyDescent="0.15">
      <c r="B60">
        <f>IF(Simple!B60&lt;&gt;"",Simple!B60,"")</f>
        <v>25</v>
      </c>
      <c r="C60">
        <f>IF(Simple!C60&lt;&gt;"",Simple!C60,"")</f>
        <v>4138</v>
      </c>
      <c r="D60" s="139">
        <f t="shared" ca="1" si="0"/>
        <v>732.54807770897969</v>
      </c>
      <c r="E60" s="54">
        <f t="array" aca="1" ref="E60" ca="1">IF(D60&lt;&gt;"",(SUM(IF(D60&gt;Error1,1,0))+1+(SUM(IF(D60=Error1,1,0))-1)/2)/(nsimple+1),"")</f>
        <v>0.78181818181818186</v>
      </c>
      <c r="F60" s="54">
        <f t="shared" ca="1" si="1"/>
        <v>0.77834842238484403</v>
      </c>
      <c r="G60" s="54">
        <f ca="1">IF(AND(Simple!B60&lt;&gt;"",Simple!C60&lt;&gt;""),Simple!$F$26+Simple!$F$25*Simple!B60,"")</f>
        <v>3405.4519222910203</v>
      </c>
      <c r="H60" s="53"/>
      <c r="I60" s="53"/>
      <c r="J60" s="53"/>
      <c r="K60" s="53"/>
      <c r="L60" s="53"/>
      <c r="M60" s="53"/>
      <c r="N60" s="53"/>
      <c r="O60" s="113" t="str">
        <f t="shared" ca="1" si="2"/>
        <v/>
      </c>
      <c r="P60" s="54">
        <f t="shared" ca="1" si="3"/>
        <v>0.93088077606334796</v>
      </c>
      <c r="Q60" s="53"/>
      <c r="R60" s="122">
        <f>Simple!C60</f>
        <v>4138</v>
      </c>
    </row>
    <row r="61" spans="2:18" x14ac:dyDescent="0.15">
      <c r="B61">
        <f>IF(Simple!B61&lt;&gt;"",Simple!B61,"")</f>
        <v>48</v>
      </c>
      <c r="C61">
        <f>IF(Simple!C61&lt;&gt;"",Simple!C61,"")</f>
        <v>4157</v>
      </c>
      <c r="D61" s="139">
        <f t="shared" ca="1" si="0"/>
        <v>-598.36253898253926</v>
      </c>
      <c r="E61" s="54">
        <f t="array" aca="1" ref="E61" ca="1">IF(D61&lt;&gt;"",(SUM(IF(D61&gt;Error1,1,0))+1+(SUM(IF(D61=Error1,1,0))-1)/2)/(nsimple+1),"")</f>
        <v>0.24545454545454545</v>
      </c>
      <c r="F61" s="54">
        <f t="shared" ca="1" si="1"/>
        <v>-0.68886362670887458</v>
      </c>
      <c r="G61" s="54">
        <f ca="1">IF(AND(Simple!B61&lt;&gt;"",Simple!C61&lt;&gt;""),Simple!$F$26+Simple!$F$25*Simple!B61,"")</f>
        <v>4755.3625389825393</v>
      </c>
      <c r="H61" s="53"/>
      <c r="I61" s="53"/>
      <c r="J61" s="53"/>
      <c r="K61" s="53"/>
      <c r="L61" s="53"/>
      <c r="M61" s="53"/>
      <c r="N61" s="53"/>
      <c r="O61" s="113" t="str">
        <f t="shared" ca="1" si="2"/>
        <v/>
      </c>
      <c r="P61" s="54">
        <f t="shared" ca="1" si="3"/>
        <v>-0.76036536249922859</v>
      </c>
      <c r="Q61" s="53"/>
      <c r="R61" s="122">
        <f>Simple!C61</f>
        <v>4157</v>
      </c>
    </row>
    <row r="62" spans="2:18" x14ac:dyDescent="0.15">
      <c r="B62">
        <f>IF(Simple!B62&lt;&gt;"",Simple!B62,"")</f>
        <v>48</v>
      </c>
      <c r="C62">
        <f>IF(Simple!C62&lt;&gt;"",Simple!C62,"")</f>
        <v>4169</v>
      </c>
      <c r="D62" s="139">
        <f t="shared" ca="1" si="0"/>
        <v>-586.36253898253926</v>
      </c>
      <c r="E62" s="54">
        <f t="array" aca="1" ref="E62" ca="1">IF(D62&lt;&gt;"",(SUM(IF(D62&gt;Error1,1,0))+1+(SUM(IF(D62=Error1,1,0))-1)/2)/(nsimple+1),"")</f>
        <v>0.25454545454545452</v>
      </c>
      <c r="F62" s="54">
        <f t="shared" ca="1" si="1"/>
        <v>-0.66025389885446362</v>
      </c>
      <c r="G62" s="54">
        <f ca="1">IF(AND(Simple!B62&lt;&gt;"",Simple!C62&lt;&gt;""),Simple!$F$26+Simple!$F$25*Simple!B62,"")</f>
        <v>4755.3625389825393</v>
      </c>
      <c r="H62" s="53"/>
      <c r="I62" s="53"/>
      <c r="J62" s="53"/>
      <c r="K62" s="53"/>
      <c r="L62" s="53"/>
      <c r="M62" s="53"/>
      <c r="N62" s="53"/>
      <c r="O62" s="113" t="str">
        <f t="shared" ca="1" si="2"/>
        <v/>
      </c>
      <c r="P62" s="54">
        <f t="shared" ca="1" si="3"/>
        <v>-0.74511643938732075</v>
      </c>
      <c r="Q62" s="53"/>
      <c r="R62" s="122">
        <f>Simple!C62</f>
        <v>4169</v>
      </c>
    </row>
    <row r="63" spans="2:18" x14ac:dyDescent="0.15">
      <c r="B63">
        <f>IF(Simple!B63&lt;&gt;"",Simple!B63,"")</f>
        <v>38</v>
      </c>
      <c r="C63">
        <f>IF(Simple!C63&lt;&gt;"",Simple!C63,"")</f>
        <v>4170</v>
      </c>
      <c r="D63" s="139">
        <f t="shared" ca="1" si="0"/>
        <v>1.5551204485564085</v>
      </c>
      <c r="E63" s="54">
        <f t="array" aca="1" ref="E63" ca="1">IF(D63&lt;&gt;"",(SUM(IF(D63&gt;Error1,1,0))+1+(SUM(IF(D63=Error1,1,0))-1)/2)/(nsimple+1),"")</f>
        <v>0.4681818181818182</v>
      </c>
      <c r="F63" s="54">
        <f t="shared" ca="1" si="1"/>
        <v>-7.9841099004125449E-2</v>
      </c>
      <c r="G63" s="54">
        <f ca="1">IF(AND(Simple!B63&lt;&gt;"",Simple!C63&lt;&gt;""),Simple!$F$26+Simple!$F$25*Simple!B63,"")</f>
        <v>4168.4448795514436</v>
      </c>
      <c r="H63" s="53"/>
      <c r="I63" s="53"/>
      <c r="J63" s="53"/>
      <c r="K63" s="53"/>
      <c r="L63" s="53"/>
      <c r="M63" s="53"/>
      <c r="N63" s="53"/>
      <c r="O63" s="113" t="str">
        <f t="shared" ca="1" si="2"/>
        <v/>
      </c>
      <c r="P63" s="54">
        <f t="shared" ca="1" si="3"/>
        <v>1.976159345816035E-3</v>
      </c>
      <c r="Q63" s="53"/>
      <c r="R63" s="122">
        <f>Simple!C63</f>
        <v>4170</v>
      </c>
    </row>
    <row r="64" spans="2:18" x14ac:dyDescent="0.15">
      <c r="B64">
        <f>IF(Simple!B64&lt;&gt;"",Simple!B64,"")</f>
        <v>38</v>
      </c>
      <c r="C64">
        <f>IF(Simple!C64&lt;&gt;"",Simple!C64,"")</f>
        <v>4170</v>
      </c>
      <c r="D64" s="139">
        <f t="shared" ca="1" si="0"/>
        <v>1.5551204485564085</v>
      </c>
      <c r="E64" s="54">
        <f t="array" aca="1" ref="E64" ca="1">IF(D64&lt;&gt;"",(SUM(IF(D64&gt;Error1,1,0))+1+(SUM(IF(D64=Error1,1,0))-1)/2)/(nsimple+1),"")</f>
        <v>0.4681818181818182</v>
      </c>
      <c r="F64" s="54">
        <f t="shared" ca="1" si="1"/>
        <v>-7.9841099004125449E-2</v>
      </c>
      <c r="G64" s="54">
        <f ca="1">IF(AND(Simple!B64&lt;&gt;"",Simple!C64&lt;&gt;""),Simple!$F$26+Simple!$F$25*Simple!B64,"")</f>
        <v>4168.4448795514436</v>
      </c>
      <c r="H64" s="53"/>
      <c r="I64" s="53"/>
      <c r="J64" s="53"/>
      <c r="K64" s="53"/>
      <c r="L64" s="53"/>
      <c r="M64" s="53"/>
      <c r="N64" s="53"/>
      <c r="O64" s="113" t="str">
        <f t="shared" ca="1" si="2"/>
        <v/>
      </c>
      <c r="P64" s="54">
        <f t="shared" ca="1" si="3"/>
        <v>1.976159345816035E-3</v>
      </c>
      <c r="Q64" s="53"/>
      <c r="R64" s="122">
        <f>Simple!C64</f>
        <v>4170</v>
      </c>
    </row>
    <row r="65" spans="2:18" x14ac:dyDescent="0.15">
      <c r="B65">
        <f>IF(Simple!B65&lt;&gt;"",Simple!B65,"")</f>
        <v>41</v>
      </c>
      <c r="C65">
        <f>IF(Simple!C65&lt;&gt;"",Simple!C65,"")</f>
        <v>4170</v>
      </c>
      <c r="D65" s="139">
        <f t="shared" ca="1" si="0"/>
        <v>-174.52017738077302</v>
      </c>
      <c r="E65" s="54">
        <f t="array" aca="1" ref="E65" ca="1">IF(D65&lt;&gt;"",(SUM(IF(D65&gt;Error1,1,0))+1+(SUM(IF(D65=Error1,1,0))-1)/2)/(nsimple+1),"")</f>
        <v>0.42727272727272725</v>
      </c>
      <c r="F65" s="54">
        <f t="shared" ca="1" si="1"/>
        <v>-0.1833218965723393</v>
      </c>
      <c r="G65" s="54">
        <f ca="1">IF(AND(Simple!B65&lt;&gt;"",Simple!C65&lt;&gt;""),Simple!$F$26+Simple!$F$25*Simple!B65,"")</f>
        <v>4344.520177380773</v>
      </c>
      <c r="H65" s="53"/>
      <c r="I65" s="53"/>
      <c r="J65" s="53"/>
      <c r="K65" s="53"/>
      <c r="L65" s="53"/>
      <c r="M65" s="53"/>
      <c r="N65" s="53"/>
      <c r="O65" s="113" t="str">
        <f t="shared" ca="1" si="2"/>
        <v/>
      </c>
      <c r="P65" s="54">
        <f t="shared" ca="1" si="3"/>
        <v>-0.22177039719632821</v>
      </c>
      <c r="Q65" s="53"/>
      <c r="R65" s="122">
        <f>Simple!C65</f>
        <v>4170</v>
      </c>
    </row>
    <row r="66" spans="2:18" x14ac:dyDescent="0.15">
      <c r="B66">
        <f>IF(Simple!B66&lt;&gt;"",Simple!B66,"")</f>
        <v>34</v>
      </c>
      <c r="C66">
        <f>IF(Simple!C66&lt;&gt;"",Simple!C66,"")</f>
        <v>4171</v>
      </c>
      <c r="D66" s="139">
        <f t="shared" ca="1" si="0"/>
        <v>237.32218422099413</v>
      </c>
      <c r="E66" s="54">
        <f t="array" aca="1" ref="E66" ca="1">IF(D66&lt;&gt;"",(SUM(IF(D66&gt;Error1,1,0))+1+(SUM(IF(D66=Error1,1,0))-1)/2)/(nsimple+1),"")</f>
        <v>0.57272727272727275</v>
      </c>
      <c r="F66" s="54">
        <f t="shared" ca="1" si="1"/>
        <v>0.1833218965723393</v>
      </c>
      <c r="G66" s="54">
        <f ca="1">IF(AND(Simple!B66&lt;&gt;"",Simple!C66&lt;&gt;""),Simple!$F$26+Simple!$F$25*Simple!B66,"")</f>
        <v>3933.6778157790059</v>
      </c>
      <c r="H66" s="53"/>
      <c r="I66" s="53"/>
      <c r="J66" s="53"/>
      <c r="K66" s="53"/>
      <c r="L66" s="53"/>
      <c r="M66" s="53"/>
      <c r="N66" s="53"/>
      <c r="O66" s="113" t="str">
        <f t="shared" ca="1" si="2"/>
        <v/>
      </c>
      <c r="P66" s="54">
        <f t="shared" ca="1" si="3"/>
        <v>0.30157564499466544</v>
      </c>
      <c r="Q66" s="53"/>
      <c r="R66" s="122">
        <f>Simple!C66</f>
        <v>4171</v>
      </c>
    </row>
    <row r="67" spans="2:18" x14ac:dyDescent="0.15">
      <c r="B67">
        <f>IF(Simple!B67&lt;&gt;"",Simple!B67,"")</f>
        <v>38</v>
      </c>
      <c r="C67">
        <f>IF(Simple!C67&lt;&gt;"",Simple!C67,"")</f>
        <v>4171</v>
      </c>
      <c r="D67" s="139">
        <f t="shared" ca="1" si="0"/>
        <v>2.5551204485564085</v>
      </c>
      <c r="E67" s="54">
        <f t="array" aca="1" ref="E67" ca="1">IF(D67&lt;&gt;"",(SUM(IF(D67&gt;Error1,1,0))+1+(SUM(IF(D67=Error1,1,0))-1)/2)/(nsimple+1),"")</f>
        <v>0.48181818181818181</v>
      </c>
      <c r="F67" s="54">
        <f t="shared" ca="1" si="1"/>
        <v>-4.5590848238853031E-2</v>
      </c>
      <c r="G67" s="54">
        <f ca="1">IF(AND(Simple!B67&lt;&gt;"",Simple!C67&lt;&gt;""),Simple!$F$26+Simple!$F$25*Simple!B67,"")</f>
        <v>4168.4448795514436</v>
      </c>
      <c r="H67" s="53"/>
      <c r="I67" s="53"/>
      <c r="J67" s="53"/>
      <c r="K67" s="53"/>
      <c r="L67" s="53"/>
      <c r="M67" s="53"/>
      <c r="N67" s="53"/>
      <c r="O67" s="113" t="str">
        <f t="shared" ca="1" si="2"/>
        <v/>
      </c>
      <c r="P67" s="54">
        <f t="shared" ca="1" si="3"/>
        <v>3.246902938475028E-3</v>
      </c>
      <c r="Q67" s="53"/>
      <c r="R67" s="122">
        <f>Simple!C67</f>
        <v>4171</v>
      </c>
    </row>
    <row r="68" spans="2:18" x14ac:dyDescent="0.15">
      <c r="B68">
        <f>IF(Simple!B68&lt;&gt;"",Simple!B68,"")</f>
        <v>48</v>
      </c>
      <c r="C68">
        <f>IF(Simple!C68&lt;&gt;"",Simple!C68,"")</f>
        <v>4180</v>
      </c>
      <c r="D68" s="139">
        <f t="shared" ca="1" si="0"/>
        <v>-575.36253898253926</v>
      </c>
      <c r="E68" s="54">
        <f t="array" aca="1" ref="E68" ca="1">IF(D68&lt;&gt;"",(SUM(IF(D68&gt;Error1,1,0))+1+(SUM(IF(D68=Error1,1,0))-1)/2)/(nsimple+1),"")</f>
        <v>0.26363636363636361</v>
      </c>
      <c r="F68" s="54">
        <f t="shared" ca="1" si="1"/>
        <v>-0.63217470022530065</v>
      </c>
      <c r="G68" s="54">
        <f ca="1">IF(AND(Simple!B68&lt;&gt;"",Simple!C68&lt;&gt;""),Simple!$F$26+Simple!$F$25*Simple!B68,"")</f>
        <v>4755.3625389825393</v>
      </c>
      <c r="H68" s="53"/>
      <c r="I68" s="53"/>
      <c r="J68" s="53"/>
      <c r="K68" s="53"/>
      <c r="L68" s="53"/>
      <c r="M68" s="53"/>
      <c r="N68" s="53"/>
      <c r="O68" s="113" t="str">
        <f t="shared" ca="1" si="2"/>
        <v/>
      </c>
      <c r="P68" s="54">
        <f t="shared" ca="1" si="3"/>
        <v>-0.73113825986807179</v>
      </c>
      <c r="Q68" s="53"/>
      <c r="R68" s="122">
        <f>Simple!C68</f>
        <v>4180</v>
      </c>
    </row>
    <row r="69" spans="2:18" x14ac:dyDescent="0.15">
      <c r="B69">
        <f>IF(Simple!B69&lt;&gt;"",Simple!B69,"")</f>
        <v>37</v>
      </c>
      <c r="C69">
        <f>IF(Simple!C69&lt;&gt;"",Simple!C69,"")</f>
        <v>4183</v>
      </c>
      <c r="D69" s="139">
        <f t="shared" ca="1" si="0"/>
        <v>73.246886391665612</v>
      </c>
      <c r="E69" s="54">
        <f t="array" aca="1" ref="E69" ca="1">IF(D69&lt;&gt;"",(SUM(IF(D69&gt;Error1,1,0))+1+(SUM(IF(D69=Error1,1,0))-1)/2)/(nsimple+1),"")</f>
        <v>0.49090909090909091</v>
      </c>
      <c r="F69" s="54">
        <f t="shared" ca="1" si="1"/>
        <v>-2.2789502280392185E-2</v>
      </c>
      <c r="G69" s="54">
        <f ca="1">IF(AND(Simple!B69&lt;&gt;"",Simple!C69&lt;&gt;""),Simple!$F$26+Simple!$F$25*Simple!B69,"")</f>
        <v>4109.7531136083344</v>
      </c>
      <c r="H69" s="53"/>
      <c r="I69" s="53"/>
      <c r="J69" s="53"/>
      <c r="K69" s="53"/>
      <c r="L69" s="53"/>
      <c r="M69" s="53"/>
      <c r="N69" s="53"/>
      <c r="O69" s="113" t="str">
        <f t="shared" ca="1" si="2"/>
        <v/>
      </c>
      <c r="P69" s="54">
        <f t="shared" ca="1" si="3"/>
        <v>9.3078011564430255E-2</v>
      </c>
      <c r="Q69" s="53"/>
      <c r="R69" s="122">
        <f>Simple!C69</f>
        <v>4183</v>
      </c>
    </row>
    <row r="70" spans="2:18" x14ac:dyDescent="0.15">
      <c r="B70">
        <f>IF(Simple!B70&lt;&gt;"",Simple!B70,"")</f>
        <v>24</v>
      </c>
      <c r="C70">
        <f>IF(Simple!C70&lt;&gt;"",Simple!C70,"")</f>
        <v>4208</v>
      </c>
      <c r="D70" s="139">
        <f t="shared" ref="D70:D133" ca="1" si="4">IF(AND(B70&lt;&gt;"",C70&lt;&gt;""),C70-($Q$5*B70+$Q$6),"")</f>
        <v>861.23984365208935</v>
      </c>
      <c r="E70" s="54">
        <f t="array" aca="1" ref="E70" ca="1">IF(D70&lt;&gt;"",(SUM(IF(D70&gt;Error1,1,0))+1+(SUM(IF(D70=Error1,1,0))-1)/2)/(nsimple+1),"")</f>
        <v>0.84545454545454546</v>
      </c>
      <c r="F70" s="54">
        <f t="shared" ref="F70:F204" ca="1" si="5">IF(E70&lt;&gt;"",NORMSINV(E70),"")</f>
        <v>1.0171314326204672</v>
      </c>
      <c r="G70" s="54">
        <f ca="1">IF(AND(Simple!B70&lt;&gt;"",Simple!C70&lt;&gt;""),Simple!$F$26+Simple!$F$25*Simple!B70,"")</f>
        <v>3346.7601563479107</v>
      </c>
      <c r="H70" s="53"/>
      <c r="I70" s="53"/>
      <c r="J70" s="53"/>
      <c r="K70" s="53"/>
      <c r="L70" s="53"/>
      <c r="M70" s="53"/>
      <c r="N70" s="53"/>
      <c r="O70" s="113" t="str">
        <f t="shared" ref="O70:O133" ca="1" si="6">IF(P70&lt;&gt;"",IF(ABS(P70)&gt;=2.6,"Check",""),"")</f>
        <v/>
      </c>
      <c r="P70" s="54">
        <f t="shared" ref="P70:P133" ca="1" si="7">IF(D70&lt;&gt;"",D70/STDEV($D$5:$D$204),"")</f>
        <v>1.0944150130635253</v>
      </c>
      <c r="Q70" s="53"/>
      <c r="R70" s="122">
        <f>Simple!C70</f>
        <v>4208</v>
      </c>
    </row>
    <row r="71" spans="2:18" x14ac:dyDescent="0.15">
      <c r="B71">
        <f>IF(Simple!B71&lt;&gt;"",Simple!B71,"")</f>
        <v>47</v>
      </c>
      <c r="C71">
        <f>IF(Simple!C71&lt;&gt;"",Simple!C71,"")</f>
        <v>4214</v>
      </c>
      <c r="D71" s="139">
        <f t="shared" ca="1" si="4"/>
        <v>-482.67077303943006</v>
      </c>
      <c r="E71" s="54">
        <f t="array" aca="1" ref="E71" ca="1">IF(D71&lt;&gt;"",(SUM(IF(D71&gt;Error1,1,0))+1+(SUM(IF(D71=Error1,1,0))-1)/2)/(nsimple+1),"")</f>
        <v>0.30909090909090908</v>
      </c>
      <c r="F71" s="54">
        <f t="shared" ca="1" si="5"/>
        <v>-0.49842883345871808</v>
      </c>
      <c r="G71" s="54">
        <f ca="1">IF(AND(Simple!B71&lt;&gt;"",Simple!C71&lt;&gt;""),Simple!$F$26+Simple!$F$25*Simple!B71,"")</f>
        <v>4696.6707730394301</v>
      </c>
      <c r="H71" s="53"/>
      <c r="I71" s="53"/>
      <c r="J71" s="53"/>
      <c r="K71" s="53"/>
      <c r="L71" s="53"/>
      <c r="M71" s="53"/>
      <c r="N71" s="53"/>
      <c r="O71" s="113" t="str">
        <f t="shared" ca="1" si="6"/>
        <v/>
      </c>
      <c r="P71" s="54">
        <f t="shared" ca="1" si="7"/>
        <v>-0.61335079220361877</v>
      </c>
      <c r="Q71" s="53"/>
      <c r="R71" s="122">
        <f>Simple!C71</f>
        <v>4214</v>
      </c>
    </row>
    <row r="72" spans="2:18" x14ac:dyDescent="0.15">
      <c r="B72">
        <f>IF(Simple!B72&lt;&gt;"",Simple!B72,"")</f>
        <v>32</v>
      </c>
      <c r="C72">
        <f>IF(Simple!C72&lt;&gt;"",Simple!C72,"")</f>
        <v>4219</v>
      </c>
      <c r="D72" s="139">
        <f t="shared" ca="1" si="4"/>
        <v>402.70571610721299</v>
      </c>
      <c r="E72" s="54">
        <f t="array" aca="1" ref="E72" ca="1">IF(D72&lt;&gt;"",(SUM(IF(D72&gt;Error1,1,0))+1+(SUM(IF(D72=Error1,1,0))-1)/2)/(nsimple+1),"")</f>
        <v>0.7</v>
      </c>
      <c r="F72" s="54">
        <f t="shared" ca="1" si="5"/>
        <v>0.52440051270804078</v>
      </c>
      <c r="G72" s="54">
        <f ca="1">IF(AND(Simple!B72&lt;&gt;"",Simple!C72&lt;&gt;""),Simple!$F$26+Simple!$F$25*Simple!B72,"")</f>
        <v>3816.294283892787</v>
      </c>
      <c r="H72" s="53"/>
      <c r="I72" s="53"/>
      <c r="J72" s="53"/>
      <c r="K72" s="53"/>
      <c r="L72" s="53"/>
      <c r="M72" s="53"/>
      <c r="N72" s="53"/>
      <c r="O72" s="113" t="str">
        <f t="shared" ca="1" si="6"/>
        <v/>
      </c>
      <c r="P72" s="54">
        <f t="shared" ca="1" si="7"/>
        <v>0.51173570847039229</v>
      </c>
      <c r="Q72" s="53"/>
      <c r="R72" s="122">
        <f>Simple!C72</f>
        <v>4219</v>
      </c>
    </row>
    <row r="73" spans="2:18" x14ac:dyDescent="0.15">
      <c r="B73">
        <f>IF(Simple!B73&lt;&gt;"",Simple!B73,"")</f>
        <v>48</v>
      </c>
      <c r="C73">
        <f>IF(Simple!C73&lt;&gt;"",Simple!C73,"")</f>
        <v>4273</v>
      </c>
      <c r="D73" s="139">
        <f t="shared" ca="1" si="4"/>
        <v>-482.36253898253926</v>
      </c>
      <c r="E73" s="54">
        <f t="array" aca="1" ref="E73" ca="1">IF(D73&lt;&gt;"",(SUM(IF(D73&gt;Error1,1,0))+1+(SUM(IF(D73=Error1,1,0))-1)/2)/(nsimple+1),"")</f>
        <v>0.31818181818181818</v>
      </c>
      <c r="F73" s="54">
        <f t="shared" ca="1" si="5"/>
        <v>-0.47278912099226744</v>
      </c>
      <c r="G73" s="54">
        <f ca="1">IF(AND(Simple!B73&lt;&gt;"",Simple!C73&lt;&gt;""),Simple!$F$26+Simple!$F$25*Simple!B73,"")</f>
        <v>4755.3625389825393</v>
      </c>
      <c r="H73" s="53"/>
      <c r="I73" s="53"/>
      <c r="J73" s="53"/>
      <c r="K73" s="53"/>
      <c r="L73" s="53"/>
      <c r="M73" s="53"/>
      <c r="N73" s="53"/>
      <c r="O73" s="113" t="str">
        <f t="shared" ca="1" si="6"/>
        <v/>
      </c>
      <c r="P73" s="54">
        <f t="shared" ca="1" si="7"/>
        <v>-0.61295910575078549</v>
      </c>
      <c r="Q73" s="53"/>
      <c r="R73" s="122">
        <f>Simple!C73</f>
        <v>4273</v>
      </c>
    </row>
    <row r="74" spans="2:18" x14ac:dyDescent="0.15">
      <c r="B74">
        <f>IF(Simple!B74&lt;&gt;"",Simple!B74,"")</f>
        <v>22</v>
      </c>
      <c r="C74">
        <f>IF(Simple!C74&lt;&gt;"",Simple!C74,"")</f>
        <v>4288</v>
      </c>
      <c r="D74" s="139">
        <f t="shared" ca="1" si="4"/>
        <v>1058.6233755383082</v>
      </c>
      <c r="E74" s="54">
        <f t="array" aca="1" ref="E74" ca="1">IF(D74&lt;&gt;"",(SUM(IF(D74&gt;Error1,1,0))+1+(SUM(IF(D74=Error1,1,0))-1)/2)/(nsimple+1),"")</f>
        <v>0.92727272727272725</v>
      </c>
      <c r="F74" s="54">
        <f t="shared" ca="1" si="5"/>
        <v>1.4557760251170173</v>
      </c>
      <c r="G74" s="54">
        <f ca="1">IF(AND(Simple!B74&lt;&gt;"",Simple!C74&lt;&gt;""),Simple!$F$26+Simple!$F$25*Simple!B74,"")</f>
        <v>3229.3766244616918</v>
      </c>
      <c r="H74" s="53"/>
      <c r="I74" s="53"/>
      <c r="J74" s="53"/>
      <c r="K74" s="53"/>
      <c r="L74" s="53"/>
      <c r="M74" s="53"/>
      <c r="N74" s="53"/>
      <c r="O74" s="113" t="str">
        <f t="shared" ca="1" si="6"/>
        <v/>
      </c>
      <c r="P74" s="54">
        <f t="shared" ca="1" si="7"/>
        <v>1.34523887150434</v>
      </c>
      <c r="Q74" s="53"/>
      <c r="R74" s="122">
        <f>Simple!C74</f>
        <v>4288</v>
      </c>
    </row>
    <row r="75" spans="2:18" x14ac:dyDescent="0.15">
      <c r="B75">
        <f>IF(Simple!B75&lt;&gt;"",Simple!B75,"")</f>
        <v>49</v>
      </c>
      <c r="C75">
        <f>IF(Simple!C75&lt;&gt;"",Simple!C75,"")</f>
        <v>4347</v>
      </c>
      <c r="D75" s="139">
        <f t="shared" ca="1" si="4"/>
        <v>-467.05430492564938</v>
      </c>
      <c r="E75" s="54">
        <f t="array" aca="1" ref="E75" ca="1">IF(D75&lt;&gt;"",(SUM(IF(D75&gt;Error1,1,0))+1+(SUM(IF(D75=Error1,1,0))-1)/2)/(nsimple+1),"")</f>
        <v>0.32727272727272727</v>
      </c>
      <c r="F75" s="54">
        <f t="shared" ca="1" si="5"/>
        <v>-0.44745654804896379</v>
      </c>
      <c r="G75" s="54">
        <f ca="1">IF(AND(Simple!B75&lt;&gt;"",Simple!C75&lt;&gt;""),Simple!$F$26+Simple!$F$25*Simple!B75,"")</f>
        <v>4814.0543049256494</v>
      </c>
      <c r="H75" s="53"/>
      <c r="I75" s="53"/>
      <c r="J75" s="53"/>
      <c r="K75" s="53"/>
      <c r="L75" s="53"/>
      <c r="M75" s="53"/>
      <c r="N75" s="53"/>
      <c r="O75" s="113" t="str">
        <f t="shared" ca="1" si="6"/>
        <v/>
      </c>
      <c r="P75" s="54">
        <f t="shared" ca="1" si="7"/>
        <v>-0.5935062654080685</v>
      </c>
      <c r="Q75" s="53"/>
      <c r="R75" s="122">
        <f>Simple!C75</f>
        <v>4347</v>
      </c>
    </row>
    <row r="76" spans="2:18" x14ac:dyDescent="0.15">
      <c r="B76">
        <f>IF(Simple!B76&lt;&gt;"",Simple!B76,"")</f>
        <v>32</v>
      </c>
      <c r="C76">
        <f>IF(Simple!C76&lt;&gt;"",Simple!C76,"")</f>
        <v>4412</v>
      </c>
      <c r="D76" s="139">
        <f t="shared" ca="1" si="4"/>
        <v>595.70571610721299</v>
      </c>
      <c r="E76" s="54">
        <f t="array" aca="1" ref="E76" ca="1">IF(D76&lt;&gt;"",(SUM(IF(D76&gt;Error1,1,0))+1+(SUM(IF(D76=Error1,1,0))-1)/2)/(nsimple+1),"")</f>
        <v>0.73636363636363633</v>
      </c>
      <c r="F76" s="54">
        <f t="shared" ca="1" si="5"/>
        <v>0.63217470022530076</v>
      </c>
      <c r="G76" s="54">
        <f ca="1">IF(AND(Simple!B76&lt;&gt;"",Simple!C76&lt;&gt;""),Simple!$F$26+Simple!$F$25*Simple!B76,"")</f>
        <v>3816.294283892787</v>
      </c>
      <c r="H76" s="53"/>
      <c r="I76" s="53"/>
      <c r="J76" s="53"/>
      <c r="K76" s="53"/>
      <c r="L76" s="53"/>
      <c r="M76" s="53"/>
      <c r="N76" s="53"/>
      <c r="O76" s="113" t="str">
        <f t="shared" ca="1" si="6"/>
        <v/>
      </c>
      <c r="P76" s="54">
        <f t="shared" ca="1" si="7"/>
        <v>0.75698922185357798</v>
      </c>
      <c r="Q76" s="53"/>
      <c r="R76" s="122">
        <f>Simple!C76</f>
        <v>4412</v>
      </c>
    </row>
    <row r="77" spans="2:18" x14ac:dyDescent="0.15">
      <c r="B77">
        <f>IF(Simple!B77&lt;&gt;"",Simple!B77,"")</f>
        <v>44</v>
      </c>
      <c r="C77">
        <f>IF(Simple!C77&lt;&gt;"",Simple!C77,"")</f>
        <v>4424</v>
      </c>
      <c r="D77" s="139">
        <f t="shared" ca="1" si="4"/>
        <v>-96.59547521010154</v>
      </c>
      <c r="E77" s="54">
        <f t="array" aca="1" ref="E77" ca="1">IF(D77&lt;&gt;"",(SUM(IF(D77&gt;Error1,1,0))+1+(SUM(IF(D77=Error1,1,0))-1)/2)/(nsimple+1),"")</f>
        <v>0.44545454545454544</v>
      </c>
      <c r="F77" s="54">
        <f t="shared" ca="1" si="5"/>
        <v>-0.13715397341136848</v>
      </c>
      <c r="G77" s="54">
        <f ca="1">IF(AND(Simple!B77&lt;&gt;"",Simple!C77&lt;&gt;""),Simple!$F$26+Simple!$F$25*Simple!B77,"")</f>
        <v>4520.5954752101015</v>
      </c>
      <c r="H77" s="53"/>
      <c r="I77" s="53"/>
      <c r="J77" s="53"/>
      <c r="K77" s="53"/>
      <c r="L77" s="53"/>
      <c r="M77" s="53"/>
      <c r="N77" s="53"/>
      <c r="O77" s="113" t="str">
        <f t="shared" ca="1" si="6"/>
        <v/>
      </c>
      <c r="P77" s="54">
        <f t="shared" ca="1" si="7"/>
        <v>-0.12274808120308711</v>
      </c>
      <c r="Q77" s="53"/>
      <c r="R77" s="122">
        <f>Simple!C77</f>
        <v>4424</v>
      </c>
    </row>
    <row r="78" spans="2:18" x14ac:dyDescent="0.15">
      <c r="B78">
        <f>IF(Simple!B78&lt;&gt;"",Simple!B78,"")</f>
        <v>22</v>
      </c>
      <c r="C78">
        <f>IF(Simple!C78&lt;&gt;"",Simple!C78,"")</f>
        <v>4603</v>
      </c>
      <c r="D78" s="139">
        <f t="shared" ca="1" si="4"/>
        <v>1373.6233755383082</v>
      </c>
      <c r="E78" s="54">
        <f t="array" aca="1" ref="E78" ca="1">IF(D78&lt;&gt;"",(SUM(IF(D78&gt;Error1,1,0))+1+(SUM(IF(D78=Error1,1,0))-1)/2)/(nsimple+1),"")</f>
        <v>0.97272727272727277</v>
      </c>
      <c r="F78" s="54">
        <f t="shared" ca="1" si="5"/>
        <v>1.9224794690779812</v>
      </c>
      <c r="G78" s="54">
        <f ca="1">IF(AND(Simple!B78&lt;&gt;"",Simple!C78&lt;&gt;""),Simple!$F$26+Simple!$F$25*Simple!B78,"")</f>
        <v>3229.3766244616918</v>
      </c>
      <c r="H78" s="53"/>
      <c r="I78" s="53"/>
      <c r="J78" s="53"/>
      <c r="K78" s="53"/>
      <c r="L78" s="53"/>
      <c r="M78" s="53"/>
      <c r="N78" s="53"/>
      <c r="O78" s="113" t="str">
        <f t="shared" ca="1" si="6"/>
        <v/>
      </c>
      <c r="P78" s="54">
        <f t="shared" ca="1" si="7"/>
        <v>1.7455231031919227</v>
      </c>
      <c r="Q78" s="53"/>
      <c r="R78" s="122">
        <f>Simple!C78</f>
        <v>4603</v>
      </c>
    </row>
    <row r="79" spans="2:18" x14ac:dyDescent="0.15">
      <c r="B79">
        <f>IF(Simple!B79&lt;&gt;"",Simple!B79,"")</f>
        <v>42</v>
      </c>
      <c r="C79">
        <f>IF(Simple!C79&lt;&gt;"",Simple!C79,"")</f>
        <v>4705</v>
      </c>
      <c r="D79" s="139">
        <f t="shared" ca="1" si="4"/>
        <v>301.78805667611778</v>
      </c>
      <c r="E79" s="54">
        <f t="array" aca="1" ref="E79" ca="1">IF(D79&lt;&gt;"",(SUM(IF(D79&gt;Error1,1,0))+1+(SUM(IF(D79=Error1,1,0))-1)/2)/(nsimple+1),"")</f>
        <v>0.6</v>
      </c>
      <c r="F79" s="54">
        <f t="shared" ca="1" si="5"/>
        <v>0.25334710313579978</v>
      </c>
      <c r="G79" s="54">
        <f ca="1">IF(AND(Simple!B79&lt;&gt;"",Simple!C79&lt;&gt;""),Simple!$F$26+Simple!$F$25*Simple!B79,"")</f>
        <v>4403.2119433238822</v>
      </c>
      <c r="H79" s="53"/>
      <c r="I79" s="53"/>
      <c r="J79" s="53"/>
      <c r="K79" s="53"/>
      <c r="L79" s="53"/>
      <c r="M79" s="53"/>
      <c r="N79" s="53"/>
      <c r="O79" s="113" t="str">
        <f t="shared" ca="1" si="6"/>
        <v/>
      </c>
      <c r="P79" s="54">
        <f t="shared" ca="1" si="7"/>
        <v>0.38349523936218566</v>
      </c>
      <c r="Q79" s="53"/>
      <c r="R79" s="122">
        <f>Simple!C79</f>
        <v>4705</v>
      </c>
    </row>
    <row r="80" spans="2:18" x14ac:dyDescent="0.15">
      <c r="B80">
        <f>IF(Simple!B80&lt;&gt;"",Simple!B80,"")</f>
        <v>40</v>
      </c>
      <c r="C80">
        <f>IF(Simple!C80&lt;&gt;"",Simple!C80,"")</f>
        <v>4742</v>
      </c>
      <c r="D80" s="139">
        <f t="shared" ca="1" si="4"/>
        <v>456.17158856233618</v>
      </c>
      <c r="E80" s="54">
        <f t="array" aca="1" ref="E80" ca="1">IF(D80&lt;&gt;"",(SUM(IF(D80&gt;Error1,1,0))+1+(SUM(IF(D80=Error1,1,0))-1)/2)/(nsimple+1),"")</f>
        <v>0.70909090909090911</v>
      </c>
      <c r="F80" s="54">
        <f t="shared" ca="1" si="5"/>
        <v>0.55073086678221428</v>
      </c>
      <c r="G80" s="54">
        <f ca="1">IF(AND(Simple!B80&lt;&gt;"",Simple!C80&lt;&gt;""),Simple!$F$26+Simple!$F$25*Simple!B80,"")</f>
        <v>4285.8284114376638</v>
      </c>
      <c r="H80" s="53"/>
      <c r="I80" s="53"/>
      <c r="J80" s="53"/>
      <c r="K80" s="53"/>
      <c r="L80" s="53"/>
      <c r="M80" s="53"/>
      <c r="N80" s="53"/>
      <c r="O80" s="113" t="str">
        <f t="shared" ca="1" si="6"/>
        <v/>
      </c>
      <c r="P80" s="54">
        <f t="shared" ca="1" si="7"/>
        <v>0.57967712331866306</v>
      </c>
      <c r="Q80" s="53"/>
      <c r="R80" s="122">
        <f>Simple!C80</f>
        <v>4742</v>
      </c>
    </row>
    <row r="81" spans="2:18" x14ac:dyDescent="0.15">
      <c r="B81">
        <f>IF(Simple!B81&lt;&gt;"",Simple!B81,"")</f>
        <v>46</v>
      </c>
      <c r="C81">
        <f>IF(Simple!C81&lt;&gt;"",Simple!C81,"")</f>
        <v>4764</v>
      </c>
      <c r="D81" s="139">
        <f t="shared" ca="1" si="4"/>
        <v>126.02099290367914</v>
      </c>
      <c r="E81" s="54">
        <f t="array" aca="1" ref="E81" ca="1">IF(D81&lt;&gt;"",(SUM(IF(D81&gt;Error1,1,0))+1+(SUM(IF(D81=Error1,1,0))-1)/2)/(nsimple+1),"")</f>
        <v>0.50909090909090904</v>
      </c>
      <c r="F81" s="54">
        <f t="shared" ca="1" si="5"/>
        <v>2.278950228039205E-2</v>
      </c>
      <c r="G81" s="54">
        <f ca="1">IF(AND(Simple!B81&lt;&gt;"",Simple!C81&lt;&gt;""),Simple!$F$26+Simple!$F$25*Simple!B81,"")</f>
        <v>4637.9790070963209</v>
      </c>
      <c r="H81" s="53"/>
      <c r="I81" s="53"/>
      <c r="J81" s="53"/>
      <c r="K81" s="53"/>
      <c r="L81" s="53"/>
      <c r="M81" s="53"/>
      <c r="N81" s="53"/>
      <c r="O81" s="113" t="str">
        <f t="shared" ca="1" si="6"/>
        <v/>
      </c>
      <c r="P81" s="54">
        <f t="shared" ca="1" si="7"/>
        <v>0.16014036927287467</v>
      </c>
      <c r="Q81" s="53"/>
      <c r="R81" s="122">
        <f>Simple!C81</f>
        <v>4764</v>
      </c>
    </row>
    <row r="82" spans="2:18" x14ac:dyDescent="0.15">
      <c r="B82">
        <f>IF(Simple!B82&lt;&gt;"",Simple!B82,"")</f>
        <v>41</v>
      </c>
      <c r="C82">
        <f>IF(Simple!C82&lt;&gt;"",Simple!C82,"")</f>
        <v>4820</v>
      </c>
      <c r="D82" s="139">
        <f t="shared" ca="1" si="4"/>
        <v>475.47982261922698</v>
      </c>
      <c r="E82" s="54">
        <f t="array" aca="1" ref="E82" ca="1">IF(D82&lt;&gt;"",(SUM(IF(D82&gt;Error1,1,0))+1+(SUM(IF(D82=Error1,1,0))-1)/2)/(nsimple+1),"")</f>
        <v>0.72727272727272729</v>
      </c>
      <c r="F82" s="54">
        <f t="shared" ca="1" si="5"/>
        <v>0.60458534658323715</v>
      </c>
      <c r="G82" s="54">
        <f ca="1">IF(AND(Simple!B82&lt;&gt;"",Simple!C82&lt;&gt;""),Simple!$F$26+Simple!$F$25*Simple!B82,"")</f>
        <v>4344.520177380773</v>
      </c>
      <c r="H82" s="53"/>
      <c r="I82" s="53"/>
      <c r="J82" s="53"/>
      <c r="K82" s="53"/>
      <c r="L82" s="53"/>
      <c r="M82" s="53"/>
      <c r="N82" s="53"/>
      <c r="O82" s="113" t="str">
        <f t="shared" ca="1" si="6"/>
        <v/>
      </c>
      <c r="P82" s="54">
        <f t="shared" ca="1" si="7"/>
        <v>0.60421293803201714</v>
      </c>
      <c r="Q82" s="53"/>
      <c r="R82" s="122">
        <f>Simple!C82</f>
        <v>4820</v>
      </c>
    </row>
    <row r="83" spans="2:18" x14ac:dyDescent="0.15">
      <c r="B83">
        <f>IF(Simple!B83&lt;&gt;"",Simple!B83,"")</f>
        <v>34</v>
      </c>
      <c r="C83">
        <f>IF(Simple!C83&lt;&gt;"",Simple!C83,"")</f>
        <v>4828</v>
      </c>
      <c r="D83" s="139">
        <f t="shared" ca="1" si="4"/>
        <v>894.32218422099413</v>
      </c>
      <c r="E83" s="54">
        <f t="array" aca="1" ref="E83" ca="1">IF(D83&lt;&gt;"",(SUM(IF(D83&gt;Error1,1,0))+1+(SUM(IF(D83=Error1,1,0))-1)/2)/(nsimple+1),"")</f>
        <v>0.87272727272727268</v>
      </c>
      <c r="F83" s="54">
        <f t="shared" ca="1" si="5"/>
        <v>1.1393781759359911</v>
      </c>
      <c r="G83" s="54">
        <f ca="1">IF(AND(Simple!B83&lt;&gt;"",Simple!C83&lt;&gt;""),Simple!$F$26+Simple!$F$25*Simple!B83,"")</f>
        <v>3933.6778157790059</v>
      </c>
      <c r="H83" s="53"/>
      <c r="I83" s="53"/>
      <c r="J83" s="53"/>
      <c r="K83" s="53"/>
      <c r="L83" s="53"/>
      <c r="M83" s="53"/>
      <c r="N83" s="53"/>
      <c r="O83" s="113" t="str">
        <f t="shared" ca="1" si="6"/>
        <v/>
      </c>
      <c r="P83" s="54">
        <f t="shared" ca="1" si="7"/>
        <v>1.1364541853716237</v>
      </c>
      <c r="Q83" s="53"/>
      <c r="R83" s="122">
        <f>Simple!C83</f>
        <v>4828</v>
      </c>
    </row>
    <row r="84" spans="2:18" x14ac:dyDescent="0.15">
      <c r="B84">
        <f>IF(Simple!B84&lt;&gt;"",Simple!B84,"")</f>
        <v>43</v>
      </c>
      <c r="C84">
        <f>IF(Simple!C84&lt;&gt;"",Simple!C84,"")</f>
        <v>4837</v>
      </c>
      <c r="D84" s="139">
        <f t="shared" ca="1" si="4"/>
        <v>375.09629073300857</v>
      </c>
      <c r="E84" s="54">
        <f t="array" aca="1" ref="E84" ca="1">IF(D84&lt;&gt;"",(SUM(IF(D84&gt;Error1,1,0))+1+(SUM(IF(D84=Error1,1,0))-1)/2)/(nsimple+1),"")</f>
        <v>0.67272727272727273</v>
      </c>
      <c r="F84" s="54">
        <f t="shared" ca="1" si="5"/>
        <v>0.44745654804896379</v>
      </c>
      <c r="G84" s="54">
        <f ca="1">IF(AND(Simple!B84&lt;&gt;"",Simple!C84&lt;&gt;""),Simple!$F$26+Simple!$F$25*Simple!B84,"")</f>
        <v>4461.9037092669914</v>
      </c>
      <c r="H84" s="53"/>
      <c r="I84" s="53"/>
      <c r="J84" s="53"/>
      <c r="K84" s="53"/>
      <c r="L84" s="53"/>
      <c r="M84" s="53"/>
      <c r="N84" s="53"/>
      <c r="O84" s="113" t="str">
        <f t="shared" ca="1" si="6"/>
        <v/>
      </c>
      <c r="P84" s="54">
        <f t="shared" ca="1" si="7"/>
        <v>0.47665120807912542</v>
      </c>
      <c r="Q84" s="53"/>
      <c r="R84" s="122">
        <f>Simple!C84</f>
        <v>4837</v>
      </c>
    </row>
    <row r="85" spans="2:18" x14ac:dyDescent="0.15">
      <c r="B85">
        <f>IF(Simple!B85&lt;&gt;"",Simple!B85,"")</f>
        <v>33</v>
      </c>
      <c r="C85">
        <f>IF(Simple!C85&lt;&gt;"",Simple!C85,"")</f>
        <v>4918</v>
      </c>
      <c r="D85" s="139">
        <f t="shared" ca="1" si="4"/>
        <v>1043.0139501641033</v>
      </c>
      <c r="E85" s="54">
        <f t="array" aca="1" ref="E85" ca="1">IF(D85&lt;&gt;"",(SUM(IF(D85&gt;Error1,1,0))+1+(SUM(IF(D85=Error1,1,0))-1)/2)/(nsimple+1),"")</f>
        <v>0.91818181818181821</v>
      </c>
      <c r="F85" s="54">
        <f t="shared" ca="1" si="5"/>
        <v>1.3929451967300128</v>
      </c>
      <c r="G85" s="54">
        <f ca="1">IF(AND(Simple!B85&lt;&gt;"",Simple!C85&lt;&gt;""),Simple!$F$26+Simple!$F$25*Simple!B85,"")</f>
        <v>3874.9860498358967</v>
      </c>
      <c r="H85" s="53"/>
      <c r="I85" s="53"/>
      <c r="J85" s="53"/>
      <c r="K85" s="53"/>
      <c r="L85" s="53"/>
      <c r="M85" s="53"/>
      <c r="N85" s="53"/>
      <c r="O85" s="113" t="str">
        <f t="shared" ca="1" si="6"/>
        <v/>
      </c>
      <c r="P85" s="54">
        <f t="shared" ca="1" si="7"/>
        <v>1.3254032942249805</v>
      </c>
      <c r="Q85" s="53"/>
      <c r="R85" s="122">
        <f>Simple!C85</f>
        <v>4918</v>
      </c>
    </row>
    <row r="86" spans="2:18" x14ac:dyDescent="0.15">
      <c r="B86">
        <f>IF(Simple!B86&lt;&gt;"",Simple!B86,"")</f>
        <v>45</v>
      </c>
      <c r="C86">
        <f>IF(Simple!C86&lt;&gt;"",Simple!C86,"")</f>
        <v>4927</v>
      </c>
      <c r="D86" s="139">
        <f t="shared" ca="1" si="4"/>
        <v>347.71275884678835</v>
      </c>
      <c r="E86" s="54">
        <f t="array" aca="1" ref="E86" ca="1">IF(D86&lt;&gt;"",(SUM(IF(D86&gt;Error1,1,0))+1+(SUM(IF(D86=Error1,1,0))-1)/2)/(nsimple+1),"")</f>
        <v>0.61818181818181817</v>
      </c>
      <c r="F86" s="54">
        <f t="shared" ca="1" si="5"/>
        <v>0.30070905457491998</v>
      </c>
      <c r="G86" s="54">
        <f ca="1">IF(AND(Simple!B86&lt;&gt;"",Simple!C86&lt;&gt;""),Simple!$F$26+Simple!$F$25*Simple!B86,"")</f>
        <v>4579.2872411532117</v>
      </c>
      <c r="H86" s="53"/>
      <c r="I86" s="53"/>
      <c r="J86" s="53"/>
      <c r="K86" s="53"/>
      <c r="L86" s="53"/>
      <c r="M86" s="53"/>
      <c r="N86" s="53"/>
      <c r="O86" s="113" t="str">
        <f t="shared" ca="1" si="6"/>
        <v/>
      </c>
      <c r="P86" s="54">
        <f t="shared" ca="1" si="7"/>
        <v>0.44185376039033786</v>
      </c>
      <c r="Q86" s="53"/>
      <c r="R86" s="122">
        <f>Simple!C86</f>
        <v>4927</v>
      </c>
    </row>
    <row r="87" spans="2:18" x14ac:dyDescent="0.15">
      <c r="B87">
        <f>IF(Simple!B87&lt;&gt;"",Simple!B87,"")</f>
        <v>45</v>
      </c>
      <c r="C87">
        <f>IF(Simple!C87&lt;&gt;"",Simple!C87,"")</f>
        <v>4965</v>
      </c>
      <c r="D87" s="139">
        <f t="shared" ca="1" si="4"/>
        <v>385.71275884678835</v>
      </c>
      <c r="E87" s="54">
        <f t="array" aca="1" ref="E87" ca="1">IF(D87&lt;&gt;"",(SUM(IF(D87&gt;Error1,1,0))+1+(SUM(IF(D87=Error1,1,0))-1)/2)/(nsimple+1),"")</f>
        <v>0.68181818181818177</v>
      </c>
      <c r="F87" s="54">
        <f t="shared" ca="1" si="5"/>
        <v>0.47278912099226728</v>
      </c>
      <c r="G87" s="54">
        <f ca="1">IF(AND(Simple!B87&lt;&gt;"",Simple!C87&lt;&gt;""),Simple!$F$26+Simple!$F$25*Simple!B87,"")</f>
        <v>4579.2872411532117</v>
      </c>
      <c r="H87" s="53"/>
      <c r="I87" s="53"/>
      <c r="J87" s="53"/>
      <c r="K87" s="53"/>
      <c r="L87" s="53"/>
      <c r="M87" s="53"/>
      <c r="N87" s="53"/>
      <c r="O87" s="113" t="str">
        <f t="shared" ca="1" si="6"/>
        <v/>
      </c>
      <c r="P87" s="54">
        <f t="shared" ca="1" si="7"/>
        <v>0.4901420169113796</v>
      </c>
      <c r="Q87" s="53"/>
      <c r="R87" s="122">
        <f>Simple!C87</f>
        <v>4965</v>
      </c>
    </row>
    <row r="88" spans="2:18" x14ac:dyDescent="0.15">
      <c r="B88">
        <f>IF(Simple!B88&lt;&gt;"",Simple!B88,"")</f>
        <v>50</v>
      </c>
      <c r="C88">
        <f>IF(Simple!C88&lt;&gt;"",Simple!C88,"")</f>
        <v>5037</v>
      </c>
      <c r="D88" s="139">
        <f t="shared" ca="1" si="4"/>
        <v>164.25392913124051</v>
      </c>
      <c r="E88" s="54">
        <f t="array" aca="1" ref="E88" ca="1">IF(D88&lt;&gt;"",(SUM(IF(D88&gt;Error1,1,0))+1+(SUM(IF(D88=Error1,1,0))-1)/2)/(nsimple+1),"")</f>
        <v>0.55454545454545456</v>
      </c>
      <c r="F88" s="54">
        <f t="shared" ca="1" si="5"/>
        <v>0.13715397341136848</v>
      </c>
      <c r="G88" s="54">
        <f ca="1">IF(AND(Simple!B88&lt;&gt;"",Simple!C88&lt;&gt;""),Simple!$F$26+Simple!$F$25*Simple!B88,"")</f>
        <v>4872.7460708687595</v>
      </c>
      <c r="H88" s="53"/>
      <c r="I88" s="53"/>
      <c r="J88" s="53"/>
      <c r="K88" s="53"/>
      <c r="L88" s="53"/>
      <c r="M88" s="53"/>
      <c r="N88" s="53"/>
      <c r="O88" s="113" t="str">
        <f t="shared" ca="1" si="6"/>
        <v/>
      </c>
      <c r="P88" s="54">
        <f t="shared" ca="1" si="7"/>
        <v>0.20872462801258818</v>
      </c>
      <c r="Q88" s="53"/>
      <c r="R88" s="122">
        <f>Simple!C88</f>
        <v>5037</v>
      </c>
    </row>
    <row r="89" spans="2:18" x14ac:dyDescent="0.15">
      <c r="B89">
        <f>IF(Simple!B89&lt;&gt;"",Simple!B89,"")</f>
        <v>50</v>
      </c>
      <c r="C89">
        <f>IF(Simple!C89&lt;&gt;"",Simple!C89,"")</f>
        <v>5037</v>
      </c>
      <c r="D89" s="139">
        <f t="shared" ca="1" si="4"/>
        <v>164.25392913124051</v>
      </c>
      <c r="E89" s="54">
        <f t="array" aca="1" ref="E89" ca="1">IF(D89&lt;&gt;"",(SUM(IF(D89&gt;Error1,1,0))+1+(SUM(IF(D89=Error1,1,0))-1)/2)/(nsimple+1),"")</f>
        <v>0.55454545454545456</v>
      </c>
      <c r="F89" s="54">
        <f t="shared" ca="1" si="5"/>
        <v>0.13715397341136848</v>
      </c>
      <c r="G89" s="54">
        <f ca="1">IF(AND(Simple!B89&lt;&gt;"",Simple!C89&lt;&gt;""),Simple!$F$26+Simple!$F$25*Simple!B89,"")</f>
        <v>4872.7460708687595</v>
      </c>
      <c r="H89" s="53"/>
      <c r="I89" s="53"/>
      <c r="J89" s="53"/>
      <c r="K89" s="53"/>
      <c r="L89" s="53"/>
      <c r="M89" s="53"/>
      <c r="N89" s="53"/>
      <c r="O89" s="113" t="str">
        <f t="shared" ca="1" si="6"/>
        <v/>
      </c>
      <c r="P89" s="54">
        <f t="shared" ca="1" si="7"/>
        <v>0.20872462801258818</v>
      </c>
      <c r="Q89" s="53"/>
      <c r="R89" s="122">
        <f>Simple!C89</f>
        <v>5037</v>
      </c>
    </row>
    <row r="90" spans="2:18" x14ac:dyDescent="0.15">
      <c r="B90">
        <f>IF(Simple!B90&lt;&gt;"",Simple!B90,"")</f>
        <v>50</v>
      </c>
      <c r="C90">
        <f>IF(Simple!C90&lt;&gt;"",Simple!C90,"")</f>
        <v>5037</v>
      </c>
      <c r="D90" s="139">
        <f t="shared" ca="1" si="4"/>
        <v>164.25392913124051</v>
      </c>
      <c r="E90" s="54">
        <f t="array" aca="1" ref="E90" ca="1">IF(D90&lt;&gt;"",(SUM(IF(D90&gt;Error1,1,0))+1+(SUM(IF(D90=Error1,1,0))-1)/2)/(nsimple+1),"")</f>
        <v>0.55454545454545456</v>
      </c>
      <c r="F90" s="54">
        <f t="shared" ca="1" si="5"/>
        <v>0.13715397341136848</v>
      </c>
      <c r="G90" s="54">
        <f ca="1">IF(AND(Simple!B90&lt;&gt;"",Simple!C90&lt;&gt;""),Simple!$F$26+Simple!$F$25*Simple!B90,"")</f>
        <v>4872.7460708687595</v>
      </c>
      <c r="H90" s="53"/>
      <c r="I90" s="53"/>
      <c r="J90" s="53"/>
      <c r="K90" s="53"/>
      <c r="L90" s="53"/>
      <c r="M90" s="53"/>
      <c r="N90" s="53"/>
      <c r="O90" s="113" t="str">
        <f t="shared" ca="1" si="6"/>
        <v/>
      </c>
      <c r="P90" s="54">
        <f t="shared" ca="1" si="7"/>
        <v>0.20872462801258818</v>
      </c>
      <c r="Q90" s="53"/>
      <c r="R90" s="122">
        <f>Simple!C90</f>
        <v>5037</v>
      </c>
    </row>
    <row r="91" spans="2:18" x14ac:dyDescent="0.15">
      <c r="B91">
        <f>IF(Simple!B91&lt;&gt;"",Simple!B91,"")</f>
        <v>50</v>
      </c>
      <c r="C91">
        <f>IF(Simple!C91&lt;&gt;"",Simple!C91,"")</f>
        <v>5137</v>
      </c>
      <c r="D91" s="139">
        <f t="shared" ca="1" si="4"/>
        <v>264.25392913124051</v>
      </c>
      <c r="E91" s="54">
        <f t="array" aca="1" ref="E91" ca="1">IF(D91&lt;&gt;"",(SUM(IF(D91&gt;Error1,1,0))+1+(SUM(IF(D91=Error1,1,0))-1)/2)/(nsimple+1),"")</f>
        <v>0.59090909090909094</v>
      </c>
      <c r="F91" s="54">
        <f t="shared" ca="1" si="5"/>
        <v>0.22988411757923222</v>
      </c>
      <c r="G91" s="54">
        <f ca="1">IF(AND(Simple!B91&lt;&gt;"",Simple!C91&lt;&gt;""),Simple!$F$26+Simple!$F$25*Simple!B91,"")</f>
        <v>4872.7460708687595</v>
      </c>
      <c r="H91" s="53"/>
      <c r="I91" s="53"/>
      <c r="J91" s="53"/>
      <c r="K91" s="53"/>
      <c r="L91" s="53"/>
      <c r="M91" s="53"/>
      <c r="N91" s="53"/>
      <c r="O91" s="113" t="str">
        <f t="shared" ca="1" si="6"/>
        <v/>
      </c>
      <c r="P91" s="54">
        <f t="shared" ca="1" si="7"/>
        <v>0.33579898727848745</v>
      </c>
      <c r="Q91" s="53"/>
      <c r="R91" s="122">
        <f>Simple!C91</f>
        <v>5137</v>
      </c>
    </row>
    <row r="92" spans="2:18" x14ac:dyDescent="0.15">
      <c r="B92">
        <f>IF(Simple!B92&lt;&gt;"",Simple!B92,"")</f>
        <v>52</v>
      </c>
      <c r="C92">
        <f>IF(Simple!C92&lt;&gt;"",Simple!C92,"")</f>
        <v>5149</v>
      </c>
      <c r="D92" s="139">
        <f t="shared" ca="1" si="4"/>
        <v>158.8703972450221</v>
      </c>
      <c r="E92" s="54">
        <f t="array" aca="1" ref="E92" ca="1">IF(D92&lt;&gt;"",(SUM(IF(D92&gt;Error1,1,0))+1+(SUM(IF(D92=Error1,1,0))-1)/2)/(nsimple+1),"")</f>
        <v>0.53181818181818186</v>
      </c>
      <c r="F92" s="54">
        <f t="shared" ca="1" si="5"/>
        <v>7.9841099004125601E-2</v>
      </c>
      <c r="G92" s="54">
        <f ca="1">IF(AND(Simple!B92&lt;&gt;"",Simple!C92&lt;&gt;""),Simple!$F$26+Simple!$F$25*Simple!B92,"")</f>
        <v>4990.1296027549779</v>
      </c>
      <c r="H92" s="53"/>
      <c r="I92" s="53"/>
      <c r="J92" s="53"/>
      <c r="K92" s="53"/>
      <c r="L92" s="53"/>
      <c r="M92" s="53"/>
      <c r="N92" s="53"/>
      <c r="O92" s="113" t="str">
        <f t="shared" ca="1" si="6"/>
        <v/>
      </c>
      <c r="P92" s="54">
        <f t="shared" ca="1" si="7"/>
        <v>0.20188353936230075</v>
      </c>
      <c r="Q92" s="53"/>
      <c r="R92" s="122">
        <f>Simple!C92</f>
        <v>5149</v>
      </c>
    </row>
    <row r="93" spans="2:18" x14ac:dyDescent="0.15">
      <c r="B93">
        <f>IF(Simple!B93&lt;&gt;"",Simple!B93,"")</f>
        <v>52</v>
      </c>
      <c r="C93">
        <f>IF(Simple!C93&lt;&gt;"",Simple!C93,"")</f>
        <v>5149</v>
      </c>
      <c r="D93" s="139">
        <f t="shared" ca="1" si="4"/>
        <v>158.8703972450221</v>
      </c>
      <c r="E93" s="54">
        <f t="array" aca="1" ref="E93" ca="1">IF(D93&lt;&gt;"",(SUM(IF(D93&gt;Error1,1,0))+1+(SUM(IF(D93=Error1,1,0))-1)/2)/(nsimple+1),"")</f>
        <v>0.53181818181818186</v>
      </c>
      <c r="F93" s="54">
        <f t="shared" ca="1" si="5"/>
        <v>7.9841099004125601E-2</v>
      </c>
      <c r="G93" s="54">
        <f ca="1">IF(AND(Simple!B93&lt;&gt;"",Simple!C93&lt;&gt;""),Simple!$F$26+Simple!$F$25*Simple!B93,"")</f>
        <v>4990.1296027549779</v>
      </c>
      <c r="H93" s="53"/>
      <c r="I93" s="53"/>
      <c r="J93" s="53"/>
      <c r="K93" s="53"/>
      <c r="L93" s="53"/>
      <c r="M93" s="53"/>
      <c r="N93" s="53"/>
      <c r="O93" s="113" t="str">
        <f t="shared" ca="1" si="6"/>
        <v/>
      </c>
      <c r="P93" s="54">
        <f t="shared" ca="1" si="7"/>
        <v>0.20188353936230075</v>
      </c>
      <c r="Q93" s="53"/>
      <c r="R93" s="122">
        <f>Simple!C93</f>
        <v>5149</v>
      </c>
    </row>
    <row r="94" spans="2:18" x14ac:dyDescent="0.15">
      <c r="B94">
        <f>IF(Simple!B94&lt;&gt;"",Simple!B94,"")</f>
        <v>27</v>
      </c>
      <c r="C94">
        <f>IF(Simple!C94&lt;&gt;"",Simple!C94,"")</f>
        <v>5150</v>
      </c>
      <c r="D94" s="139">
        <f t="shared" ca="1" si="4"/>
        <v>1627.1645458227608</v>
      </c>
      <c r="E94" s="54">
        <f t="array" aca="1" ref="E94" ca="1">IF(D94&lt;&gt;"",(SUM(IF(D94&gt;Error1,1,0))+1+(SUM(IF(D94=Error1,1,0))-1)/2)/(nsimple+1),"")</f>
        <v>0.98181818181818181</v>
      </c>
      <c r="F94" s="54">
        <f t="shared" ca="1" si="5"/>
        <v>2.0928377985057733</v>
      </c>
      <c r="G94" s="54">
        <f ca="1">IF(AND(Simple!B94&lt;&gt;"",Simple!C94&lt;&gt;""),Simple!$F$26+Simple!$F$25*Simple!B94,"")</f>
        <v>3522.8354541772392</v>
      </c>
      <c r="H94" s="53"/>
      <c r="I94" s="53"/>
      <c r="J94" s="53"/>
      <c r="K94" s="53"/>
      <c r="L94" s="53"/>
      <c r="M94" s="53"/>
      <c r="N94" s="53"/>
      <c r="O94" s="113" t="str">
        <f t="shared" ca="1" si="6"/>
        <v/>
      </c>
      <c r="P94" s="54">
        <f t="shared" ca="1" si="7"/>
        <v>2.0677089208061536</v>
      </c>
      <c r="Q94" s="53"/>
      <c r="R94" s="122">
        <f>Simple!C94</f>
        <v>5150</v>
      </c>
    </row>
    <row r="95" spans="2:18" x14ac:dyDescent="0.15">
      <c r="B95">
        <f>IF(Simple!B95&lt;&gt;"",Simple!B95,"")</f>
        <v>52</v>
      </c>
      <c r="C95">
        <f>IF(Simple!C95&lt;&gt;"",Simple!C95,"")</f>
        <v>5234</v>
      </c>
      <c r="D95" s="139">
        <f t="shared" ca="1" si="4"/>
        <v>243.8703972450221</v>
      </c>
      <c r="E95" s="54">
        <f t="array" aca="1" ref="E95" ca="1">IF(D95&lt;&gt;"",(SUM(IF(D95&gt;Error1,1,0))+1+(SUM(IF(D95=Error1,1,0))-1)/2)/(nsimple+1),"")</f>
        <v>0.58181818181818179</v>
      </c>
      <c r="F95" s="54">
        <f t="shared" ca="1" si="5"/>
        <v>0.20654702441883477</v>
      </c>
      <c r="G95" s="54">
        <f ca="1">IF(AND(Simple!B95&lt;&gt;"",Simple!C95&lt;&gt;""),Simple!$F$26+Simple!$F$25*Simple!B95,"")</f>
        <v>4990.1296027549779</v>
      </c>
      <c r="H95" s="53"/>
      <c r="I95" s="53"/>
      <c r="J95" s="53"/>
      <c r="K95" s="53"/>
      <c r="L95" s="53"/>
      <c r="M95" s="53"/>
      <c r="N95" s="53"/>
      <c r="O95" s="113" t="str">
        <f t="shared" ca="1" si="6"/>
        <v/>
      </c>
      <c r="P95" s="54">
        <f t="shared" ca="1" si="7"/>
        <v>0.30989674473831513</v>
      </c>
      <c r="Q95" s="53"/>
      <c r="R95" s="122">
        <f>Simple!C95</f>
        <v>5234</v>
      </c>
    </row>
    <row r="96" spans="2:18" x14ac:dyDescent="0.15">
      <c r="B96">
        <f>IF(Simple!B96&lt;&gt;"",Simple!B96,"")</f>
        <v>44</v>
      </c>
      <c r="C96">
        <f>IF(Simple!C96&lt;&gt;"",Simple!C96,"")</f>
        <v>5301</v>
      </c>
      <c r="D96" s="139">
        <f t="shared" ca="1" si="4"/>
        <v>780.40452478989846</v>
      </c>
      <c r="E96" s="54">
        <f t="array" aca="1" ref="E96" ca="1">IF(D96&lt;&gt;"",(SUM(IF(D96&gt;Error1,1,0))+1+(SUM(IF(D96=Error1,1,0))-1)/2)/(nsimple+1),"")</f>
        <v>0.80454545454545456</v>
      </c>
      <c r="F96" s="54">
        <f t="shared" ca="1" si="5"/>
        <v>0.85796988819417108</v>
      </c>
      <c r="G96" s="54">
        <f ca="1">IF(AND(Simple!B96&lt;&gt;"",Simple!C96&lt;&gt;""),Simple!$F$26+Simple!$F$25*Simple!B96,"")</f>
        <v>4520.5954752101015</v>
      </c>
      <c r="H96" s="53"/>
      <c r="I96" s="53"/>
      <c r="J96" s="53"/>
      <c r="K96" s="53"/>
      <c r="L96" s="53"/>
      <c r="M96" s="53"/>
      <c r="N96" s="53"/>
      <c r="O96" s="113" t="str">
        <f t="shared" ca="1" si="6"/>
        <v/>
      </c>
      <c r="P96" s="54">
        <f t="shared" ca="1" si="7"/>
        <v>0.99169404955884966</v>
      </c>
      <c r="Q96" s="53"/>
      <c r="R96" s="122">
        <f>Simple!C96</f>
        <v>5301</v>
      </c>
    </row>
    <row r="97" spans="2:18" x14ac:dyDescent="0.15">
      <c r="B97">
        <f>IF(Simple!B97&lt;&gt;"",Simple!B97,"")</f>
        <v>44</v>
      </c>
      <c r="C97">
        <f>IF(Simple!C97&lt;&gt;"",Simple!C97,"")</f>
        <v>5301</v>
      </c>
      <c r="D97" s="139">
        <f t="shared" ca="1" si="4"/>
        <v>780.40452478989846</v>
      </c>
      <c r="E97" s="54">
        <f t="array" aca="1" ref="E97" ca="1">IF(D97&lt;&gt;"",(SUM(IF(D97&gt;Error1,1,0))+1+(SUM(IF(D97=Error1,1,0))-1)/2)/(nsimple+1),"")</f>
        <v>0.80454545454545456</v>
      </c>
      <c r="F97" s="54">
        <f t="shared" ca="1" si="5"/>
        <v>0.85796988819417108</v>
      </c>
      <c r="G97" s="54">
        <f ca="1">IF(AND(Simple!B97&lt;&gt;"",Simple!C97&lt;&gt;""),Simple!$F$26+Simple!$F$25*Simple!B97,"")</f>
        <v>4520.5954752101015</v>
      </c>
      <c r="H97" s="53"/>
      <c r="I97" s="53"/>
      <c r="J97" s="53"/>
      <c r="K97" s="53"/>
      <c r="L97" s="53"/>
      <c r="M97" s="53"/>
      <c r="N97" s="53"/>
      <c r="O97" s="113" t="str">
        <f t="shared" ca="1" si="6"/>
        <v/>
      </c>
      <c r="P97" s="54">
        <f t="shared" ca="1" si="7"/>
        <v>0.99169404955884966</v>
      </c>
      <c r="Q97" s="53"/>
      <c r="R97" s="122">
        <f>Simple!C97</f>
        <v>5301</v>
      </c>
    </row>
    <row r="98" spans="2:18" x14ac:dyDescent="0.15">
      <c r="B98">
        <f>IF(Simple!B98&lt;&gt;"",Simple!B98,"")</f>
        <v>43</v>
      </c>
      <c r="C98">
        <f>IF(Simple!C98&lt;&gt;"",Simple!C98,"")</f>
        <v>5327</v>
      </c>
      <c r="D98" s="139">
        <f t="shared" ca="1" si="4"/>
        <v>865.09629073300857</v>
      </c>
      <c r="E98" s="54">
        <f t="array" aca="1" ref="E98" ca="1">IF(D98&lt;&gt;"",(SUM(IF(D98&gt;Error1,1,0))+1+(SUM(IF(D98=Error1,1,0))-1)/2)/(nsimple+1),"")</f>
        <v>0.8545454545454545</v>
      </c>
      <c r="F98" s="54">
        <f t="shared" ca="1" si="5"/>
        <v>1.0561294201171834</v>
      </c>
      <c r="G98" s="54">
        <f ca="1">IF(AND(Simple!B98&lt;&gt;"",Simple!C98&lt;&gt;""),Simple!$F$26+Simple!$F$25*Simple!B98,"")</f>
        <v>4461.9037092669914</v>
      </c>
      <c r="H98" s="53"/>
      <c r="I98" s="53"/>
      <c r="J98" s="53"/>
      <c r="K98" s="53"/>
      <c r="L98" s="53"/>
      <c r="M98" s="53"/>
      <c r="N98" s="53"/>
      <c r="O98" s="113" t="str">
        <f t="shared" ca="1" si="6"/>
        <v/>
      </c>
      <c r="P98" s="54">
        <f t="shared" ca="1" si="7"/>
        <v>1.0993155684820319</v>
      </c>
      <c r="Q98" s="53"/>
      <c r="R98" s="122">
        <f>Simple!C98</f>
        <v>5327</v>
      </c>
    </row>
    <row r="99" spans="2:18" x14ac:dyDescent="0.15">
      <c r="B99">
        <f>IF(Simple!B99&lt;&gt;"",Simple!B99,"")</f>
        <v>52</v>
      </c>
      <c r="C99">
        <f>IF(Simple!C99&lt;&gt;"",Simple!C99,"")</f>
        <v>5345</v>
      </c>
      <c r="D99" s="139">
        <f t="shared" ca="1" si="4"/>
        <v>354.8703972450221</v>
      </c>
      <c r="E99" s="54">
        <f t="array" aca="1" ref="E99" ca="1">IF(D99&lt;&gt;"",(SUM(IF(D99&gt;Error1,1,0))+1+(SUM(IF(D99=Error1,1,0))-1)/2)/(nsimple+1),"")</f>
        <v>0.64090909090909087</v>
      </c>
      <c r="F99" s="54">
        <f t="shared" ca="1" si="5"/>
        <v>0.36088981433987111</v>
      </c>
      <c r="G99" s="54">
        <f ca="1">IF(AND(Simple!B99&lt;&gt;"",Simple!C99&lt;&gt;""),Simple!$F$26+Simple!$F$25*Simple!B99,"")</f>
        <v>4990.1296027549779</v>
      </c>
      <c r="H99" s="53"/>
      <c r="I99" s="53"/>
      <c r="J99" s="53"/>
      <c r="K99" s="53"/>
      <c r="L99" s="53"/>
      <c r="M99" s="53"/>
      <c r="N99" s="53"/>
      <c r="O99" s="113" t="str">
        <f t="shared" ca="1" si="6"/>
        <v/>
      </c>
      <c r="P99" s="54">
        <f t="shared" ca="1" si="7"/>
        <v>0.45094928352346336</v>
      </c>
      <c r="Q99" s="53"/>
      <c r="R99" s="122">
        <f>Simple!C99</f>
        <v>5345</v>
      </c>
    </row>
    <row r="100" spans="2:18" x14ac:dyDescent="0.15">
      <c r="B100">
        <f>IF(Simple!B100&lt;&gt;"",Simple!B100,"")</f>
        <v>52</v>
      </c>
      <c r="C100">
        <f>IF(Simple!C100&lt;&gt;"",Simple!C100,"")</f>
        <v>5345</v>
      </c>
      <c r="D100" s="139">
        <f t="shared" ca="1" si="4"/>
        <v>354.8703972450221</v>
      </c>
      <c r="E100" s="54">
        <f t="array" aca="1" ref="E100" ca="1">IF(D100&lt;&gt;"",(SUM(IF(D100&gt;Error1,1,0))+1+(SUM(IF(D100=Error1,1,0))-1)/2)/(nsimple+1),"")</f>
        <v>0.64090909090909087</v>
      </c>
      <c r="F100" s="54">
        <f t="shared" ca="1" si="5"/>
        <v>0.36088981433987111</v>
      </c>
      <c r="G100" s="54">
        <f ca="1">IF(AND(Simple!B100&lt;&gt;"",Simple!C100&lt;&gt;""),Simple!$F$26+Simple!$F$25*Simple!B100,"")</f>
        <v>4990.1296027549779</v>
      </c>
      <c r="H100" s="53"/>
      <c r="I100" s="53"/>
      <c r="J100" s="53"/>
      <c r="K100" s="53"/>
      <c r="L100" s="53"/>
      <c r="M100" s="53"/>
      <c r="N100" s="53"/>
      <c r="O100" s="113" t="str">
        <f t="shared" ca="1" si="6"/>
        <v/>
      </c>
      <c r="P100" s="54">
        <f t="shared" ca="1" si="7"/>
        <v>0.45094928352346336</v>
      </c>
      <c r="Q100" s="53"/>
      <c r="R100" s="122">
        <f>Simple!C100</f>
        <v>5345</v>
      </c>
    </row>
    <row r="101" spans="2:18" x14ac:dyDescent="0.15">
      <c r="B101">
        <f>IF(Simple!B101&lt;&gt;"",Simple!B101,"")</f>
        <v>52</v>
      </c>
      <c r="C101">
        <f>IF(Simple!C101&lt;&gt;"",Simple!C101,"")</f>
        <v>5345</v>
      </c>
      <c r="D101" s="139">
        <f t="shared" ca="1" si="4"/>
        <v>354.8703972450221</v>
      </c>
      <c r="E101" s="54">
        <f t="array" aca="1" ref="E101" ca="1">IF(D101&lt;&gt;"",(SUM(IF(D101&gt;Error1,1,0))+1+(SUM(IF(D101=Error1,1,0))-1)/2)/(nsimple+1),"")</f>
        <v>0.64090909090909087</v>
      </c>
      <c r="F101" s="54">
        <f t="shared" ca="1" si="5"/>
        <v>0.36088981433987111</v>
      </c>
      <c r="G101" s="54">
        <f ca="1">IF(AND(Simple!B101&lt;&gt;"",Simple!C101&lt;&gt;""),Simple!$F$26+Simple!$F$25*Simple!B101,"")</f>
        <v>4990.1296027549779</v>
      </c>
      <c r="H101" s="53"/>
      <c r="I101" s="53"/>
      <c r="J101" s="53"/>
      <c r="K101" s="53"/>
      <c r="L101" s="53"/>
      <c r="M101" s="53"/>
      <c r="N101" s="53"/>
      <c r="O101" s="113" t="str">
        <f t="shared" ca="1" si="6"/>
        <v/>
      </c>
      <c r="P101" s="54">
        <f t="shared" ca="1" si="7"/>
        <v>0.45094928352346336</v>
      </c>
      <c r="Q101" s="53"/>
      <c r="R101" s="122">
        <f>Simple!C101</f>
        <v>5345</v>
      </c>
    </row>
    <row r="102" spans="2:18" x14ac:dyDescent="0.15">
      <c r="B102">
        <f>IF(Simple!B102&lt;&gt;"",Simple!B102,"")</f>
        <v>52</v>
      </c>
      <c r="C102">
        <f>IF(Simple!C102&lt;&gt;"",Simple!C102,"")</f>
        <v>5345</v>
      </c>
      <c r="D102" s="139">
        <f t="shared" ca="1" si="4"/>
        <v>354.8703972450221</v>
      </c>
      <c r="E102" s="54">
        <f t="array" aca="1" ref="E102" ca="1">IF(D102&lt;&gt;"",(SUM(IF(D102&gt;Error1,1,0))+1+(SUM(IF(D102=Error1,1,0))-1)/2)/(nsimple+1),"")</f>
        <v>0.64090909090909087</v>
      </c>
      <c r="F102" s="54">
        <f t="shared" ca="1" si="5"/>
        <v>0.36088981433987111</v>
      </c>
      <c r="G102" s="54">
        <f ca="1">IF(AND(Simple!B102&lt;&gt;"",Simple!C102&lt;&gt;""),Simple!$F$26+Simple!$F$25*Simple!B102,"")</f>
        <v>4990.1296027549779</v>
      </c>
      <c r="H102" s="53"/>
      <c r="I102" s="53"/>
      <c r="J102" s="53"/>
      <c r="K102" s="53"/>
      <c r="L102" s="53"/>
      <c r="M102" s="53"/>
      <c r="N102" s="53"/>
      <c r="O102" s="113" t="str">
        <f t="shared" ca="1" si="6"/>
        <v/>
      </c>
      <c r="P102" s="54">
        <f t="shared" ca="1" si="7"/>
        <v>0.45094928352346336</v>
      </c>
      <c r="Q102" s="53"/>
      <c r="R102" s="122">
        <f>Simple!C102</f>
        <v>5345</v>
      </c>
    </row>
    <row r="103" spans="2:18" x14ac:dyDescent="0.15">
      <c r="B103">
        <f>IF(Simple!B103&lt;&gt;"",Simple!B103,"")</f>
        <v>46</v>
      </c>
      <c r="C103">
        <f>IF(Simple!C103&lt;&gt;"",Simple!C103,"")</f>
        <v>5370</v>
      </c>
      <c r="D103" s="139">
        <f t="shared" ca="1" si="4"/>
        <v>732.02099290367914</v>
      </c>
      <c r="E103" s="54">
        <f t="array" aca="1" ref="E103" ca="1">IF(D103&lt;&gt;"",(SUM(IF(D103&gt;Error1,1,0))+1+(SUM(IF(D103=Error1,1,0))-1)/2)/(nsimple+1),"")</f>
        <v>0.77272727272727271</v>
      </c>
      <c r="F103" s="54">
        <f t="shared" ca="1" si="5"/>
        <v>0.74785859476330196</v>
      </c>
      <c r="G103" s="54">
        <f ca="1">IF(AND(Simple!B103&lt;&gt;"",Simple!C103&lt;&gt;""),Simple!$F$26+Simple!$F$25*Simple!B103,"")</f>
        <v>4637.9790070963209</v>
      </c>
      <c r="H103" s="53"/>
      <c r="I103" s="53"/>
      <c r="J103" s="53"/>
      <c r="K103" s="53"/>
      <c r="L103" s="53"/>
      <c r="M103" s="53"/>
      <c r="N103" s="53"/>
      <c r="O103" s="113" t="str">
        <f t="shared" ca="1" si="6"/>
        <v/>
      </c>
      <c r="P103" s="54">
        <f t="shared" ca="1" si="7"/>
        <v>0.9302109864242244</v>
      </c>
      <c r="Q103" s="53"/>
      <c r="R103" s="122">
        <f>Simple!C103</f>
        <v>5370</v>
      </c>
    </row>
    <row r="104" spans="2:18" x14ac:dyDescent="0.15">
      <c r="B104">
        <f>IF(Simple!B104&lt;&gt;"",Simple!B104,"")</f>
        <v>44</v>
      </c>
      <c r="C104">
        <f>IF(Simple!C104&lt;&gt;"",Simple!C104,"")</f>
        <v>5403</v>
      </c>
      <c r="D104" s="139">
        <f t="shared" ca="1" si="4"/>
        <v>882.40452478989846</v>
      </c>
      <c r="E104" s="54">
        <f t="array" aca="1" ref="E104" ca="1">IF(D104&lt;&gt;"",(SUM(IF(D104&gt;Error1,1,0))+1+(SUM(IF(D104=Error1,1,0))-1)/2)/(nsimple+1),"")</f>
        <v>0.86363636363636365</v>
      </c>
      <c r="F104" s="54">
        <f t="shared" ca="1" si="5"/>
        <v>1.096803562093513</v>
      </c>
      <c r="G104" s="54">
        <f ca="1">IF(AND(Simple!B104&lt;&gt;"",Simple!C104&lt;&gt;""),Simple!$F$26+Simple!$F$25*Simple!B104,"")</f>
        <v>4520.5954752101015</v>
      </c>
      <c r="H104" s="53"/>
      <c r="I104" s="53"/>
      <c r="J104" s="53"/>
      <c r="K104" s="53"/>
      <c r="L104" s="53"/>
      <c r="M104" s="53"/>
      <c r="N104" s="53"/>
      <c r="O104" s="113" t="str">
        <f t="shared" ca="1" si="6"/>
        <v/>
      </c>
      <c r="P104" s="54">
        <f t="shared" ca="1" si="7"/>
        <v>1.1213098960100669</v>
      </c>
      <c r="Q104" s="53"/>
      <c r="R104" s="122">
        <f>Simple!C104</f>
        <v>5403</v>
      </c>
    </row>
    <row r="105" spans="2:18" x14ac:dyDescent="0.15">
      <c r="B105">
        <f>IF(Simple!B105&lt;&gt;"",Simple!B105,"")</f>
        <v>38</v>
      </c>
      <c r="C105">
        <f>IF(Simple!C105&lt;&gt;"",Simple!C105,"")</f>
        <v>5450</v>
      </c>
      <c r="D105" s="139">
        <f t="shared" ca="1" si="4"/>
        <v>1281.5551204485564</v>
      </c>
      <c r="E105" s="54">
        <f t="array" aca="1" ref="E105" ca="1">IF(D105&lt;&gt;"",(SUM(IF(D105&gt;Error1,1,0))+1+(SUM(IF(D105=Error1,1,0))-1)/2)/(nsimple+1),"")</f>
        <v>0.95454545454545459</v>
      </c>
      <c r="F105" s="54">
        <f t="shared" ca="1" si="5"/>
        <v>1.6906216295848984</v>
      </c>
      <c r="G105" s="54">
        <f ca="1">IF(AND(Simple!B105&lt;&gt;"",Simple!C105&lt;&gt;""),Simple!$F$26+Simple!$F$25*Simple!B105,"")</f>
        <v>4168.4448795514436</v>
      </c>
      <c r="H105" s="53"/>
      <c r="I105" s="53"/>
      <c r="J105" s="53"/>
      <c r="K105" s="53"/>
      <c r="L105" s="53"/>
      <c r="M105" s="53"/>
      <c r="N105" s="53"/>
      <c r="O105" s="113" t="str">
        <f t="shared" ca="1" si="6"/>
        <v/>
      </c>
      <c r="P105" s="54">
        <f t="shared" ca="1" si="7"/>
        <v>1.628527957949327</v>
      </c>
      <c r="Q105" s="53"/>
      <c r="R105" s="122">
        <f>Simple!C105</f>
        <v>5450</v>
      </c>
    </row>
    <row r="106" spans="2:18" x14ac:dyDescent="0.15">
      <c r="B106">
        <f>IF(Simple!B106&lt;&gt;"",Simple!B106,"")</f>
        <v>52</v>
      </c>
      <c r="C106">
        <f>IF(Simple!C106&lt;&gt;"",Simple!C106,"")</f>
        <v>5454</v>
      </c>
      <c r="D106" s="139">
        <f t="shared" ca="1" si="4"/>
        <v>463.8703972450221</v>
      </c>
      <c r="E106" s="54">
        <f t="array" aca="1" ref="E106" ca="1">IF(D106&lt;&gt;"",(SUM(IF(D106&gt;Error1,1,0))+1+(SUM(IF(D106=Error1,1,0))-1)/2)/(nsimple+1),"")</f>
        <v>0.71818181818181814</v>
      </c>
      <c r="F106" s="54">
        <f t="shared" ca="1" si="5"/>
        <v>0.57744872999290109</v>
      </c>
      <c r="G106" s="54">
        <f ca="1">IF(AND(Simple!B106&lt;&gt;"",Simple!C106&lt;&gt;""),Simple!$F$26+Simple!$F$25*Simple!B106,"")</f>
        <v>4990.1296027549779</v>
      </c>
      <c r="H106" s="53"/>
      <c r="I106" s="53"/>
      <c r="J106" s="53"/>
      <c r="K106" s="53"/>
      <c r="L106" s="53"/>
      <c r="M106" s="53"/>
      <c r="N106" s="53"/>
      <c r="O106" s="113" t="str">
        <f t="shared" ca="1" si="6"/>
        <v/>
      </c>
      <c r="P106" s="54">
        <f t="shared" ca="1" si="7"/>
        <v>0.58946033512329354</v>
      </c>
      <c r="Q106" s="53"/>
      <c r="R106" s="122">
        <f>Simple!C106</f>
        <v>5454</v>
      </c>
    </row>
    <row r="107" spans="2:18" x14ac:dyDescent="0.15">
      <c r="B107">
        <f>IF(Simple!B107&lt;&gt;"",Simple!B107,"")</f>
        <v>39</v>
      </c>
      <c r="C107">
        <f>IF(Simple!C107&lt;&gt;"",Simple!C107,"")</f>
        <v>5455</v>
      </c>
      <c r="D107" s="139">
        <f t="shared" ca="1" si="4"/>
        <v>1227.8633545054463</v>
      </c>
      <c r="E107" s="54">
        <f t="array" aca="1" ref="E107" ca="1">IF(D107&lt;&gt;"",(SUM(IF(D107&gt;Error1,1,0))+1+(SUM(IF(D107=Error1,1,0))-1)/2)/(nsimple+1),"")</f>
        <v>0.94545454545454544</v>
      </c>
      <c r="F107" s="54">
        <f t="shared" ca="1" si="5"/>
        <v>1.6022926552158758</v>
      </c>
      <c r="G107" s="54">
        <f ca="1">IF(AND(Simple!B107&lt;&gt;"",Simple!C107&lt;&gt;""),Simple!$F$26+Simple!$F$25*Simple!B107,"")</f>
        <v>4227.1366454945537</v>
      </c>
      <c r="H107" s="53"/>
      <c r="I107" s="53"/>
      <c r="J107" s="53"/>
      <c r="K107" s="53"/>
      <c r="L107" s="53"/>
      <c r="M107" s="53"/>
      <c r="N107" s="53"/>
      <c r="O107" s="113" t="str">
        <f t="shared" ca="1" si="6"/>
        <v/>
      </c>
      <c r="P107" s="54">
        <f t="shared" ca="1" si="7"/>
        <v>1.5602994903985734</v>
      </c>
      <c r="Q107" s="53"/>
      <c r="R107" s="122">
        <f>Simple!C107</f>
        <v>5455</v>
      </c>
    </row>
    <row r="108" spans="2:18" x14ac:dyDescent="0.15">
      <c r="B108">
        <f>IF(Simple!B108&lt;&gt;"",Simple!B108,"")</f>
        <v>27</v>
      </c>
      <c r="C108">
        <f>IF(Simple!C108&lt;&gt;"",Simple!C108,"")</f>
        <v>5500</v>
      </c>
      <c r="D108" s="139">
        <f t="shared" ca="1" si="4"/>
        <v>1977.1645458227608</v>
      </c>
      <c r="E108" s="54">
        <f t="array" aca="1" ref="E108" ca="1">IF(D108&lt;&gt;"",(SUM(IF(D108&gt;Error1,1,0))+1+(SUM(IF(D108=Error1,1,0))-1)/2)/(nsimple+1),"")</f>
        <v>0.99090909090909096</v>
      </c>
      <c r="F108" s="54">
        <f t="shared" ca="1" si="5"/>
        <v>2.3618944465849738</v>
      </c>
      <c r="G108" s="54">
        <f ca="1">IF(AND(Simple!B108&lt;&gt;"",Simple!C108&lt;&gt;""),Simple!$F$26+Simple!$F$25*Simple!B108,"")</f>
        <v>3522.8354541772392</v>
      </c>
      <c r="H108" s="53"/>
      <c r="I108" s="53"/>
      <c r="J108" s="53"/>
      <c r="K108" s="53"/>
      <c r="L108" s="53"/>
      <c r="M108" s="53"/>
      <c r="N108" s="53"/>
      <c r="O108" s="113" t="str">
        <f t="shared" ca="1" si="6"/>
        <v/>
      </c>
      <c r="P108" s="54">
        <f t="shared" ca="1" si="7"/>
        <v>2.5124691782368012</v>
      </c>
      <c r="Q108" s="53"/>
      <c r="R108" s="122">
        <f>Simple!C108</f>
        <v>5500</v>
      </c>
    </row>
    <row r="109" spans="2:18" x14ac:dyDescent="0.15">
      <c r="B109">
        <f>IF(Simple!B109&lt;&gt;"",Simple!B109,"")</f>
        <v>46</v>
      </c>
      <c r="C109">
        <f>IF(Simple!C109&lt;&gt;"",Simple!C109,"")</f>
        <v>5571</v>
      </c>
      <c r="D109" s="139">
        <f t="shared" ca="1" si="4"/>
        <v>933.02099290367914</v>
      </c>
      <c r="E109" s="54">
        <f t="array" aca="1" ref="E109" ca="1">IF(D109&lt;&gt;"",(SUM(IF(D109&gt;Error1,1,0))+1+(SUM(IF(D109=Error1,1,0))-1)/2)/(nsimple+1),"")</f>
        <v>0.89090909090909087</v>
      </c>
      <c r="F109" s="54">
        <f t="shared" ca="1" si="5"/>
        <v>1.2313772057634214</v>
      </c>
      <c r="G109" s="54">
        <f ca="1">IF(AND(Simple!B109&lt;&gt;"",Simple!C109&lt;&gt;""),Simple!$F$26+Simple!$F$25*Simple!B109,"")</f>
        <v>4637.9790070963209</v>
      </c>
      <c r="H109" s="53"/>
      <c r="I109" s="53"/>
      <c r="J109" s="53"/>
      <c r="K109" s="53"/>
      <c r="L109" s="53"/>
      <c r="M109" s="53"/>
      <c r="N109" s="53"/>
      <c r="O109" s="113" t="str">
        <f t="shared" ca="1" si="6"/>
        <v/>
      </c>
      <c r="P109" s="54">
        <f t="shared" ca="1" si="7"/>
        <v>1.1856304485486819</v>
      </c>
      <c r="Q109" s="53"/>
      <c r="R109" s="122">
        <f>Simple!C109</f>
        <v>5571</v>
      </c>
    </row>
    <row r="110" spans="2:18" x14ac:dyDescent="0.15">
      <c r="B110">
        <f>IF(Simple!B110&lt;&gt;"",Simple!B110,"")</f>
        <v>45</v>
      </c>
      <c r="C110">
        <f>IF(Simple!C110&lt;&gt;"",Simple!C110,"")</f>
        <v>5573</v>
      </c>
      <c r="D110" s="139">
        <f t="shared" ca="1" si="4"/>
        <v>993.71275884678835</v>
      </c>
      <c r="E110" s="54">
        <f t="array" aca="1" ref="E110" ca="1">IF(D110&lt;&gt;"",(SUM(IF(D110&gt;Error1,1,0))+1+(SUM(IF(D110=Error1,1,0))-1)/2)/(nsimple+1),"")</f>
        <v>0.90909090909090906</v>
      </c>
      <c r="F110" s="54">
        <f t="shared" ca="1" si="5"/>
        <v>1.3351777361189361</v>
      </c>
      <c r="G110" s="54">
        <f ca="1">IF(AND(Simple!B110&lt;&gt;"",Simple!C110&lt;&gt;""),Simple!$F$26+Simple!$F$25*Simple!B110,"")</f>
        <v>4579.2872411532117</v>
      </c>
      <c r="H110" s="53"/>
      <c r="I110" s="53"/>
      <c r="J110" s="53"/>
      <c r="K110" s="53"/>
      <c r="L110" s="53"/>
      <c r="M110" s="53"/>
      <c r="N110" s="53"/>
      <c r="O110" s="113" t="str">
        <f t="shared" ca="1" si="6"/>
        <v/>
      </c>
      <c r="P110" s="54">
        <f t="shared" ca="1" si="7"/>
        <v>1.2627541212480473</v>
      </c>
      <c r="Q110" s="53"/>
      <c r="R110" s="122">
        <f>Simple!C110</f>
        <v>5573</v>
      </c>
    </row>
    <row r="111" spans="2:18" x14ac:dyDescent="0.15">
      <c r="B111">
        <f>IF(Simple!B111&lt;&gt;"",Simple!B111,"")</f>
        <v>48</v>
      </c>
      <c r="C111">
        <f>IF(Simple!C111&lt;&gt;"",Simple!C111,"")</f>
        <v>5678</v>
      </c>
      <c r="D111" s="139">
        <f t="shared" ca="1" si="4"/>
        <v>922.63746101746074</v>
      </c>
      <c r="E111" s="54">
        <f t="array" aca="1" ref="E111" ca="1">IF(D111&lt;&gt;"",(SUM(IF(D111&gt;Error1,1,0))+1+(SUM(IF(D111=Error1,1,0))-1)/2)/(nsimple+1),"")</f>
        <v>0.88181818181818183</v>
      </c>
      <c r="F111" s="54">
        <f t="shared" ca="1" si="5"/>
        <v>1.1841248707343368</v>
      </c>
      <c r="G111" s="54">
        <f ca="1">IF(AND(Simple!B111&lt;&gt;"",Simple!C111&lt;&gt;""),Simple!$F$26+Simple!$F$25*Simple!B111,"")</f>
        <v>4755.3625389825393</v>
      </c>
      <c r="H111" s="53"/>
      <c r="I111" s="53"/>
      <c r="J111" s="53"/>
      <c r="K111" s="53"/>
      <c r="L111" s="53"/>
      <c r="M111" s="53"/>
      <c r="N111" s="53"/>
      <c r="O111" s="113" t="str">
        <f t="shared" ca="1" si="6"/>
        <v/>
      </c>
      <c r="P111" s="54">
        <f t="shared" ca="1" si="7"/>
        <v>1.1724356419350996</v>
      </c>
      <c r="Q111" s="53"/>
      <c r="R111" s="122">
        <f>Simple!C111</f>
        <v>5678</v>
      </c>
    </row>
    <row r="112" spans="2:18" x14ac:dyDescent="0.15">
      <c r="B112">
        <f>IF(Simple!B112&lt;&gt;"",Simple!B112,"")</f>
        <v>45</v>
      </c>
      <c r="C112">
        <f>IF(Simple!C112&lt;&gt;"",Simple!C112,"")</f>
        <v>5897</v>
      </c>
      <c r="D112" s="139">
        <f t="shared" ca="1" si="4"/>
        <v>1317.7127588467883</v>
      </c>
      <c r="E112" s="54">
        <f t="array" aca="1" ref="E112" ca="1">IF(D112&lt;&gt;"",(SUM(IF(D112&gt;Error1,1,0))+1+(SUM(IF(D112=Error1,1,0))-1)/2)/(nsimple+1),"")</f>
        <v>0.96363636363636362</v>
      </c>
      <c r="F112" s="54">
        <f t="shared" ca="1" si="5"/>
        <v>1.7945384156293684</v>
      </c>
      <c r="G112" s="54">
        <f ca="1">IF(AND(Simple!B112&lt;&gt;"",Simple!C112&lt;&gt;""),Simple!$F$26+Simple!$F$25*Simple!B112,"")</f>
        <v>4579.2872411532117</v>
      </c>
      <c r="H112" s="53"/>
      <c r="I112" s="53"/>
      <c r="J112" s="53"/>
      <c r="K112" s="53"/>
      <c r="L112" s="53"/>
      <c r="M112" s="53"/>
      <c r="N112" s="53"/>
      <c r="O112" s="113" t="str">
        <f t="shared" ca="1" si="6"/>
        <v/>
      </c>
      <c r="P112" s="54">
        <f t="shared" ca="1" si="7"/>
        <v>1.6744750452695609</v>
      </c>
      <c r="Q112" s="53"/>
      <c r="R112" s="122">
        <f>Simple!C112</f>
        <v>5897</v>
      </c>
    </row>
    <row r="113" spans="2:18" x14ac:dyDescent="0.15">
      <c r="B113">
        <f>IF(Simple!B113&lt;&gt;"",Simple!B113,"")</f>
        <v>48</v>
      </c>
      <c r="C113">
        <f>IF(Simple!C113&lt;&gt;"",Simple!C113,"")</f>
        <v>5965</v>
      </c>
      <c r="D113" s="139">
        <f t="shared" ca="1" si="4"/>
        <v>1209.6374610174607</v>
      </c>
      <c r="E113" s="54">
        <f t="array" aca="1" ref="E113" ca="1">IF(D113&lt;&gt;"",(SUM(IF(D113&gt;Error1,1,0))+1+(SUM(IF(D113=Error1,1,0))-1)/2)/(nsimple+1),"")</f>
        <v>0.9363636363636364</v>
      </c>
      <c r="F113" s="54">
        <f t="shared" ca="1" si="5"/>
        <v>1.5249453577626171</v>
      </c>
      <c r="G113" s="54">
        <f ca="1">IF(AND(Simple!B113&lt;&gt;"",Simple!C113&lt;&gt;""),Simple!$F$26+Simple!$F$25*Simple!B113,"")</f>
        <v>4755.3625389825393</v>
      </c>
      <c r="H113" s="53"/>
      <c r="I113" s="53"/>
      <c r="J113" s="53"/>
      <c r="K113" s="53"/>
      <c r="L113" s="53"/>
      <c r="M113" s="53"/>
      <c r="N113" s="53"/>
      <c r="O113" s="113" t="str">
        <f t="shared" ca="1" si="6"/>
        <v/>
      </c>
      <c r="P113" s="54">
        <f t="shared" ca="1" si="7"/>
        <v>1.5371390530282305</v>
      </c>
      <c r="Q113" s="53"/>
      <c r="R113" s="122">
        <f>Simple!C113</f>
        <v>5965</v>
      </c>
    </row>
    <row r="114" spans="2:18" x14ac:dyDescent="0.15">
      <c r="B114" t="str">
        <f>IF(Simple!B114&lt;&gt;"",Simple!B114,"")</f>
        <v/>
      </c>
      <c r="C114" t="str">
        <f>IF(Simple!C114&lt;&gt;"",Simple!C114,"")</f>
        <v/>
      </c>
      <c r="D114" s="139" t="str">
        <f t="shared" si="4"/>
        <v/>
      </c>
      <c r="E114" s="54" t="str">
        <f t="array" ref="E114">IF(D114&lt;&gt;"",(SUM(IF(D114&gt;Error1,1,0))+1+(SUM(IF(D114=Error1,1,0))-1)/2)/(nsimple+1),"")</f>
        <v/>
      </c>
      <c r="F114" s="54" t="str">
        <f t="shared" si="5"/>
        <v/>
      </c>
      <c r="G114" s="54" t="str">
        <f>IF(AND(Simple!B114&lt;&gt;"",Simple!C114&lt;&gt;""),Simple!$F$26+Simple!$F$25*Simple!B114,"")</f>
        <v/>
      </c>
      <c r="H114" s="53"/>
      <c r="I114" s="53"/>
      <c r="J114" s="53"/>
      <c r="K114" s="53"/>
      <c r="L114" s="53"/>
      <c r="M114" s="53"/>
      <c r="N114" s="53"/>
      <c r="O114" s="113" t="str">
        <f t="shared" si="6"/>
        <v/>
      </c>
      <c r="P114" s="54" t="str">
        <f t="shared" si="7"/>
        <v/>
      </c>
      <c r="Q114" s="53"/>
      <c r="R114" s="122" t="str">
        <f>Simple!C114</f>
        <v/>
      </c>
    </row>
    <row r="115" spans="2:18" x14ac:dyDescent="0.15">
      <c r="B115" t="str">
        <f>IF(Simple!B115&lt;&gt;"",Simple!B115,"")</f>
        <v/>
      </c>
      <c r="C115" t="str">
        <f>IF(Simple!C115&lt;&gt;"",Simple!C115,"")</f>
        <v/>
      </c>
      <c r="D115" s="139" t="str">
        <f t="shared" si="4"/>
        <v/>
      </c>
      <c r="E115" s="54" t="str">
        <f t="array" ref="E115">IF(D115&lt;&gt;"",(SUM(IF(D115&gt;Error1,1,0))+1+(SUM(IF(D115=Error1,1,0))-1)/2)/(nsimple+1),"")</f>
        <v/>
      </c>
      <c r="F115" s="54" t="str">
        <f t="shared" si="5"/>
        <v/>
      </c>
      <c r="G115" s="54" t="str">
        <f>IF(AND(Simple!B115&lt;&gt;"",Simple!C115&lt;&gt;""),Simple!$F$26+Simple!$F$25*Simple!B115,"")</f>
        <v/>
      </c>
      <c r="H115" s="53"/>
      <c r="I115" s="53"/>
      <c r="J115" s="53"/>
      <c r="K115" s="53"/>
      <c r="L115" s="53"/>
      <c r="M115" s="53"/>
      <c r="N115" s="53"/>
      <c r="O115" s="113" t="str">
        <f t="shared" si="6"/>
        <v/>
      </c>
      <c r="P115" s="54" t="str">
        <f t="shared" si="7"/>
        <v/>
      </c>
      <c r="Q115" s="53"/>
      <c r="R115" s="122" t="str">
        <f>Simple!C115</f>
        <v/>
      </c>
    </row>
    <row r="116" spans="2:18" x14ac:dyDescent="0.15">
      <c r="B116" t="str">
        <f>IF(Simple!B116&lt;&gt;"",Simple!B116,"")</f>
        <v/>
      </c>
      <c r="C116" t="str">
        <f>IF(Simple!C116&lt;&gt;"",Simple!C116,"")</f>
        <v/>
      </c>
      <c r="D116" s="139" t="str">
        <f t="shared" si="4"/>
        <v/>
      </c>
      <c r="E116" s="54" t="str">
        <f t="array" ref="E116">IF(D116&lt;&gt;"",(SUM(IF(D116&gt;Error1,1,0))+1+(SUM(IF(D116=Error1,1,0))-1)/2)/(nsimple+1),"")</f>
        <v/>
      </c>
      <c r="F116" s="54" t="str">
        <f t="shared" si="5"/>
        <v/>
      </c>
      <c r="G116" s="54" t="str">
        <f>IF(AND(Simple!B116&lt;&gt;"",Simple!C116&lt;&gt;""),Simple!$F$26+Simple!$F$25*Simple!B116,"")</f>
        <v/>
      </c>
      <c r="H116" s="53"/>
      <c r="I116" s="53"/>
      <c r="J116" s="53"/>
      <c r="K116" s="53"/>
      <c r="L116" s="53"/>
      <c r="M116" s="53"/>
      <c r="N116" s="53"/>
      <c r="O116" s="113" t="str">
        <f t="shared" si="6"/>
        <v/>
      </c>
      <c r="P116" s="54" t="str">
        <f t="shared" si="7"/>
        <v/>
      </c>
      <c r="Q116" s="53"/>
      <c r="R116" s="122" t="str">
        <f>Simple!C116</f>
        <v/>
      </c>
    </row>
    <row r="117" spans="2:18" x14ac:dyDescent="0.15">
      <c r="B117" t="str">
        <f>IF(Simple!B117&lt;&gt;"",Simple!B117,"")</f>
        <v/>
      </c>
      <c r="C117" t="str">
        <f>IF(Simple!C117&lt;&gt;"",Simple!C117,"")</f>
        <v/>
      </c>
      <c r="D117" s="139" t="str">
        <f t="shared" si="4"/>
        <v/>
      </c>
      <c r="E117" s="54" t="str">
        <f t="array" ref="E117">IF(D117&lt;&gt;"",(SUM(IF(D117&gt;Error1,1,0))+1+(SUM(IF(D117=Error1,1,0))-1)/2)/(nsimple+1),"")</f>
        <v/>
      </c>
      <c r="F117" s="54" t="str">
        <f t="shared" si="5"/>
        <v/>
      </c>
      <c r="G117" s="54" t="str">
        <f>IF(AND(Simple!B117&lt;&gt;"",Simple!C117&lt;&gt;""),Simple!$F$26+Simple!$F$25*Simple!B117,"")</f>
        <v/>
      </c>
      <c r="H117" s="53"/>
      <c r="I117" s="53"/>
      <c r="J117" s="53"/>
      <c r="K117" s="53"/>
      <c r="L117" s="53"/>
      <c r="M117" s="53"/>
      <c r="N117" s="53"/>
      <c r="O117" s="113" t="str">
        <f t="shared" si="6"/>
        <v/>
      </c>
      <c r="P117" s="54" t="str">
        <f t="shared" si="7"/>
        <v/>
      </c>
      <c r="Q117" s="53"/>
      <c r="R117" s="122" t="str">
        <f>Simple!C117</f>
        <v/>
      </c>
    </row>
    <row r="118" spans="2:18" x14ac:dyDescent="0.15">
      <c r="B118" t="str">
        <f>IF(Simple!B118&lt;&gt;"",Simple!B118,"")</f>
        <v/>
      </c>
      <c r="C118" t="str">
        <f>IF(Simple!C118&lt;&gt;"",Simple!C118,"")</f>
        <v/>
      </c>
      <c r="D118" s="139" t="str">
        <f t="shared" si="4"/>
        <v/>
      </c>
      <c r="E118" s="54" t="str">
        <f t="array" ref="E118">IF(D118&lt;&gt;"",(SUM(IF(D118&gt;Error1,1,0))+1+(SUM(IF(D118=Error1,1,0))-1)/2)/(nsimple+1),"")</f>
        <v/>
      </c>
      <c r="F118" s="54" t="str">
        <f t="shared" si="5"/>
        <v/>
      </c>
      <c r="G118" s="54" t="str">
        <f>IF(AND(Simple!B118&lt;&gt;"",Simple!C118&lt;&gt;""),Simple!$F$26+Simple!$F$25*Simple!B118,"")</f>
        <v/>
      </c>
      <c r="H118" s="53"/>
      <c r="I118" s="53"/>
      <c r="J118" s="53"/>
      <c r="K118" s="53"/>
      <c r="L118" s="53"/>
      <c r="M118" s="53"/>
      <c r="N118" s="53"/>
      <c r="O118" s="113" t="str">
        <f t="shared" si="6"/>
        <v/>
      </c>
      <c r="P118" s="54" t="str">
        <f t="shared" si="7"/>
        <v/>
      </c>
      <c r="Q118" s="53"/>
      <c r="R118" s="122" t="str">
        <f>Simple!C118</f>
        <v/>
      </c>
    </row>
    <row r="119" spans="2:18" x14ac:dyDescent="0.15">
      <c r="B119" t="str">
        <f>IF(Simple!B119&lt;&gt;"",Simple!B119,"")</f>
        <v/>
      </c>
      <c r="C119" t="str">
        <f>IF(Simple!C119&lt;&gt;"",Simple!C119,"")</f>
        <v/>
      </c>
      <c r="D119" s="139" t="str">
        <f t="shared" si="4"/>
        <v/>
      </c>
      <c r="E119" s="54" t="str">
        <f t="array" ref="E119">IF(D119&lt;&gt;"",(SUM(IF(D119&gt;Error1,1,0))+1+(SUM(IF(D119=Error1,1,0))-1)/2)/(nsimple+1),"")</f>
        <v/>
      </c>
      <c r="F119" s="54" t="str">
        <f t="shared" si="5"/>
        <v/>
      </c>
      <c r="G119" s="54" t="str">
        <f>IF(AND(Simple!B119&lt;&gt;"",Simple!C119&lt;&gt;""),Simple!$F$26+Simple!$F$25*Simple!B119,"")</f>
        <v/>
      </c>
      <c r="H119" s="53"/>
      <c r="I119" s="53"/>
      <c r="J119" s="53"/>
      <c r="K119" s="53"/>
      <c r="L119" s="53"/>
      <c r="M119" s="53"/>
      <c r="N119" s="53"/>
      <c r="O119" s="113" t="str">
        <f t="shared" si="6"/>
        <v/>
      </c>
      <c r="P119" s="54" t="str">
        <f t="shared" si="7"/>
        <v/>
      </c>
      <c r="Q119" s="53"/>
      <c r="R119" s="122" t="str">
        <f>Simple!C119</f>
        <v/>
      </c>
    </row>
    <row r="120" spans="2:18" x14ac:dyDescent="0.15">
      <c r="B120" t="str">
        <f>IF(Simple!B120&lt;&gt;"",Simple!B120,"")</f>
        <v/>
      </c>
      <c r="C120" t="str">
        <f>IF(Simple!C120&lt;&gt;"",Simple!C120,"")</f>
        <v/>
      </c>
      <c r="D120" s="139" t="str">
        <f t="shared" si="4"/>
        <v/>
      </c>
      <c r="E120" s="54" t="str">
        <f t="array" ref="E120">IF(D120&lt;&gt;"",(SUM(IF(D120&gt;Error1,1,0))+1+(SUM(IF(D120=Error1,1,0))-1)/2)/(nsimple+1),"")</f>
        <v/>
      </c>
      <c r="F120" s="54" t="str">
        <f t="shared" si="5"/>
        <v/>
      </c>
      <c r="G120" s="54" t="str">
        <f>IF(AND(Simple!B120&lt;&gt;"",Simple!C120&lt;&gt;""),Simple!$F$26+Simple!$F$25*Simple!B120,"")</f>
        <v/>
      </c>
      <c r="H120" s="53"/>
      <c r="I120" s="53"/>
      <c r="J120" s="53"/>
      <c r="K120" s="53"/>
      <c r="L120" s="53"/>
      <c r="M120" s="53"/>
      <c r="N120" s="53"/>
      <c r="O120" s="113" t="str">
        <f t="shared" si="6"/>
        <v/>
      </c>
      <c r="P120" s="54" t="str">
        <f t="shared" si="7"/>
        <v/>
      </c>
      <c r="Q120" s="53"/>
      <c r="R120" s="122" t="str">
        <f>Simple!C120</f>
        <v/>
      </c>
    </row>
    <row r="121" spans="2:18" x14ac:dyDescent="0.15">
      <c r="B121" t="str">
        <f>IF(Simple!B121&lt;&gt;"",Simple!B121,"")</f>
        <v/>
      </c>
      <c r="C121" t="str">
        <f>IF(Simple!C121&lt;&gt;"",Simple!C121,"")</f>
        <v/>
      </c>
      <c r="D121" s="139" t="str">
        <f t="shared" si="4"/>
        <v/>
      </c>
      <c r="E121" s="54" t="str">
        <f t="array" ref="E121">IF(D121&lt;&gt;"",(SUM(IF(D121&gt;Error1,1,0))+1+(SUM(IF(D121=Error1,1,0))-1)/2)/(nsimple+1),"")</f>
        <v/>
      </c>
      <c r="F121" s="54" t="str">
        <f t="shared" si="5"/>
        <v/>
      </c>
      <c r="G121" s="54" t="str">
        <f>IF(AND(Simple!B121&lt;&gt;"",Simple!C121&lt;&gt;""),Simple!$F$26+Simple!$F$25*Simple!B121,"")</f>
        <v/>
      </c>
      <c r="H121" s="53"/>
      <c r="I121" s="53"/>
      <c r="J121" s="53"/>
      <c r="K121" s="53"/>
      <c r="L121" s="53"/>
      <c r="M121" s="53"/>
      <c r="N121" s="53"/>
      <c r="O121" s="113" t="str">
        <f t="shared" si="6"/>
        <v/>
      </c>
      <c r="P121" s="54" t="str">
        <f t="shared" si="7"/>
        <v/>
      </c>
      <c r="Q121" s="53"/>
      <c r="R121" s="122" t="str">
        <f>Simple!C121</f>
        <v/>
      </c>
    </row>
    <row r="122" spans="2:18" x14ac:dyDescent="0.15">
      <c r="B122" t="str">
        <f>IF(Simple!B122&lt;&gt;"",Simple!B122,"")</f>
        <v/>
      </c>
      <c r="C122" t="str">
        <f>IF(Simple!C122&lt;&gt;"",Simple!C122,"")</f>
        <v/>
      </c>
      <c r="D122" s="139" t="str">
        <f t="shared" si="4"/>
        <v/>
      </c>
      <c r="E122" s="54" t="str">
        <f t="array" ref="E122">IF(D122&lt;&gt;"",(SUM(IF(D122&gt;Error1,1,0))+1+(SUM(IF(D122=Error1,1,0))-1)/2)/(nsimple+1),"")</f>
        <v/>
      </c>
      <c r="F122" s="54" t="str">
        <f t="shared" si="5"/>
        <v/>
      </c>
      <c r="G122" s="54" t="str">
        <f>IF(AND(Simple!B122&lt;&gt;"",Simple!C122&lt;&gt;""),Simple!$F$26+Simple!$F$25*Simple!B122,"")</f>
        <v/>
      </c>
      <c r="H122" s="53"/>
      <c r="I122" s="53"/>
      <c r="J122" s="53"/>
      <c r="K122" s="53"/>
      <c r="L122" s="53"/>
      <c r="M122" s="53"/>
      <c r="N122" s="53"/>
      <c r="O122" s="113" t="str">
        <f t="shared" si="6"/>
        <v/>
      </c>
      <c r="P122" s="54" t="str">
        <f t="shared" si="7"/>
        <v/>
      </c>
      <c r="Q122" s="53"/>
      <c r="R122" s="122" t="str">
        <f>Simple!C122</f>
        <v/>
      </c>
    </row>
    <row r="123" spans="2:18" x14ac:dyDescent="0.15">
      <c r="B123" t="str">
        <f>IF(Simple!B123&lt;&gt;"",Simple!B123,"")</f>
        <v/>
      </c>
      <c r="C123" t="str">
        <f>IF(Simple!C123&lt;&gt;"",Simple!C123,"")</f>
        <v/>
      </c>
      <c r="D123" s="139" t="str">
        <f t="shared" si="4"/>
        <v/>
      </c>
      <c r="E123" s="54" t="str">
        <f t="array" ref="E123">IF(D123&lt;&gt;"",(SUM(IF(D123&gt;Error1,1,0))+1+(SUM(IF(D123=Error1,1,0))-1)/2)/(nsimple+1),"")</f>
        <v/>
      </c>
      <c r="F123" s="54" t="str">
        <f t="shared" si="5"/>
        <v/>
      </c>
      <c r="G123" s="54" t="str">
        <f>IF(AND(Simple!B123&lt;&gt;"",Simple!C123&lt;&gt;""),Simple!$F$26+Simple!$F$25*Simple!B123,"")</f>
        <v/>
      </c>
      <c r="H123" s="53"/>
      <c r="I123" s="53"/>
      <c r="J123" s="53"/>
      <c r="K123" s="53"/>
      <c r="L123" s="53"/>
      <c r="M123" s="53"/>
      <c r="N123" s="53"/>
      <c r="O123" s="113" t="str">
        <f t="shared" si="6"/>
        <v/>
      </c>
      <c r="P123" s="54" t="str">
        <f t="shared" si="7"/>
        <v/>
      </c>
      <c r="Q123" s="53"/>
      <c r="R123" s="122" t="str">
        <f>Simple!C123</f>
        <v/>
      </c>
    </row>
    <row r="124" spans="2:18" x14ac:dyDescent="0.15">
      <c r="B124" t="str">
        <f>IF(Simple!B124&lt;&gt;"",Simple!B124,"")</f>
        <v/>
      </c>
      <c r="C124" t="str">
        <f>IF(Simple!C124&lt;&gt;"",Simple!C124,"")</f>
        <v/>
      </c>
      <c r="D124" s="139" t="str">
        <f t="shared" si="4"/>
        <v/>
      </c>
      <c r="E124" s="54" t="str">
        <f t="array" ref="E124">IF(D124&lt;&gt;"",(SUM(IF(D124&gt;Error1,1,0))+1+(SUM(IF(D124=Error1,1,0))-1)/2)/(nsimple+1),"")</f>
        <v/>
      </c>
      <c r="F124" s="54" t="str">
        <f t="shared" si="5"/>
        <v/>
      </c>
      <c r="G124" s="54" t="str">
        <f>IF(AND(Simple!B124&lt;&gt;"",Simple!C124&lt;&gt;""),Simple!$F$26+Simple!$F$25*Simple!B124,"")</f>
        <v/>
      </c>
      <c r="H124" s="53"/>
      <c r="I124" s="53"/>
      <c r="J124" s="53"/>
      <c r="K124" s="53"/>
      <c r="L124" s="53"/>
      <c r="M124" s="53"/>
      <c r="N124" s="53"/>
      <c r="O124" s="113" t="str">
        <f t="shared" si="6"/>
        <v/>
      </c>
      <c r="P124" s="54" t="str">
        <f t="shared" si="7"/>
        <v/>
      </c>
      <c r="Q124" s="53"/>
      <c r="R124" s="122" t="str">
        <f>Simple!C124</f>
        <v/>
      </c>
    </row>
    <row r="125" spans="2:18" x14ac:dyDescent="0.15">
      <c r="B125" t="str">
        <f>IF(Simple!B125&lt;&gt;"",Simple!B125,"")</f>
        <v/>
      </c>
      <c r="C125" t="str">
        <f>IF(Simple!C125&lt;&gt;"",Simple!C125,"")</f>
        <v/>
      </c>
      <c r="D125" s="139" t="str">
        <f t="shared" si="4"/>
        <v/>
      </c>
      <c r="E125" s="54" t="str">
        <f t="array" ref="E125">IF(D125&lt;&gt;"",(SUM(IF(D125&gt;Error1,1,0))+1+(SUM(IF(D125=Error1,1,0))-1)/2)/(nsimple+1),"")</f>
        <v/>
      </c>
      <c r="F125" s="54" t="str">
        <f t="shared" si="5"/>
        <v/>
      </c>
      <c r="G125" s="54" t="str">
        <f>IF(AND(Simple!B125&lt;&gt;"",Simple!C125&lt;&gt;""),Simple!$F$26+Simple!$F$25*Simple!B125,"")</f>
        <v/>
      </c>
      <c r="H125" s="53"/>
      <c r="I125" s="53"/>
      <c r="J125" s="53"/>
      <c r="K125" s="53"/>
      <c r="L125" s="53"/>
      <c r="M125" s="53"/>
      <c r="N125" s="53"/>
      <c r="O125" s="113" t="str">
        <f t="shared" si="6"/>
        <v/>
      </c>
      <c r="P125" s="54" t="str">
        <f t="shared" si="7"/>
        <v/>
      </c>
      <c r="Q125" s="53"/>
      <c r="R125" s="122" t="str">
        <f>Simple!C125</f>
        <v/>
      </c>
    </row>
    <row r="126" spans="2:18" x14ac:dyDescent="0.15">
      <c r="B126" t="str">
        <f>IF(Simple!B126&lt;&gt;"",Simple!B126,"")</f>
        <v/>
      </c>
      <c r="C126" t="str">
        <f>IF(Simple!C126&lt;&gt;"",Simple!C126,"")</f>
        <v/>
      </c>
      <c r="D126" s="139" t="str">
        <f t="shared" si="4"/>
        <v/>
      </c>
      <c r="E126" s="54" t="str">
        <f t="array" ref="E126">IF(D126&lt;&gt;"",(SUM(IF(D126&gt;Error1,1,0))+1+(SUM(IF(D126=Error1,1,0))-1)/2)/(nsimple+1),"")</f>
        <v/>
      </c>
      <c r="F126" s="54" t="str">
        <f t="shared" si="5"/>
        <v/>
      </c>
      <c r="G126" s="54" t="str">
        <f>IF(AND(Simple!B126&lt;&gt;"",Simple!C126&lt;&gt;""),Simple!$F$26+Simple!$F$25*Simple!B126,"")</f>
        <v/>
      </c>
      <c r="H126" s="53"/>
      <c r="I126" s="53"/>
      <c r="J126" s="53"/>
      <c r="K126" s="53"/>
      <c r="L126" s="53"/>
      <c r="M126" s="53"/>
      <c r="N126" s="53"/>
      <c r="O126" s="113" t="str">
        <f t="shared" si="6"/>
        <v/>
      </c>
      <c r="P126" s="54" t="str">
        <f t="shared" si="7"/>
        <v/>
      </c>
      <c r="Q126" s="53"/>
      <c r="R126" s="122" t="str">
        <f>Simple!C126</f>
        <v/>
      </c>
    </row>
    <row r="127" spans="2:18" x14ac:dyDescent="0.15">
      <c r="B127" t="str">
        <f>IF(Simple!B127&lt;&gt;"",Simple!B127,"")</f>
        <v/>
      </c>
      <c r="C127" t="str">
        <f>IF(Simple!C127&lt;&gt;"",Simple!C127,"")</f>
        <v/>
      </c>
      <c r="D127" s="139" t="str">
        <f t="shared" si="4"/>
        <v/>
      </c>
      <c r="E127" s="54" t="str">
        <f t="array" ref="E127">IF(D127&lt;&gt;"",(SUM(IF(D127&gt;Error1,1,0))+1+(SUM(IF(D127=Error1,1,0))-1)/2)/(nsimple+1),"")</f>
        <v/>
      </c>
      <c r="F127" s="54" t="str">
        <f t="shared" si="5"/>
        <v/>
      </c>
      <c r="G127" s="54" t="str">
        <f>IF(AND(Simple!B127&lt;&gt;"",Simple!C127&lt;&gt;""),Simple!$F$26+Simple!$F$25*Simple!B127,"")</f>
        <v/>
      </c>
      <c r="H127" s="53"/>
      <c r="I127" s="53"/>
      <c r="J127" s="53"/>
      <c r="K127" s="53"/>
      <c r="L127" s="53"/>
      <c r="M127" s="53"/>
      <c r="N127" s="53"/>
      <c r="O127" s="113" t="str">
        <f t="shared" si="6"/>
        <v/>
      </c>
      <c r="P127" s="54" t="str">
        <f t="shared" si="7"/>
        <v/>
      </c>
      <c r="Q127" s="53"/>
      <c r="R127" s="122" t="str">
        <f>Simple!C127</f>
        <v/>
      </c>
    </row>
    <row r="128" spans="2:18" x14ac:dyDescent="0.15">
      <c r="B128" t="str">
        <f>IF(Simple!B128&lt;&gt;"",Simple!B128,"")</f>
        <v/>
      </c>
      <c r="C128" t="str">
        <f>IF(Simple!C128&lt;&gt;"",Simple!C128,"")</f>
        <v/>
      </c>
      <c r="D128" s="139" t="str">
        <f t="shared" si="4"/>
        <v/>
      </c>
      <c r="E128" s="54" t="str">
        <f t="array" ref="E128">IF(D128&lt;&gt;"",(SUM(IF(D128&gt;Error1,1,0))+1+(SUM(IF(D128=Error1,1,0))-1)/2)/(nsimple+1),"")</f>
        <v/>
      </c>
      <c r="F128" s="54" t="str">
        <f t="shared" si="5"/>
        <v/>
      </c>
      <c r="G128" s="54" t="str">
        <f>IF(AND(Simple!B128&lt;&gt;"",Simple!C128&lt;&gt;""),Simple!$F$26+Simple!$F$25*Simple!B128,"")</f>
        <v/>
      </c>
      <c r="H128" s="53"/>
      <c r="I128" s="53"/>
      <c r="J128" s="53"/>
      <c r="K128" s="53"/>
      <c r="L128" s="53"/>
      <c r="M128" s="53"/>
      <c r="N128" s="53"/>
      <c r="O128" s="113" t="str">
        <f t="shared" si="6"/>
        <v/>
      </c>
      <c r="P128" s="54" t="str">
        <f t="shared" si="7"/>
        <v/>
      </c>
      <c r="Q128" s="53"/>
      <c r="R128" s="122" t="str">
        <f>Simple!C128</f>
        <v/>
      </c>
    </row>
    <row r="129" spans="2:18" x14ac:dyDescent="0.15">
      <c r="B129" t="str">
        <f>IF(Simple!B129&lt;&gt;"",Simple!B129,"")</f>
        <v/>
      </c>
      <c r="C129" t="str">
        <f>IF(Simple!C129&lt;&gt;"",Simple!C129,"")</f>
        <v/>
      </c>
      <c r="D129" s="139" t="str">
        <f t="shared" si="4"/>
        <v/>
      </c>
      <c r="E129" s="54" t="str">
        <f t="array" ref="E129">IF(D129&lt;&gt;"",(SUM(IF(D129&gt;Error1,1,0))+1+(SUM(IF(D129=Error1,1,0))-1)/2)/(nsimple+1),"")</f>
        <v/>
      </c>
      <c r="F129" s="54" t="str">
        <f t="shared" si="5"/>
        <v/>
      </c>
      <c r="G129" s="54" t="str">
        <f>IF(AND(Simple!B129&lt;&gt;"",Simple!C129&lt;&gt;""),Simple!$F$26+Simple!$F$25*Simple!B129,"")</f>
        <v/>
      </c>
      <c r="H129" s="53"/>
      <c r="I129" s="53"/>
      <c r="J129" s="53"/>
      <c r="K129" s="53"/>
      <c r="L129" s="53"/>
      <c r="M129" s="53"/>
      <c r="N129" s="53"/>
      <c r="O129" s="113" t="str">
        <f t="shared" si="6"/>
        <v/>
      </c>
      <c r="P129" s="54" t="str">
        <f t="shared" si="7"/>
        <v/>
      </c>
      <c r="Q129" s="53"/>
      <c r="R129" s="122" t="str">
        <f>Simple!C129</f>
        <v/>
      </c>
    </row>
    <row r="130" spans="2:18" x14ac:dyDescent="0.15">
      <c r="B130" t="str">
        <f>IF(Simple!B130&lt;&gt;"",Simple!B130,"")</f>
        <v/>
      </c>
      <c r="C130" t="str">
        <f>IF(Simple!C130&lt;&gt;"",Simple!C130,"")</f>
        <v/>
      </c>
      <c r="D130" s="139" t="str">
        <f t="shared" si="4"/>
        <v/>
      </c>
      <c r="E130" s="54" t="str">
        <f t="array" ref="E130">IF(D130&lt;&gt;"",(SUM(IF(D130&gt;Error1,1,0))+1+(SUM(IF(D130=Error1,1,0))-1)/2)/(nsimple+1),"")</f>
        <v/>
      </c>
      <c r="F130" s="54" t="str">
        <f t="shared" si="5"/>
        <v/>
      </c>
      <c r="G130" s="54" t="str">
        <f>IF(AND(Simple!B130&lt;&gt;"",Simple!C130&lt;&gt;""),Simple!$F$26+Simple!$F$25*Simple!B130,"")</f>
        <v/>
      </c>
      <c r="H130" s="53"/>
      <c r="I130" s="53"/>
      <c r="J130" s="53"/>
      <c r="K130" s="53"/>
      <c r="L130" s="53"/>
      <c r="M130" s="53"/>
      <c r="N130" s="53"/>
      <c r="O130" s="113" t="str">
        <f t="shared" si="6"/>
        <v/>
      </c>
      <c r="P130" s="54" t="str">
        <f t="shared" si="7"/>
        <v/>
      </c>
      <c r="Q130" s="53"/>
      <c r="R130" s="122" t="str">
        <f>Simple!C130</f>
        <v/>
      </c>
    </row>
    <row r="131" spans="2:18" x14ac:dyDescent="0.15">
      <c r="B131" t="str">
        <f>IF(Simple!B131&lt;&gt;"",Simple!B131,"")</f>
        <v/>
      </c>
      <c r="C131" t="str">
        <f>IF(Simple!C131&lt;&gt;"",Simple!C131,"")</f>
        <v/>
      </c>
      <c r="D131" s="139" t="str">
        <f t="shared" si="4"/>
        <v/>
      </c>
      <c r="E131" s="54" t="str">
        <f t="array" ref="E131">IF(D131&lt;&gt;"",(SUM(IF(D131&gt;Error1,1,0))+1+(SUM(IF(D131=Error1,1,0))-1)/2)/(nsimple+1),"")</f>
        <v/>
      </c>
      <c r="F131" s="54" t="str">
        <f t="shared" si="5"/>
        <v/>
      </c>
      <c r="G131" s="54" t="str">
        <f>IF(AND(Simple!B131&lt;&gt;"",Simple!C131&lt;&gt;""),Simple!$F$26+Simple!$F$25*Simple!B131,"")</f>
        <v/>
      </c>
      <c r="H131" s="53"/>
      <c r="I131" s="53"/>
      <c r="J131" s="53"/>
      <c r="K131" s="53"/>
      <c r="L131" s="53"/>
      <c r="M131" s="53"/>
      <c r="N131" s="53"/>
      <c r="O131" s="113" t="str">
        <f t="shared" si="6"/>
        <v/>
      </c>
      <c r="P131" s="54" t="str">
        <f t="shared" si="7"/>
        <v/>
      </c>
      <c r="Q131" s="53"/>
      <c r="R131" s="122" t="str">
        <f>Simple!C131</f>
        <v/>
      </c>
    </row>
    <row r="132" spans="2:18" x14ac:dyDescent="0.15">
      <c r="B132" t="str">
        <f>IF(Simple!B132&lt;&gt;"",Simple!B132,"")</f>
        <v/>
      </c>
      <c r="C132" t="str">
        <f>IF(Simple!C132&lt;&gt;"",Simple!C132,"")</f>
        <v/>
      </c>
      <c r="D132" s="139" t="str">
        <f t="shared" si="4"/>
        <v/>
      </c>
      <c r="E132" s="54" t="str">
        <f t="array" ref="E132">IF(D132&lt;&gt;"",(SUM(IF(D132&gt;Error1,1,0))+1+(SUM(IF(D132=Error1,1,0))-1)/2)/(nsimple+1),"")</f>
        <v/>
      </c>
      <c r="F132" s="54" t="str">
        <f t="shared" si="5"/>
        <v/>
      </c>
      <c r="G132" s="54" t="str">
        <f>IF(AND(Simple!B132&lt;&gt;"",Simple!C132&lt;&gt;""),Simple!$F$26+Simple!$F$25*Simple!B132,"")</f>
        <v/>
      </c>
      <c r="H132" s="53"/>
      <c r="I132" s="53"/>
      <c r="J132" s="53"/>
      <c r="K132" s="53"/>
      <c r="L132" s="53"/>
      <c r="M132" s="53"/>
      <c r="N132" s="53"/>
      <c r="O132" s="113" t="str">
        <f t="shared" si="6"/>
        <v/>
      </c>
      <c r="P132" s="54" t="str">
        <f t="shared" si="7"/>
        <v/>
      </c>
      <c r="Q132" s="53"/>
      <c r="R132" s="122" t="str">
        <f>Simple!C132</f>
        <v/>
      </c>
    </row>
    <row r="133" spans="2:18" x14ac:dyDescent="0.15">
      <c r="B133" t="str">
        <f>IF(Simple!B133&lt;&gt;"",Simple!B133,"")</f>
        <v/>
      </c>
      <c r="C133" t="str">
        <f>IF(Simple!C133&lt;&gt;"",Simple!C133,"")</f>
        <v/>
      </c>
      <c r="D133" s="139" t="str">
        <f t="shared" si="4"/>
        <v/>
      </c>
      <c r="E133" s="54" t="str">
        <f t="array" ref="E133">IF(D133&lt;&gt;"",(SUM(IF(D133&gt;Error1,1,0))+1+(SUM(IF(D133=Error1,1,0))-1)/2)/(nsimple+1),"")</f>
        <v/>
      </c>
      <c r="F133" s="54" t="str">
        <f t="shared" si="5"/>
        <v/>
      </c>
      <c r="G133" s="54" t="str">
        <f>IF(AND(Simple!B133&lt;&gt;"",Simple!C133&lt;&gt;""),Simple!$F$26+Simple!$F$25*Simple!B133,"")</f>
        <v/>
      </c>
      <c r="H133" s="53"/>
      <c r="I133" s="53"/>
      <c r="J133" s="53"/>
      <c r="K133" s="53"/>
      <c r="L133" s="53"/>
      <c r="M133" s="53"/>
      <c r="N133" s="53"/>
      <c r="O133" s="113" t="str">
        <f t="shared" si="6"/>
        <v/>
      </c>
      <c r="P133" s="54" t="str">
        <f t="shared" si="7"/>
        <v/>
      </c>
      <c r="Q133" s="53"/>
      <c r="R133" s="122" t="str">
        <f>Simple!C133</f>
        <v/>
      </c>
    </row>
    <row r="134" spans="2:18" x14ac:dyDescent="0.15">
      <c r="B134" t="str">
        <f>IF(Simple!B134&lt;&gt;"",Simple!B134,"")</f>
        <v/>
      </c>
      <c r="C134" t="str">
        <f>IF(Simple!C134&lt;&gt;"",Simple!C134,"")</f>
        <v/>
      </c>
      <c r="D134" s="139" t="str">
        <f t="shared" ref="D134:D197" si="8">IF(AND(B134&lt;&gt;"",C134&lt;&gt;""),C134-($Q$5*B134+$Q$6),"")</f>
        <v/>
      </c>
      <c r="E134" s="54" t="str">
        <f t="array" ref="E134">IF(D134&lt;&gt;"",(SUM(IF(D134&gt;Error1,1,0))+1+(SUM(IF(D134=Error1,1,0))-1)/2)/(nsimple+1),"")</f>
        <v/>
      </c>
      <c r="F134" s="54" t="str">
        <f t="shared" si="5"/>
        <v/>
      </c>
      <c r="G134" s="54" t="str">
        <f>IF(AND(Simple!B134&lt;&gt;"",Simple!C134&lt;&gt;""),Simple!$F$26+Simple!$F$25*Simple!B134,"")</f>
        <v/>
      </c>
      <c r="H134" s="53"/>
      <c r="I134" s="53"/>
      <c r="J134" s="53"/>
      <c r="K134" s="53"/>
      <c r="L134" s="53"/>
      <c r="M134" s="53"/>
      <c r="N134" s="53"/>
      <c r="O134" s="113" t="str">
        <f t="shared" ref="O134:O197" si="9">IF(P134&lt;&gt;"",IF(ABS(P134)&gt;=2.6,"Check",""),"")</f>
        <v/>
      </c>
      <c r="P134" s="54" t="str">
        <f t="shared" ref="P134:P197" si="10">IF(D134&lt;&gt;"",D134/STDEV($D$5:$D$204),"")</f>
        <v/>
      </c>
      <c r="Q134" s="53"/>
      <c r="R134" s="122" t="str">
        <f>Simple!C134</f>
        <v/>
      </c>
    </row>
    <row r="135" spans="2:18" x14ac:dyDescent="0.15">
      <c r="B135" t="str">
        <f>IF(Simple!B135&lt;&gt;"",Simple!B135,"")</f>
        <v/>
      </c>
      <c r="C135" t="str">
        <f>IF(Simple!C135&lt;&gt;"",Simple!C135,"")</f>
        <v/>
      </c>
      <c r="D135" s="139" t="str">
        <f t="shared" si="8"/>
        <v/>
      </c>
      <c r="E135" s="54" t="str">
        <f t="array" ref="E135">IF(D135&lt;&gt;"",(SUM(IF(D135&gt;Error1,1,0))+1+(SUM(IF(D135=Error1,1,0))-1)/2)/(nsimple+1),"")</f>
        <v/>
      </c>
      <c r="F135" s="54" t="str">
        <f t="shared" si="5"/>
        <v/>
      </c>
      <c r="G135" s="54" t="str">
        <f>IF(AND(Simple!B135&lt;&gt;"",Simple!C135&lt;&gt;""),Simple!$F$26+Simple!$F$25*Simple!B135,"")</f>
        <v/>
      </c>
      <c r="H135" s="53"/>
      <c r="I135" s="53"/>
      <c r="J135" s="53"/>
      <c r="K135" s="53"/>
      <c r="L135" s="53"/>
      <c r="M135" s="53"/>
      <c r="N135" s="53"/>
      <c r="O135" s="113" t="str">
        <f t="shared" si="9"/>
        <v/>
      </c>
      <c r="P135" s="54" t="str">
        <f t="shared" si="10"/>
        <v/>
      </c>
      <c r="Q135" s="53"/>
      <c r="R135" s="122" t="str">
        <f>Simple!C135</f>
        <v/>
      </c>
    </row>
    <row r="136" spans="2:18" x14ac:dyDescent="0.15">
      <c r="B136" t="str">
        <f>IF(Simple!B136&lt;&gt;"",Simple!B136,"")</f>
        <v/>
      </c>
      <c r="C136" t="str">
        <f>IF(Simple!C136&lt;&gt;"",Simple!C136,"")</f>
        <v/>
      </c>
      <c r="D136" s="139" t="str">
        <f t="shared" si="8"/>
        <v/>
      </c>
      <c r="E136" s="54" t="str">
        <f t="array" ref="E136">IF(D136&lt;&gt;"",(SUM(IF(D136&gt;Error1,1,0))+1+(SUM(IF(D136=Error1,1,0))-1)/2)/(nsimple+1),"")</f>
        <v/>
      </c>
      <c r="F136" s="54" t="str">
        <f t="shared" si="5"/>
        <v/>
      </c>
      <c r="G136" s="54" t="str">
        <f>IF(AND(Simple!B136&lt;&gt;"",Simple!C136&lt;&gt;""),Simple!$F$26+Simple!$F$25*Simple!B136,"")</f>
        <v/>
      </c>
      <c r="H136" s="53"/>
      <c r="I136" s="53"/>
      <c r="J136" s="53"/>
      <c r="K136" s="53"/>
      <c r="L136" s="53"/>
      <c r="M136" s="53"/>
      <c r="N136" s="53"/>
      <c r="O136" s="113" t="str">
        <f t="shared" si="9"/>
        <v/>
      </c>
      <c r="P136" s="54" t="str">
        <f t="shared" si="10"/>
        <v/>
      </c>
      <c r="Q136" s="53"/>
      <c r="R136" s="122" t="str">
        <f>Simple!C136</f>
        <v/>
      </c>
    </row>
    <row r="137" spans="2:18" x14ac:dyDescent="0.15">
      <c r="B137" t="str">
        <f>IF(Simple!B137&lt;&gt;"",Simple!B137,"")</f>
        <v/>
      </c>
      <c r="C137" t="str">
        <f>IF(Simple!C137&lt;&gt;"",Simple!C137,"")</f>
        <v/>
      </c>
      <c r="D137" s="139" t="str">
        <f t="shared" si="8"/>
        <v/>
      </c>
      <c r="E137" s="54" t="str">
        <f t="array" ref="E137">IF(D137&lt;&gt;"",(SUM(IF(D137&gt;Error1,1,0))+1+(SUM(IF(D137=Error1,1,0))-1)/2)/(nsimple+1),"")</f>
        <v/>
      </c>
      <c r="F137" s="54" t="str">
        <f t="shared" si="5"/>
        <v/>
      </c>
      <c r="G137" s="54" t="str">
        <f>IF(AND(Simple!B137&lt;&gt;"",Simple!C137&lt;&gt;""),Simple!$F$26+Simple!$F$25*Simple!B137,"")</f>
        <v/>
      </c>
      <c r="H137" s="53"/>
      <c r="I137" s="53"/>
      <c r="J137" s="53"/>
      <c r="K137" s="53"/>
      <c r="L137" s="53"/>
      <c r="M137" s="53"/>
      <c r="N137" s="53"/>
      <c r="O137" s="113" t="str">
        <f t="shared" si="9"/>
        <v/>
      </c>
      <c r="P137" s="54" t="str">
        <f t="shared" si="10"/>
        <v/>
      </c>
      <c r="Q137" s="53"/>
      <c r="R137" s="122" t="str">
        <f>Simple!C137</f>
        <v/>
      </c>
    </row>
    <row r="138" spans="2:18" x14ac:dyDescent="0.15">
      <c r="B138" t="str">
        <f>IF(Simple!B138&lt;&gt;"",Simple!B138,"")</f>
        <v/>
      </c>
      <c r="C138" t="str">
        <f>IF(Simple!C138&lt;&gt;"",Simple!C138,"")</f>
        <v/>
      </c>
      <c r="D138" s="139" t="str">
        <f t="shared" si="8"/>
        <v/>
      </c>
      <c r="E138" s="54" t="str">
        <f t="array" ref="E138">IF(D138&lt;&gt;"",(SUM(IF(D138&gt;Error1,1,0))+1+(SUM(IF(D138=Error1,1,0))-1)/2)/(nsimple+1),"")</f>
        <v/>
      </c>
      <c r="F138" s="54" t="str">
        <f t="shared" si="5"/>
        <v/>
      </c>
      <c r="G138" s="54" t="str">
        <f>IF(AND(Simple!B138&lt;&gt;"",Simple!C138&lt;&gt;""),Simple!$F$26+Simple!$F$25*Simple!B138,"")</f>
        <v/>
      </c>
      <c r="H138" s="53"/>
      <c r="I138" s="53"/>
      <c r="J138" s="53"/>
      <c r="K138" s="53"/>
      <c r="L138" s="53"/>
      <c r="M138" s="53"/>
      <c r="N138" s="53"/>
      <c r="O138" s="113" t="str">
        <f t="shared" si="9"/>
        <v/>
      </c>
      <c r="P138" s="54" t="str">
        <f t="shared" si="10"/>
        <v/>
      </c>
      <c r="Q138" s="53"/>
      <c r="R138" s="122" t="str">
        <f>Simple!C138</f>
        <v/>
      </c>
    </row>
    <row r="139" spans="2:18" x14ac:dyDescent="0.15">
      <c r="B139" t="str">
        <f>IF(Simple!B139&lt;&gt;"",Simple!B139,"")</f>
        <v/>
      </c>
      <c r="C139" t="str">
        <f>IF(Simple!C139&lt;&gt;"",Simple!C139,"")</f>
        <v/>
      </c>
      <c r="D139" s="139" t="str">
        <f t="shared" si="8"/>
        <v/>
      </c>
      <c r="E139" s="54" t="str">
        <f t="array" ref="E139">IF(D139&lt;&gt;"",(SUM(IF(D139&gt;Error1,1,0))+1+(SUM(IF(D139=Error1,1,0))-1)/2)/(nsimple+1),"")</f>
        <v/>
      </c>
      <c r="F139" s="54" t="str">
        <f t="shared" si="5"/>
        <v/>
      </c>
      <c r="G139" s="54" t="str">
        <f>IF(AND(Simple!B139&lt;&gt;"",Simple!C139&lt;&gt;""),Simple!$F$26+Simple!$F$25*Simple!B139,"")</f>
        <v/>
      </c>
      <c r="H139" s="53"/>
      <c r="I139" s="53"/>
      <c r="J139" s="53"/>
      <c r="K139" s="53"/>
      <c r="L139" s="53"/>
      <c r="M139" s="53"/>
      <c r="N139" s="53"/>
      <c r="O139" s="113" t="str">
        <f t="shared" si="9"/>
        <v/>
      </c>
      <c r="P139" s="54" t="str">
        <f t="shared" si="10"/>
        <v/>
      </c>
      <c r="Q139" s="53"/>
      <c r="R139" s="122" t="str">
        <f>Simple!C139</f>
        <v/>
      </c>
    </row>
    <row r="140" spans="2:18" x14ac:dyDescent="0.15">
      <c r="B140" t="str">
        <f>IF(Simple!B140&lt;&gt;"",Simple!B140,"")</f>
        <v/>
      </c>
      <c r="C140" t="str">
        <f>IF(Simple!C140&lt;&gt;"",Simple!C140,"")</f>
        <v/>
      </c>
      <c r="D140" s="139" t="str">
        <f t="shared" si="8"/>
        <v/>
      </c>
      <c r="E140" s="54" t="str">
        <f t="array" ref="E140">IF(D140&lt;&gt;"",(SUM(IF(D140&gt;Error1,1,0))+1+(SUM(IF(D140=Error1,1,0))-1)/2)/(nsimple+1),"")</f>
        <v/>
      </c>
      <c r="F140" s="54" t="str">
        <f t="shared" si="5"/>
        <v/>
      </c>
      <c r="G140" s="54" t="str">
        <f>IF(AND(Simple!B140&lt;&gt;"",Simple!C140&lt;&gt;""),Simple!$F$26+Simple!$F$25*Simple!B140,"")</f>
        <v/>
      </c>
      <c r="H140" s="53"/>
      <c r="I140" s="53"/>
      <c r="J140" s="53"/>
      <c r="K140" s="53"/>
      <c r="L140" s="53"/>
      <c r="M140" s="53"/>
      <c r="N140" s="53"/>
      <c r="O140" s="113" t="str">
        <f t="shared" si="9"/>
        <v/>
      </c>
      <c r="P140" s="54" t="str">
        <f t="shared" si="10"/>
        <v/>
      </c>
      <c r="Q140" s="53"/>
      <c r="R140" s="122" t="str">
        <f>Simple!C140</f>
        <v/>
      </c>
    </row>
    <row r="141" spans="2:18" x14ac:dyDescent="0.15">
      <c r="B141" t="str">
        <f>IF(Simple!B141&lt;&gt;"",Simple!B141,"")</f>
        <v/>
      </c>
      <c r="C141" t="str">
        <f>IF(Simple!C141&lt;&gt;"",Simple!C141,"")</f>
        <v/>
      </c>
      <c r="D141" s="139" t="str">
        <f t="shared" si="8"/>
        <v/>
      </c>
      <c r="E141" s="54" t="str">
        <f t="array" ref="E141">IF(D141&lt;&gt;"",(SUM(IF(D141&gt;Error1,1,0))+1+(SUM(IF(D141=Error1,1,0))-1)/2)/(nsimple+1),"")</f>
        <v/>
      </c>
      <c r="F141" s="54" t="str">
        <f t="shared" si="5"/>
        <v/>
      </c>
      <c r="G141" s="54" t="str">
        <f>IF(AND(Simple!B141&lt;&gt;"",Simple!C141&lt;&gt;""),Simple!$F$26+Simple!$F$25*Simple!B141,"")</f>
        <v/>
      </c>
      <c r="H141" s="53"/>
      <c r="I141" s="53"/>
      <c r="J141" s="53"/>
      <c r="K141" s="53"/>
      <c r="L141" s="53"/>
      <c r="M141" s="53"/>
      <c r="N141" s="53"/>
      <c r="O141" s="113" t="str">
        <f t="shared" si="9"/>
        <v/>
      </c>
      <c r="P141" s="54" t="str">
        <f t="shared" si="10"/>
        <v/>
      </c>
      <c r="Q141" s="53"/>
      <c r="R141" s="122" t="str">
        <f>Simple!C141</f>
        <v/>
      </c>
    </row>
    <row r="142" spans="2:18" x14ac:dyDescent="0.15">
      <c r="B142" t="str">
        <f>IF(Simple!B142&lt;&gt;"",Simple!B142,"")</f>
        <v/>
      </c>
      <c r="C142" t="str">
        <f>IF(Simple!C142&lt;&gt;"",Simple!C142,"")</f>
        <v/>
      </c>
      <c r="D142" s="139" t="str">
        <f t="shared" si="8"/>
        <v/>
      </c>
      <c r="E142" s="54" t="str">
        <f t="array" ref="E142">IF(D142&lt;&gt;"",(SUM(IF(D142&gt;Error1,1,0))+1+(SUM(IF(D142=Error1,1,0))-1)/2)/(nsimple+1),"")</f>
        <v/>
      </c>
      <c r="F142" s="54" t="str">
        <f t="shared" si="5"/>
        <v/>
      </c>
      <c r="G142" s="54" t="str">
        <f>IF(AND(Simple!B142&lt;&gt;"",Simple!C142&lt;&gt;""),Simple!$F$26+Simple!$F$25*Simple!B142,"")</f>
        <v/>
      </c>
      <c r="H142" s="53"/>
      <c r="I142" s="53"/>
      <c r="J142" s="53"/>
      <c r="K142" s="53"/>
      <c r="L142" s="53"/>
      <c r="M142" s="53"/>
      <c r="N142" s="53"/>
      <c r="O142" s="113" t="str">
        <f t="shared" si="9"/>
        <v/>
      </c>
      <c r="P142" s="54" t="str">
        <f t="shared" si="10"/>
        <v/>
      </c>
      <c r="Q142" s="53"/>
      <c r="R142" s="122" t="str">
        <f>Simple!C142</f>
        <v/>
      </c>
    </row>
    <row r="143" spans="2:18" x14ac:dyDescent="0.15">
      <c r="B143" t="str">
        <f>IF(Simple!B143&lt;&gt;"",Simple!B143,"")</f>
        <v/>
      </c>
      <c r="C143" t="str">
        <f>IF(Simple!C143&lt;&gt;"",Simple!C143,"")</f>
        <v/>
      </c>
      <c r="D143" s="139" t="str">
        <f t="shared" si="8"/>
        <v/>
      </c>
      <c r="E143" s="54" t="str">
        <f t="array" ref="E143">IF(D143&lt;&gt;"",(SUM(IF(D143&gt;Error1,1,0))+1+(SUM(IF(D143=Error1,1,0))-1)/2)/(nsimple+1),"")</f>
        <v/>
      </c>
      <c r="F143" s="54" t="str">
        <f t="shared" si="5"/>
        <v/>
      </c>
      <c r="G143" s="54" t="str">
        <f>IF(AND(Simple!B143&lt;&gt;"",Simple!C143&lt;&gt;""),Simple!$F$26+Simple!$F$25*Simple!B143,"")</f>
        <v/>
      </c>
      <c r="H143" s="53"/>
      <c r="I143" s="53"/>
      <c r="J143" s="53"/>
      <c r="K143" s="53"/>
      <c r="L143" s="53"/>
      <c r="M143" s="53"/>
      <c r="N143" s="53"/>
      <c r="O143" s="113" t="str">
        <f t="shared" si="9"/>
        <v/>
      </c>
      <c r="P143" s="54" t="str">
        <f t="shared" si="10"/>
        <v/>
      </c>
      <c r="Q143" s="53"/>
      <c r="R143" s="122" t="str">
        <f>Simple!C143</f>
        <v/>
      </c>
    </row>
    <row r="144" spans="2:18" x14ac:dyDescent="0.15">
      <c r="B144" t="str">
        <f>IF(Simple!B144&lt;&gt;"",Simple!B144,"")</f>
        <v/>
      </c>
      <c r="C144" t="str">
        <f>IF(Simple!C144&lt;&gt;"",Simple!C144,"")</f>
        <v/>
      </c>
      <c r="D144" s="139" t="str">
        <f t="shared" si="8"/>
        <v/>
      </c>
      <c r="E144" s="54" t="str">
        <f t="array" ref="E144">IF(D144&lt;&gt;"",(SUM(IF(D144&gt;Error1,1,0))+1+(SUM(IF(D144=Error1,1,0))-1)/2)/(nsimple+1),"")</f>
        <v/>
      </c>
      <c r="F144" s="54" t="str">
        <f t="shared" si="5"/>
        <v/>
      </c>
      <c r="G144" s="54" t="str">
        <f>IF(AND(Simple!B144&lt;&gt;"",Simple!C144&lt;&gt;""),Simple!$F$26+Simple!$F$25*Simple!B144,"")</f>
        <v/>
      </c>
      <c r="H144" s="53"/>
      <c r="I144" s="53"/>
      <c r="J144" s="53"/>
      <c r="K144" s="53"/>
      <c r="L144" s="53"/>
      <c r="M144" s="53"/>
      <c r="N144" s="53"/>
      <c r="O144" s="113" t="str">
        <f t="shared" si="9"/>
        <v/>
      </c>
      <c r="P144" s="54" t="str">
        <f t="shared" si="10"/>
        <v/>
      </c>
      <c r="Q144" s="53"/>
      <c r="R144" s="122" t="str">
        <f>Simple!C144</f>
        <v/>
      </c>
    </row>
    <row r="145" spans="2:18" x14ac:dyDescent="0.15">
      <c r="B145" t="str">
        <f>IF(Simple!B145&lt;&gt;"",Simple!B145,"")</f>
        <v/>
      </c>
      <c r="C145" t="str">
        <f>IF(Simple!C145&lt;&gt;"",Simple!C145,"")</f>
        <v/>
      </c>
      <c r="D145" s="139" t="str">
        <f t="shared" si="8"/>
        <v/>
      </c>
      <c r="E145" s="54" t="str">
        <f t="array" ref="E145">IF(D145&lt;&gt;"",(SUM(IF(D145&gt;Error1,1,0))+1+(SUM(IF(D145=Error1,1,0))-1)/2)/(nsimple+1),"")</f>
        <v/>
      </c>
      <c r="F145" s="54" t="str">
        <f t="shared" si="5"/>
        <v/>
      </c>
      <c r="G145" s="54" t="str">
        <f>IF(AND(Simple!B145&lt;&gt;"",Simple!C145&lt;&gt;""),Simple!$F$26+Simple!$F$25*Simple!B145,"")</f>
        <v/>
      </c>
      <c r="H145" s="53"/>
      <c r="I145" s="53"/>
      <c r="J145" s="53"/>
      <c r="K145" s="53"/>
      <c r="L145" s="53"/>
      <c r="M145" s="53"/>
      <c r="N145" s="53"/>
      <c r="O145" s="113" t="str">
        <f t="shared" si="9"/>
        <v/>
      </c>
      <c r="P145" s="54" t="str">
        <f t="shared" si="10"/>
        <v/>
      </c>
      <c r="Q145" s="53"/>
      <c r="R145" s="122" t="str">
        <f>Simple!C145</f>
        <v/>
      </c>
    </row>
    <row r="146" spans="2:18" x14ac:dyDescent="0.15">
      <c r="B146" t="str">
        <f>IF(Simple!B146&lt;&gt;"",Simple!B146,"")</f>
        <v/>
      </c>
      <c r="C146" t="str">
        <f>IF(Simple!C146&lt;&gt;"",Simple!C146,"")</f>
        <v/>
      </c>
      <c r="D146" s="139" t="str">
        <f t="shared" si="8"/>
        <v/>
      </c>
      <c r="E146" s="54" t="str">
        <f t="array" ref="E146">IF(D146&lt;&gt;"",(SUM(IF(D146&gt;Error1,1,0))+1+(SUM(IF(D146=Error1,1,0))-1)/2)/(nsimple+1),"")</f>
        <v/>
      </c>
      <c r="F146" s="54" t="str">
        <f t="shared" si="5"/>
        <v/>
      </c>
      <c r="G146" s="54" t="str">
        <f>IF(AND(Simple!B146&lt;&gt;"",Simple!C146&lt;&gt;""),Simple!$F$26+Simple!$F$25*Simple!B146,"")</f>
        <v/>
      </c>
      <c r="H146" s="53"/>
      <c r="I146" s="53"/>
      <c r="J146" s="53"/>
      <c r="K146" s="53"/>
      <c r="L146" s="53"/>
      <c r="M146" s="53"/>
      <c r="N146" s="53"/>
      <c r="O146" s="113" t="str">
        <f t="shared" si="9"/>
        <v/>
      </c>
      <c r="P146" s="54" t="str">
        <f t="shared" si="10"/>
        <v/>
      </c>
      <c r="Q146" s="53"/>
      <c r="R146" s="122" t="str">
        <f>Simple!C146</f>
        <v/>
      </c>
    </row>
    <row r="147" spans="2:18" x14ac:dyDescent="0.15">
      <c r="B147" t="str">
        <f>IF(Simple!B147&lt;&gt;"",Simple!B147,"")</f>
        <v/>
      </c>
      <c r="C147" t="str">
        <f>IF(Simple!C147&lt;&gt;"",Simple!C147,"")</f>
        <v/>
      </c>
      <c r="D147" s="139" t="str">
        <f t="shared" si="8"/>
        <v/>
      </c>
      <c r="E147" s="54" t="str">
        <f t="array" ref="E147">IF(D147&lt;&gt;"",(SUM(IF(D147&gt;Error1,1,0))+1+(SUM(IF(D147=Error1,1,0))-1)/2)/(nsimple+1),"")</f>
        <v/>
      </c>
      <c r="F147" s="54" t="str">
        <f t="shared" si="5"/>
        <v/>
      </c>
      <c r="G147" s="54" t="str">
        <f>IF(AND(Simple!B147&lt;&gt;"",Simple!C147&lt;&gt;""),Simple!$F$26+Simple!$F$25*Simple!B147,"")</f>
        <v/>
      </c>
      <c r="H147" s="53"/>
      <c r="I147" s="53"/>
      <c r="J147" s="53"/>
      <c r="K147" s="53"/>
      <c r="L147" s="53"/>
      <c r="M147" s="53"/>
      <c r="N147" s="53"/>
      <c r="O147" s="113" t="str">
        <f t="shared" si="9"/>
        <v/>
      </c>
      <c r="P147" s="54" t="str">
        <f t="shared" si="10"/>
        <v/>
      </c>
      <c r="Q147" s="53"/>
      <c r="R147" s="122" t="str">
        <f>Simple!C147</f>
        <v/>
      </c>
    </row>
    <row r="148" spans="2:18" x14ac:dyDescent="0.15">
      <c r="B148" t="str">
        <f>IF(Simple!B148&lt;&gt;"",Simple!B148,"")</f>
        <v/>
      </c>
      <c r="C148" t="str">
        <f>IF(Simple!C148&lt;&gt;"",Simple!C148,"")</f>
        <v/>
      </c>
      <c r="D148" s="139" t="str">
        <f t="shared" si="8"/>
        <v/>
      </c>
      <c r="E148" s="54" t="str">
        <f t="array" ref="E148">IF(D148&lt;&gt;"",(SUM(IF(D148&gt;Error1,1,0))+1+(SUM(IF(D148=Error1,1,0))-1)/2)/(nsimple+1),"")</f>
        <v/>
      </c>
      <c r="F148" s="54" t="str">
        <f t="shared" si="5"/>
        <v/>
      </c>
      <c r="G148" s="54" t="str">
        <f>IF(AND(Simple!B148&lt;&gt;"",Simple!C148&lt;&gt;""),Simple!$F$26+Simple!$F$25*Simple!B148,"")</f>
        <v/>
      </c>
      <c r="H148" s="53"/>
      <c r="I148" s="53"/>
      <c r="J148" s="53"/>
      <c r="K148" s="53"/>
      <c r="L148" s="53"/>
      <c r="M148" s="53"/>
      <c r="N148" s="53"/>
      <c r="O148" s="113" t="str">
        <f t="shared" si="9"/>
        <v/>
      </c>
      <c r="P148" s="54" t="str">
        <f t="shared" si="10"/>
        <v/>
      </c>
      <c r="Q148" s="53"/>
      <c r="R148" s="122" t="str">
        <f>Simple!C148</f>
        <v/>
      </c>
    </row>
    <row r="149" spans="2:18" x14ac:dyDescent="0.15">
      <c r="B149" t="str">
        <f>IF(Simple!B149&lt;&gt;"",Simple!B149,"")</f>
        <v/>
      </c>
      <c r="C149" t="str">
        <f>IF(Simple!C149&lt;&gt;"",Simple!C149,"")</f>
        <v/>
      </c>
      <c r="D149" s="139" t="str">
        <f t="shared" si="8"/>
        <v/>
      </c>
      <c r="E149" s="54" t="str">
        <f t="array" ref="E149">IF(D149&lt;&gt;"",(SUM(IF(D149&gt;Error1,1,0))+1+(SUM(IF(D149=Error1,1,0))-1)/2)/(nsimple+1),"")</f>
        <v/>
      </c>
      <c r="F149" s="54" t="str">
        <f t="shared" si="5"/>
        <v/>
      </c>
      <c r="G149" s="54" t="str">
        <f>IF(AND(Simple!B149&lt;&gt;"",Simple!C149&lt;&gt;""),Simple!$F$26+Simple!$F$25*Simple!B149,"")</f>
        <v/>
      </c>
      <c r="H149" s="53"/>
      <c r="I149" s="53"/>
      <c r="J149" s="53"/>
      <c r="K149" s="53"/>
      <c r="L149" s="53"/>
      <c r="M149" s="53"/>
      <c r="N149" s="53"/>
      <c r="O149" s="113" t="str">
        <f t="shared" si="9"/>
        <v/>
      </c>
      <c r="P149" s="54" t="str">
        <f t="shared" si="10"/>
        <v/>
      </c>
      <c r="Q149" s="53"/>
      <c r="R149" s="122" t="str">
        <f>Simple!C149</f>
        <v/>
      </c>
    </row>
    <row r="150" spans="2:18" x14ac:dyDescent="0.15">
      <c r="B150" t="str">
        <f>IF(Simple!B150&lt;&gt;"",Simple!B150,"")</f>
        <v/>
      </c>
      <c r="C150" t="str">
        <f>IF(Simple!C150&lt;&gt;"",Simple!C150,"")</f>
        <v/>
      </c>
      <c r="D150" s="139" t="str">
        <f t="shared" si="8"/>
        <v/>
      </c>
      <c r="E150" s="54" t="str">
        <f t="array" ref="E150">IF(D150&lt;&gt;"",(SUM(IF(D150&gt;Error1,1,0))+1+(SUM(IF(D150=Error1,1,0))-1)/2)/(nsimple+1),"")</f>
        <v/>
      </c>
      <c r="F150" s="54" t="str">
        <f t="shared" si="5"/>
        <v/>
      </c>
      <c r="G150" s="54" t="str">
        <f>IF(AND(Simple!B150&lt;&gt;"",Simple!C150&lt;&gt;""),Simple!$F$26+Simple!$F$25*Simple!B150,"")</f>
        <v/>
      </c>
      <c r="H150" s="53"/>
      <c r="I150" s="53"/>
      <c r="J150" s="53"/>
      <c r="K150" s="53"/>
      <c r="L150" s="53"/>
      <c r="M150" s="53"/>
      <c r="N150" s="53"/>
      <c r="O150" s="113" t="str">
        <f t="shared" si="9"/>
        <v/>
      </c>
      <c r="P150" s="54" t="str">
        <f t="shared" si="10"/>
        <v/>
      </c>
      <c r="Q150" s="53"/>
      <c r="R150" s="122" t="str">
        <f>Simple!C150</f>
        <v/>
      </c>
    </row>
    <row r="151" spans="2:18" x14ac:dyDescent="0.15">
      <c r="B151" t="str">
        <f>IF(Simple!B151&lt;&gt;"",Simple!B151,"")</f>
        <v/>
      </c>
      <c r="C151" t="str">
        <f>IF(Simple!C151&lt;&gt;"",Simple!C151,"")</f>
        <v/>
      </c>
      <c r="D151" s="139" t="str">
        <f t="shared" si="8"/>
        <v/>
      </c>
      <c r="E151" s="54" t="str">
        <f t="array" ref="E151">IF(D151&lt;&gt;"",(SUM(IF(D151&gt;Error1,1,0))+1+(SUM(IF(D151=Error1,1,0))-1)/2)/(nsimple+1),"")</f>
        <v/>
      </c>
      <c r="F151" s="54" t="str">
        <f t="shared" si="5"/>
        <v/>
      </c>
      <c r="G151" s="54" t="str">
        <f>IF(AND(Simple!B151&lt;&gt;"",Simple!C151&lt;&gt;""),Simple!$F$26+Simple!$F$25*Simple!B151,"")</f>
        <v/>
      </c>
      <c r="H151" s="53"/>
      <c r="I151" s="53"/>
      <c r="J151" s="53"/>
      <c r="K151" s="53"/>
      <c r="L151" s="53"/>
      <c r="M151" s="53"/>
      <c r="N151" s="53"/>
      <c r="O151" s="113" t="str">
        <f t="shared" si="9"/>
        <v/>
      </c>
      <c r="P151" s="54" t="str">
        <f t="shared" si="10"/>
        <v/>
      </c>
      <c r="Q151" s="53"/>
      <c r="R151" s="122" t="str">
        <f>Simple!C151</f>
        <v/>
      </c>
    </row>
    <row r="152" spans="2:18" x14ac:dyDescent="0.15">
      <c r="B152" t="str">
        <f>IF(Simple!B152&lt;&gt;"",Simple!B152,"")</f>
        <v/>
      </c>
      <c r="C152" t="str">
        <f>IF(Simple!C152&lt;&gt;"",Simple!C152,"")</f>
        <v/>
      </c>
      <c r="D152" s="139" t="str">
        <f t="shared" si="8"/>
        <v/>
      </c>
      <c r="E152" s="54" t="str">
        <f t="array" ref="E152">IF(D152&lt;&gt;"",(SUM(IF(D152&gt;Error1,1,0))+1+(SUM(IF(D152=Error1,1,0))-1)/2)/(nsimple+1),"")</f>
        <v/>
      </c>
      <c r="F152" s="54" t="str">
        <f t="shared" si="5"/>
        <v/>
      </c>
      <c r="G152" s="54" t="str">
        <f>IF(AND(Simple!B152&lt;&gt;"",Simple!C152&lt;&gt;""),Simple!$F$26+Simple!$F$25*Simple!B152,"")</f>
        <v/>
      </c>
      <c r="H152" s="53"/>
      <c r="I152" s="53"/>
      <c r="J152" s="53"/>
      <c r="K152" s="53"/>
      <c r="L152" s="53"/>
      <c r="M152" s="53"/>
      <c r="N152" s="53"/>
      <c r="O152" s="113" t="str">
        <f t="shared" si="9"/>
        <v/>
      </c>
      <c r="P152" s="54" t="str">
        <f t="shared" si="10"/>
        <v/>
      </c>
      <c r="Q152" s="53"/>
      <c r="R152" s="122" t="str">
        <f>Simple!C152</f>
        <v/>
      </c>
    </row>
    <row r="153" spans="2:18" x14ac:dyDescent="0.15">
      <c r="B153" t="str">
        <f>IF(Simple!B153&lt;&gt;"",Simple!B153,"")</f>
        <v/>
      </c>
      <c r="C153" t="str">
        <f>IF(Simple!C153&lt;&gt;"",Simple!C153,"")</f>
        <v/>
      </c>
      <c r="D153" s="139" t="str">
        <f t="shared" si="8"/>
        <v/>
      </c>
      <c r="E153" s="54" t="str">
        <f t="array" ref="E153">IF(D153&lt;&gt;"",(SUM(IF(D153&gt;Error1,1,0))+1+(SUM(IF(D153=Error1,1,0))-1)/2)/(nsimple+1),"")</f>
        <v/>
      </c>
      <c r="F153" s="54" t="str">
        <f t="shared" si="5"/>
        <v/>
      </c>
      <c r="G153" s="54" t="str">
        <f>IF(AND(Simple!B153&lt;&gt;"",Simple!C153&lt;&gt;""),Simple!$F$26+Simple!$F$25*Simple!B153,"")</f>
        <v/>
      </c>
      <c r="H153" s="53"/>
      <c r="I153" s="53"/>
      <c r="J153" s="53"/>
      <c r="K153" s="53"/>
      <c r="L153" s="53"/>
      <c r="M153" s="53"/>
      <c r="N153" s="53"/>
      <c r="O153" s="113" t="str">
        <f t="shared" si="9"/>
        <v/>
      </c>
      <c r="P153" s="54" t="str">
        <f t="shared" si="10"/>
        <v/>
      </c>
      <c r="Q153" s="53"/>
      <c r="R153" s="122" t="str">
        <f>Simple!C153</f>
        <v/>
      </c>
    </row>
    <row r="154" spans="2:18" x14ac:dyDescent="0.15">
      <c r="B154" t="str">
        <f>IF(Simple!B154&lt;&gt;"",Simple!B154,"")</f>
        <v/>
      </c>
      <c r="C154" t="str">
        <f>IF(Simple!C154&lt;&gt;"",Simple!C154,"")</f>
        <v/>
      </c>
      <c r="D154" s="139" t="str">
        <f t="shared" si="8"/>
        <v/>
      </c>
      <c r="E154" s="54" t="str">
        <f t="array" ref="E154">IF(D154&lt;&gt;"",(SUM(IF(D154&gt;Error1,1,0))+1+(SUM(IF(D154=Error1,1,0))-1)/2)/(nsimple+1),"")</f>
        <v/>
      </c>
      <c r="F154" s="54" t="str">
        <f t="shared" si="5"/>
        <v/>
      </c>
      <c r="G154" s="54" t="str">
        <f>IF(AND(Simple!B154&lt;&gt;"",Simple!C154&lt;&gt;""),Simple!$F$26+Simple!$F$25*Simple!B154,"")</f>
        <v/>
      </c>
      <c r="H154" s="53"/>
      <c r="I154" s="53"/>
      <c r="J154" s="53"/>
      <c r="K154" s="53"/>
      <c r="L154" s="53"/>
      <c r="M154" s="53"/>
      <c r="N154" s="53"/>
      <c r="O154" s="113" t="str">
        <f t="shared" si="9"/>
        <v/>
      </c>
      <c r="P154" s="54" t="str">
        <f t="shared" si="10"/>
        <v/>
      </c>
      <c r="Q154" s="53"/>
      <c r="R154" s="122" t="str">
        <f>Simple!C154</f>
        <v/>
      </c>
    </row>
    <row r="155" spans="2:18" x14ac:dyDescent="0.15">
      <c r="B155" t="str">
        <f>IF(Simple!B155&lt;&gt;"",Simple!B155,"")</f>
        <v/>
      </c>
      <c r="C155" t="str">
        <f>IF(Simple!C155&lt;&gt;"",Simple!C155,"")</f>
        <v/>
      </c>
      <c r="D155" s="139" t="str">
        <f t="shared" si="8"/>
        <v/>
      </c>
      <c r="E155" s="54" t="str">
        <f t="array" ref="E155">IF(D155&lt;&gt;"",(SUM(IF(D155&gt;Error1,1,0))+1+(SUM(IF(D155=Error1,1,0))-1)/2)/(nsimple+1),"")</f>
        <v/>
      </c>
      <c r="F155" s="54" t="str">
        <f t="shared" si="5"/>
        <v/>
      </c>
      <c r="G155" s="54" t="str">
        <f>IF(AND(Simple!B155&lt;&gt;"",Simple!C155&lt;&gt;""),Simple!$F$26+Simple!$F$25*Simple!B155,"")</f>
        <v/>
      </c>
      <c r="H155" s="53"/>
      <c r="I155" s="53"/>
      <c r="J155" s="53"/>
      <c r="K155" s="53"/>
      <c r="L155" s="53"/>
      <c r="M155" s="53"/>
      <c r="N155" s="53"/>
      <c r="O155" s="113" t="str">
        <f t="shared" si="9"/>
        <v/>
      </c>
      <c r="P155" s="54" t="str">
        <f t="shared" si="10"/>
        <v/>
      </c>
      <c r="Q155" s="53"/>
      <c r="R155" s="122" t="str">
        <f>Simple!C155</f>
        <v/>
      </c>
    </row>
    <row r="156" spans="2:18" x14ac:dyDescent="0.15">
      <c r="B156" t="str">
        <f>IF(Simple!B156&lt;&gt;"",Simple!B156,"")</f>
        <v/>
      </c>
      <c r="C156" t="str">
        <f>IF(Simple!C156&lt;&gt;"",Simple!C156,"")</f>
        <v/>
      </c>
      <c r="D156" s="139" t="str">
        <f t="shared" si="8"/>
        <v/>
      </c>
      <c r="E156" s="54" t="str">
        <f t="array" ref="E156">IF(D156&lt;&gt;"",(SUM(IF(D156&gt;Error1,1,0))+1+(SUM(IF(D156=Error1,1,0))-1)/2)/(nsimple+1),"")</f>
        <v/>
      </c>
      <c r="F156" s="54" t="str">
        <f t="shared" si="5"/>
        <v/>
      </c>
      <c r="G156" s="54" t="str">
        <f>IF(AND(Simple!B156&lt;&gt;"",Simple!C156&lt;&gt;""),Simple!$F$26+Simple!$F$25*Simple!B156,"")</f>
        <v/>
      </c>
      <c r="H156" s="53"/>
      <c r="I156" s="53"/>
      <c r="J156" s="53"/>
      <c r="K156" s="53"/>
      <c r="L156" s="53"/>
      <c r="M156" s="53"/>
      <c r="N156" s="53"/>
      <c r="O156" s="113" t="str">
        <f t="shared" si="9"/>
        <v/>
      </c>
      <c r="P156" s="54" t="str">
        <f t="shared" si="10"/>
        <v/>
      </c>
      <c r="Q156" s="53"/>
      <c r="R156" s="122" t="str">
        <f>Simple!C156</f>
        <v/>
      </c>
    </row>
    <row r="157" spans="2:18" x14ac:dyDescent="0.15">
      <c r="B157" t="str">
        <f>IF(Simple!B157&lt;&gt;"",Simple!B157,"")</f>
        <v/>
      </c>
      <c r="C157" t="str">
        <f>IF(Simple!C157&lt;&gt;"",Simple!C157,"")</f>
        <v/>
      </c>
      <c r="D157" s="139" t="str">
        <f t="shared" si="8"/>
        <v/>
      </c>
      <c r="E157" s="54" t="str">
        <f t="array" ref="E157">IF(D157&lt;&gt;"",(SUM(IF(D157&gt;Error1,1,0))+1+(SUM(IF(D157=Error1,1,0))-1)/2)/(nsimple+1),"")</f>
        <v/>
      </c>
      <c r="F157" s="54" t="str">
        <f t="shared" si="5"/>
        <v/>
      </c>
      <c r="G157" s="54" t="str">
        <f>IF(AND(Simple!B157&lt;&gt;"",Simple!C157&lt;&gt;""),Simple!$F$26+Simple!$F$25*Simple!B157,"")</f>
        <v/>
      </c>
      <c r="H157" s="53"/>
      <c r="I157" s="53"/>
      <c r="J157" s="53"/>
      <c r="K157" s="53"/>
      <c r="L157" s="53"/>
      <c r="M157" s="53"/>
      <c r="N157" s="53"/>
      <c r="O157" s="113" t="str">
        <f t="shared" si="9"/>
        <v/>
      </c>
      <c r="P157" s="54" t="str">
        <f t="shared" si="10"/>
        <v/>
      </c>
      <c r="Q157" s="53"/>
      <c r="R157" s="122" t="str">
        <f>Simple!C157</f>
        <v/>
      </c>
    </row>
    <row r="158" spans="2:18" x14ac:dyDescent="0.15">
      <c r="B158" t="str">
        <f>IF(Simple!B158&lt;&gt;"",Simple!B158,"")</f>
        <v/>
      </c>
      <c r="C158" t="str">
        <f>IF(Simple!C158&lt;&gt;"",Simple!C158,"")</f>
        <v/>
      </c>
      <c r="D158" s="139" t="str">
        <f t="shared" si="8"/>
        <v/>
      </c>
      <c r="E158" s="54" t="str">
        <f t="array" ref="E158">IF(D158&lt;&gt;"",(SUM(IF(D158&gt;Error1,1,0))+1+(SUM(IF(D158=Error1,1,0))-1)/2)/(nsimple+1),"")</f>
        <v/>
      </c>
      <c r="F158" s="54" t="str">
        <f t="shared" si="5"/>
        <v/>
      </c>
      <c r="G158" s="54" t="str">
        <f>IF(AND(Simple!B158&lt;&gt;"",Simple!C158&lt;&gt;""),Simple!$F$26+Simple!$F$25*Simple!B158,"")</f>
        <v/>
      </c>
      <c r="H158" s="53"/>
      <c r="I158" s="53"/>
      <c r="J158" s="53"/>
      <c r="K158" s="53"/>
      <c r="L158" s="53"/>
      <c r="M158" s="53"/>
      <c r="N158" s="53"/>
      <c r="O158" s="113" t="str">
        <f t="shared" si="9"/>
        <v/>
      </c>
      <c r="P158" s="54" t="str">
        <f t="shared" si="10"/>
        <v/>
      </c>
      <c r="Q158" s="53"/>
      <c r="R158" s="122" t="str">
        <f>Simple!C158</f>
        <v/>
      </c>
    </row>
    <row r="159" spans="2:18" x14ac:dyDescent="0.15">
      <c r="B159" t="str">
        <f>IF(Simple!B159&lt;&gt;"",Simple!B159,"")</f>
        <v/>
      </c>
      <c r="C159" t="str">
        <f>IF(Simple!C159&lt;&gt;"",Simple!C159,"")</f>
        <v/>
      </c>
      <c r="D159" s="139" t="str">
        <f t="shared" si="8"/>
        <v/>
      </c>
      <c r="E159" s="54" t="str">
        <f t="array" ref="E159">IF(D159&lt;&gt;"",(SUM(IF(D159&gt;Error1,1,0))+1+(SUM(IF(D159=Error1,1,0))-1)/2)/(nsimple+1),"")</f>
        <v/>
      </c>
      <c r="F159" s="54" t="str">
        <f t="shared" si="5"/>
        <v/>
      </c>
      <c r="G159" s="54" t="str">
        <f>IF(AND(Simple!B159&lt;&gt;"",Simple!C159&lt;&gt;""),Simple!$F$26+Simple!$F$25*Simple!B159,"")</f>
        <v/>
      </c>
      <c r="H159" s="53"/>
      <c r="I159" s="53"/>
      <c r="J159" s="53"/>
      <c r="K159" s="53"/>
      <c r="L159" s="53"/>
      <c r="M159" s="53"/>
      <c r="N159" s="53"/>
      <c r="O159" s="113" t="str">
        <f t="shared" si="9"/>
        <v/>
      </c>
      <c r="P159" s="54" t="str">
        <f t="shared" si="10"/>
        <v/>
      </c>
      <c r="Q159" s="53"/>
      <c r="R159" s="122" t="str">
        <f>Simple!C159</f>
        <v/>
      </c>
    </row>
    <row r="160" spans="2:18" x14ac:dyDescent="0.15">
      <c r="B160" t="str">
        <f>IF(Simple!B160&lt;&gt;"",Simple!B160,"")</f>
        <v/>
      </c>
      <c r="C160" t="str">
        <f>IF(Simple!C160&lt;&gt;"",Simple!C160,"")</f>
        <v/>
      </c>
      <c r="D160" s="139" t="str">
        <f t="shared" si="8"/>
        <v/>
      </c>
      <c r="E160" s="54" t="str">
        <f t="array" ref="E160">IF(D160&lt;&gt;"",(SUM(IF(D160&gt;Error1,1,0))+1+(SUM(IF(D160=Error1,1,0))-1)/2)/(nsimple+1),"")</f>
        <v/>
      </c>
      <c r="F160" s="54" t="str">
        <f t="shared" si="5"/>
        <v/>
      </c>
      <c r="G160" s="54" t="str">
        <f>IF(AND(Simple!B160&lt;&gt;"",Simple!C160&lt;&gt;""),Simple!$F$26+Simple!$F$25*Simple!B160,"")</f>
        <v/>
      </c>
      <c r="H160" s="53"/>
      <c r="I160" s="53"/>
      <c r="J160" s="53"/>
      <c r="K160" s="53"/>
      <c r="L160" s="53"/>
      <c r="M160" s="53"/>
      <c r="N160" s="53"/>
      <c r="O160" s="113" t="str">
        <f t="shared" si="9"/>
        <v/>
      </c>
      <c r="P160" s="54" t="str">
        <f t="shared" si="10"/>
        <v/>
      </c>
      <c r="Q160" s="53"/>
      <c r="R160" s="122" t="str">
        <f>Simple!C160</f>
        <v/>
      </c>
    </row>
    <row r="161" spans="2:18" x14ac:dyDescent="0.15">
      <c r="B161" t="str">
        <f>IF(Simple!B161&lt;&gt;"",Simple!B161,"")</f>
        <v/>
      </c>
      <c r="C161" t="str">
        <f>IF(Simple!C161&lt;&gt;"",Simple!C161,"")</f>
        <v/>
      </c>
      <c r="D161" s="139" t="str">
        <f t="shared" si="8"/>
        <v/>
      </c>
      <c r="E161" s="54" t="str">
        <f t="array" ref="E161">IF(D161&lt;&gt;"",(SUM(IF(D161&gt;Error1,1,0))+1+(SUM(IF(D161=Error1,1,0))-1)/2)/(nsimple+1),"")</f>
        <v/>
      </c>
      <c r="F161" s="54" t="str">
        <f t="shared" si="5"/>
        <v/>
      </c>
      <c r="G161" s="54" t="str">
        <f>IF(AND(Simple!B161&lt;&gt;"",Simple!C161&lt;&gt;""),Simple!$F$26+Simple!$F$25*Simple!B161,"")</f>
        <v/>
      </c>
      <c r="H161" s="53"/>
      <c r="I161" s="53"/>
      <c r="J161" s="53"/>
      <c r="K161" s="53"/>
      <c r="L161" s="53"/>
      <c r="M161" s="53"/>
      <c r="N161" s="53"/>
      <c r="O161" s="113" t="str">
        <f t="shared" si="9"/>
        <v/>
      </c>
      <c r="P161" s="54" t="str">
        <f t="shared" si="10"/>
        <v/>
      </c>
      <c r="Q161" s="53"/>
      <c r="R161" s="122" t="str">
        <f>Simple!C161</f>
        <v/>
      </c>
    </row>
    <row r="162" spans="2:18" x14ac:dyDescent="0.15">
      <c r="B162" t="str">
        <f>IF(Simple!B162&lt;&gt;"",Simple!B162,"")</f>
        <v/>
      </c>
      <c r="C162" t="str">
        <f>IF(Simple!C162&lt;&gt;"",Simple!C162,"")</f>
        <v/>
      </c>
      <c r="D162" s="139" t="str">
        <f t="shared" si="8"/>
        <v/>
      </c>
      <c r="E162" s="54" t="str">
        <f t="array" ref="E162">IF(D162&lt;&gt;"",(SUM(IF(D162&gt;Error1,1,0))+1+(SUM(IF(D162=Error1,1,0))-1)/2)/(nsimple+1),"")</f>
        <v/>
      </c>
      <c r="F162" s="54" t="str">
        <f t="shared" si="5"/>
        <v/>
      </c>
      <c r="G162" s="54" t="str">
        <f>IF(AND(Simple!B162&lt;&gt;"",Simple!C162&lt;&gt;""),Simple!$F$26+Simple!$F$25*Simple!B162,"")</f>
        <v/>
      </c>
      <c r="H162" s="53"/>
      <c r="I162" s="53"/>
      <c r="J162" s="53"/>
      <c r="K162" s="53"/>
      <c r="L162" s="53"/>
      <c r="M162" s="53"/>
      <c r="N162" s="53"/>
      <c r="O162" s="113" t="str">
        <f t="shared" si="9"/>
        <v/>
      </c>
      <c r="P162" s="54" t="str">
        <f t="shared" si="10"/>
        <v/>
      </c>
      <c r="Q162" s="53"/>
      <c r="R162" s="122" t="str">
        <f>Simple!C162</f>
        <v/>
      </c>
    </row>
    <row r="163" spans="2:18" x14ac:dyDescent="0.15">
      <c r="B163" t="str">
        <f>IF(Simple!B163&lt;&gt;"",Simple!B163,"")</f>
        <v/>
      </c>
      <c r="C163" t="str">
        <f>IF(Simple!C163&lt;&gt;"",Simple!C163,"")</f>
        <v/>
      </c>
      <c r="D163" s="139" t="str">
        <f t="shared" si="8"/>
        <v/>
      </c>
      <c r="E163" s="54" t="str">
        <f t="array" ref="E163">IF(D163&lt;&gt;"",(SUM(IF(D163&gt;Error1,1,0))+1+(SUM(IF(D163=Error1,1,0))-1)/2)/(nsimple+1),"")</f>
        <v/>
      </c>
      <c r="F163" s="54" t="str">
        <f t="shared" si="5"/>
        <v/>
      </c>
      <c r="G163" s="54" t="str">
        <f>IF(AND(Simple!B163&lt;&gt;"",Simple!C163&lt;&gt;""),Simple!$F$26+Simple!$F$25*Simple!B163,"")</f>
        <v/>
      </c>
      <c r="H163" s="53"/>
      <c r="I163" s="53"/>
      <c r="J163" s="53"/>
      <c r="K163" s="53"/>
      <c r="L163" s="53"/>
      <c r="M163" s="53"/>
      <c r="N163" s="53"/>
      <c r="O163" s="113" t="str">
        <f t="shared" si="9"/>
        <v/>
      </c>
      <c r="P163" s="54" t="str">
        <f t="shared" si="10"/>
        <v/>
      </c>
      <c r="Q163" s="53"/>
      <c r="R163" s="122" t="str">
        <f>Simple!C163</f>
        <v/>
      </c>
    </row>
    <row r="164" spans="2:18" x14ac:dyDescent="0.15">
      <c r="B164" t="str">
        <f>IF(Simple!B164&lt;&gt;"",Simple!B164,"")</f>
        <v/>
      </c>
      <c r="C164" t="str">
        <f>IF(Simple!C164&lt;&gt;"",Simple!C164,"")</f>
        <v/>
      </c>
      <c r="D164" s="139" t="str">
        <f t="shared" si="8"/>
        <v/>
      </c>
      <c r="E164" s="54" t="str">
        <f t="array" ref="E164">IF(D164&lt;&gt;"",(SUM(IF(D164&gt;Error1,1,0))+1+(SUM(IF(D164=Error1,1,0))-1)/2)/(nsimple+1),"")</f>
        <v/>
      </c>
      <c r="F164" s="54" t="str">
        <f t="shared" si="5"/>
        <v/>
      </c>
      <c r="G164" s="54" t="str">
        <f>IF(AND(Simple!B164&lt;&gt;"",Simple!C164&lt;&gt;""),Simple!$F$26+Simple!$F$25*Simple!B164,"")</f>
        <v/>
      </c>
      <c r="H164" s="53"/>
      <c r="I164" s="53"/>
      <c r="J164" s="53"/>
      <c r="K164" s="53"/>
      <c r="L164" s="53"/>
      <c r="M164" s="53"/>
      <c r="N164" s="53"/>
      <c r="O164" s="113" t="str">
        <f t="shared" si="9"/>
        <v/>
      </c>
      <c r="P164" s="54" t="str">
        <f t="shared" si="10"/>
        <v/>
      </c>
      <c r="Q164" s="53"/>
      <c r="R164" s="122" t="str">
        <f>Simple!C164</f>
        <v/>
      </c>
    </row>
    <row r="165" spans="2:18" x14ac:dyDescent="0.15">
      <c r="B165" t="str">
        <f>IF(Simple!B165&lt;&gt;"",Simple!B165,"")</f>
        <v/>
      </c>
      <c r="C165" t="str">
        <f>IF(Simple!C165&lt;&gt;"",Simple!C165,"")</f>
        <v/>
      </c>
      <c r="D165" s="139" t="str">
        <f t="shared" si="8"/>
        <v/>
      </c>
      <c r="E165" s="54" t="str">
        <f t="array" ref="E165">IF(D165&lt;&gt;"",(SUM(IF(D165&gt;Error1,1,0))+1+(SUM(IF(D165=Error1,1,0))-1)/2)/(nsimple+1),"")</f>
        <v/>
      </c>
      <c r="F165" s="54" t="str">
        <f t="shared" si="5"/>
        <v/>
      </c>
      <c r="G165" s="54" t="str">
        <f>IF(AND(Simple!B165&lt;&gt;"",Simple!C165&lt;&gt;""),Simple!$F$26+Simple!$F$25*Simple!B165,"")</f>
        <v/>
      </c>
      <c r="H165" s="53"/>
      <c r="I165" s="53"/>
      <c r="J165" s="53"/>
      <c r="K165" s="53"/>
      <c r="L165" s="53"/>
      <c r="M165" s="53"/>
      <c r="N165" s="53"/>
      <c r="O165" s="113" t="str">
        <f t="shared" si="9"/>
        <v/>
      </c>
      <c r="P165" s="54" t="str">
        <f t="shared" si="10"/>
        <v/>
      </c>
      <c r="Q165" s="53"/>
      <c r="R165" s="122" t="str">
        <f>Simple!C165</f>
        <v/>
      </c>
    </row>
    <row r="166" spans="2:18" x14ac:dyDescent="0.15">
      <c r="B166" t="str">
        <f>IF(Simple!B166&lt;&gt;"",Simple!B166,"")</f>
        <v/>
      </c>
      <c r="C166" t="str">
        <f>IF(Simple!C166&lt;&gt;"",Simple!C166,"")</f>
        <v/>
      </c>
      <c r="D166" s="139" t="str">
        <f t="shared" si="8"/>
        <v/>
      </c>
      <c r="E166" s="54" t="str">
        <f t="array" ref="E166">IF(D166&lt;&gt;"",(SUM(IF(D166&gt;Error1,1,0))+1+(SUM(IF(D166=Error1,1,0))-1)/2)/(nsimple+1),"")</f>
        <v/>
      </c>
      <c r="F166" s="54" t="str">
        <f t="shared" si="5"/>
        <v/>
      </c>
      <c r="G166" s="54" t="str">
        <f>IF(AND(Simple!B166&lt;&gt;"",Simple!C166&lt;&gt;""),Simple!$F$26+Simple!$F$25*Simple!B166,"")</f>
        <v/>
      </c>
      <c r="H166" s="53"/>
      <c r="I166" s="53"/>
      <c r="J166" s="53"/>
      <c r="K166" s="53"/>
      <c r="L166" s="53"/>
      <c r="M166" s="53"/>
      <c r="N166" s="53"/>
      <c r="O166" s="113" t="str">
        <f t="shared" si="9"/>
        <v/>
      </c>
      <c r="P166" s="54" t="str">
        <f t="shared" si="10"/>
        <v/>
      </c>
      <c r="Q166" s="53"/>
      <c r="R166" s="122" t="str">
        <f>Simple!C166</f>
        <v/>
      </c>
    </row>
    <row r="167" spans="2:18" x14ac:dyDescent="0.15">
      <c r="B167" t="str">
        <f>IF(Simple!B167&lt;&gt;"",Simple!B167,"")</f>
        <v/>
      </c>
      <c r="C167" t="str">
        <f>IF(Simple!C167&lt;&gt;"",Simple!C167,"")</f>
        <v/>
      </c>
      <c r="D167" s="139" t="str">
        <f t="shared" si="8"/>
        <v/>
      </c>
      <c r="E167" s="54" t="str">
        <f t="array" ref="E167">IF(D167&lt;&gt;"",(SUM(IF(D167&gt;Error1,1,0))+1+(SUM(IF(D167=Error1,1,0))-1)/2)/(nsimple+1),"")</f>
        <v/>
      </c>
      <c r="F167" s="54" t="str">
        <f t="shared" si="5"/>
        <v/>
      </c>
      <c r="G167" s="54" t="str">
        <f>IF(AND(Simple!B167&lt;&gt;"",Simple!C167&lt;&gt;""),Simple!$F$26+Simple!$F$25*Simple!B167,"")</f>
        <v/>
      </c>
      <c r="H167" s="53"/>
      <c r="I167" s="53"/>
      <c r="J167" s="53"/>
      <c r="K167" s="53"/>
      <c r="L167" s="53"/>
      <c r="M167" s="53"/>
      <c r="N167" s="53"/>
      <c r="O167" s="113" t="str">
        <f t="shared" si="9"/>
        <v/>
      </c>
      <c r="P167" s="54" t="str">
        <f t="shared" si="10"/>
        <v/>
      </c>
      <c r="Q167" s="53"/>
      <c r="R167" s="122" t="str">
        <f>Simple!C167</f>
        <v/>
      </c>
    </row>
    <row r="168" spans="2:18" x14ac:dyDescent="0.15">
      <c r="B168" t="str">
        <f>IF(Simple!B168&lt;&gt;"",Simple!B168,"")</f>
        <v/>
      </c>
      <c r="C168" t="str">
        <f>IF(Simple!C168&lt;&gt;"",Simple!C168,"")</f>
        <v/>
      </c>
      <c r="D168" s="139" t="str">
        <f t="shared" si="8"/>
        <v/>
      </c>
      <c r="E168" s="54" t="str">
        <f t="array" ref="E168">IF(D168&lt;&gt;"",(SUM(IF(D168&gt;Error1,1,0))+1+(SUM(IF(D168=Error1,1,0))-1)/2)/(nsimple+1),"")</f>
        <v/>
      </c>
      <c r="F168" s="54" t="str">
        <f t="shared" si="5"/>
        <v/>
      </c>
      <c r="G168" s="54" t="str">
        <f>IF(AND(Simple!B168&lt;&gt;"",Simple!C168&lt;&gt;""),Simple!$F$26+Simple!$F$25*Simple!B168,"")</f>
        <v/>
      </c>
      <c r="H168" s="53"/>
      <c r="I168" s="53"/>
      <c r="J168" s="53"/>
      <c r="K168" s="53"/>
      <c r="L168" s="53"/>
      <c r="M168" s="53"/>
      <c r="N168" s="53"/>
      <c r="O168" s="113" t="str">
        <f t="shared" si="9"/>
        <v/>
      </c>
      <c r="P168" s="54" t="str">
        <f t="shared" si="10"/>
        <v/>
      </c>
      <c r="Q168" s="53"/>
      <c r="R168" s="122" t="str">
        <f>Simple!C168</f>
        <v/>
      </c>
    </row>
    <row r="169" spans="2:18" x14ac:dyDescent="0.15">
      <c r="B169" t="str">
        <f>IF(Simple!B169&lt;&gt;"",Simple!B169,"")</f>
        <v/>
      </c>
      <c r="C169" t="str">
        <f>IF(Simple!C169&lt;&gt;"",Simple!C169,"")</f>
        <v/>
      </c>
      <c r="D169" s="139" t="str">
        <f t="shared" si="8"/>
        <v/>
      </c>
      <c r="E169" s="54" t="str">
        <f t="array" ref="E169">IF(D169&lt;&gt;"",(SUM(IF(D169&gt;Error1,1,0))+1+(SUM(IF(D169=Error1,1,0))-1)/2)/(nsimple+1),"")</f>
        <v/>
      </c>
      <c r="F169" s="54" t="str">
        <f t="shared" si="5"/>
        <v/>
      </c>
      <c r="G169" s="54" t="str">
        <f>IF(AND(Simple!B169&lt;&gt;"",Simple!C169&lt;&gt;""),Simple!$F$26+Simple!$F$25*Simple!B169,"")</f>
        <v/>
      </c>
      <c r="H169" s="53"/>
      <c r="I169" s="53"/>
      <c r="J169" s="53"/>
      <c r="K169" s="53"/>
      <c r="L169" s="53"/>
      <c r="M169" s="53"/>
      <c r="N169" s="53"/>
      <c r="O169" s="113" t="str">
        <f t="shared" si="9"/>
        <v/>
      </c>
      <c r="P169" s="54" t="str">
        <f t="shared" si="10"/>
        <v/>
      </c>
      <c r="Q169" s="53"/>
      <c r="R169" s="122" t="str">
        <f>Simple!C169</f>
        <v/>
      </c>
    </row>
    <row r="170" spans="2:18" x14ac:dyDescent="0.15">
      <c r="B170" t="str">
        <f>IF(Simple!B170&lt;&gt;"",Simple!B170,"")</f>
        <v/>
      </c>
      <c r="C170" t="str">
        <f>IF(Simple!C170&lt;&gt;"",Simple!C170,"")</f>
        <v/>
      </c>
      <c r="D170" s="139" t="str">
        <f t="shared" si="8"/>
        <v/>
      </c>
      <c r="E170" s="54" t="str">
        <f t="array" ref="E170">IF(D170&lt;&gt;"",(SUM(IF(D170&gt;Error1,1,0))+1+(SUM(IF(D170=Error1,1,0))-1)/2)/(nsimple+1),"")</f>
        <v/>
      </c>
      <c r="F170" s="54" t="str">
        <f t="shared" si="5"/>
        <v/>
      </c>
      <c r="G170" s="54" t="str">
        <f>IF(AND(Simple!B170&lt;&gt;"",Simple!C170&lt;&gt;""),Simple!$F$26+Simple!$F$25*Simple!B170,"")</f>
        <v/>
      </c>
      <c r="H170" s="53"/>
      <c r="I170" s="53"/>
      <c r="J170" s="53"/>
      <c r="K170" s="53"/>
      <c r="L170" s="53"/>
      <c r="M170" s="53"/>
      <c r="N170" s="53"/>
      <c r="O170" s="113" t="str">
        <f t="shared" si="9"/>
        <v/>
      </c>
      <c r="P170" s="54" t="str">
        <f t="shared" si="10"/>
        <v/>
      </c>
      <c r="Q170" s="53"/>
      <c r="R170" s="122" t="str">
        <f>Simple!C170</f>
        <v/>
      </c>
    </row>
    <row r="171" spans="2:18" x14ac:dyDescent="0.15">
      <c r="B171" t="str">
        <f>IF(Simple!B171&lt;&gt;"",Simple!B171,"")</f>
        <v/>
      </c>
      <c r="C171" t="str">
        <f>IF(Simple!C171&lt;&gt;"",Simple!C171,"")</f>
        <v/>
      </c>
      <c r="D171" s="139" t="str">
        <f t="shared" si="8"/>
        <v/>
      </c>
      <c r="E171" s="54" t="str">
        <f t="array" ref="E171">IF(D171&lt;&gt;"",(SUM(IF(D171&gt;Error1,1,0))+1+(SUM(IF(D171=Error1,1,0))-1)/2)/(nsimple+1),"")</f>
        <v/>
      </c>
      <c r="F171" s="54" t="str">
        <f t="shared" si="5"/>
        <v/>
      </c>
      <c r="G171" s="54" t="str">
        <f>IF(AND(Simple!B171&lt;&gt;"",Simple!C171&lt;&gt;""),Simple!$F$26+Simple!$F$25*Simple!B171,"")</f>
        <v/>
      </c>
      <c r="H171" s="53"/>
      <c r="I171" s="53"/>
      <c r="J171" s="53"/>
      <c r="K171" s="53"/>
      <c r="L171" s="53"/>
      <c r="M171" s="53"/>
      <c r="N171" s="53"/>
      <c r="O171" s="113" t="str">
        <f t="shared" si="9"/>
        <v/>
      </c>
      <c r="P171" s="54" t="str">
        <f t="shared" si="10"/>
        <v/>
      </c>
      <c r="Q171" s="53"/>
      <c r="R171" s="122" t="str">
        <f>Simple!C171</f>
        <v/>
      </c>
    </row>
    <row r="172" spans="2:18" x14ac:dyDescent="0.15">
      <c r="B172" t="str">
        <f>IF(Simple!B172&lt;&gt;"",Simple!B172,"")</f>
        <v/>
      </c>
      <c r="C172" t="str">
        <f>IF(Simple!C172&lt;&gt;"",Simple!C172,"")</f>
        <v/>
      </c>
      <c r="D172" s="139" t="str">
        <f t="shared" si="8"/>
        <v/>
      </c>
      <c r="E172" s="54" t="str">
        <f t="array" ref="E172">IF(D172&lt;&gt;"",(SUM(IF(D172&gt;Error1,1,0))+1+(SUM(IF(D172=Error1,1,0))-1)/2)/(nsimple+1),"")</f>
        <v/>
      </c>
      <c r="F172" s="54" t="str">
        <f t="shared" si="5"/>
        <v/>
      </c>
      <c r="G172" s="54" t="str">
        <f>IF(AND(Simple!B172&lt;&gt;"",Simple!C172&lt;&gt;""),Simple!$F$26+Simple!$F$25*Simple!B172,"")</f>
        <v/>
      </c>
      <c r="H172" s="53"/>
      <c r="I172" s="53"/>
      <c r="J172" s="53"/>
      <c r="K172" s="53"/>
      <c r="L172" s="53"/>
      <c r="M172" s="53"/>
      <c r="N172" s="53"/>
      <c r="O172" s="113" t="str">
        <f t="shared" si="9"/>
        <v/>
      </c>
      <c r="P172" s="54" t="str">
        <f t="shared" si="10"/>
        <v/>
      </c>
      <c r="Q172" s="53"/>
      <c r="R172" s="122" t="str">
        <f>Simple!C172</f>
        <v/>
      </c>
    </row>
    <row r="173" spans="2:18" x14ac:dyDescent="0.15">
      <c r="B173" t="str">
        <f>IF(Simple!B173&lt;&gt;"",Simple!B173,"")</f>
        <v/>
      </c>
      <c r="C173" t="str">
        <f>IF(Simple!C173&lt;&gt;"",Simple!C173,"")</f>
        <v/>
      </c>
      <c r="D173" s="139" t="str">
        <f t="shared" si="8"/>
        <v/>
      </c>
      <c r="E173" s="54" t="str">
        <f t="array" ref="E173">IF(D173&lt;&gt;"",(SUM(IF(D173&gt;Error1,1,0))+1+(SUM(IF(D173=Error1,1,0))-1)/2)/(nsimple+1),"")</f>
        <v/>
      </c>
      <c r="F173" s="54" t="str">
        <f t="shared" si="5"/>
        <v/>
      </c>
      <c r="G173" s="54" t="str">
        <f>IF(AND(Simple!B173&lt;&gt;"",Simple!C173&lt;&gt;""),Simple!$F$26+Simple!$F$25*Simple!B173,"")</f>
        <v/>
      </c>
      <c r="H173" s="53"/>
      <c r="I173" s="53"/>
      <c r="J173" s="53"/>
      <c r="K173" s="53"/>
      <c r="L173" s="53"/>
      <c r="M173" s="53"/>
      <c r="N173" s="53"/>
      <c r="O173" s="113" t="str">
        <f t="shared" si="9"/>
        <v/>
      </c>
      <c r="P173" s="54" t="str">
        <f t="shared" si="10"/>
        <v/>
      </c>
      <c r="Q173" s="53"/>
      <c r="R173" s="122" t="str">
        <f>Simple!C173</f>
        <v/>
      </c>
    </row>
    <row r="174" spans="2:18" x14ac:dyDescent="0.15">
      <c r="B174" t="str">
        <f>IF(Simple!B174&lt;&gt;"",Simple!B174,"")</f>
        <v/>
      </c>
      <c r="C174" t="str">
        <f>IF(Simple!C174&lt;&gt;"",Simple!C174,"")</f>
        <v/>
      </c>
      <c r="D174" s="139" t="str">
        <f t="shared" si="8"/>
        <v/>
      </c>
      <c r="E174" s="54" t="str">
        <f t="array" ref="E174">IF(D174&lt;&gt;"",(SUM(IF(D174&gt;Error1,1,0))+1+(SUM(IF(D174=Error1,1,0))-1)/2)/(nsimple+1),"")</f>
        <v/>
      </c>
      <c r="F174" s="54" t="str">
        <f t="shared" si="5"/>
        <v/>
      </c>
      <c r="G174" s="54" t="str">
        <f>IF(AND(Simple!B174&lt;&gt;"",Simple!C174&lt;&gt;""),Simple!$F$26+Simple!$F$25*Simple!B174,"")</f>
        <v/>
      </c>
      <c r="H174" s="53"/>
      <c r="I174" s="53"/>
      <c r="J174" s="53"/>
      <c r="K174" s="53"/>
      <c r="L174" s="53"/>
      <c r="M174" s="53"/>
      <c r="N174" s="53"/>
      <c r="O174" s="113" t="str">
        <f t="shared" si="9"/>
        <v/>
      </c>
      <c r="P174" s="54" t="str">
        <f t="shared" si="10"/>
        <v/>
      </c>
      <c r="Q174" s="53"/>
      <c r="R174" s="122" t="str">
        <f>Simple!C174</f>
        <v/>
      </c>
    </row>
    <row r="175" spans="2:18" x14ac:dyDescent="0.15">
      <c r="B175" t="str">
        <f>IF(Simple!B175&lt;&gt;"",Simple!B175,"")</f>
        <v/>
      </c>
      <c r="C175" t="str">
        <f>IF(Simple!C175&lt;&gt;"",Simple!C175,"")</f>
        <v/>
      </c>
      <c r="D175" s="139" t="str">
        <f t="shared" si="8"/>
        <v/>
      </c>
      <c r="E175" s="54" t="str">
        <f t="array" ref="E175">IF(D175&lt;&gt;"",(SUM(IF(D175&gt;Error1,1,0))+1+(SUM(IF(D175=Error1,1,0))-1)/2)/(nsimple+1),"")</f>
        <v/>
      </c>
      <c r="F175" s="54" t="str">
        <f t="shared" si="5"/>
        <v/>
      </c>
      <c r="G175" s="54" t="str">
        <f>IF(AND(Simple!B175&lt;&gt;"",Simple!C175&lt;&gt;""),Simple!$F$26+Simple!$F$25*Simple!B175,"")</f>
        <v/>
      </c>
      <c r="H175" s="53"/>
      <c r="I175" s="53"/>
      <c r="J175" s="53"/>
      <c r="K175" s="53"/>
      <c r="L175" s="53"/>
      <c r="M175" s="53"/>
      <c r="N175" s="53"/>
      <c r="O175" s="113" t="str">
        <f t="shared" si="9"/>
        <v/>
      </c>
      <c r="P175" s="54" t="str">
        <f t="shared" si="10"/>
        <v/>
      </c>
      <c r="Q175" s="53"/>
      <c r="R175" s="122" t="str">
        <f>Simple!C175</f>
        <v/>
      </c>
    </row>
    <row r="176" spans="2:18" x14ac:dyDescent="0.15">
      <c r="B176" t="str">
        <f>IF(Simple!B176&lt;&gt;"",Simple!B176,"")</f>
        <v/>
      </c>
      <c r="C176" t="str">
        <f>IF(Simple!C176&lt;&gt;"",Simple!C176,"")</f>
        <v/>
      </c>
      <c r="D176" s="139" t="str">
        <f t="shared" si="8"/>
        <v/>
      </c>
      <c r="E176" s="54" t="str">
        <f t="array" ref="E176">IF(D176&lt;&gt;"",(SUM(IF(D176&gt;Error1,1,0))+1+(SUM(IF(D176=Error1,1,0))-1)/2)/(nsimple+1),"")</f>
        <v/>
      </c>
      <c r="F176" s="54" t="str">
        <f t="shared" si="5"/>
        <v/>
      </c>
      <c r="G176" s="54" t="str">
        <f>IF(AND(Simple!B176&lt;&gt;"",Simple!C176&lt;&gt;""),Simple!$F$26+Simple!$F$25*Simple!B176,"")</f>
        <v/>
      </c>
      <c r="H176" s="53"/>
      <c r="I176" s="53"/>
      <c r="J176" s="53"/>
      <c r="K176" s="53"/>
      <c r="L176" s="53"/>
      <c r="M176" s="53"/>
      <c r="N176" s="53"/>
      <c r="O176" s="113" t="str">
        <f t="shared" si="9"/>
        <v/>
      </c>
      <c r="P176" s="54" t="str">
        <f t="shared" si="10"/>
        <v/>
      </c>
      <c r="Q176" s="53"/>
      <c r="R176" s="122" t="str">
        <f>Simple!C176</f>
        <v/>
      </c>
    </row>
    <row r="177" spans="2:18" x14ac:dyDescent="0.15">
      <c r="B177" t="str">
        <f>IF(Simple!B177&lt;&gt;"",Simple!B177,"")</f>
        <v/>
      </c>
      <c r="C177" t="str">
        <f>IF(Simple!C177&lt;&gt;"",Simple!C177,"")</f>
        <v/>
      </c>
      <c r="D177" s="139" t="str">
        <f t="shared" si="8"/>
        <v/>
      </c>
      <c r="E177" s="54" t="str">
        <f t="array" ref="E177">IF(D177&lt;&gt;"",(SUM(IF(D177&gt;Error1,1,0))+1+(SUM(IF(D177=Error1,1,0))-1)/2)/(nsimple+1),"")</f>
        <v/>
      </c>
      <c r="F177" s="54" t="str">
        <f t="shared" si="5"/>
        <v/>
      </c>
      <c r="G177" s="54" t="str">
        <f>IF(AND(Simple!B177&lt;&gt;"",Simple!C177&lt;&gt;""),Simple!$F$26+Simple!$F$25*Simple!B177,"")</f>
        <v/>
      </c>
      <c r="H177" s="53"/>
      <c r="I177" s="53"/>
      <c r="J177" s="53"/>
      <c r="K177" s="53"/>
      <c r="L177" s="53"/>
      <c r="M177" s="53"/>
      <c r="N177" s="53"/>
      <c r="O177" s="113" t="str">
        <f t="shared" si="9"/>
        <v/>
      </c>
      <c r="P177" s="54" t="str">
        <f t="shared" si="10"/>
        <v/>
      </c>
      <c r="Q177" s="53"/>
      <c r="R177" s="122" t="str">
        <f>Simple!C177</f>
        <v/>
      </c>
    </row>
    <row r="178" spans="2:18" x14ac:dyDescent="0.15">
      <c r="B178" t="str">
        <f>IF(Simple!B178&lt;&gt;"",Simple!B178,"")</f>
        <v/>
      </c>
      <c r="C178" t="str">
        <f>IF(Simple!C178&lt;&gt;"",Simple!C178,"")</f>
        <v/>
      </c>
      <c r="D178" s="139" t="str">
        <f t="shared" si="8"/>
        <v/>
      </c>
      <c r="E178" s="54" t="str">
        <f t="array" ref="E178">IF(D178&lt;&gt;"",(SUM(IF(D178&gt;Error1,1,0))+1+(SUM(IF(D178=Error1,1,0))-1)/2)/(nsimple+1),"")</f>
        <v/>
      </c>
      <c r="F178" s="54" t="str">
        <f t="shared" si="5"/>
        <v/>
      </c>
      <c r="G178" s="54" t="str">
        <f>IF(AND(Simple!B178&lt;&gt;"",Simple!C178&lt;&gt;""),Simple!$F$26+Simple!$F$25*Simple!B178,"")</f>
        <v/>
      </c>
      <c r="H178" s="53"/>
      <c r="I178" s="53"/>
      <c r="J178" s="53"/>
      <c r="K178" s="53"/>
      <c r="L178" s="53"/>
      <c r="M178" s="53"/>
      <c r="N178" s="53"/>
      <c r="O178" s="113" t="str">
        <f t="shared" si="9"/>
        <v/>
      </c>
      <c r="P178" s="54" t="str">
        <f t="shared" si="10"/>
        <v/>
      </c>
      <c r="Q178" s="53"/>
      <c r="R178" s="122" t="str">
        <f>Simple!C178</f>
        <v/>
      </c>
    </row>
    <row r="179" spans="2:18" x14ac:dyDescent="0.15">
      <c r="B179" t="str">
        <f>IF(Simple!B179&lt;&gt;"",Simple!B179,"")</f>
        <v/>
      </c>
      <c r="C179" t="str">
        <f>IF(Simple!C179&lt;&gt;"",Simple!C179,"")</f>
        <v/>
      </c>
      <c r="D179" s="139" t="str">
        <f t="shared" si="8"/>
        <v/>
      </c>
      <c r="E179" s="54" t="str">
        <f t="array" ref="E179">IF(D179&lt;&gt;"",(SUM(IF(D179&gt;Error1,1,0))+1+(SUM(IF(D179=Error1,1,0))-1)/2)/(nsimple+1),"")</f>
        <v/>
      </c>
      <c r="F179" s="54" t="str">
        <f t="shared" si="5"/>
        <v/>
      </c>
      <c r="G179" s="54" t="str">
        <f>IF(AND(Simple!B179&lt;&gt;"",Simple!C179&lt;&gt;""),Simple!$F$26+Simple!$F$25*Simple!B179,"")</f>
        <v/>
      </c>
      <c r="H179" s="53"/>
      <c r="I179" s="53"/>
      <c r="J179" s="53"/>
      <c r="K179" s="53"/>
      <c r="L179" s="53"/>
      <c r="M179" s="53"/>
      <c r="N179" s="53"/>
      <c r="O179" s="113" t="str">
        <f t="shared" si="9"/>
        <v/>
      </c>
      <c r="P179" s="54" t="str">
        <f t="shared" si="10"/>
        <v/>
      </c>
      <c r="Q179" s="53"/>
      <c r="R179" s="122" t="str">
        <f>Simple!C179</f>
        <v/>
      </c>
    </row>
    <row r="180" spans="2:18" x14ac:dyDescent="0.15">
      <c r="B180" t="str">
        <f>IF(Simple!B180&lt;&gt;"",Simple!B180,"")</f>
        <v/>
      </c>
      <c r="C180" t="str">
        <f>IF(Simple!C180&lt;&gt;"",Simple!C180,"")</f>
        <v/>
      </c>
      <c r="D180" s="139" t="str">
        <f t="shared" si="8"/>
        <v/>
      </c>
      <c r="E180" s="54" t="str">
        <f t="array" ref="E180">IF(D180&lt;&gt;"",(SUM(IF(D180&gt;Error1,1,0))+1+(SUM(IF(D180=Error1,1,0))-1)/2)/(nsimple+1),"")</f>
        <v/>
      </c>
      <c r="F180" s="54" t="str">
        <f t="shared" si="5"/>
        <v/>
      </c>
      <c r="G180" s="54" t="str">
        <f>IF(AND(Simple!B180&lt;&gt;"",Simple!C180&lt;&gt;""),Simple!$F$26+Simple!$F$25*Simple!B180,"")</f>
        <v/>
      </c>
      <c r="H180" s="53"/>
      <c r="I180" s="53"/>
      <c r="J180" s="53"/>
      <c r="K180" s="53"/>
      <c r="L180" s="53"/>
      <c r="M180" s="53"/>
      <c r="N180" s="53"/>
      <c r="O180" s="113" t="str">
        <f t="shared" si="9"/>
        <v/>
      </c>
      <c r="P180" s="54" t="str">
        <f t="shared" si="10"/>
        <v/>
      </c>
      <c r="Q180" s="53"/>
      <c r="R180" s="122" t="str">
        <f>Simple!C180</f>
        <v/>
      </c>
    </row>
    <row r="181" spans="2:18" x14ac:dyDescent="0.15">
      <c r="B181" t="str">
        <f>IF(Simple!B181&lt;&gt;"",Simple!B181,"")</f>
        <v/>
      </c>
      <c r="C181" t="str">
        <f>IF(Simple!C181&lt;&gt;"",Simple!C181,"")</f>
        <v/>
      </c>
      <c r="D181" s="139" t="str">
        <f t="shared" si="8"/>
        <v/>
      </c>
      <c r="E181" s="54" t="str">
        <f t="array" ref="E181">IF(D181&lt;&gt;"",(SUM(IF(D181&gt;Error1,1,0))+1+(SUM(IF(D181=Error1,1,0))-1)/2)/(nsimple+1),"")</f>
        <v/>
      </c>
      <c r="F181" s="54" t="str">
        <f t="shared" si="5"/>
        <v/>
      </c>
      <c r="G181" s="54" t="str">
        <f>IF(AND(Simple!B181&lt;&gt;"",Simple!C181&lt;&gt;""),Simple!$F$26+Simple!$F$25*Simple!B181,"")</f>
        <v/>
      </c>
      <c r="H181" s="53"/>
      <c r="I181" s="53"/>
      <c r="J181" s="53"/>
      <c r="K181" s="53"/>
      <c r="L181" s="53"/>
      <c r="M181" s="53"/>
      <c r="N181" s="53"/>
      <c r="O181" s="113" t="str">
        <f t="shared" si="9"/>
        <v/>
      </c>
      <c r="P181" s="54" t="str">
        <f t="shared" si="10"/>
        <v/>
      </c>
      <c r="Q181" s="53"/>
      <c r="R181" s="122" t="str">
        <f>Simple!C181</f>
        <v/>
      </c>
    </row>
    <row r="182" spans="2:18" x14ac:dyDescent="0.15">
      <c r="B182" t="str">
        <f>IF(Simple!B182&lt;&gt;"",Simple!B182,"")</f>
        <v/>
      </c>
      <c r="C182" t="str">
        <f>IF(Simple!C182&lt;&gt;"",Simple!C182,"")</f>
        <v/>
      </c>
      <c r="D182" s="139" t="str">
        <f t="shared" si="8"/>
        <v/>
      </c>
      <c r="E182" s="54" t="str">
        <f t="array" ref="E182">IF(D182&lt;&gt;"",(SUM(IF(D182&gt;Error1,1,0))+1+(SUM(IF(D182=Error1,1,0))-1)/2)/(nsimple+1),"")</f>
        <v/>
      </c>
      <c r="F182" s="54" t="str">
        <f t="shared" si="5"/>
        <v/>
      </c>
      <c r="G182" s="54" t="str">
        <f>IF(AND(Simple!B182&lt;&gt;"",Simple!C182&lt;&gt;""),Simple!$F$26+Simple!$F$25*Simple!B182,"")</f>
        <v/>
      </c>
      <c r="H182" s="53"/>
      <c r="I182" s="53"/>
      <c r="J182" s="53"/>
      <c r="K182" s="53"/>
      <c r="L182" s="53"/>
      <c r="M182" s="53"/>
      <c r="N182" s="53"/>
      <c r="O182" s="113" t="str">
        <f t="shared" si="9"/>
        <v/>
      </c>
      <c r="P182" s="54" t="str">
        <f t="shared" si="10"/>
        <v/>
      </c>
      <c r="Q182" s="53"/>
      <c r="R182" s="122" t="str">
        <f>Simple!C182</f>
        <v/>
      </c>
    </row>
    <row r="183" spans="2:18" x14ac:dyDescent="0.15">
      <c r="B183" t="str">
        <f>IF(Simple!B183&lt;&gt;"",Simple!B183,"")</f>
        <v/>
      </c>
      <c r="C183" t="str">
        <f>IF(Simple!C183&lt;&gt;"",Simple!C183,"")</f>
        <v/>
      </c>
      <c r="D183" s="139" t="str">
        <f t="shared" si="8"/>
        <v/>
      </c>
      <c r="E183" s="54" t="str">
        <f t="array" ref="E183">IF(D183&lt;&gt;"",(SUM(IF(D183&gt;Error1,1,0))+1+(SUM(IF(D183=Error1,1,0))-1)/2)/(nsimple+1),"")</f>
        <v/>
      </c>
      <c r="F183" s="54" t="str">
        <f t="shared" si="5"/>
        <v/>
      </c>
      <c r="G183" s="54" t="str">
        <f>IF(AND(Simple!B183&lt;&gt;"",Simple!C183&lt;&gt;""),Simple!$F$26+Simple!$F$25*Simple!B183,"")</f>
        <v/>
      </c>
      <c r="H183" s="53"/>
      <c r="I183" s="53"/>
      <c r="J183" s="53"/>
      <c r="K183" s="53"/>
      <c r="L183" s="53"/>
      <c r="M183" s="53"/>
      <c r="N183" s="53"/>
      <c r="O183" s="113" t="str">
        <f t="shared" si="9"/>
        <v/>
      </c>
      <c r="P183" s="54" t="str">
        <f t="shared" si="10"/>
        <v/>
      </c>
      <c r="Q183" s="53"/>
      <c r="R183" s="122" t="str">
        <f>Simple!C183</f>
        <v/>
      </c>
    </row>
    <row r="184" spans="2:18" x14ac:dyDescent="0.15">
      <c r="B184" t="str">
        <f>IF(Simple!B184&lt;&gt;"",Simple!B184,"")</f>
        <v/>
      </c>
      <c r="C184" t="str">
        <f>IF(Simple!C184&lt;&gt;"",Simple!C184,"")</f>
        <v/>
      </c>
      <c r="D184" s="139" t="str">
        <f t="shared" si="8"/>
        <v/>
      </c>
      <c r="E184" s="54" t="str">
        <f t="array" ref="E184">IF(D184&lt;&gt;"",(SUM(IF(D184&gt;Error1,1,0))+1+(SUM(IF(D184=Error1,1,0))-1)/2)/(nsimple+1),"")</f>
        <v/>
      </c>
      <c r="F184" s="54" t="str">
        <f t="shared" si="5"/>
        <v/>
      </c>
      <c r="G184" s="54" t="str">
        <f>IF(AND(Simple!B184&lt;&gt;"",Simple!C184&lt;&gt;""),Simple!$F$26+Simple!$F$25*Simple!B184,"")</f>
        <v/>
      </c>
      <c r="H184" s="53"/>
      <c r="I184" s="53"/>
      <c r="J184" s="53"/>
      <c r="K184" s="53"/>
      <c r="L184" s="53"/>
      <c r="M184" s="53"/>
      <c r="N184" s="53"/>
      <c r="O184" s="113" t="str">
        <f t="shared" si="9"/>
        <v/>
      </c>
      <c r="P184" s="54" t="str">
        <f t="shared" si="10"/>
        <v/>
      </c>
      <c r="Q184" s="53"/>
      <c r="R184" s="122" t="str">
        <f>Simple!C184</f>
        <v/>
      </c>
    </row>
    <row r="185" spans="2:18" x14ac:dyDescent="0.15">
      <c r="B185" t="str">
        <f>IF(Simple!B185&lt;&gt;"",Simple!B185,"")</f>
        <v/>
      </c>
      <c r="C185" t="str">
        <f>IF(Simple!C185&lt;&gt;"",Simple!C185,"")</f>
        <v/>
      </c>
      <c r="D185" s="139" t="str">
        <f t="shared" si="8"/>
        <v/>
      </c>
      <c r="E185" s="54" t="str">
        <f t="array" ref="E185">IF(D185&lt;&gt;"",(SUM(IF(D185&gt;Error1,1,0))+1+(SUM(IF(D185=Error1,1,0))-1)/2)/(nsimple+1),"")</f>
        <v/>
      </c>
      <c r="F185" s="54" t="str">
        <f t="shared" si="5"/>
        <v/>
      </c>
      <c r="G185" s="54" t="str">
        <f>IF(AND(Simple!B185&lt;&gt;"",Simple!C185&lt;&gt;""),Simple!$F$26+Simple!$F$25*Simple!B185,"")</f>
        <v/>
      </c>
      <c r="H185" s="53"/>
      <c r="I185" s="53"/>
      <c r="J185" s="53"/>
      <c r="K185" s="53"/>
      <c r="L185" s="53"/>
      <c r="M185" s="53"/>
      <c r="N185" s="53"/>
      <c r="O185" s="113" t="str">
        <f t="shared" si="9"/>
        <v/>
      </c>
      <c r="P185" s="54" t="str">
        <f t="shared" si="10"/>
        <v/>
      </c>
      <c r="Q185" s="53"/>
      <c r="R185" s="122" t="str">
        <f>Simple!C185</f>
        <v/>
      </c>
    </row>
    <row r="186" spans="2:18" x14ac:dyDescent="0.15">
      <c r="B186" t="str">
        <f>IF(Simple!B186&lt;&gt;"",Simple!B186,"")</f>
        <v/>
      </c>
      <c r="C186" t="str">
        <f>IF(Simple!C186&lt;&gt;"",Simple!C186,"")</f>
        <v/>
      </c>
      <c r="D186" s="139" t="str">
        <f t="shared" si="8"/>
        <v/>
      </c>
      <c r="E186" s="54" t="str">
        <f t="array" ref="E186">IF(D186&lt;&gt;"",(SUM(IF(D186&gt;Error1,1,0))+1+(SUM(IF(D186=Error1,1,0))-1)/2)/(nsimple+1),"")</f>
        <v/>
      </c>
      <c r="F186" s="54" t="str">
        <f t="shared" si="5"/>
        <v/>
      </c>
      <c r="G186" s="54" t="str">
        <f>IF(AND(Simple!B186&lt;&gt;"",Simple!C186&lt;&gt;""),Simple!$F$26+Simple!$F$25*Simple!B186,"")</f>
        <v/>
      </c>
      <c r="H186" s="53"/>
      <c r="I186" s="53"/>
      <c r="J186" s="53"/>
      <c r="K186" s="53"/>
      <c r="L186" s="53"/>
      <c r="M186" s="53"/>
      <c r="N186" s="53"/>
      <c r="O186" s="113" t="str">
        <f t="shared" si="9"/>
        <v/>
      </c>
      <c r="P186" s="54" t="str">
        <f t="shared" si="10"/>
        <v/>
      </c>
      <c r="Q186" s="53"/>
      <c r="R186" s="122" t="str">
        <f>Simple!C186</f>
        <v/>
      </c>
    </row>
    <row r="187" spans="2:18" x14ac:dyDescent="0.15">
      <c r="B187" t="str">
        <f>IF(Simple!B187&lt;&gt;"",Simple!B187,"")</f>
        <v/>
      </c>
      <c r="C187" t="str">
        <f>IF(Simple!C187&lt;&gt;"",Simple!C187,"")</f>
        <v/>
      </c>
      <c r="D187" s="139" t="str">
        <f t="shared" si="8"/>
        <v/>
      </c>
      <c r="E187" s="54" t="str">
        <f t="array" ref="E187">IF(D187&lt;&gt;"",(SUM(IF(D187&gt;Error1,1,0))+1+(SUM(IF(D187=Error1,1,0))-1)/2)/(nsimple+1),"")</f>
        <v/>
      </c>
      <c r="F187" s="54" t="str">
        <f t="shared" si="5"/>
        <v/>
      </c>
      <c r="G187" s="54" t="str">
        <f>IF(AND(Simple!B187&lt;&gt;"",Simple!C187&lt;&gt;""),Simple!$F$26+Simple!$F$25*Simple!B187,"")</f>
        <v/>
      </c>
      <c r="H187" s="53"/>
      <c r="I187" s="53"/>
      <c r="J187" s="53"/>
      <c r="K187" s="53"/>
      <c r="L187" s="53"/>
      <c r="M187" s="53"/>
      <c r="N187" s="53"/>
      <c r="O187" s="113" t="str">
        <f t="shared" si="9"/>
        <v/>
      </c>
      <c r="P187" s="54" t="str">
        <f t="shared" si="10"/>
        <v/>
      </c>
      <c r="Q187" s="53"/>
      <c r="R187" s="122" t="str">
        <f>Simple!C187</f>
        <v/>
      </c>
    </row>
    <row r="188" spans="2:18" x14ac:dyDescent="0.15">
      <c r="B188" t="str">
        <f>IF(Simple!B188&lt;&gt;"",Simple!B188,"")</f>
        <v/>
      </c>
      <c r="C188" t="str">
        <f>IF(Simple!C188&lt;&gt;"",Simple!C188,"")</f>
        <v/>
      </c>
      <c r="D188" s="139" t="str">
        <f t="shared" si="8"/>
        <v/>
      </c>
      <c r="E188" s="54" t="str">
        <f t="array" ref="E188">IF(D188&lt;&gt;"",(SUM(IF(D188&gt;Error1,1,0))+1+(SUM(IF(D188=Error1,1,0))-1)/2)/(nsimple+1),"")</f>
        <v/>
      </c>
      <c r="F188" s="54" t="str">
        <f t="shared" si="5"/>
        <v/>
      </c>
      <c r="G188" s="54" t="str">
        <f>IF(AND(Simple!B188&lt;&gt;"",Simple!C188&lt;&gt;""),Simple!$F$26+Simple!$F$25*Simple!B188,"")</f>
        <v/>
      </c>
      <c r="H188" s="53"/>
      <c r="I188" s="53"/>
      <c r="J188" s="53"/>
      <c r="K188" s="53"/>
      <c r="L188" s="53"/>
      <c r="M188" s="53"/>
      <c r="N188" s="53"/>
      <c r="O188" s="113" t="str">
        <f t="shared" si="9"/>
        <v/>
      </c>
      <c r="P188" s="54" t="str">
        <f t="shared" si="10"/>
        <v/>
      </c>
      <c r="Q188" s="53"/>
      <c r="R188" s="122" t="str">
        <f>Simple!C188</f>
        <v/>
      </c>
    </row>
    <row r="189" spans="2:18" x14ac:dyDescent="0.15">
      <c r="B189" t="str">
        <f>IF(Simple!B189&lt;&gt;"",Simple!B189,"")</f>
        <v/>
      </c>
      <c r="C189" t="str">
        <f>IF(Simple!C189&lt;&gt;"",Simple!C189,"")</f>
        <v/>
      </c>
      <c r="D189" s="139" t="str">
        <f t="shared" si="8"/>
        <v/>
      </c>
      <c r="E189" s="54" t="str">
        <f t="array" ref="E189">IF(D189&lt;&gt;"",(SUM(IF(D189&gt;Error1,1,0))+1+(SUM(IF(D189=Error1,1,0))-1)/2)/(nsimple+1),"")</f>
        <v/>
      </c>
      <c r="F189" s="54" t="str">
        <f t="shared" si="5"/>
        <v/>
      </c>
      <c r="G189" s="54" t="str">
        <f>IF(AND(Simple!B189&lt;&gt;"",Simple!C189&lt;&gt;""),Simple!$F$26+Simple!$F$25*Simple!B189,"")</f>
        <v/>
      </c>
      <c r="H189" s="53"/>
      <c r="I189" s="53"/>
      <c r="J189" s="53"/>
      <c r="K189" s="53"/>
      <c r="L189" s="53"/>
      <c r="M189" s="53"/>
      <c r="N189" s="53"/>
      <c r="O189" s="113" t="str">
        <f t="shared" si="9"/>
        <v/>
      </c>
      <c r="P189" s="54" t="str">
        <f t="shared" si="10"/>
        <v/>
      </c>
      <c r="Q189" s="53"/>
      <c r="R189" s="122" t="str">
        <f>Simple!C189</f>
        <v/>
      </c>
    </row>
    <row r="190" spans="2:18" x14ac:dyDescent="0.15">
      <c r="B190" t="str">
        <f>IF(Simple!B190&lt;&gt;"",Simple!B190,"")</f>
        <v/>
      </c>
      <c r="C190" t="str">
        <f>IF(Simple!C190&lt;&gt;"",Simple!C190,"")</f>
        <v/>
      </c>
      <c r="D190" s="139" t="str">
        <f t="shared" si="8"/>
        <v/>
      </c>
      <c r="E190" s="54" t="str">
        <f t="array" ref="E190">IF(D190&lt;&gt;"",(SUM(IF(D190&gt;Error1,1,0))+1+(SUM(IF(D190=Error1,1,0))-1)/2)/(nsimple+1),"")</f>
        <v/>
      </c>
      <c r="F190" s="54" t="str">
        <f t="shared" si="5"/>
        <v/>
      </c>
      <c r="G190" s="54" t="str">
        <f>IF(AND(Simple!B190&lt;&gt;"",Simple!C190&lt;&gt;""),Simple!$F$26+Simple!$F$25*Simple!B190,"")</f>
        <v/>
      </c>
      <c r="H190" s="53"/>
      <c r="I190" s="53"/>
      <c r="J190" s="53"/>
      <c r="K190" s="53"/>
      <c r="L190" s="53"/>
      <c r="M190" s="53"/>
      <c r="N190" s="53"/>
      <c r="O190" s="113" t="str">
        <f t="shared" si="9"/>
        <v/>
      </c>
      <c r="P190" s="54" t="str">
        <f t="shared" si="10"/>
        <v/>
      </c>
      <c r="Q190" s="53"/>
      <c r="R190" s="122" t="str">
        <f>Simple!C190</f>
        <v/>
      </c>
    </row>
    <row r="191" spans="2:18" x14ac:dyDescent="0.15">
      <c r="B191" t="str">
        <f>IF(Simple!B191&lt;&gt;"",Simple!B191,"")</f>
        <v/>
      </c>
      <c r="C191" t="str">
        <f>IF(Simple!C191&lt;&gt;"",Simple!C191,"")</f>
        <v/>
      </c>
      <c r="D191" s="139" t="str">
        <f t="shared" si="8"/>
        <v/>
      </c>
      <c r="E191" s="54" t="str">
        <f t="array" ref="E191">IF(D191&lt;&gt;"",(SUM(IF(D191&gt;Error1,1,0))+1+(SUM(IF(D191=Error1,1,0))-1)/2)/(nsimple+1),"")</f>
        <v/>
      </c>
      <c r="F191" s="54" t="str">
        <f t="shared" si="5"/>
        <v/>
      </c>
      <c r="G191" s="54" t="str">
        <f>IF(AND(Simple!B191&lt;&gt;"",Simple!C191&lt;&gt;""),Simple!$F$26+Simple!$F$25*Simple!B191,"")</f>
        <v/>
      </c>
      <c r="H191" s="53"/>
      <c r="I191" s="53"/>
      <c r="J191" s="53"/>
      <c r="K191" s="53"/>
      <c r="L191" s="53"/>
      <c r="M191" s="53"/>
      <c r="N191" s="53"/>
      <c r="O191" s="113" t="str">
        <f t="shared" si="9"/>
        <v/>
      </c>
      <c r="P191" s="54" t="str">
        <f t="shared" si="10"/>
        <v/>
      </c>
      <c r="Q191" s="53"/>
      <c r="R191" s="122" t="str">
        <f>Simple!C191</f>
        <v/>
      </c>
    </row>
    <row r="192" spans="2:18" x14ac:dyDescent="0.15">
      <c r="B192" t="str">
        <f>IF(Simple!B192&lt;&gt;"",Simple!B192,"")</f>
        <v/>
      </c>
      <c r="C192" t="str">
        <f>IF(Simple!C192&lt;&gt;"",Simple!C192,"")</f>
        <v/>
      </c>
      <c r="D192" s="139" t="str">
        <f t="shared" si="8"/>
        <v/>
      </c>
      <c r="E192" s="54" t="str">
        <f t="array" ref="E192">IF(D192&lt;&gt;"",(SUM(IF(D192&gt;Error1,1,0))+1+(SUM(IF(D192=Error1,1,0))-1)/2)/(nsimple+1),"")</f>
        <v/>
      </c>
      <c r="F192" s="54" t="str">
        <f t="shared" si="5"/>
        <v/>
      </c>
      <c r="G192" s="54" t="str">
        <f>IF(AND(Simple!B192&lt;&gt;"",Simple!C192&lt;&gt;""),Simple!$F$26+Simple!$F$25*Simple!B192,"")</f>
        <v/>
      </c>
      <c r="H192" s="53"/>
      <c r="I192" s="53"/>
      <c r="J192" s="53"/>
      <c r="K192" s="53"/>
      <c r="L192" s="53"/>
      <c r="M192" s="53"/>
      <c r="N192" s="53"/>
      <c r="O192" s="113" t="str">
        <f t="shared" si="9"/>
        <v/>
      </c>
      <c r="P192" s="54" t="str">
        <f t="shared" si="10"/>
        <v/>
      </c>
      <c r="Q192" s="53"/>
      <c r="R192" s="122" t="str">
        <f>Simple!C192</f>
        <v/>
      </c>
    </row>
    <row r="193" spans="2:18" x14ac:dyDescent="0.15">
      <c r="B193" t="str">
        <f>IF(Simple!B193&lt;&gt;"",Simple!B193,"")</f>
        <v/>
      </c>
      <c r="C193" t="str">
        <f>IF(Simple!C193&lt;&gt;"",Simple!C193,"")</f>
        <v/>
      </c>
      <c r="D193" s="139" t="str">
        <f t="shared" si="8"/>
        <v/>
      </c>
      <c r="E193" s="54" t="str">
        <f t="array" ref="E193">IF(D193&lt;&gt;"",(SUM(IF(D193&gt;Error1,1,0))+1+(SUM(IF(D193=Error1,1,0))-1)/2)/(nsimple+1),"")</f>
        <v/>
      </c>
      <c r="F193" s="54" t="str">
        <f t="shared" si="5"/>
        <v/>
      </c>
      <c r="G193" s="54" t="str">
        <f>IF(AND(Simple!B193&lt;&gt;"",Simple!C193&lt;&gt;""),Simple!$F$26+Simple!$F$25*Simple!B193,"")</f>
        <v/>
      </c>
      <c r="H193" s="53"/>
      <c r="I193" s="53"/>
      <c r="J193" s="53"/>
      <c r="K193" s="53"/>
      <c r="L193" s="53"/>
      <c r="M193" s="53"/>
      <c r="N193" s="53"/>
      <c r="O193" s="113" t="str">
        <f t="shared" si="9"/>
        <v/>
      </c>
      <c r="P193" s="54" t="str">
        <f t="shared" si="10"/>
        <v/>
      </c>
      <c r="Q193" s="53"/>
      <c r="R193" s="122" t="str">
        <f>Simple!C193</f>
        <v/>
      </c>
    </row>
    <row r="194" spans="2:18" x14ac:dyDescent="0.15">
      <c r="B194" t="str">
        <f>IF(Simple!B194&lt;&gt;"",Simple!B194,"")</f>
        <v/>
      </c>
      <c r="C194" t="str">
        <f>IF(Simple!C194&lt;&gt;"",Simple!C194,"")</f>
        <v/>
      </c>
      <c r="D194" s="139" t="str">
        <f t="shared" si="8"/>
        <v/>
      </c>
      <c r="E194" s="54" t="str">
        <f t="array" ref="E194">IF(D194&lt;&gt;"",(SUM(IF(D194&gt;Error1,1,0))+1+(SUM(IF(D194=Error1,1,0))-1)/2)/(nsimple+1),"")</f>
        <v/>
      </c>
      <c r="F194" s="54" t="str">
        <f t="shared" si="5"/>
        <v/>
      </c>
      <c r="G194" s="54" t="str">
        <f>IF(AND(Simple!B194&lt;&gt;"",Simple!C194&lt;&gt;""),Simple!$F$26+Simple!$F$25*Simple!B194,"")</f>
        <v/>
      </c>
      <c r="H194" s="53"/>
      <c r="I194" s="53"/>
      <c r="J194" s="53"/>
      <c r="K194" s="53"/>
      <c r="L194" s="53"/>
      <c r="M194" s="53"/>
      <c r="N194" s="53"/>
      <c r="O194" s="113" t="str">
        <f t="shared" si="9"/>
        <v/>
      </c>
      <c r="P194" s="54" t="str">
        <f t="shared" si="10"/>
        <v/>
      </c>
      <c r="Q194" s="53"/>
      <c r="R194" s="122" t="str">
        <f>Simple!C194</f>
        <v/>
      </c>
    </row>
    <row r="195" spans="2:18" x14ac:dyDescent="0.15">
      <c r="B195" t="str">
        <f>IF(Simple!B195&lt;&gt;"",Simple!B195,"")</f>
        <v/>
      </c>
      <c r="C195" t="str">
        <f>IF(Simple!C195&lt;&gt;"",Simple!C195,"")</f>
        <v/>
      </c>
      <c r="D195" s="139" t="str">
        <f t="shared" si="8"/>
        <v/>
      </c>
      <c r="E195" s="54" t="str">
        <f t="array" ref="E195">IF(D195&lt;&gt;"",(SUM(IF(D195&gt;Error1,1,0))+1+(SUM(IF(D195=Error1,1,0))-1)/2)/(nsimple+1),"")</f>
        <v/>
      </c>
      <c r="F195" s="54" t="str">
        <f t="shared" si="5"/>
        <v/>
      </c>
      <c r="G195" s="54" t="str">
        <f>IF(AND(Simple!B195&lt;&gt;"",Simple!C195&lt;&gt;""),Simple!$F$26+Simple!$F$25*Simple!B195,"")</f>
        <v/>
      </c>
      <c r="H195" s="53"/>
      <c r="I195" s="53"/>
      <c r="J195" s="53"/>
      <c r="K195" s="53"/>
      <c r="L195" s="53"/>
      <c r="M195" s="53"/>
      <c r="N195" s="53"/>
      <c r="O195" s="113" t="str">
        <f t="shared" si="9"/>
        <v/>
      </c>
      <c r="P195" s="54" t="str">
        <f t="shared" si="10"/>
        <v/>
      </c>
      <c r="Q195" s="53"/>
      <c r="R195" s="122" t="str">
        <f>Simple!C195</f>
        <v/>
      </c>
    </row>
    <row r="196" spans="2:18" x14ac:dyDescent="0.15">
      <c r="B196" t="str">
        <f>IF(Simple!B196&lt;&gt;"",Simple!B196,"")</f>
        <v/>
      </c>
      <c r="C196" t="str">
        <f>IF(Simple!C196&lt;&gt;"",Simple!C196,"")</f>
        <v/>
      </c>
      <c r="D196" s="139" t="str">
        <f t="shared" si="8"/>
        <v/>
      </c>
      <c r="E196" s="54" t="str">
        <f t="array" ref="E196">IF(D196&lt;&gt;"",(SUM(IF(D196&gt;Error1,1,0))+1+(SUM(IF(D196=Error1,1,0))-1)/2)/(nsimple+1),"")</f>
        <v/>
      </c>
      <c r="F196" s="54" t="str">
        <f t="shared" si="5"/>
        <v/>
      </c>
      <c r="G196" s="54" t="str">
        <f>IF(AND(Simple!B196&lt;&gt;"",Simple!C196&lt;&gt;""),Simple!$F$26+Simple!$F$25*Simple!B196,"")</f>
        <v/>
      </c>
      <c r="H196" s="53"/>
      <c r="I196" s="53"/>
      <c r="J196" s="53"/>
      <c r="K196" s="53"/>
      <c r="L196" s="53"/>
      <c r="M196" s="53"/>
      <c r="N196" s="53"/>
      <c r="O196" s="113" t="str">
        <f t="shared" si="9"/>
        <v/>
      </c>
      <c r="P196" s="54" t="str">
        <f t="shared" si="10"/>
        <v/>
      </c>
      <c r="Q196" s="53"/>
      <c r="R196" s="122" t="str">
        <f>Simple!C196</f>
        <v/>
      </c>
    </row>
    <row r="197" spans="2:18" x14ac:dyDescent="0.15">
      <c r="B197" t="str">
        <f>IF(Simple!B197&lt;&gt;"",Simple!B197,"")</f>
        <v/>
      </c>
      <c r="C197" t="str">
        <f>IF(Simple!C197&lt;&gt;"",Simple!C197,"")</f>
        <v/>
      </c>
      <c r="D197" s="139" t="str">
        <f t="shared" si="8"/>
        <v/>
      </c>
      <c r="E197" s="54" t="str">
        <f t="array" ref="E197">IF(D197&lt;&gt;"",(SUM(IF(D197&gt;Error1,1,0))+1+(SUM(IF(D197=Error1,1,0))-1)/2)/(nsimple+1),"")</f>
        <v/>
      </c>
      <c r="F197" s="54" t="str">
        <f t="shared" si="5"/>
        <v/>
      </c>
      <c r="G197" s="54" t="str">
        <f>IF(AND(Simple!B197&lt;&gt;"",Simple!C197&lt;&gt;""),Simple!$F$26+Simple!$F$25*Simple!B197,"")</f>
        <v/>
      </c>
      <c r="H197" s="53"/>
      <c r="I197" s="53"/>
      <c r="J197" s="53"/>
      <c r="K197" s="53"/>
      <c r="L197" s="53"/>
      <c r="M197" s="53"/>
      <c r="N197" s="53"/>
      <c r="O197" s="113" t="str">
        <f t="shared" si="9"/>
        <v/>
      </c>
      <c r="P197" s="54" t="str">
        <f t="shared" si="10"/>
        <v/>
      </c>
      <c r="Q197" s="53"/>
      <c r="R197" s="122" t="str">
        <f>Simple!C197</f>
        <v/>
      </c>
    </row>
    <row r="198" spans="2:18" x14ac:dyDescent="0.15">
      <c r="B198" t="str">
        <f>IF(Simple!B198&lt;&gt;"",Simple!B198,"")</f>
        <v/>
      </c>
      <c r="C198" t="str">
        <f>IF(Simple!C198&lt;&gt;"",Simple!C198,"")</f>
        <v/>
      </c>
      <c r="D198" s="139" t="str">
        <f t="shared" ref="D198:D204" si="11">IF(AND(B198&lt;&gt;"",C198&lt;&gt;""),C198-($Q$5*B198+$Q$6),"")</f>
        <v/>
      </c>
      <c r="E198" s="54" t="str">
        <f t="array" ref="E198">IF(D198&lt;&gt;"",(SUM(IF(D198&gt;Error1,1,0))+1+(SUM(IF(D198=Error1,1,0))-1)/2)/(nsimple+1),"")</f>
        <v/>
      </c>
      <c r="F198" s="54" t="str">
        <f t="shared" si="5"/>
        <v/>
      </c>
      <c r="G198" s="54" t="str">
        <f>IF(AND(Simple!B198&lt;&gt;"",Simple!C198&lt;&gt;""),Simple!$F$26+Simple!$F$25*Simple!B198,"")</f>
        <v/>
      </c>
      <c r="H198" s="53"/>
      <c r="I198" s="53"/>
      <c r="J198" s="53"/>
      <c r="K198" s="53"/>
      <c r="L198" s="53"/>
      <c r="M198" s="53"/>
      <c r="N198" s="53"/>
      <c r="O198" s="113" t="str">
        <f t="shared" ref="O198:O205" si="12">IF(P198&lt;&gt;"",IF(ABS(P198)&gt;=2.6,"Check",""),"")</f>
        <v/>
      </c>
      <c r="P198" s="54" t="str">
        <f t="shared" ref="P198:P205" si="13">IF(D198&lt;&gt;"",D198/STDEV($D$5:$D$204),"")</f>
        <v/>
      </c>
      <c r="Q198" s="53"/>
      <c r="R198" s="122" t="str">
        <f>Simple!C198</f>
        <v/>
      </c>
    </row>
    <row r="199" spans="2:18" x14ac:dyDescent="0.15">
      <c r="B199" t="str">
        <f>IF(Simple!B199&lt;&gt;"",Simple!B199,"")</f>
        <v/>
      </c>
      <c r="C199" t="str">
        <f>IF(Simple!C199&lt;&gt;"",Simple!C199,"")</f>
        <v/>
      </c>
      <c r="D199" s="139" t="str">
        <f t="shared" si="11"/>
        <v/>
      </c>
      <c r="E199" s="54" t="str">
        <f t="array" ref="E199">IF(D199&lt;&gt;"",(SUM(IF(D199&gt;Error1,1,0))+1+(SUM(IF(D199=Error1,1,0))-1)/2)/(nsimple+1),"")</f>
        <v/>
      </c>
      <c r="F199" s="54" t="str">
        <f t="shared" si="5"/>
        <v/>
      </c>
      <c r="G199" s="54" t="str">
        <f>IF(AND(Simple!B199&lt;&gt;"",Simple!C199&lt;&gt;""),Simple!$F$26+Simple!$F$25*Simple!B199,"")</f>
        <v/>
      </c>
      <c r="H199" s="53"/>
      <c r="I199" s="53"/>
      <c r="J199" s="53"/>
      <c r="K199" s="53"/>
      <c r="L199" s="53"/>
      <c r="M199" s="53"/>
      <c r="N199" s="53"/>
      <c r="O199" s="113" t="str">
        <f t="shared" si="12"/>
        <v/>
      </c>
      <c r="P199" s="54" t="str">
        <f t="shared" si="13"/>
        <v/>
      </c>
      <c r="Q199" s="53"/>
      <c r="R199" s="122" t="str">
        <f>Simple!C199</f>
        <v/>
      </c>
    </row>
    <row r="200" spans="2:18" x14ac:dyDescent="0.15">
      <c r="B200" t="str">
        <f>IF(Simple!B200&lt;&gt;"",Simple!B200,"")</f>
        <v/>
      </c>
      <c r="C200" t="str">
        <f>IF(Simple!C200&lt;&gt;"",Simple!C200,"")</f>
        <v/>
      </c>
      <c r="D200" s="139" t="str">
        <f t="shared" si="11"/>
        <v/>
      </c>
      <c r="E200" s="54" t="str">
        <f t="array" ref="E200">IF(D200&lt;&gt;"",(SUM(IF(D200&gt;Error1,1,0))+1+(SUM(IF(D200=Error1,1,0))-1)/2)/(nsimple+1),"")</f>
        <v/>
      </c>
      <c r="F200" s="54" t="str">
        <f t="shared" si="5"/>
        <v/>
      </c>
      <c r="G200" s="54" t="str">
        <f>IF(AND(Simple!B200&lt;&gt;"",Simple!C200&lt;&gt;""),Simple!$F$26+Simple!$F$25*Simple!B200,"")</f>
        <v/>
      </c>
      <c r="H200" s="53"/>
      <c r="I200" s="53"/>
      <c r="J200" s="53"/>
      <c r="K200" s="53"/>
      <c r="L200" s="53"/>
      <c r="M200" s="53"/>
      <c r="N200" s="53"/>
      <c r="O200" s="113" t="str">
        <f t="shared" si="12"/>
        <v/>
      </c>
      <c r="P200" s="54" t="str">
        <f t="shared" si="13"/>
        <v/>
      </c>
      <c r="Q200" s="53"/>
      <c r="R200" s="122" t="str">
        <f>Simple!C200</f>
        <v/>
      </c>
    </row>
    <row r="201" spans="2:18" x14ac:dyDescent="0.15">
      <c r="B201" t="str">
        <f>IF(Simple!B201&lt;&gt;"",Simple!B201,"")</f>
        <v/>
      </c>
      <c r="C201" t="str">
        <f>IF(Simple!C201&lt;&gt;"",Simple!C201,"")</f>
        <v/>
      </c>
      <c r="D201" s="139" t="str">
        <f t="shared" si="11"/>
        <v/>
      </c>
      <c r="E201" s="54" t="str">
        <f t="array" ref="E201">IF(D201&lt;&gt;"",(SUM(IF(D201&gt;Error1,1,0))+1+(SUM(IF(D201=Error1,1,0))-1)/2)/(nsimple+1),"")</f>
        <v/>
      </c>
      <c r="F201" s="54" t="str">
        <f t="shared" si="5"/>
        <v/>
      </c>
      <c r="G201" s="54" t="str">
        <f>IF(AND(Simple!B201&lt;&gt;"",Simple!C201&lt;&gt;""),Simple!$F$26+Simple!$F$25*Simple!B201,"")</f>
        <v/>
      </c>
      <c r="H201" s="53"/>
      <c r="I201" s="53"/>
      <c r="J201" s="53"/>
      <c r="K201" s="53"/>
      <c r="L201" s="53"/>
      <c r="M201" s="53"/>
      <c r="N201" s="53"/>
      <c r="O201" s="113" t="str">
        <f t="shared" si="12"/>
        <v/>
      </c>
      <c r="P201" s="54" t="str">
        <f t="shared" si="13"/>
        <v/>
      </c>
      <c r="Q201" s="53"/>
      <c r="R201" s="122" t="str">
        <f>Simple!C201</f>
        <v/>
      </c>
    </row>
    <row r="202" spans="2:18" x14ac:dyDescent="0.15">
      <c r="B202" t="str">
        <f>IF(Simple!B202&lt;&gt;"",Simple!B202,"")</f>
        <v/>
      </c>
      <c r="C202" t="str">
        <f>IF(Simple!C202&lt;&gt;"",Simple!C202,"")</f>
        <v/>
      </c>
      <c r="D202" s="139" t="str">
        <f t="shared" si="11"/>
        <v/>
      </c>
      <c r="E202" s="54" t="str">
        <f t="array" ref="E202">IF(D202&lt;&gt;"",(SUM(IF(D202&gt;Error1,1,0))+1+(SUM(IF(D202=Error1,1,0))-1)/2)/(nsimple+1),"")</f>
        <v/>
      </c>
      <c r="F202" s="54" t="str">
        <f t="shared" si="5"/>
        <v/>
      </c>
      <c r="G202" s="54" t="str">
        <f>IF(AND(Simple!B202&lt;&gt;"",Simple!C202&lt;&gt;""),Simple!$F$26+Simple!$F$25*Simple!B202,"")</f>
        <v/>
      </c>
      <c r="H202" s="53"/>
      <c r="I202" s="53"/>
      <c r="J202" s="53"/>
      <c r="K202" s="53"/>
      <c r="L202" s="53"/>
      <c r="M202" s="53"/>
      <c r="N202" s="53"/>
      <c r="O202" s="113" t="str">
        <f t="shared" si="12"/>
        <v/>
      </c>
      <c r="P202" s="54" t="str">
        <f t="shared" si="13"/>
        <v/>
      </c>
      <c r="Q202" s="53"/>
      <c r="R202" s="122" t="str">
        <f>Simple!C202</f>
        <v/>
      </c>
    </row>
    <row r="203" spans="2:18" x14ac:dyDescent="0.15">
      <c r="B203" t="str">
        <f>IF(Simple!B203&lt;&gt;"",Simple!B203,"")</f>
        <v/>
      </c>
      <c r="C203" t="str">
        <f>IF(Simple!C203&lt;&gt;"",Simple!C203,"")</f>
        <v/>
      </c>
      <c r="D203" s="139" t="str">
        <f t="shared" si="11"/>
        <v/>
      </c>
      <c r="E203" s="54" t="str">
        <f t="array" ref="E203">IF(D203&lt;&gt;"",(SUM(IF(D203&gt;Error1,1,0))+1+(SUM(IF(D203=Error1,1,0))-1)/2)/(nsimple+1),"")</f>
        <v/>
      </c>
      <c r="F203" s="54" t="str">
        <f t="shared" si="5"/>
        <v/>
      </c>
      <c r="G203" s="54" t="str">
        <f>IF(AND(Simple!B203&lt;&gt;"",Simple!C203&lt;&gt;""),Simple!$F$26+Simple!$F$25*Simple!B203,"")</f>
        <v/>
      </c>
      <c r="H203" s="53"/>
      <c r="I203" s="53"/>
      <c r="J203" s="53"/>
      <c r="K203" s="53"/>
      <c r="L203" s="53"/>
      <c r="M203" s="53"/>
      <c r="N203" s="53"/>
      <c r="O203" s="113" t="str">
        <f t="shared" si="12"/>
        <v/>
      </c>
      <c r="P203" s="54" t="str">
        <f t="shared" si="13"/>
        <v/>
      </c>
      <c r="Q203" s="53"/>
      <c r="R203" s="122" t="str">
        <f>Simple!C203</f>
        <v/>
      </c>
    </row>
    <row r="204" spans="2:18" x14ac:dyDescent="0.15">
      <c r="B204" t="str">
        <f>IF(Simple!B204&lt;&gt;"",Simple!B204,"")</f>
        <v/>
      </c>
      <c r="C204" t="str">
        <f>IF(Simple!C204&lt;&gt;"",Simple!C204,"")</f>
        <v/>
      </c>
      <c r="D204" s="139" t="str">
        <f t="shared" si="11"/>
        <v/>
      </c>
      <c r="E204" s="54" t="str">
        <f t="array" ref="E204">IF(D204&lt;&gt;"",(SUM(IF(D204&gt;Error1,1,0))+1+(SUM(IF(D204=Error1,1,0))-1)/2)/(nsimple+1),"")</f>
        <v/>
      </c>
      <c r="F204" s="54" t="str">
        <f t="shared" si="5"/>
        <v/>
      </c>
      <c r="G204" s="54" t="str">
        <f>IF(AND(Simple!B204&lt;&gt;"",Simple!C204&lt;&gt;""),Simple!$F$26+Simple!$F$25*Simple!B204,"")</f>
        <v/>
      </c>
      <c r="H204" s="53"/>
      <c r="I204" s="53"/>
      <c r="J204" s="53"/>
      <c r="K204" s="53"/>
      <c r="L204" s="53"/>
      <c r="M204" s="53"/>
      <c r="N204" s="53"/>
      <c r="O204" s="113" t="str">
        <f t="shared" si="12"/>
        <v/>
      </c>
      <c r="P204" s="54" t="str">
        <f t="shared" si="13"/>
        <v/>
      </c>
      <c r="Q204" s="53"/>
      <c r="R204" s="122" t="str">
        <f>Simple!C204</f>
        <v/>
      </c>
    </row>
    <row r="205" spans="2:18" hidden="1" x14ac:dyDescent="0.15">
      <c r="C205" s="53"/>
      <c r="D205" s="56" t="str">
        <f ca="1">IF(D5="",0,"")</f>
        <v/>
      </c>
      <c r="E205" s="54" t="str">
        <f t="array" aca="1" ref="E205" ca="1">IF(D205&lt;&gt;"",(SUM(IF(D205&gt;Error1,1,0))+1+(SUM(IF(D205=Error1,1,0))-1)/2)/(nsimple+1),"")</f>
        <v/>
      </c>
      <c r="F205" s="56" t="str">
        <f ca="1">IF(D5="",0,"")</f>
        <v/>
      </c>
      <c r="G205" s="120" t="str">
        <f>IF(AND(Simple!B205&lt;&gt;"",Simple!C205&lt;&gt;""),Simple!$F$26+Simple!$F$25*Simple!B205,"")</f>
        <v/>
      </c>
      <c r="H205" s="53"/>
      <c r="I205" s="53"/>
      <c r="J205" s="53"/>
      <c r="K205" s="53"/>
      <c r="L205" s="53"/>
      <c r="M205" s="53"/>
      <c r="N205" s="53"/>
      <c r="O205" s="121" t="str">
        <f t="shared" ca="1" si="12"/>
        <v/>
      </c>
      <c r="P205" s="120" t="str">
        <f t="shared" ca="1" si="13"/>
        <v/>
      </c>
      <c r="Q205" s="53"/>
      <c r="R205" s="119">
        <f>Simple!C205</f>
        <v>0</v>
      </c>
    </row>
    <row r="206" spans="2:18" x14ac:dyDescent="0.15"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</row>
    <row r="207" spans="2:18" x14ac:dyDescent="0.15"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</row>
    <row r="208" spans="2:18" x14ac:dyDescent="0.15"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</sheetData>
  <sheetProtection sheet="1" objects="1" scenarios="1"/>
  <mergeCells count="1">
    <mergeCell ref="G1:M1"/>
  </mergeCells>
  <pageMargins left="0.75" right="0.75" top="1" bottom="1" header="0.5" footer="0.5"/>
  <pageSetup orientation="portrait" horizont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56"/>
  <sheetViews>
    <sheetView zoomScale="140" zoomScaleNormal="140" workbookViewId="0">
      <selection activeCell="B1" sqref="B1:H1"/>
    </sheetView>
  </sheetViews>
  <sheetFormatPr baseColWidth="10" defaultColWidth="11.5" defaultRowHeight="13" x14ac:dyDescent="0.15"/>
  <cols>
    <col min="1" max="1" width="6" customWidth="1"/>
    <col min="2" max="2" width="12.5" customWidth="1"/>
    <col min="3" max="3" width="13.5" customWidth="1"/>
    <col min="4" max="4" width="14.1640625" customWidth="1"/>
    <col min="5" max="5" width="13.83203125" customWidth="1"/>
    <col min="6" max="6" width="13.6640625" customWidth="1"/>
    <col min="7" max="7" width="5.5" style="14" customWidth="1"/>
    <col min="8" max="8" width="15.1640625" customWidth="1"/>
    <col min="9" max="9" width="12" customWidth="1"/>
    <col min="10" max="10" width="12" hidden="1" customWidth="1"/>
    <col min="11" max="20" width="9.1640625" hidden="1" customWidth="1"/>
  </cols>
  <sheetData>
    <row r="1" spans="1:25" ht="16" x14ac:dyDescent="0.2">
      <c r="A1" s="21"/>
      <c r="B1" s="172" t="s">
        <v>22</v>
      </c>
      <c r="C1" s="173"/>
      <c r="D1" s="173"/>
      <c r="E1" s="173"/>
      <c r="F1" s="173"/>
      <c r="G1" s="173"/>
      <c r="H1" s="173"/>
    </row>
    <row r="2" spans="1:25" x14ac:dyDescent="0.15">
      <c r="A2" s="14"/>
      <c r="B2" s="14"/>
    </row>
    <row r="3" spans="1:25" hidden="1" x14ac:dyDescent="0.15">
      <c r="A3" s="9"/>
      <c r="B3" s="169" t="s">
        <v>21</v>
      </c>
      <c r="C3" s="170"/>
      <c r="D3" s="171"/>
      <c r="E3" s="134">
        <f>IF(AND(B7&lt;&gt;"",C7="",D7="",E7="",F7=""),1,IF(AND(B7&lt;&gt;"",C7&lt;&gt;"",D7="",E7="",F7=""),2,IF(AND(B7&lt;&gt;"",C7&lt;&gt;"",D7&lt;&gt;"",E7="",F7=""),3,IF(AND(B7&lt;&gt;"",C7&lt;&gt;"",D7&lt;&gt;"",E7&lt;&gt;"",F7=""),4,IF(AND(B7&lt;&gt;"",C7&lt;&gt;"",D7&lt;&gt;"",E7&lt;&gt;"",F7&lt;&gt;""),5,"")))))</f>
        <v>5</v>
      </c>
      <c r="G3"/>
      <c r="I3" s="14"/>
    </row>
    <row r="4" spans="1:25" ht="16" customHeight="1" x14ac:dyDescent="0.15">
      <c r="A4" s="9"/>
      <c r="B4" s="174" t="s">
        <v>80</v>
      </c>
      <c r="C4" s="175"/>
      <c r="D4" s="175"/>
      <c r="E4" s="175"/>
      <c r="F4" s="176"/>
    </row>
    <row r="5" spans="1:25" ht="16" x14ac:dyDescent="0.2">
      <c r="A5" s="11"/>
      <c r="B5" s="18" t="s">
        <v>23</v>
      </c>
      <c r="C5" s="18" t="s">
        <v>24</v>
      </c>
      <c r="D5" s="18" t="s">
        <v>25</v>
      </c>
      <c r="E5" s="18" t="s">
        <v>26</v>
      </c>
      <c r="F5" s="18" t="s">
        <v>27</v>
      </c>
      <c r="G5" s="17"/>
      <c r="H5" s="20" t="s">
        <v>18</v>
      </c>
    </row>
    <row r="6" spans="1:25" ht="16" x14ac:dyDescent="0.2">
      <c r="A6" s="10"/>
      <c r="B6" s="85" t="str">
        <f>IF(Data!$N$8=1,Data!$B$2,IF(Data!$N$8=2,Data!$C$2,IF(Data!$N$8=3,Data!$D$2,IF(Data!$N$8=4,Data!$E$2,IF(Data!$N$8=5,Data!$F$2,IF(Data!$N$8=6,Data!$G$2,IF(Data!$N$8=7,Data!$H$2,IF(Data!$N$8=8,Data!$I$2,IF(Data!$N$8=9,Data!$J2,IF(Data!$N$8=10,Data!$K$2,""))))))))))</f>
        <v>Income</v>
      </c>
      <c r="C6" s="86" t="str">
        <f>IF(Data!$N$9=1,Data!$B$2,IF(Data!$N$9=2,Data!$C$2,IF(Data!$N$9=3,Data!$D$2,IF(Data!$N$9=4,Data!$E$2,IF(Data!$N$9=5,Data!$F$2,IF(Data!$N$9=6,Data!$G$2,IF(Data!$N$9=7,Data!$H$2,IF(Data!$N$9=8,Data!$I$2,IF(Data!$N$9=9,Data!$J2,IF(Data!$N$9=10,Data!$K$2,""))))))))))</f>
        <v>HsHld</v>
      </c>
      <c r="D6" s="87" t="str">
        <f>IF(Data!$N$10=1,Data!$B$2,IF(Data!$N$10=2,Data!$C$2,IF(Data!$N$10=3,Data!$D$2,IF(Data!$N$10=4,Data!$E$2,IF(Data!$N$10=5,Data!$F$2,IF(Data!$N$10=6,Data!$G$2,IF(Data!$N$10=7,Data!$H$2,IF(Data!$N$10=8,Data!$I$2,IF(Data!$N$10=9,Data!$J2,IF(Data!$N$10=10,Data!$K$2,""))))))))))</f>
        <v>Gender</v>
      </c>
      <c r="E6" s="87" t="str">
        <f>IF(Data!$N$11=1,Data!$B$2,IF(Data!$N$11=2,Data!$C$2,IF(Data!$N$11=3,Data!$D$2,IF(Data!$N$11=4,Data!$E$2,IF(Data!$N$11=5,Data!$F$2,IF(Data!$N$11=6,Data!$G$2,IF(Data!$N$11=7,Data!$H$2,IF(Data!$N$11=8,Data!$I$2,IF(Data!$N$11=9,Data!$J2,IF(Data!$N$11=10,Data!$K$2,""))))))))))</f>
        <v>EdLevel</v>
      </c>
      <c r="F6" s="85" t="str">
        <f>IF(Data!$N$12=1,Data!$B$2,IF(Data!$N$12=2,Data!$C$2,IF(Data!$N$12=3,Data!$D$2,IF(Data!$N$12=4,Data!$E$2,IF(Data!$N$12=5,Data!$F$2,IF(Data!$N$12=6,Data!$G$2,IF(Data!$N$12=7,Data!$H$2,IF(Data!$N$12=8,Data!$I$2,IF(Data!$N$12=9,Data!$J2,IF(Data!$N$12=10,Data!$K$2,""))))))))))</f>
        <v>Age</v>
      </c>
      <c r="G6" s="19"/>
      <c r="H6" s="20" t="str">
        <f>IF(Data!$N$14=1,Data!$B$2,IF(Data!$N$14=2,Data!$C$2,IF(Data!$N$14=3,Data!$D$2,IF(Data!$N$14=4,Data!$E$2,IF(Data!$N$14=5,Data!$F$2,IF(Data!$N$14=6,Data!$G$2,IF(Data!$N$14=7,Data!$H$2,IF(Data!$N$14=8,Data!$I$2,IF(Data!$N$14=9,Data!$J2,IF(Data!$N$14=10,Data!$K$2,""))))))))))</f>
        <v>Amount $</v>
      </c>
      <c r="U6" s="133"/>
      <c r="V6" s="8"/>
      <c r="W6" s="8"/>
      <c r="X6" s="8"/>
      <c r="Y6" s="8"/>
    </row>
    <row r="7" spans="1:25" ht="14" x14ac:dyDescent="0.15">
      <c r="A7" s="12">
        <v>1</v>
      </c>
      <c r="B7" s="82">
        <f>IF(AND(Data!$N$8=1,Data!B3&lt;&gt;""),Data!B3,IF(AND(Data!$N$8=2,Data!C3&lt;&gt;""),Data!C3,IF(AND(Data!$N$8=3,Data!D3&lt;&gt;""),Data!D3,IF(AND(Data!$N$8=4,Data!E3&lt;&gt;""),Data!E3,IF(AND(Data!$N$8=5,Data!F3&lt;&gt;""),Data!F3,IF(AND(Data!$N$8=6,Data!G3&lt;&gt;""),Data!G3,IF(AND(Data!$N$8=7,Data!H3&lt;&gt;""),Data!H3,IF(AND(Data!$N$8=8,Data!I3&lt;&gt;""),Data!I3,IF(AND(Data!$N$8=9,Data!J3&lt;&gt;""),Data!J3,IF(AND(Data!$N$8=10,Data!K3&lt;&gt;""),Data!K3,""))))))))))</f>
        <v>99</v>
      </c>
      <c r="C7" s="83">
        <f>IF(AND(Data!$N$9=1,Data!B3&lt;&gt;""),Data!B3,IF(AND(Data!$N$9=2,Data!C3&lt;&gt;""),Data!C3,IF(AND(Data!$N$9=3,Data!D3&lt;&gt;""),Data!D3,IF(AND(Data!$N$9=4,Data!E3&lt;&gt;""),Data!E3,IF(AND(Data!$N$9=5,Data!F3&lt;&gt;""),Data!F3,IF(AND(Data!$N$9=6,Data!G3&lt;&gt;""),Data!G3,IF(AND(Data!$N$9=7,Data!H3&lt;&gt;""),Data!H3,IF(AND(Data!$N$9=8,Data!I3&lt;&gt;""),Data!I3,IF(AND(Data!$N$9=9,Data!J3&lt;&gt;""),Data!J3,IF(AND(Data!$N$9=10,Data!K3&lt;&gt;""),Data!K3,""))))))))))</f>
        <v>1</v>
      </c>
      <c r="D7" s="83">
        <f>IF(AND(Data!$N$10=1,Data!B3&lt;&gt;""),Data!B3,IF(AND(Data!$N$10=2,Data!C3&lt;&gt;""),Data!C3,IF(AND(Data!$N$10=3,Data!D3&lt;&gt;""),Data!D3,IF(AND(Data!$N$10=4,Data!E3&lt;&gt;""),Data!E3,IF(AND(Data!$N$10=5,Data!F3&lt;&gt;""),Data!F3,IF(AND(Data!$N$10=6,Data!G3&lt;&gt;""),Data!G3,IF(AND(Data!$N$10=7,Data!H3&lt;&gt;""),Data!H3,IF(AND(Data!$N$10=8,Data!I3&lt;&gt;""),Data!I3,IF(AND(Data!$N$10=9,Data!J3&lt;&gt;""),Data!J3,IF(AND(Data!$N$10=10,Data!K3&lt;&gt;""),Data!K3,""))))))))))</f>
        <v>0</v>
      </c>
      <c r="E7" s="83">
        <f>IF(AND(Data!$N$11=1,Data!B3&lt;&gt;""),Data!B3,IF(AND(Data!$N$11=2,Data!C3&lt;&gt;""),Data!C3,IF(AND(Data!$N$11=3,Data!D3&lt;&gt;""),Data!D3,IF(AND(Data!$N$11=4,Data!E3&lt;&gt;""),Data!E3,IF(AND(Data!$N$11=5,Data!F3&lt;&gt;""),Data!F3,IF(AND(Data!$N$11=6,Data!G3&lt;&gt;""),Data!G3,IF(AND(Data!$N$11=7,Data!H3&lt;&gt;""),Data!H3,IF(AND(Data!$N$11=8,Data!I3&lt;&gt;""),Data!I3,IF(AND(Data!$N$11=9,Data!J3&lt;&gt;""),Data!J3,IF(AND(Data!$N$11=10,Data!K3&lt;&gt;""),Data!K3,""))))))))))</f>
        <v>0</v>
      </c>
      <c r="F7" s="83">
        <f>IF(AND(Data!$N$12=1,Data!B3&lt;&gt;""),Data!B3,IF(AND(Data!$N$12=2,Data!C3&lt;&gt;""),Data!C3,IF(AND(Data!$N$12=3,Data!D3&lt;&gt;""),Data!D3,IF(AND(Data!$N$12=4,Data!E3&lt;&gt;""),Data!E3,IF(AND(Data!$N$12=5,Data!F3&lt;&gt;""),Data!F3,IF(AND(Data!$N$12=6,Data!G3&lt;&gt;""),Data!G3,IF(AND(Data!$N$12=7,Data!H3&lt;&gt;""),Data!H3,IF(AND(Data!$N$12=8,Data!I3&lt;&gt;""),Data!I3,IF(AND(Data!$N$12=9,Data!J3&lt;&gt;""),Data!J3,IF(AND(Data!$N$12=10,Data!K3&lt;&gt;""),Data!K3,""))))))))))</f>
        <v>28</v>
      </c>
      <c r="G7" s="84"/>
      <c r="H7" s="82">
        <f>IF(AND(Data!$N$14=1,Data!B3&lt;&gt;""),Data!B3,IF(AND(Data!$N$14=2,Data!C3&lt;&gt;""),Data!C3,IF(AND(Data!$N$14=3,Data!D3&lt;&gt;""),Data!D3,IF(AND(Data!$N$14=4,Data!E3&lt;&gt;""),Data!E3,IF(AND(Data!$N$14=5,Data!F3&lt;&gt;""),Data!F3,IF(AND(Data!$N$14=6,Data!G3&lt;&gt;""),Data!G3,IF(AND(Data!$N$14=7,Data!H3&lt;&gt;""),Data!H3,IF(AND(Data!$N$14=8,Data!I3&lt;&gt;""),Data!I3,IF(AND(Data!$N$14=9,Data!J3&lt;&gt;""),Data!J3,IF(AND(Data!$N$14=10,Data!K3&lt;&gt;""),Data!K3,""))))))))))</f>
        <v>1837</v>
      </c>
      <c r="J7">
        <f t="array" aca="1" ref="J7:T11" ca="1">LINEST(y,xvar1,TRUE,TRUE)</f>
        <v>1.1705234980705859</v>
      </c>
      <c r="K7">
        <f ca="1"/>
        <v>53.135558432421746</v>
      </c>
      <c r="L7">
        <f ca="1"/>
        <v>103.93876709009528</v>
      </c>
      <c r="M7">
        <f ca="1"/>
        <v>353.14866376268105</v>
      </c>
      <c r="N7">
        <f ca="1"/>
        <v>9.7794187792407463</v>
      </c>
      <c r="O7">
        <f ca="1"/>
        <v>1456.8191003079207</v>
      </c>
      <c r="P7" t="e">
        <f ca="1"/>
        <v>#N/A</v>
      </c>
      <c r="Q7" t="e">
        <f ca="1"/>
        <v>#N/A</v>
      </c>
      <c r="R7" t="e">
        <f ca="1"/>
        <v>#N/A</v>
      </c>
      <c r="S7" t="e">
        <f ca="1"/>
        <v>#N/A</v>
      </c>
      <c r="T7" t="e">
        <f ca="1"/>
        <v>#N/A</v>
      </c>
    </row>
    <row r="8" spans="1:25" ht="14" x14ac:dyDescent="0.15">
      <c r="A8" s="12">
        <v>1</v>
      </c>
      <c r="B8" s="82">
        <f>IF(AND(Data!$N$8=1,Data!B4&lt;&gt;""),Data!B4,IF(AND(Data!$N$8=2,Data!C4&lt;&gt;""),Data!C4,IF(AND(Data!$N$8=3,Data!D4&lt;&gt;""),Data!D4,IF(AND(Data!$N$8=4,Data!E4&lt;&gt;""),Data!E4,IF(AND(Data!$N$8=5,Data!F4&lt;&gt;""),Data!F4,IF(AND(Data!$N$8=6,Data!G4&lt;&gt;""),Data!G4,IF(AND(Data!$N$8=7,Data!H4&lt;&gt;""),Data!H4,IF(AND(Data!$N$8=8,Data!I4&lt;&gt;""),Data!I4,IF(AND(Data!$N$8=9,Data!J4&lt;&gt;""),Data!J4,IF(AND(Data!$N$8=10,Data!K4&lt;&gt;""),Data!K4,""))))))))))</f>
        <v>94</v>
      </c>
      <c r="C8" s="83">
        <f>IF(AND(Data!$N$9=1,Data!B4&lt;&gt;""),Data!B4,IF(AND(Data!$N$9=2,Data!C4&lt;&gt;""),Data!C4,IF(AND(Data!$N$9=3,Data!D4&lt;&gt;""),Data!D4,IF(AND(Data!$N$9=4,Data!E4&lt;&gt;""),Data!E4,IF(AND(Data!$N$9=5,Data!F4&lt;&gt;""),Data!F4,IF(AND(Data!$N$9=6,Data!G4&lt;&gt;""),Data!G4,IF(AND(Data!$N$9=7,Data!H4&lt;&gt;""),Data!H4,IF(AND(Data!$N$9=8,Data!I4&lt;&gt;""),Data!I4,IF(AND(Data!$N$9=9,Data!J4&lt;&gt;""),Data!J4,IF(AND(Data!$N$9=10,Data!K4&lt;&gt;""),Data!K4,""))))))))))</f>
        <v>2</v>
      </c>
      <c r="D8" s="83">
        <f>IF(AND(Data!$N$10=1,Data!B4&lt;&gt;""),Data!B4,IF(AND(Data!$N$10=2,Data!C4&lt;&gt;""),Data!C4,IF(AND(Data!$N$10=3,Data!D4&lt;&gt;""),Data!D4,IF(AND(Data!$N$10=4,Data!E4&lt;&gt;""),Data!E4,IF(AND(Data!$N$10=5,Data!F4&lt;&gt;""),Data!F4,IF(AND(Data!$N$10=6,Data!G4&lt;&gt;""),Data!G4,IF(AND(Data!$N$10=7,Data!H4&lt;&gt;""),Data!H4,IF(AND(Data!$N$10=8,Data!I4&lt;&gt;""),Data!I4,IF(AND(Data!$N$10=9,Data!J4&lt;&gt;""),Data!J4,IF(AND(Data!$N$10=10,Data!K4&lt;&gt;""),Data!K4,""))))))))))</f>
        <v>0</v>
      </c>
      <c r="E8" s="83">
        <f>IF(AND(Data!$N$11=1,Data!B4&lt;&gt;""),Data!B4,IF(AND(Data!$N$11=2,Data!C4&lt;&gt;""),Data!C4,IF(AND(Data!$N$11=3,Data!D4&lt;&gt;""),Data!D4,IF(AND(Data!$N$11=4,Data!E4&lt;&gt;""),Data!E4,IF(AND(Data!$N$11=5,Data!F4&lt;&gt;""),Data!F4,IF(AND(Data!$N$11=6,Data!G4&lt;&gt;""),Data!G4,IF(AND(Data!$N$11=7,Data!H4&lt;&gt;""),Data!H4,IF(AND(Data!$N$11=8,Data!I4&lt;&gt;""),Data!I4,IF(AND(Data!$N$11=9,Data!J4&lt;&gt;""),Data!J4,IF(AND(Data!$N$11=10,Data!K4&lt;&gt;""),Data!K4,""))))))))))</f>
        <v>0</v>
      </c>
      <c r="F8" s="83">
        <f>IF(AND(Data!$N$12=1,Data!B4&lt;&gt;""),Data!B4,IF(AND(Data!$N$12=2,Data!C4&lt;&gt;""),Data!C4,IF(AND(Data!$N$12=3,Data!D4&lt;&gt;""),Data!D4,IF(AND(Data!$N$12=4,Data!E4&lt;&gt;""),Data!E4,IF(AND(Data!$N$12=5,Data!F4&lt;&gt;""),Data!F4,IF(AND(Data!$N$12=6,Data!G4&lt;&gt;""),Data!G4,IF(AND(Data!$N$12=7,Data!H4&lt;&gt;""),Data!H4,IF(AND(Data!$N$12=8,Data!I4&lt;&gt;""),Data!I4,IF(AND(Data!$N$12=9,Data!J4&lt;&gt;""),Data!J4,IF(AND(Data!$N$12=10,Data!K4&lt;&gt;""),Data!K4,""))))))))))</f>
        <v>29</v>
      </c>
      <c r="G8" s="84"/>
      <c r="H8" s="82">
        <f>IF(AND(Data!$N$14=1,Data!B4&lt;&gt;""),Data!B4,IF(AND(Data!$N$14=2,Data!C4&lt;&gt;""),Data!C4,IF(AND(Data!$N$14=3,Data!D4&lt;&gt;""),Data!D4,IF(AND(Data!$N$14=4,Data!E4&lt;&gt;""),Data!E4,IF(AND(Data!$N$14=5,Data!F4&lt;&gt;""),Data!F4,IF(AND(Data!$N$14=6,Data!G4&lt;&gt;""),Data!G4,IF(AND(Data!$N$14=7,Data!H4&lt;&gt;""),Data!H4,IF(AND(Data!$N$14=8,Data!I4&lt;&gt;""),Data!I4,IF(AND(Data!$N$14=9,Data!J4&lt;&gt;""),Data!J4,IF(AND(Data!$N$14=10,Data!K4&lt;&gt;""),Data!K4,""))))))))))</f>
        <v>1923</v>
      </c>
      <c r="J8">
        <f ca="1"/>
        <v>11.368567585885806</v>
      </c>
      <c r="K8">
        <f ca="1"/>
        <v>94.021675629121887</v>
      </c>
      <c r="L8">
        <f ca="1"/>
        <v>96.182669488860455</v>
      </c>
      <c r="M8">
        <f ca="1"/>
        <v>27.467081285530387</v>
      </c>
      <c r="N8">
        <f ca="1"/>
        <v>2.2894351989643913</v>
      </c>
      <c r="O8">
        <f ca="1"/>
        <v>194.75330585810627</v>
      </c>
      <c r="P8" t="e">
        <f ca="1"/>
        <v>#N/A</v>
      </c>
      <c r="Q8" t="e">
        <f ca="1"/>
        <v>#N/A</v>
      </c>
      <c r="R8" t="e">
        <f ca="1"/>
        <v>#N/A</v>
      </c>
      <c r="S8" t="e">
        <f ca="1"/>
        <v>#N/A</v>
      </c>
      <c r="T8" t="e">
        <f ca="1"/>
        <v>#N/A</v>
      </c>
    </row>
    <row r="9" spans="1:25" ht="14" x14ac:dyDescent="0.15">
      <c r="A9" s="12">
        <v>1</v>
      </c>
      <c r="B9" s="82">
        <f>IF(AND(Data!$N$8=1,Data!B5&lt;&gt;""),Data!B5,IF(AND(Data!$N$8=2,Data!C5&lt;&gt;""),Data!C5,IF(AND(Data!$N$8=3,Data!D5&lt;&gt;""),Data!D5,IF(AND(Data!$N$8=4,Data!E5&lt;&gt;""),Data!E5,IF(AND(Data!$N$8=5,Data!F5&lt;&gt;""),Data!F5,IF(AND(Data!$N$8=6,Data!G5&lt;&gt;""),Data!G5,IF(AND(Data!$N$8=7,Data!H5&lt;&gt;""),Data!H5,IF(AND(Data!$N$8=8,Data!I5&lt;&gt;""),Data!I5,IF(AND(Data!$N$8=9,Data!J5&lt;&gt;""),Data!J5,IF(AND(Data!$N$8=10,Data!K5&lt;&gt;""),Data!K5,""))))))))))</f>
        <v>63</v>
      </c>
      <c r="C9" s="83">
        <f>IF(AND(Data!$N$9=1,Data!B5&lt;&gt;""),Data!B5,IF(AND(Data!$N$9=2,Data!C5&lt;&gt;""),Data!C5,IF(AND(Data!$N$9=3,Data!D5&lt;&gt;""),Data!D5,IF(AND(Data!$N$9=4,Data!E5&lt;&gt;""),Data!E5,IF(AND(Data!$N$9=5,Data!F5&lt;&gt;""),Data!F5,IF(AND(Data!$N$9=6,Data!G5&lt;&gt;""),Data!G5,IF(AND(Data!$N$9=7,Data!H5&lt;&gt;""),Data!H5,IF(AND(Data!$N$9=8,Data!I5&lt;&gt;""),Data!I5,IF(AND(Data!$N$9=9,Data!J5&lt;&gt;""),Data!J5,IF(AND(Data!$N$9=10,Data!K5&lt;&gt;""),Data!K5,""))))))))))</f>
        <v>2</v>
      </c>
      <c r="D9" s="83">
        <f>IF(AND(Data!$N$10=1,Data!B5&lt;&gt;""),Data!B5,IF(AND(Data!$N$10=2,Data!C5&lt;&gt;""),Data!C5,IF(AND(Data!$N$10=3,Data!D5&lt;&gt;""),Data!D5,IF(AND(Data!$N$10=4,Data!E5&lt;&gt;""),Data!E5,IF(AND(Data!$N$10=5,Data!F5&lt;&gt;""),Data!F5,IF(AND(Data!$N$10=6,Data!G5&lt;&gt;""),Data!G5,IF(AND(Data!$N$10=7,Data!H5&lt;&gt;""),Data!H5,IF(AND(Data!$N$10=8,Data!I5&lt;&gt;""),Data!I5,IF(AND(Data!$N$10=9,Data!J5&lt;&gt;""),Data!J5,IF(AND(Data!$N$10=10,Data!K5&lt;&gt;""),Data!K5,""))))))))))</f>
        <v>0</v>
      </c>
      <c r="E9" s="83">
        <f>IF(AND(Data!$N$11=1,Data!B5&lt;&gt;""),Data!B5,IF(AND(Data!$N$11=2,Data!C5&lt;&gt;""),Data!C5,IF(AND(Data!$N$11=3,Data!D5&lt;&gt;""),Data!D5,IF(AND(Data!$N$11=4,Data!E5&lt;&gt;""),Data!E5,IF(AND(Data!$N$11=5,Data!F5&lt;&gt;""),Data!F5,IF(AND(Data!$N$11=6,Data!G5&lt;&gt;""),Data!G5,IF(AND(Data!$N$11=7,Data!H5&lt;&gt;""),Data!H5,IF(AND(Data!$N$11=8,Data!I5&lt;&gt;""),Data!I5,IF(AND(Data!$N$11=9,Data!J5&lt;&gt;""),Data!J5,IF(AND(Data!$N$11=10,Data!K5&lt;&gt;""),Data!K5,""))))))))))</f>
        <v>0</v>
      </c>
      <c r="F9" s="83">
        <f>IF(AND(Data!$N$12=1,Data!B5&lt;&gt;""),Data!B5,IF(AND(Data!$N$12=2,Data!C5&lt;&gt;""),Data!C5,IF(AND(Data!$N$12=3,Data!D5&lt;&gt;""),Data!D5,IF(AND(Data!$N$12=4,Data!E5&lt;&gt;""),Data!E5,IF(AND(Data!$N$12=5,Data!F5&lt;&gt;""),Data!F5,IF(AND(Data!$N$12=6,Data!G5&lt;&gt;""),Data!G5,IF(AND(Data!$N$12=7,Data!H5&lt;&gt;""),Data!H5,IF(AND(Data!$N$12=8,Data!I5&lt;&gt;""),Data!I5,IF(AND(Data!$N$12=9,Data!J5&lt;&gt;""),Data!J5,IF(AND(Data!$N$12=10,Data!K5&lt;&gt;""),Data!K5,""))))))))))</f>
        <v>21</v>
      </c>
      <c r="G9" s="84"/>
      <c r="H9" s="82">
        <f>IF(AND(Data!$N$14=1,Data!B5&lt;&gt;""),Data!B5,IF(AND(Data!$N$14=2,Data!C5&lt;&gt;""),Data!C5,IF(AND(Data!$N$14=3,Data!D5&lt;&gt;""),Data!D5,IF(AND(Data!$N$14=4,Data!E5&lt;&gt;""),Data!E5,IF(AND(Data!$N$14=5,Data!F5&lt;&gt;""),Data!F5,IF(AND(Data!$N$14=6,Data!G5&lt;&gt;""),Data!G5,IF(AND(Data!$N$14=7,Data!H5&lt;&gt;""),Data!H5,IF(AND(Data!$N$14=8,Data!I5&lt;&gt;""),Data!I5,IF(AND(Data!$N$14=9,Data!J5&lt;&gt;""),Data!J5,IF(AND(Data!$N$14=10,Data!K5&lt;&gt;""),Data!K5,""))))))))))</f>
        <v>2448</v>
      </c>
      <c r="J9">
        <f ca="1"/>
        <v>0.80049067689872888</v>
      </c>
      <c r="K9">
        <f ca="1"/>
        <v>443.79526157192305</v>
      </c>
      <c r="L9" t="e">
        <f ca="1"/>
        <v>#N/A</v>
      </c>
      <c r="M9" t="e">
        <f ca="1"/>
        <v>#N/A</v>
      </c>
      <c r="N9" t="e">
        <f ca="1"/>
        <v>#N/A</v>
      </c>
      <c r="O9" t="e">
        <f ca="1"/>
        <v>#N/A</v>
      </c>
      <c r="P9" t="e">
        <f ca="1"/>
        <v>#N/A</v>
      </c>
      <c r="Q9" t="e">
        <f ca="1"/>
        <v>#N/A</v>
      </c>
      <c r="R9" t="e">
        <f ca="1"/>
        <v>#N/A</v>
      </c>
      <c r="S9" t="e">
        <f ca="1"/>
        <v>#N/A</v>
      </c>
      <c r="T9" t="e">
        <f ca="1"/>
        <v>#N/A</v>
      </c>
    </row>
    <row r="10" spans="1:25" ht="14" x14ac:dyDescent="0.15">
      <c r="A10" s="12">
        <v>1</v>
      </c>
      <c r="B10" s="82">
        <f>IF(AND(Data!$N$8=1,Data!B6&lt;&gt;""),Data!B6,IF(AND(Data!$N$8=2,Data!C6&lt;&gt;""),Data!C6,IF(AND(Data!$N$8=3,Data!D6&lt;&gt;""),Data!D6,IF(AND(Data!$N$8=4,Data!E6&lt;&gt;""),Data!E6,IF(AND(Data!$N$8=5,Data!F6&lt;&gt;""),Data!F6,IF(AND(Data!$N$8=6,Data!G6&lt;&gt;""),Data!G6,IF(AND(Data!$N$8=7,Data!H6&lt;&gt;""),Data!H6,IF(AND(Data!$N$8=8,Data!I6&lt;&gt;""),Data!I6,IF(AND(Data!$N$8=9,Data!J6&lt;&gt;""),Data!J6,IF(AND(Data!$N$8=10,Data!K6&lt;&gt;""),Data!K6,""))))))))))</f>
        <v>81</v>
      </c>
      <c r="C10" s="83">
        <f>IF(AND(Data!$N$9=1,Data!B6&lt;&gt;""),Data!B6,IF(AND(Data!$N$9=2,Data!C6&lt;&gt;""),Data!C6,IF(AND(Data!$N$9=3,Data!D6&lt;&gt;""),Data!D6,IF(AND(Data!$N$9=4,Data!E6&lt;&gt;""),Data!E6,IF(AND(Data!$N$9=5,Data!F6&lt;&gt;""),Data!F6,IF(AND(Data!$N$9=6,Data!G6&lt;&gt;""),Data!G6,IF(AND(Data!$N$9=7,Data!H6&lt;&gt;""),Data!H6,IF(AND(Data!$N$9=8,Data!I6&lt;&gt;""),Data!I6,IF(AND(Data!$N$9=9,Data!J6&lt;&gt;""),Data!J6,IF(AND(Data!$N$9=10,Data!K6&lt;&gt;""),Data!K6,""))))))))))</f>
        <v>1</v>
      </c>
      <c r="D10" s="83">
        <f>IF(AND(Data!$N$10=1,Data!B6&lt;&gt;""),Data!B6,IF(AND(Data!$N$10=2,Data!C6&lt;&gt;""),Data!C6,IF(AND(Data!$N$10=3,Data!D6&lt;&gt;""),Data!D6,IF(AND(Data!$N$10=4,Data!E6&lt;&gt;""),Data!E6,IF(AND(Data!$N$10=5,Data!F6&lt;&gt;""),Data!F6,IF(AND(Data!$N$10=6,Data!G6&lt;&gt;""),Data!G6,IF(AND(Data!$N$10=7,Data!H6&lt;&gt;""),Data!H6,IF(AND(Data!$N$10=8,Data!I6&lt;&gt;""),Data!I6,IF(AND(Data!$N$10=9,Data!J6&lt;&gt;""),Data!J6,IF(AND(Data!$N$10=10,Data!K6&lt;&gt;""),Data!K6,""))))))))))</f>
        <v>0</v>
      </c>
      <c r="E10" s="83">
        <f>IF(AND(Data!$N$11=1,Data!B6&lt;&gt;""),Data!B6,IF(AND(Data!$N$11=2,Data!C6&lt;&gt;""),Data!C6,IF(AND(Data!$N$11=3,Data!D6&lt;&gt;""),Data!D6,IF(AND(Data!$N$11=4,Data!E6&lt;&gt;""),Data!E6,IF(AND(Data!$N$11=5,Data!F6&lt;&gt;""),Data!F6,IF(AND(Data!$N$11=6,Data!G6&lt;&gt;""),Data!G6,IF(AND(Data!$N$11=7,Data!H6&lt;&gt;""),Data!H6,IF(AND(Data!$N$11=8,Data!I6&lt;&gt;""),Data!I6,IF(AND(Data!$N$11=9,Data!J6&lt;&gt;""),Data!J6,IF(AND(Data!$N$11=10,Data!K6&lt;&gt;""),Data!K6,""))))))))))</f>
        <v>0</v>
      </c>
      <c r="F10" s="83">
        <f>IF(AND(Data!$N$12=1,Data!B6&lt;&gt;""),Data!B6,IF(AND(Data!$N$12=2,Data!C6&lt;&gt;""),Data!C6,IF(AND(Data!$N$12=3,Data!D6&lt;&gt;""),Data!D6,IF(AND(Data!$N$12=4,Data!E6&lt;&gt;""),Data!E6,IF(AND(Data!$N$12=5,Data!F6&lt;&gt;""),Data!F6,IF(AND(Data!$N$12=6,Data!G6&lt;&gt;""),Data!G6,IF(AND(Data!$N$12=7,Data!H6&lt;&gt;""),Data!H6,IF(AND(Data!$N$12=8,Data!I6&lt;&gt;""),Data!I6,IF(AND(Data!$N$12=9,Data!J6&lt;&gt;""),Data!J6,IF(AND(Data!$N$12=10,Data!K6&lt;&gt;""),Data!K6,""))))))))))</f>
        <v>26</v>
      </c>
      <c r="G10" s="84"/>
      <c r="H10" s="82">
        <f>IF(AND(Data!$N$14=1,Data!B6&lt;&gt;""),Data!B6,IF(AND(Data!$N$14=2,Data!C6&lt;&gt;""),Data!C6,IF(AND(Data!$N$14=3,Data!D6&lt;&gt;""),Data!D6,IF(AND(Data!$N$14=4,Data!E6&lt;&gt;""),Data!E6,IF(AND(Data!$N$14=5,Data!F6&lt;&gt;""),Data!F6,IF(AND(Data!$N$14=6,Data!G6&lt;&gt;""),Data!G6,IF(AND(Data!$N$14=7,Data!H6&lt;&gt;""),Data!H6,IF(AND(Data!$N$14=8,Data!I6&lt;&gt;""),Data!I6,IF(AND(Data!$N$14=9,Data!J6&lt;&gt;""),Data!J6,IF(AND(Data!$N$14=10,Data!K6&lt;&gt;""),Data!K6,""))))))))))</f>
        <v>2477</v>
      </c>
      <c r="J10">
        <f ca="1"/>
        <v>82.653320094437049</v>
      </c>
      <c r="K10">
        <f ca="1"/>
        <v>103</v>
      </c>
      <c r="L10" t="e">
        <f ca="1"/>
        <v>#N/A</v>
      </c>
      <c r="M10" t="e">
        <f ca="1"/>
        <v>#N/A</v>
      </c>
      <c r="N10" t="e">
        <f ca="1"/>
        <v>#N/A</v>
      </c>
      <c r="O10" t="e">
        <f ca="1"/>
        <v>#N/A</v>
      </c>
      <c r="P10" t="e">
        <f ca="1"/>
        <v>#N/A</v>
      </c>
      <c r="Q10" t="e">
        <f ca="1"/>
        <v>#N/A</v>
      </c>
      <c r="R10" t="e">
        <f ca="1"/>
        <v>#N/A</v>
      </c>
      <c r="S10" t="e">
        <f ca="1"/>
        <v>#N/A</v>
      </c>
      <c r="T10" t="e">
        <f ca="1"/>
        <v>#N/A</v>
      </c>
    </row>
    <row r="11" spans="1:25" ht="14" x14ac:dyDescent="0.15">
      <c r="A11" s="12">
        <v>1</v>
      </c>
      <c r="B11" s="82">
        <f>IF(AND(Data!$N$8=1,Data!B7&lt;&gt;""),Data!B7,IF(AND(Data!$N$8=2,Data!C7&lt;&gt;""),Data!C7,IF(AND(Data!$N$8=3,Data!D7&lt;&gt;""),Data!D7,IF(AND(Data!$N$8=4,Data!E7&lt;&gt;""),Data!E7,IF(AND(Data!$N$8=5,Data!F7&lt;&gt;""),Data!F7,IF(AND(Data!$N$8=6,Data!G7&lt;&gt;""),Data!G7,IF(AND(Data!$N$8=7,Data!H7&lt;&gt;""),Data!H7,IF(AND(Data!$N$8=8,Data!I7&lt;&gt;""),Data!I7,IF(AND(Data!$N$8=9,Data!J7&lt;&gt;""),Data!J7,IF(AND(Data!$N$8=10,Data!K7&lt;&gt;""),Data!K7,""))))))))))</f>
        <v>81</v>
      </c>
      <c r="C11" s="83">
        <f>IF(AND(Data!$N$9=1,Data!B7&lt;&gt;""),Data!B7,IF(AND(Data!$N$9=2,Data!C7&lt;&gt;""),Data!C7,IF(AND(Data!$N$9=3,Data!D7&lt;&gt;""),Data!D7,IF(AND(Data!$N$9=4,Data!E7&lt;&gt;""),Data!E7,IF(AND(Data!$N$9=5,Data!F7&lt;&gt;""),Data!F7,IF(AND(Data!$N$9=6,Data!G7&lt;&gt;""),Data!G7,IF(AND(Data!$N$9=7,Data!H7&lt;&gt;""),Data!H7,IF(AND(Data!$N$9=8,Data!I7&lt;&gt;""),Data!I7,IF(AND(Data!$N$9=9,Data!J7&lt;&gt;""),Data!J7,IF(AND(Data!$N$9=10,Data!K7&lt;&gt;""),Data!K7,""))))))))))</f>
        <v>1</v>
      </c>
      <c r="D11" s="83">
        <f>IF(AND(Data!$N$10=1,Data!B7&lt;&gt;""),Data!B7,IF(AND(Data!$N$10=2,Data!C7&lt;&gt;""),Data!C7,IF(AND(Data!$N$10=3,Data!D7&lt;&gt;""),Data!D7,IF(AND(Data!$N$10=4,Data!E7&lt;&gt;""),Data!E7,IF(AND(Data!$N$10=5,Data!F7&lt;&gt;""),Data!F7,IF(AND(Data!$N$10=6,Data!G7&lt;&gt;""),Data!G7,IF(AND(Data!$N$10=7,Data!H7&lt;&gt;""),Data!H7,IF(AND(Data!$N$10=8,Data!I7&lt;&gt;""),Data!I7,IF(AND(Data!$N$10=9,Data!J7&lt;&gt;""),Data!J7,IF(AND(Data!$N$10=10,Data!K7&lt;&gt;""),Data!K7,""))))))))))</f>
        <v>0</v>
      </c>
      <c r="E11" s="83">
        <f>IF(AND(Data!$N$11=1,Data!B7&lt;&gt;""),Data!B7,IF(AND(Data!$N$11=2,Data!C7&lt;&gt;""),Data!C7,IF(AND(Data!$N$11=3,Data!D7&lt;&gt;""),Data!D7,IF(AND(Data!$N$11=4,Data!E7&lt;&gt;""),Data!E7,IF(AND(Data!$N$11=5,Data!F7&lt;&gt;""),Data!F7,IF(AND(Data!$N$11=6,Data!G7&lt;&gt;""),Data!G7,IF(AND(Data!$N$11=7,Data!H7&lt;&gt;""),Data!H7,IF(AND(Data!$N$11=8,Data!I7&lt;&gt;""),Data!I7,IF(AND(Data!$N$11=9,Data!J7&lt;&gt;""),Data!J7,IF(AND(Data!$N$11=10,Data!K7&lt;&gt;""),Data!K7,""))))))))))</f>
        <v>0</v>
      </c>
      <c r="F11" s="83">
        <f>IF(AND(Data!$N$12=1,Data!B7&lt;&gt;""),Data!B7,IF(AND(Data!$N$12=2,Data!C7&lt;&gt;""),Data!C7,IF(AND(Data!$N$12=3,Data!D7&lt;&gt;""),Data!D7,IF(AND(Data!$N$12=4,Data!E7&lt;&gt;""),Data!E7,IF(AND(Data!$N$12=5,Data!F7&lt;&gt;""),Data!F7,IF(AND(Data!$N$12=6,Data!G7&lt;&gt;""),Data!G7,IF(AND(Data!$N$12=7,Data!H7&lt;&gt;""),Data!H7,IF(AND(Data!$N$12=8,Data!I7&lt;&gt;""),Data!I7,IF(AND(Data!$N$12=9,Data!J7&lt;&gt;""),Data!J7,IF(AND(Data!$N$12=10,Data!K7&lt;&gt;""),Data!K7,""))))))))))</f>
        <v>26</v>
      </c>
      <c r="G11" s="84"/>
      <c r="H11" s="82">
        <f>IF(AND(Data!$N$14=1,Data!B7&lt;&gt;""),Data!B7,IF(AND(Data!$N$14=2,Data!C7&lt;&gt;""),Data!C7,IF(AND(Data!$N$14=3,Data!D7&lt;&gt;""),Data!D7,IF(AND(Data!$N$14=4,Data!E7&lt;&gt;""),Data!E7,IF(AND(Data!$N$14=5,Data!F7&lt;&gt;""),Data!F7,IF(AND(Data!$N$14=6,Data!G7&lt;&gt;""),Data!G7,IF(AND(Data!$N$14=7,Data!H7&lt;&gt;""),Data!H7,IF(AND(Data!$N$14=8,Data!I7&lt;&gt;""),Data!I7,IF(AND(Data!$N$14=9,Data!J7&lt;&gt;""),Data!J7,IF(AND(Data!$N$14=10,Data!K7&lt;&gt;""),Data!K7,""))))))))))</f>
        <v>2512</v>
      </c>
      <c r="J11">
        <f ca="1"/>
        <v>81394606.813829541</v>
      </c>
      <c r="K11">
        <f ca="1"/>
        <v>20286286.121950231</v>
      </c>
      <c r="L11" t="e">
        <f ca="1"/>
        <v>#N/A</v>
      </c>
      <c r="M11" t="e">
        <f ca="1"/>
        <v>#N/A</v>
      </c>
      <c r="N11" t="e">
        <f ca="1"/>
        <v>#N/A</v>
      </c>
      <c r="O11" t="e">
        <f ca="1"/>
        <v>#N/A</v>
      </c>
      <c r="P11" t="e">
        <f ca="1"/>
        <v>#N/A</v>
      </c>
      <c r="Q11" t="e">
        <f ca="1"/>
        <v>#N/A</v>
      </c>
      <c r="R11" t="e">
        <f ca="1"/>
        <v>#N/A</v>
      </c>
      <c r="S11" t="e">
        <f ca="1"/>
        <v>#N/A</v>
      </c>
      <c r="T11" t="e">
        <f ca="1"/>
        <v>#N/A</v>
      </c>
    </row>
    <row r="12" spans="1:25" ht="14" x14ac:dyDescent="0.15">
      <c r="A12" s="12">
        <v>1</v>
      </c>
      <c r="B12" s="82">
        <f>IF(AND(Data!$N$8=1,Data!B8&lt;&gt;""),Data!B8,IF(AND(Data!$N$8=2,Data!C8&lt;&gt;""),Data!C8,IF(AND(Data!$N$8=3,Data!D8&lt;&gt;""),Data!D8,IF(AND(Data!$N$8=4,Data!E8&lt;&gt;""),Data!E8,IF(AND(Data!$N$8=5,Data!F8&lt;&gt;""),Data!F8,IF(AND(Data!$N$8=6,Data!G8&lt;&gt;""),Data!G8,IF(AND(Data!$N$8=7,Data!H8&lt;&gt;""),Data!H8,IF(AND(Data!$N$8=8,Data!I8&lt;&gt;""),Data!I8,IF(AND(Data!$N$8=9,Data!J8&lt;&gt;""),Data!J8,IF(AND(Data!$N$8=10,Data!K8&lt;&gt;""),Data!K8,""))))))))))</f>
        <v>99</v>
      </c>
      <c r="C12" s="83">
        <f>IF(AND(Data!$N$9=1,Data!B8&lt;&gt;""),Data!B8,IF(AND(Data!$N$9=2,Data!C8&lt;&gt;""),Data!C8,IF(AND(Data!$N$9=3,Data!D8&lt;&gt;""),Data!D8,IF(AND(Data!$N$9=4,Data!E8&lt;&gt;""),Data!E8,IF(AND(Data!$N$9=5,Data!F8&lt;&gt;""),Data!F8,IF(AND(Data!$N$9=6,Data!G8&lt;&gt;""),Data!G8,IF(AND(Data!$N$9=7,Data!H8&lt;&gt;""),Data!H8,IF(AND(Data!$N$9=8,Data!I8&lt;&gt;""),Data!I8,IF(AND(Data!$N$9=9,Data!J8&lt;&gt;""),Data!J8,IF(AND(Data!$N$9=10,Data!K8&lt;&gt;""),Data!K8,""))))))))))</f>
        <v>2</v>
      </c>
      <c r="D12" s="83">
        <f>IF(AND(Data!$N$10=1,Data!B8&lt;&gt;""),Data!B8,IF(AND(Data!$N$10=2,Data!C8&lt;&gt;""),Data!C8,IF(AND(Data!$N$10=3,Data!D8&lt;&gt;""),Data!D8,IF(AND(Data!$N$10=4,Data!E8&lt;&gt;""),Data!E8,IF(AND(Data!$N$10=5,Data!F8&lt;&gt;""),Data!F8,IF(AND(Data!$N$10=6,Data!G8&lt;&gt;""),Data!G8,IF(AND(Data!$N$10=7,Data!H8&lt;&gt;""),Data!H8,IF(AND(Data!$N$10=8,Data!I8&lt;&gt;""),Data!I8,IF(AND(Data!$N$10=9,Data!J8&lt;&gt;""),Data!J8,IF(AND(Data!$N$10=10,Data!K8&lt;&gt;""),Data!K8,""))))))))))</f>
        <v>0</v>
      </c>
      <c r="E12" s="83">
        <f>IF(AND(Data!$N$11=1,Data!B8&lt;&gt;""),Data!B8,IF(AND(Data!$N$11=2,Data!C8&lt;&gt;""),Data!C8,IF(AND(Data!$N$11=3,Data!D8&lt;&gt;""),Data!D8,IF(AND(Data!$N$11=4,Data!E8&lt;&gt;""),Data!E8,IF(AND(Data!$N$11=5,Data!F8&lt;&gt;""),Data!F8,IF(AND(Data!$N$11=6,Data!G8&lt;&gt;""),Data!G8,IF(AND(Data!$N$11=7,Data!H8&lt;&gt;""),Data!H8,IF(AND(Data!$N$11=8,Data!I8&lt;&gt;""),Data!I8,IF(AND(Data!$N$11=9,Data!J8&lt;&gt;""),Data!J8,IF(AND(Data!$N$11=10,Data!K8&lt;&gt;""),Data!K8,""))))))))))</f>
        <v>0</v>
      </c>
      <c r="F12" s="83">
        <f>IF(AND(Data!$N$12=1,Data!B8&lt;&gt;""),Data!B8,IF(AND(Data!$N$12=2,Data!C8&lt;&gt;""),Data!C8,IF(AND(Data!$N$12=3,Data!D8&lt;&gt;""),Data!D8,IF(AND(Data!$N$12=4,Data!E8&lt;&gt;""),Data!E8,IF(AND(Data!$N$12=5,Data!F8&lt;&gt;""),Data!F8,IF(AND(Data!$N$12=6,Data!G8&lt;&gt;""),Data!G8,IF(AND(Data!$N$12=7,Data!H8&lt;&gt;""),Data!H8,IF(AND(Data!$N$12=8,Data!I8&lt;&gt;""),Data!I8,IF(AND(Data!$N$12=9,Data!J8&lt;&gt;""),Data!J8,IF(AND(Data!$N$12=10,Data!K8&lt;&gt;""),Data!K8,""))))))))))</f>
        <v>21</v>
      </c>
      <c r="G12" s="84"/>
      <c r="H12" s="82">
        <f>IF(AND(Data!$N$14=1,Data!B8&lt;&gt;""),Data!B8,IF(AND(Data!$N$14=2,Data!C8&lt;&gt;""),Data!C8,IF(AND(Data!$N$14=3,Data!D8&lt;&gt;""),Data!D8,IF(AND(Data!$N$14=4,Data!E8&lt;&gt;""),Data!E8,IF(AND(Data!$N$14=5,Data!F8&lt;&gt;""),Data!F8,IF(AND(Data!$N$14=6,Data!G8&lt;&gt;""),Data!G8,IF(AND(Data!$N$14=7,Data!H8&lt;&gt;""),Data!H8,IF(AND(Data!$N$14=8,Data!I8&lt;&gt;""),Data!I8,IF(AND(Data!$N$14=9,Data!J8&lt;&gt;""),Data!J8,IF(AND(Data!$N$14=10,Data!K8&lt;&gt;""),Data!K8,""))))))))))</f>
        <v>2514</v>
      </c>
    </row>
    <row r="13" spans="1:25" ht="14" x14ac:dyDescent="0.15">
      <c r="A13" s="12">
        <v>1</v>
      </c>
      <c r="B13" s="82">
        <f>IF(AND(Data!$N$8=1,Data!B9&lt;&gt;""),Data!B9,IF(AND(Data!$N$8=2,Data!C9&lt;&gt;""),Data!C9,IF(AND(Data!$N$8=3,Data!D9&lt;&gt;""),Data!D9,IF(AND(Data!$N$8=4,Data!E9&lt;&gt;""),Data!E9,IF(AND(Data!$N$8=5,Data!F9&lt;&gt;""),Data!F9,IF(AND(Data!$N$8=6,Data!G9&lt;&gt;""),Data!G9,IF(AND(Data!$N$8=7,Data!H9&lt;&gt;""),Data!H9,IF(AND(Data!$N$8=8,Data!I9&lt;&gt;""),Data!I9,IF(AND(Data!$N$8=9,Data!J9&lt;&gt;""),Data!J9,IF(AND(Data!$N$8=10,Data!K9&lt;&gt;""),Data!K9,""))))))))))</f>
        <v>99</v>
      </c>
      <c r="C13" s="83">
        <f>IF(AND(Data!$N$9=1,Data!B9&lt;&gt;""),Data!B9,IF(AND(Data!$N$9=2,Data!C9&lt;&gt;""),Data!C9,IF(AND(Data!$N$9=3,Data!D9&lt;&gt;""),Data!D9,IF(AND(Data!$N$9=4,Data!E9&lt;&gt;""),Data!E9,IF(AND(Data!$N$9=5,Data!F9&lt;&gt;""),Data!F9,IF(AND(Data!$N$9=6,Data!G9&lt;&gt;""),Data!G9,IF(AND(Data!$N$9=7,Data!H9&lt;&gt;""),Data!H9,IF(AND(Data!$N$9=8,Data!I9&lt;&gt;""),Data!I9,IF(AND(Data!$N$9=9,Data!J9&lt;&gt;""),Data!J9,IF(AND(Data!$N$9=10,Data!K9&lt;&gt;""),Data!K9,""))))))))))</f>
        <v>2</v>
      </c>
      <c r="D13" s="83">
        <f>IF(AND(Data!$N$10=1,Data!B9&lt;&gt;""),Data!B9,IF(AND(Data!$N$10=2,Data!C9&lt;&gt;""),Data!C9,IF(AND(Data!$N$10=3,Data!D9&lt;&gt;""),Data!D9,IF(AND(Data!$N$10=4,Data!E9&lt;&gt;""),Data!E9,IF(AND(Data!$N$10=5,Data!F9&lt;&gt;""),Data!F9,IF(AND(Data!$N$10=6,Data!G9&lt;&gt;""),Data!G9,IF(AND(Data!$N$10=7,Data!H9&lt;&gt;""),Data!H9,IF(AND(Data!$N$10=8,Data!I9&lt;&gt;""),Data!I9,IF(AND(Data!$N$10=9,Data!J9&lt;&gt;""),Data!J9,IF(AND(Data!$N$10=10,Data!K9&lt;&gt;""),Data!K9,""))))))))))</f>
        <v>0</v>
      </c>
      <c r="E13" s="83">
        <f>IF(AND(Data!$N$11=1,Data!B9&lt;&gt;""),Data!B9,IF(AND(Data!$N$11=2,Data!C9&lt;&gt;""),Data!C9,IF(AND(Data!$N$11=3,Data!D9&lt;&gt;""),Data!D9,IF(AND(Data!$N$11=4,Data!E9&lt;&gt;""),Data!E9,IF(AND(Data!$N$11=5,Data!F9&lt;&gt;""),Data!F9,IF(AND(Data!$N$11=6,Data!G9&lt;&gt;""),Data!G9,IF(AND(Data!$N$11=7,Data!H9&lt;&gt;""),Data!H9,IF(AND(Data!$N$11=8,Data!I9&lt;&gt;""),Data!I9,IF(AND(Data!$N$11=9,Data!J9&lt;&gt;""),Data!J9,IF(AND(Data!$N$11=10,Data!K9&lt;&gt;""),Data!K9,""))))))))))</f>
        <v>0</v>
      </c>
      <c r="F13" s="83">
        <f>IF(AND(Data!$N$12=1,Data!B9&lt;&gt;""),Data!B9,IF(AND(Data!$N$12=2,Data!C9&lt;&gt;""),Data!C9,IF(AND(Data!$N$12=3,Data!D9&lt;&gt;""),Data!D9,IF(AND(Data!$N$12=4,Data!E9&lt;&gt;""),Data!E9,IF(AND(Data!$N$12=5,Data!F9&lt;&gt;""),Data!F9,IF(AND(Data!$N$12=6,Data!G9&lt;&gt;""),Data!G9,IF(AND(Data!$N$12=7,Data!H9&lt;&gt;""),Data!H9,IF(AND(Data!$N$12=8,Data!I9&lt;&gt;""),Data!I9,IF(AND(Data!$N$12=9,Data!J9&lt;&gt;""),Data!J9,IF(AND(Data!$N$12=10,Data!K9&lt;&gt;""),Data!K9,""))))))))))</f>
        <v>23</v>
      </c>
      <c r="G13" s="84"/>
      <c r="H13" s="82">
        <f>IF(AND(Data!$N$14=1,Data!B9&lt;&gt;""),Data!B9,IF(AND(Data!$N$14=2,Data!C9&lt;&gt;""),Data!C9,IF(AND(Data!$N$14=3,Data!D9&lt;&gt;""),Data!D9,IF(AND(Data!$N$14=4,Data!E9&lt;&gt;""),Data!E9,IF(AND(Data!$N$14=5,Data!F9&lt;&gt;""),Data!F9,IF(AND(Data!$N$14=6,Data!G9&lt;&gt;""),Data!G9,IF(AND(Data!$N$14=7,Data!H9&lt;&gt;""),Data!H9,IF(AND(Data!$N$14=8,Data!I9&lt;&gt;""),Data!I9,IF(AND(Data!$N$14=9,Data!J9&lt;&gt;""),Data!J9,IF(AND(Data!$N$14=10,Data!K9&lt;&gt;""),Data!K9,""))))))))))</f>
        <v>2544</v>
      </c>
    </row>
    <row r="14" spans="1:25" ht="14" x14ac:dyDescent="0.15">
      <c r="A14" s="12">
        <v>1</v>
      </c>
      <c r="B14" s="82">
        <f>IF(AND(Data!$N$8=1,Data!B10&lt;&gt;""),Data!B10,IF(AND(Data!$N$8=2,Data!C10&lt;&gt;""),Data!C10,IF(AND(Data!$N$8=3,Data!D10&lt;&gt;""),Data!D10,IF(AND(Data!$N$8=4,Data!E10&lt;&gt;""),Data!E10,IF(AND(Data!$N$8=5,Data!F10&lt;&gt;""),Data!F10,IF(AND(Data!$N$8=6,Data!G10&lt;&gt;""),Data!G10,IF(AND(Data!$N$8=7,Data!H10&lt;&gt;""),Data!H10,IF(AND(Data!$N$8=8,Data!I10&lt;&gt;""),Data!I10,IF(AND(Data!$N$8=9,Data!J10&lt;&gt;""),Data!J10,IF(AND(Data!$N$8=10,Data!K10&lt;&gt;""),Data!K10,""))))))))))</f>
        <v>63</v>
      </c>
      <c r="C14" s="83">
        <f>IF(AND(Data!$N$9=1,Data!B10&lt;&gt;""),Data!B10,IF(AND(Data!$N$9=2,Data!C10&lt;&gt;""),Data!C10,IF(AND(Data!$N$9=3,Data!D10&lt;&gt;""),Data!D10,IF(AND(Data!$N$9=4,Data!E10&lt;&gt;""),Data!E10,IF(AND(Data!$N$9=5,Data!F10&lt;&gt;""),Data!F10,IF(AND(Data!$N$9=6,Data!G10&lt;&gt;""),Data!G10,IF(AND(Data!$N$9=7,Data!H10&lt;&gt;""),Data!H10,IF(AND(Data!$N$9=8,Data!I10&lt;&gt;""),Data!I10,IF(AND(Data!$N$9=9,Data!J10&lt;&gt;""),Data!J10,IF(AND(Data!$N$9=10,Data!K10&lt;&gt;""),Data!K10,""))))))))))</f>
        <v>2</v>
      </c>
      <c r="D14" s="83">
        <f>IF(AND(Data!$N$10=1,Data!B10&lt;&gt;""),Data!B10,IF(AND(Data!$N$10=2,Data!C10&lt;&gt;""),Data!C10,IF(AND(Data!$N$10=3,Data!D10&lt;&gt;""),Data!D10,IF(AND(Data!$N$10=4,Data!E10&lt;&gt;""),Data!E10,IF(AND(Data!$N$10=5,Data!F10&lt;&gt;""),Data!F10,IF(AND(Data!$N$10=6,Data!G10&lt;&gt;""),Data!G10,IF(AND(Data!$N$10=7,Data!H10&lt;&gt;""),Data!H10,IF(AND(Data!$N$10=8,Data!I10&lt;&gt;""),Data!I10,IF(AND(Data!$N$10=9,Data!J10&lt;&gt;""),Data!J10,IF(AND(Data!$N$10=10,Data!K10&lt;&gt;""),Data!K10,""))))))))))</f>
        <v>0</v>
      </c>
      <c r="E14" s="83">
        <f>IF(AND(Data!$N$11=1,Data!B10&lt;&gt;""),Data!B10,IF(AND(Data!$N$11=2,Data!C10&lt;&gt;""),Data!C10,IF(AND(Data!$N$11=3,Data!D10&lt;&gt;""),Data!D10,IF(AND(Data!$N$11=4,Data!E10&lt;&gt;""),Data!E10,IF(AND(Data!$N$11=5,Data!F10&lt;&gt;""),Data!F10,IF(AND(Data!$N$11=6,Data!G10&lt;&gt;""),Data!G10,IF(AND(Data!$N$11=7,Data!H10&lt;&gt;""),Data!H10,IF(AND(Data!$N$11=8,Data!I10&lt;&gt;""),Data!I10,IF(AND(Data!$N$11=9,Data!J10&lt;&gt;""),Data!J10,IF(AND(Data!$N$11=10,Data!K10&lt;&gt;""),Data!K10,""))))))))))</f>
        <v>0</v>
      </c>
      <c r="F14" s="83">
        <f>IF(AND(Data!$N$12=1,Data!B10&lt;&gt;""),Data!B10,IF(AND(Data!$N$12=2,Data!C10&lt;&gt;""),Data!C10,IF(AND(Data!$N$12=3,Data!D10&lt;&gt;""),Data!D10,IF(AND(Data!$N$12=4,Data!E10&lt;&gt;""),Data!E10,IF(AND(Data!$N$12=5,Data!F10&lt;&gt;""),Data!F10,IF(AND(Data!$N$12=6,Data!G10&lt;&gt;""),Data!G10,IF(AND(Data!$N$12=7,Data!H10&lt;&gt;""),Data!H10,IF(AND(Data!$N$12=8,Data!I10&lt;&gt;""),Data!I10,IF(AND(Data!$N$12=9,Data!J10&lt;&gt;""),Data!J10,IF(AND(Data!$N$12=10,Data!K10&lt;&gt;""),Data!K10,""))))))))))</f>
        <v>29</v>
      </c>
      <c r="G14" s="84"/>
      <c r="H14" s="82">
        <f>IF(AND(Data!$N$14=1,Data!B10&lt;&gt;""),Data!B10,IF(AND(Data!$N$14=2,Data!C10&lt;&gt;""),Data!C10,IF(AND(Data!$N$14=3,Data!D10&lt;&gt;""),Data!D10,IF(AND(Data!$N$14=4,Data!E10&lt;&gt;""),Data!E10,IF(AND(Data!$N$14=5,Data!F10&lt;&gt;""),Data!F10,IF(AND(Data!$N$14=6,Data!G10&lt;&gt;""),Data!G10,IF(AND(Data!$N$14=7,Data!H10&lt;&gt;""),Data!H10,IF(AND(Data!$N$14=8,Data!I10&lt;&gt;""),Data!I10,IF(AND(Data!$N$14=9,Data!J10&lt;&gt;""),Data!J10,IF(AND(Data!$N$14=10,Data!K10&lt;&gt;""),Data!K10,""))))))))))</f>
        <v>2578</v>
      </c>
    </row>
    <row r="15" spans="1:25" ht="14" x14ac:dyDescent="0.15">
      <c r="A15" s="12">
        <v>1</v>
      </c>
      <c r="B15" s="82">
        <f>IF(AND(Data!$N$8=1,Data!B11&lt;&gt;""),Data!B11,IF(AND(Data!$N$8=2,Data!C11&lt;&gt;""),Data!C11,IF(AND(Data!$N$8=3,Data!D11&lt;&gt;""),Data!D11,IF(AND(Data!$N$8=4,Data!E11&lt;&gt;""),Data!E11,IF(AND(Data!$N$8=5,Data!F11&lt;&gt;""),Data!F11,IF(AND(Data!$N$8=6,Data!G11&lt;&gt;""),Data!G11,IF(AND(Data!$N$8=7,Data!H11&lt;&gt;""),Data!H11,IF(AND(Data!$N$8=8,Data!I11&lt;&gt;""),Data!I11,IF(AND(Data!$N$8=9,Data!J11&lt;&gt;""),Data!J11,IF(AND(Data!$N$8=10,Data!K11&lt;&gt;""),Data!K11,""))))))))))</f>
        <v>90</v>
      </c>
      <c r="C15" s="83">
        <f>IF(AND(Data!$N$9=1,Data!B11&lt;&gt;""),Data!B11,IF(AND(Data!$N$9=2,Data!C11&lt;&gt;""),Data!C11,IF(AND(Data!$N$9=3,Data!D11&lt;&gt;""),Data!D11,IF(AND(Data!$N$9=4,Data!E11&lt;&gt;""),Data!E11,IF(AND(Data!$N$9=5,Data!F11&lt;&gt;""),Data!F11,IF(AND(Data!$N$9=6,Data!G11&lt;&gt;""),Data!G11,IF(AND(Data!$N$9=7,Data!H11&lt;&gt;""),Data!H11,IF(AND(Data!$N$9=8,Data!I11&lt;&gt;""),Data!I11,IF(AND(Data!$N$9=9,Data!J11&lt;&gt;""),Data!J11,IF(AND(Data!$N$9=10,Data!K11&lt;&gt;""),Data!K11,""))))))))))</f>
        <v>1</v>
      </c>
      <c r="D15" s="83">
        <f>IF(AND(Data!$N$10=1,Data!B11&lt;&gt;""),Data!B11,IF(AND(Data!$N$10=2,Data!C11&lt;&gt;""),Data!C11,IF(AND(Data!$N$10=3,Data!D11&lt;&gt;""),Data!D11,IF(AND(Data!$N$10=4,Data!E11&lt;&gt;""),Data!E11,IF(AND(Data!$N$10=5,Data!F11&lt;&gt;""),Data!F11,IF(AND(Data!$N$10=6,Data!G11&lt;&gt;""),Data!G11,IF(AND(Data!$N$10=7,Data!H11&lt;&gt;""),Data!H11,IF(AND(Data!$N$10=8,Data!I11&lt;&gt;""),Data!I11,IF(AND(Data!$N$10=9,Data!J11&lt;&gt;""),Data!J11,IF(AND(Data!$N$10=10,Data!K11&lt;&gt;""),Data!K11,""))))))))))</f>
        <v>0</v>
      </c>
      <c r="E15" s="83">
        <f>IF(AND(Data!$N$11=1,Data!B11&lt;&gt;""),Data!B11,IF(AND(Data!$N$11=2,Data!C11&lt;&gt;""),Data!C11,IF(AND(Data!$N$11=3,Data!D11&lt;&gt;""),Data!D11,IF(AND(Data!$N$11=4,Data!E11&lt;&gt;""),Data!E11,IF(AND(Data!$N$11=5,Data!F11&lt;&gt;""),Data!F11,IF(AND(Data!$N$11=6,Data!G11&lt;&gt;""),Data!G11,IF(AND(Data!$N$11=7,Data!H11&lt;&gt;""),Data!H11,IF(AND(Data!$N$11=8,Data!I11&lt;&gt;""),Data!I11,IF(AND(Data!$N$11=9,Data!J11&lt;&gt;""),Data!J11,IF(AND(Data!$N$11=10,Data!K11&lt;&gt;""),Data!K11,""))))))))))</f>
        <v>1</v>
      </c>
      <c r="F15" s="83">
        <f>IF(AND(Data!$N$12=1,Data!B11&lt;&gt;""),Data!B11,IF(AND(Data!$N$12=2,Data!C11&lt;&gt;""),Data!C11,IF(AND(Data!$N$12=3,Data!D11&lt;&gt;""),Data!D11,IF(AND(Data!$N$12=4,Data!E11&lt;&gt;""),Data!E11,IF(AND(Data!$N$12=5,Data!F11&lt;&gt;""),Data!F11,IF(AND(Data!$N$12=6,Data!G11&lt;&gt;""),Data!G11,IF(AND(Data!$N$12=7,Data!H11&lt;&gt;""),Data!H11,IF(AND(Data!$N$12=8,Data!I11&lt;&gt;""),Data!I11,IF(AND(Data!$N$12=9,Data!J11&lt;&gt;""),Data!J11,IF(AND(Data!$N$12=10,Data!K11&lt;&gt;""),Data!K11,""))))))))))</f>
        <v>32</v>
      </c>
      <c r="G15" s="84"/>
      <c r="H15" s="82">
        <f>IF(AND(Data!$N$14=1,Data!B11&lt;&gt;""),Data!B11,IF(AND(Data!$N$14=2,Data!C11&lt;&gt;""),Data!C11,IF(AND(Data!$N$14=3,Data!D11&lt;&gt;""),Data!D11,IF(AND(Data!$N$14=4,Data!E11&lt;&gt;""),Data!E11,IF(AND(Data!$N$14=5,Data!F11&lt;&gt;""),Data!F11,IF(AND(Data!$N$14=6,Data!G11&lt;&gt;""),Data!G11,IF(AND(Data!$N$14=7,Data!H11&lt;&gt;""),Data!H11,IF(AND(Data!$N$14=8,Data!I11&lt;&gt;""),Data!I11,IF(AND(Data!$N$14=9,Data!J11&lt;&gt;""),Data!J11,IF(AND(Data!$N$14=10,Data!K11&lt;&gt;""),Data!K11,""))))))))))</f>
        <v>2583</v>
      </c>
    </row>
    <row r="16" spans="1:25" ht="14" x14ac:dyDescent="0.15">
      <c r="A16" s="12">
        <v>1</v>
      </c>
      <c r="B16" s="82">
        <f>IF(AND(Data!$N$8=1,Data!B12&lt;&gt;""),Data!B12,IF(AND(Data!$N$8=2,Data!C12&lt;&gt;""),Data!C12,IF(AND(Data!$N$8=3,Data!D12&lt;&gt;""),Data!D12,IF(AND(Data!$N$8=4,Data!E12&lt;&gt;""),Data!E12,IF(AND(Data!$N$8=5,Data!F12&lt;&gt;""),Data!F12,IF(AND(Data!$N$8=6,Data!G12&lt;&gt;""),Data!G12,IF(AND(Data!$N$8=7,Data!H12&lt;&gt;""),Data!H12,IF(AND(Data!$N$8=8,Data!I12&lt;&gt;""),Data!I12,IF(AND(Data!$N$8=9,Data!J12&lt;&gt;""),Data!J12,IF(AND(Data!$N$8=10,Data!K12&lt;&gt;""),Data!K12,""))))))))))</f>
        <v>90</v>
      </c>
      <c r="C16" s="83">
        <f>IF(AND(Data!$N$9=1,Data!B12&lt;&gt;""),Data!B12,IF(AND(Data!$N$9=2,Data!C12&lt;&gt;""),Data!C12,IF(AND(Data!$N$9=3,Data!D12&lt;&gt;""),Data!D12,IF(AND(Data!$N$9=4,Data!E12&lt;&gt;""),Data!E12,IF(AND(Data!$N$9=5,Data!F12&lt;&gt;""),Data!F12,IF(AND(Data!$N$9=6,Data!G12&lt;&gt;""),Data!G12,IF(AND(Data!$N$9=7,Data!H12&lt;&gt;""),Data!H12,IF(AND(Data!$N$9=8,Data!I12&lt;&gt;""),Data!I12,IF(AND(Data!$N$9=9,Data!J12&lt;&gt;""),Data!J12,IF(AND(Data!$N$9=10,Data!K12&lt;&gt;""),Data!K12,""))))))))))</f>
        <v>1</v>
      </c>
      <c r="D16" s="83">
        <f>IF(AND(Data!$N$10=1,Data!B12&lt;&gt;""),Data!B12,IF(AND(Data!$N$10=2,Data!C12&lt;&gt;""),Data!C12,IF(AND(Data!$N$10=3,Data!D12&lt;&gt;""),Data!D12,IF(AND(Data!$N$10=4,Data!E12&lt;&gt;""),Data!E12,IF(AND(Data!$N$10=5,Data!F12&lt;&gt;""),Data!F12,IF(AND(Data!$N$10=6,Data!G12&lt;&gt;""),Data!G12,IF(AND(Data!$N$10=7,Data!H12&lt;&gt;""),Data!H12,IF(AND(Data!$N$10=8,Data!I12&lt;&gt;""),Data!I12,IF(AND(Data!$N$10=9,Data!J12&lt;&gt;""),Data!J12,IF(AND(Data!$N$10=10,Data!K12&lt;&gt;""),Data!K12,""))))))))))</f>
        <v>0</v>
      </c>
      <c r="E16" s="83">
        <f>IF(AND(Data!$N$11=1,Data!B12&lt;&gt;""),Data!B12,IF(AND(Data!$N$11=2,Data!C12&lt;&gt;""),Data!C12,IF(AND(Data!$N$11=3,Data!D12&lt;&gt;""),Data!D12,IF(AND(Data!$N$11=4,Data!E12&lt;&gt;""),Data!E12,IF(AND(Data!$N$11=5,Data!F12&lt;&gt;""),Data!F12,IF(AND(Data!$N$11=6,Data!G12&lt;&gt;""),Data!G12,IF(AND(Data!$N$11=7,Data!H12&lt;&gt;""),Data!H12,IF(AND(Data!$N$11=8,Data!I12&lt;&gt;""),Data!I12,IF(AND(Data!$N$11=9,Data!J12&lt;&gt;""),Data!J12,IF(AND(Data!$N$11=10,Data!K12&lt;&gt;""),Data!K12,""))))))))))</f>
        <v>1</v>
      </c>
      <c r="F16" s="83">
        <f>IF(AND(Data!$N$12=1,Data!B12&lt;&gt;""),Data!B12,IF(AND(Data!$N$12=2,Data!C12&lt;&gt;""),Data!C12,IF(AND(Data!$N$12=3,Data!D12&lt;&gt;""),Data!D12,IF(AND(Data!$N$12=4,Data!E12&lt;&gt;""),Data!E12,IF(AND(Data!$N$12=5,Data!F12&lt;&gt;""),Data!F12,IF(AND(Data!$N$12=6,Data!G12&lt;&gt;""),Data!G12,IF(AND(Data!$N$12=7,Data!H12&lt;&gt;""),Data!H12,IF(AND(Data!$N$12=8,Data!I12&lt;&gt;""),Data!I12,IF(AND(Data!$N$12=9,Data!J12&lt;&gt;""),Data!J12,IF(AND(Data!$N$12=10,Data!K12&lt;&gt;""),Data!K12,""))))))))))</f>
        <v>31</v>
      </c>
      <c r="G16" s="84"/>
      <c r="H16" s="82">
        <f>IF(AND(Data!$N$14=1,Data!B12&lt;&gt;""),Data!B12,IF(AND(Data!$N$14=2,Data!C12&lt;&gt;""),Data!C12,IF(AND(Data!$N$14=3,Data!D12&lt;&gt;""),Data!D12,IF(AND(Data!$N$14=4,Data!E12&lt;&gt;""),Data!E12,IF(AND(Data!$N$14=5,Data!F12&lt;&gt;""),Data!F12,IF(AND(Data!$N$14=6,Data!G12&lt;&gt;""),Data!G12,IF(AND(Data!$N$14=7,Data!H12&lt;&gt;""),Data!H12,IF(AND(Data!$N$14=8,Data!I12&lt;&gt;""),Data!I12,IF(AND(Data!$N$14=9,Data!J12&lt;&gt;""),Data!J12,IF(AND(Data!$N$14=10,Data!K12&lt;&gt;""),Data!K12,""))))))))))</f>
        <v>2600</v>
      </c>
    </row>
    <row r="17" spans="1:8" ht="14" x14ac:dyDescent="0.15">
      <c r="A17" s="12">
        <v>1</v>
      </c>
      <c r="B17" s="82">
        <f>IF(AND(Data!$N$8=1,Data!B13&lt;&gt;""),Data!B13,IF(AND(Data!$N$8=2,Data!C13&lt;&gt;""),Data!C13,IF(AND(Data!$N$8=3,Data!D13&lt;&gt;""),Data!D13,IF(AND(Data!$N$8=4,Data!E13&lt;&gt;""),Data!E13,IF(AND(Data!$N$8=5,Data!F13&lt;&gt;""),Data!F13,IF(AND(Data!$N$8=6,Data!G13&lt;&gt;""),Data!G13,IF(AND(Data!$N$8=7,Data!H13&lt;&gt;""),Data!H13,IF(AND(Data!$N$8=8,Data!I13&lt;&gt;""),Data!I13,IF(AND(Data!$N$8=9,Data!J13&lt;&gt;""),Data!J13,IF(AND(Data!$N$8=10,Data!K13&lt;&gt;""),Data!K13,""))))))))))</f>
        <v>90</v>
      </c>
      <c r="C17" s="83">
        <f>IF(AND(Data!$N$9=1,Data!B13&lt;&gt;""),Data!B13,IF(AND(Data!$N$9=2,Data!C13&lt;&gt;""),Data!C13,IF(AND(Data!$N$9=3,Data!D13&lt;&gt;""),Data!D13,IF(AND(Data!$N$9=4,Data!E13&lt;&gt;""),Data!E13,IF(AND(Data!$N$9=5,Data!F13&lt;&gt;""),Data!F13,IF(AND(Data!$N$9=6,Data!G13&lt;&gt;""),Data!G13,IF(AND(Data!$N$9=7,Data!H13&lt;&gt;""),Data!H13,IF(AND(Data!$N$9=8,Data!I13&lt;&gt;""),Data!I13,IF(AND(Data!$N$9=9,Data!J13&lt;&gt;""),Data!J13,IF(AND(Data!$N$9=10,Data!K13&lt;&gt;""),Data!K13,""))))))))))</f>
        <v>1</v>
      </c>
      <c r="D17" s="83">
        <f>IF(AND(Data!$N$10=1,Data!B13&lt;&gt;""),Data!B13,IF(AND(Data!$N$10=2,Data!C13&lt;&gt;""),Data!C13,IF(AND(Data!$N$10=3,Data!D13&lt;&gt;""),Data!D13,IF(AND(Data!$N$10=4,Data!E13&lt;&gt;""),Data!E13,IF(AND(Data!$N$10=5,Data!F13&lt;&gt;""),Data!F13,IF(AND(Data!$N$10=6,Data!G13&lt;&gt;""),Data!G13,IF(AND(Data!$N$10=7,Data!H13&lt;&gt;""),Data!H13,IF(AND(Data!$N$10=8,Data!I13&lt;&gt;""),Data!I13,IF(AND(Data!$N$10=9,Data!J13&lt;&gt;""),Data!J13,IF(AND(Data!$N$10=10,Data!K13&lt;&gt;""),Data!K13,""))))))))))</f>
        <v>0</v>
      </c>
      <c r="E17" s="83">
        <f>IF(AND(Data!$N$11=1,Data!B13&lt;&gt;""),Data!B13,IF(AND(Data!$N$11=2,Data!C13&lt;&gt;""),Data!C13,IF(AND(Data!$N$11=3,Data!D13&lt;&gt;""),Data!D13,IF(AND(Data!$N$11=4,Data!E13&lt;&gt;""),Data!E13,IF(AND(Data!$N$11=5,Data!F13&lt;&gt;""),Data!F13,IF(AND(Data!$N$11=6,Data!G13&lt;&gt;""),Data!G13,IF(AND(Data!$N$11=7,Data!H13&lt;&gt;""),Data!H13,IF(AND(Data!$N$11=8,Data!I13&lt;&gt;""),Data!I13,IF(AND(Data!$N$11=9,Data!J13&lt;&gt;""),Data!J13,IF(AND(Data!$N$11=10,Data!K13&lt;&gt;""),Data!K13,""))))))))))</f>
        <v>0</v>
      </c>
      <c r="F17" s="83">
        <f>IF(AND(Data!$N$12=1,Data!B13&lt;&gt;""),Data!B13,IF(AND(Data!$N$12=2,Data!C13&lt;&gt;""),Data!C13,IF(AND(Data!$N$12=3,Data!D13&lt;&gt;""),Data!D13,IF(AND(Data!$N$12=4,Data!E13&lt;&gt;""),Data!E13,IF(AND(Data!$N$12=5,Data!F13&lt;&gt;""),Data!F13,IF(AND(Data!$N$12=6,Data!G13&lt;&gt;""),Data!G13,IF(AND(Data!$N$12=7,Data!H13&lt;&gt;""),Data!H13,IF(AND(Data!$N$12=8,Data!I13&lt;&gt;""),Data!I13,IF(AND(Data!$N$12=9,Data!J13&lt;&gt;""),Data!J13,IF(AND(Data!$N$12=10,Data!K13&lt;&gt;""),Data!K13,""))))))))))</f>
        <v>31</v>
      </c>
      <c r="G17" s="84"/>
      <c r="H17" s="82">
        <f>IF(AND(Data!$N$14=1,Data!B13&lt;&gt;""),Data!B13,IF(AND(Data!$N$14=2,Data!C13&lt;&gt;""),Data!C13,IF(AND(Data!$N$14=3,Data!D13&lt;&gt;""),Data!D13,IF(AND(Data!$N$14=4,Data!E13&lt;&gt;""),Data!E13,IF(AND(Data!$N$14=5,Data!F13&lt;&gt;""),Data!F13,IF(AND(Data!$N$14=6,Data!G13&lt;&gt;""),Data!G13,IF(AND(Data!$N$14=7,Data!H13&lt;&gt;""),Data!H13,IF(AND(Data!$N$14=8,Data!I13&lt;&gt;""),Data!I13,IF(AND(Data!$N$14=9,Data!J13&lt;&gt;""),Data!J13,IF(AND(Data!$N$14=10,Data!K13&lt;&gt;""),Data!K13,""))))))))))</f>
        <v>2600</v>
      </c>
    </row>
    <row r="18" spans="1:8" ht="14" x14ac:dyDescent="0.15">
      <c r="A18" s="12">
        <v>1</v>
      </c>
      <c r="B18" s="82">
        <f>IF(AND(Data!$N$8=1,Data!B14&lt;&gt;""),Data!B14,IF(AND(Data!$N$8=2,Data!C14&lt;&gt;""),Data!C14,IF(AND(Data!$N$8=3,Data!D14&lt;&gt;""),Data!D14,IF(AND(Data!$N$8=4,Data!E14&lt;&gt;""),Data!E14,IF(AND(Data!$N$8=5,Data!F14&lt;&gt;""),Data!F14,IF(AND(Data!$N$8=6,Data!G14&lt;&gt;""),Data!G14,IF(AND(Data!$N$8=7,Data!H14&lt;&gt;""),Data!H14,IF(AND(Data!$N$8=8,Data!I14&lt;&gt;""),Data!I14,IF(AND(Data!$N$8=9,Data!J14&lt;&gt;""),Data!J14,IF(AND(Data!$N$8=10,Data!K14&lt;&gt;""),Data!K14,""))))))))))</f>
        <v>63</v>
      </c>
      <c r="C18" s="83">
        <f>IF(AND(Data!$N$9=1,Data!B14&lt;&gt;""),Data!B14,IF(AND(Data!$N$9=2,Data!C14&lt;&gt;""),Data!C14,IF(AND(Data!$N$9=3,Data!D14&lt;&gt;""),Data!D14,IF(AND(Data!$N$9=4,Data!E14&lt;&gt;""),Data!E14,IF(AND(Data!$N$9=5,Data!F14&lt;&gt;""),Data!F14,IF(AND(Data!$N$9=6,Data!G14&lt;&gt;""),Data!G14,IF(AND(Data!$N$9=7,Data!H14&lt;&gt;""),Data!H14,IF(AND(Data!$N$9=8,Data!I14&lt;&gt;""),Data!I14,IF(AND(Data!$N$9=9,Data!J14&lt;&gt;""),Data!J14,IF(AND(Data!$N$9=10,Data!K14&lt;&gt;""),Data!K14,""))))))))))</f>
        <v>2</v>
      </c>
      <c r="D18" s="83">
        <f>IF(AND(Data!$N$10=1,Data!B14&lt;&gt;""),Data!B14,IF(AND(Data!$N$10=2,Data!C14&lt;&gt;""),Data!C14,IF(AND(Data!$N$10=3,Data!D14&lt;&gt;""),Data!D14,IF(AND(Data!$N$10=4,Data!E14&lt;&gt;""),Data!E14,IF(AND(Data!$N$10=5,Data!F14&lt;&gt;""),Data!F14,IF(AND(Data!$N$10=6,Data!G14&lt;&gt;""),Data!G14,IF(AND(Data!$N$10=7,Data!H14&lt;&gt;""),Data!H14,IF(AND(Data!$N$10=8,Data!I14&lt;&gt;""),Data!I14,IF(AND(Data!$N$10=9,Data!J14&lt;&gt;""),Data!J14,IF(AND(Data!$N$10=10,Data!K14&lt;&gt;""),Data!K14,""))))))))))</f>
        <v>0</v>
      </c>
      <c r="E18" s="83">
        <f>IF(AND(Data!$N$11=1,Data!B14&lt;&gt;""),Data!B14,IF(AND(Data!$N$11=2,Data!C14&lt;&gt;""),Data!C14,IF(AND(Data!$N$11=3,Data!D14&lt;&gt;""),Data!D14,IF(AND(Data!$N$11=4,Data!E14&lt;&gt;""),Data!E14,IF(AND(Data!$N$11=5,Data!F14&lt;&gt;""),Data!F14,IF(AND(Data!$N$11=6,Data!G14&lt;&gt;""),Data!G14,IF(AND(Data!$N$11=7,Data!H14&lt;&gt;""),Data!H14,IF(AND(Data!$N$11=8,Data!I14&lt;&gt;""),Data!I14,IF(AND(Data!$N$11=9,Data!J14&lt;&gt;""),Data!J14,IF(AND(Data!$N$11=10,Data!K14&lt;&gt;""),Data!K14,""))))))))))</f>
        <v>0</v>
      </c>
      <c r="F18" s="83">
        <f>IF(AND(Data!$N$12=1,Data!B14&lt;&gt;""),Data!B14,IF(AND(Data!$N$12=2,Data!C14&lt;&gt;""),Data!C14,IF(AND(Data!$N$12=3,Data!D14&lt;&gt;""),Data!D14,IF(AND(Data!$N$12=4,Data!E14&lt;&gt;""),Data!E14,IF(AND(Data!$N$12=5,Data!F14&lt;&gt;""),Data!F14,IF(AND(Data!$N$12=6,Data!G14&lt;&gt;""),Data!G14,IF(AND(Data!$N$12=7,Data!H14&lt;&gt;""),Data!H14,IF(AND(Data!$N$12=8,Data!I14&lt;&gt;""),Data!I14,IF(AND(Data!$N$12=9,Data!J14&lt;&gt;""),Data!J14,IF(AND(Data!$N$12=10,Data!K14&lt;&gt;""),Data!K14,""))))))))))</f>
        <v>23</v>
      </c>
      <c r="G18" s="84"/>
      <c r="H18" s="82">
        <f>IF(AND(Data!$N$14=1,Data!B14&lt;&gt;""),Data!B14,IF(AND(Data!$N$14=2,Data!C14&lt;&gt;""),Data!C14,IF(AND(Data!$N$14=3,Data!D14&lt;&gt;""),Data!D14,IF(AND(Data!$N$14=4,Data!E14&lt;&gt;""),Data!E14,IF(AND(Data!$N$14=5,Data!F14&lt;&gt;""),Data!F14,IF(AND(Data!$N$14=6,Data!G14&lt;&gt;""),Data!G14,IF(AND(Data!$N$14=7,Data!H14&lt;&gt;""),Data!H14,IF(AND(Data!$N$14=8,Data!I14&lt;&gt;""),Data!I14,IF(AND(Data!$N$14=9,Data!J14&lt;&gt;""),Data!J14,IF(AND(Data!$N$14=10,Data!K14&lt;&gt;""),Data!K14,""))))))))))</f>
        <v>2601</v>
      </c>
    </row>
    <row r="19" spans="1:8" ht="14" x14ac:dyDescent="0.15">
      <c r="A19" s="12">
        <v>1</v>
      </c>
      <c r="B19" s="82">
        <f>IF(AND(Data!$N$8=1,Data!B15&lt;&gt;""),Data!B15,IF(AND(Data!$N$8=2,Data!C15&lt;&gt;""),Data!C15,IF(AND(Data!$N$8=3,Data!D15&lt;&gt;""),Data!D15,IF(AND(Data!$N$8=4,Data!E15&lt;&gt;""),Data!E15,IF(AND(Data!$N$8=5,Data!F15&lt;&gt;""),Data!F15,IF(AND(Data!$N$8=6,Data!G15&lt;&gt;""),Data!G15,IF(AND(Data!$N$8=7,Data!H15&lt;&gt;""),Data!H15,IF(AND(Data!$N$8=8,Data!I15&lt;&gt;""),Data!I15,IF(AND(Data!$N$8=9,Data!J15&lt;&gt;""),Data!J15,IF(AND(Data!$N$8=10,Data!K15&lt;&gt;""),Data!K15,""))))))))))</f>
        <v>91</v>
      </c>
      <c r="C19" s="83">
        <f>IF(AND(Data!$N$9=1,Data!B15&lt;&gt;""),Data!B15,IF(AND(Data!$N$9=2,Data!C15&lt;&gt;""),Data!C15,IF(AND(Data!$N$9=3,Data!D15&lt;&gt;""),Data!D15,IF(AND(Data!$N$9=4,Data!E15&lt;&gt;""),Data!E15,IF(AND(Data!$N$9=5,Data!F15&lt;&gt;""),Data!F15,IF(AND(Data!$N$9=6,Data!G15&lt;&gt;""),Data!G15,IF(AND(Data!$N$9=7,Data!H15&lt;&gt;""),Data!H15,IF(AND(Data!$N$9=8,Data!I15&lt;&gt;""),Data!I15,IF(AND(Data!$N$9=9,Data!J15&lt;&gt;""),Data!J15,IF(AND(Data!$N$9=10,Data!K15&lt;&gt;""),Data!K15,""))))))))))</f>
        <v>1</v>
      </c>
      <c r="D19" s="83">
        <f>IF(AND(Data!$N$10=1,Data!B15&lt;&gt;""),Data!B15,IF(AND(Data!$N$10=2,Data!C15&lt;&gt;""),Data!C15,IF(AND(Data!$N$10=3,Data!D15&lt;&gt;""),Data!D15,IF(AND(Data!$N$10=4,Data!E15&lt;&gt;""),Data!E15,IF(AND(Data!$N$10=5,Data!F15&lt;&gt;""),Data!F15,IF(AND(Data!$N$10=6,Data!G15&lt;&gt;""),Data!G15,IF(AND(Data!$N$10=7,Data!H15&lt;&gt;""),Data!H15,IF(AND(Data!$N$10=8,Data!I15&lt;&gt;""),Data!I15,IF(AND(Data!$N$10=9,Data!J15&lt;&gt;""),Data!J15,IF(AND(Data!$N$10=10,Data!K15&lt;&gt;""),Data!K15,""))))))))))</f>
        <v>0</v>
      </c>
      <c r="E19" s="83">
        <f>IF(AND(Data!$N$11=1,Data!B15&lt;&gt;""),Data!B15,IF(AND(Data!$N$11=2,Data!C15&lt;&gt;""),Data!C15,IF(AND(Data!$N$11=3,Data!D15&lt;&gt;""),Data!D15,IF(AND(Data!$N$11=4,Data!E15&lt;&gt;""),Data!E15,IF(AND(Data!$N$11=5,Data!F15&lt;&gt;""),Data!F15,IF(AND(Data!$N$11=6,Data!G15&lt;&gt;""),Data!G15,IF(AND(Data!$N$11=7,Data!H15&lt;&gt;""),Data!H15,IF(AND(Data!$N$11=8,Data!I15&lt;&gt;""),Data!I15,IF(AND(Data!$N$11=9,Data!J15&lt;&gt;""),Data!J15,IF(AND(Data!$N$11=10,Data!K15&lt;&gt;""),Data!K15,""))))))))))</f>
        <v>1</v>
      </c>
      <c r="F19" s="83">
        <f>IF(AND(Data!$N$12=1,Data!B15&lt;&gt;""),Data!B15,IF(AND(Data!$N$12=2,Data!C15&lt;&gt;""),Data!C15,IF(AND(Data!$N$12=3,Data!D15&lt;&gt;""),Data!D15,IF(AND(Data!$N$12=4,Data!E15&lt;&gt;""),Data!E15,IF(AND(Data!$N$12=5,Data!F15&lt;&gt;""),Data!F15,IF(AND(Data!$N$12=6,Data!G15&lt;&gt;""),Data!G15,IF(AND(Data!$N$12=7,Data!H15&lt;&gt;""),Data!H15,IF(AND(Data!$N$12=8,Data!I15&lt;&gt;""),Data!I15,IF(AND(Data!$N$12=9,Data!J15&lt;&gt;""),Data!J15,IF(AND(Data!$N$12=10,Data!K15&lt;&gt;""),Data!K15,""))))))))))</f>
        <v>34</v>
      </c>
      <c r="G19" s="84"/>
      <c r="H19" s="82">
        <f>IF(AND(Data!$N$14=1,Data!B15&lt;&gt;""),Data!B15,IF(AND(Data!$N$14=2,Data!C15&lt;&gt;""),Data!C15,IF(AND(Data!$N$14=3,Data!D15&lt;&gt;""),Data!D15,IF(AND(Data!$N$14=4,Data!E15&lt;&gt;""),Data!E15,IF(AND(Data!$N$14=5,Data!F15&lt;&gt;""),Data!F15,IF(AND(Data!$N$14=6,Data!G15&lt;&gt;""),Data!G15,IF(AND(Data!$N$14=7,Data!H15&lt;&gt;""),Data!H15,IF(AND(Data!$N$14=8,Data!I15&lt;&gt;""),Data!I15,IF(AND(Data!$N$14=9,Data!J15&lt;&gt;""),Data!J15,IF(AND(Data!$N$14=10,Data!K15&lt;&gt;""),Data!K15,""))))))))))</f>
        <v>2705</v>
      </c>
    </row>
    <row r="20" spans="1:8" ht="14" x14ac:dyDescent="0.15">
      <c r="A20" s="12">
        <v>1</v>
      </c>
      <c r="B20" s="82">
        <f>IF(AND(Data!$N$8=1,Data!B16&lt;&gt;""),Data!B16,IF(AND(Data!$N$8=2,Data!C16&lt;&gt;""),Data!C16,IF(AND(Data!$N$8=3,Data!D16&lt;&gt;""),Data!D16,IF(AND(Data!$N$8=4,Data!E16&lt;&gt;""),Data!E16,IF(AND(Data!$N$8=5,Data!F16&lt;&gt;""),Data!F16,IF(AND(Data!$N$8=6,Data!G16&lt;&gt;""),Data!G16,IF(AND(Data!$N$8=7,Data!H16&lt;&gt;""),Data!H16,IF(AND(Data!$N$8=8,Data!I16&lt;&gt;""),Data!I16,IF(AND(Data!$N$8=9,Data!J16&lt;&gt;""),Data!J16,IF(AND(Data!$N$8=10,Data!K16&lt;&gt;""),Data!K16,""))))))))))</f>
        <v>111</v>
      </c>
      <c r="C20" s="83">
        <f>IF(AND(Data!$N$9=1,Data!B16&lt;&gt;""),Data!B16,IF(AND(Data!$N$9=2,Data!C16&lt;&gt;""),Data!C16,IF(AND(Data!$N$9=3,Data!D16&lt;&gt;""),Data!D16,IF(AND(Data!$N$9=4,Data!E16&lt;&gt;""),Data!E16,IF(AND(Data!$N$9=5,Data!F16&lt;&gt;""),Data!F16,IF(AND(Data!$N$9=6,Data!G16&lt;&gt;""),Data!G16,IF(AND(Data!$N$9=7,Data!H16&lt;&gt;""),Data!H16,IF(AND(Data!$N$9=8,Data!I16&lt;&gt;""),Data!I16,IF(AND(Data!$N$9=9,Data!J16&lt;&gt;""),Data!J16,IF(AND(Data!$N$9=10,Data!K16&lt;&gt;""),Data!K16,""))))))))))</f>
        <v>1</v>
      </c>
      <c r="D20" s="83">
        <f>IF(AND(Data!$N$10=1,Data!B16&lt;&gt;""),Data!B16,IF(AND(Data!$N$10=2,Data!C16&lt;&gt;""),Data!C16,IF(AND(Data!$N$10=3,Data!D16&lt;&gt;""),Data!D16,IF(AND(Data!$N$10=4,Data!E16&lt;&gt;""),Data!E16,IF(AND(Data!$N$10=5,Data!F16&lt;&gt;""),Data!F16,IF(AND(Data!$N$10=6,Data!G16&lt;&gt;""),Data!G16,IF(AND(Data!$N$10=7,Data!H16&lt;&gt;""),Data!H16,IF(AND(Data!$N$10=8,Data!I16&lt;&gt;""),Data!I16,IF(AND(Data!$N$10=9,Data!J16&lt;&gt;""),Data!J16,IF(AND(Data!$N$10=10,Data!K16&lt;&gt;""),Data!K16,""))))))))))</f>
        <v>0</v>
      </c>
      <c r="E20" s="83">
        <f>IF(AND(Data!$N$11=1,Data!B16&lt;&gt;""),Data!B16,IF(AND(Data!$N$11=2,Data!C16&lt;&gt;""),Data!C16,IF(AND(Data!$N$11=3,Data!D16&lt;&gt;""),Data!D16,IF(AND(Data!$N$11=4,Data!E16&lt;&gt;""),Data!E16,IF(AND(Data!$N$11=5,Data!F16&lt;&gt;""),Data!F16,IF(AND(Data!$N$11=6,Data!G16&lt;&gt;""),Data!G16,IF(AND(Data!$N$11=7,Data!H16&lt;&gt;""),Data!H16,IF(AND(Data!$N$11=8,Data!I16&lt;&gt;""),Data!I16,IF(AND(Data!$N$11=9,Data!J16&lt;&gt;""),Data!J16,IF(AND(Data!$N$11=10,Data!K16&lt;&gt;""),Data!K16,""))))))))))</f>
        <v>0</v>
      </c>
      <c r="F20" s="83">
        <f>IF(AND(Data!$N$12=1,Data!B16&lt;&gt;""),Data!B16,IF(AND(Data!$N$12=2,Data!C16&lt;&gt;""),Data!C16,IF(AND(Data!$N$12=3,Data!D16&lt;&gt;""),Data!D16,IF(AND(Data!$N$12=4,Data!E16&lt;&gt;""),Data!E16,IF(AND(Data!$N$12=5,Data!F16&lt;&gt;""),Data!F16,IF(AND(Data!$N$12=6,Data!G16&lt;&gt;""),Data!G16,IF(AND(Data!$N$12=7,Data!H16&lt;&gt;""),Data!H16,IF(AND(Data!$N$12=8,Data!I16&lt;&gt;""),Data!I16,IF(AND(Data!$N$12=9,Data!J16&lt;&gt;""),Data!J16,IF(AND(Data!$N$12=10,Data!K16&lt;&gt;""),Data!K16,""))))))))))</f>
        <v>31</v>
      </c>
      <c r="G20" s="84"/>
      <c r="H20" s="82">
        <f>IF(AND(Data!$N$14=1,Data!B16&lt;&gt;""),Data!B16,IF(AND(Data!$N$14=2,Data!C16&lt;&gt;""),Data!C16,IF(AND(Data!$N$14=3,Data!D16&lt;&gt;""),Data!D16,IF(AND(Data!$N$14=4,Data!E16&lt;&gt;""),Data!E16,IF(AND(Data!$N$14=5,Data!F16&lt;&gt;""),Data!F16,IF(AND(Data!$N$14=6,Data!G16&lt;&gt;""),Data!G16,IF(AND(Data!$N$14=7,Data!H16&lt;&gt;""),Data!H16,IF(AND(Data!$N$14=8,Data!I16&lt;&gt;""),Data!I16,IF(AND(Data!$N$14=9,Data!J16&lt;&gt;""),Data!J16,IF(AND(Data!$N$14=10,Data!K16&lt;&gt;""),Data!K16,""))))))))))</f>
        <v>2731</v>
      </c>
    </row>
    <row r="21" spans="1:8" ht="14" x14ac:dyDescent="0.15">
      <c r="A21" s="12">
        <v>1</v>
      </c>
      <c r="B21" s="82">
        <f>IF(AND(Data!$N$8=1,Data!B17&lt;&gt;""),Data!B17,IF(AND(Data!$N$8=2,Data!C17&lt;&gt;""),Data!C17,IF(AND(Data!$N$8=3,Data!D17&lt;&gt;""),Data!D17,IF(AND(Data!$N$8=4,Data!E17&lt;&gt;""),Data!E17,IF(AND(Data!$N$8=5,Data!F17&lt;&gt;""),Data!F17,IF(AND(Data!$N$8=6,Data!G17&lt;&gt;""),Data!G17,IF(AND(Data!$N$8=7,Data!H17&lt;&gt;""),Data!H17,IF(AND(Data!$N$8=8,Data!I17&lt;&gt;""),Data!I17,IF(AND(Data!$N$8=9,Data!J17&lt;&gt;""),Data!J17,IF(AND(Data!$N$8=10,Data!K17&lt;&gt;""),Data!K17,""))))))))))</f>
        <v>111</v>
      </c>
      <c r="C21" s="83">
        <f>IF(AND(Data!$N$9=1,Data!B17&lt;&gt;""),Data!B17,IF(AND(Data!$N$9=2,Data!C17&lt;&gt;""),Data!C17,IF(AND(Data!$N$9=3,Data!D17&lt;&gt;""),Data!D17,IF(AND(Data!$N$9=4,Data!E17&lt;&gt;""),Data!E17,IF(AND(Data!$N$9=5,Data!F17&lt;&gt;""),Data!F17,IF(AND(Data!$N$9=6,Data!G17&lt;&gt;""),Data!G17,IF(AND(Data!$N$9=7,Data!H17&lt;&gt;""),Data!H17,IF(AND(Data!$N$9=8,Data!I17&lt;&gt;""),Data!I17,IF(AND(Data!$N$9=9,Data!J17&lt;&gt;""),Data!J17,IF(AND(Data!$N$9=10,Data!K17&lt;&gt;""),Data!K17,""))))))))))</f>
        <v>1</v>
      </c>
      <c r="D21" s="83">
        <f>IF(AND(Data!$N$10=1,Data!B17&lt;&gt;""),Data!B17,IF(AND(Data!$N$10=2,Data!C17&lt;&gt;""),Data!C17,IF(AND(Data!$N$10=3,Data!D17&lt;&gt;""),Data!D17,IF(AND(Data!$N$10=4,Data!E17&lt;&gt;""),Data!E17,IF(AND(Data!$N$10=5,Data!F17&lt;&gt;""),Data!F17,IF(AND(Data!$N$10=6,Data!G17&lt;&gt;""),Data!G17,IF(AND(Data!$N$10=7,Data!H17&lt;&gt;""),Data!H17,IF(AND(Data!$N$10=8,Data!I17&lt;&gt;""),Data!I17,IF(AND(Data!$N$10=9,Data!J17&lt;&gt;""),Data!J17,IF(AND(Data!$N$10=10,Data!K17&lt;&gt;""),Data!K17,""))))))))))</f>
        <v>0</v>
      </c>
      <c r="E21" s="83">
        <f>IF(AND(Data!$N$11=1,Data!B17&lt;&gt;""),Data!B17,IF(AND(Data!$N$11=2,Data!C17&lt;&gt;""),Data!C17,IF(AND(Data!$N$11=3,Data!D17&lt;&gt;""),Data!D17,IF(AND(Data!$N$11=4,Data!E17&lt;&gt;""),Data!E17,IF(AND(Data!$N$11=5,Data!F17&lt;&gt;""),Data!F17,IF(AND(Data!$N$11=6,Data!G17&lt;&gt;""),Data!G17,IF(AND(Data!$N$11=7,Data!H17&lt;&gt;""),Data!H17,IF(AND(Data!$N$11=8,Data!I17&lt;&gt;""),Data!I17,IF(AND(Data!$N$11=9,Data!J17&lt;&gt;""),Data!J17,IF(AND(Data!$N$11=10,Data!K17&lt;&gt;""),Data!K17,""))))))))))</f>
        <v>0</v>
      </c>
      <c r="F21" s="83">
        <f>IF(AND(Data!$N$12=1,Data!B17&lt;&gt;""),Data!B17,IF(AND(Data!$N$12=2,Data!C17&lt;&gt;""),Data!C17,IF(AND(Data!$N$12=3,Data!D17&lt;&gt;""),Data!D17,IF(AND(Data!$N$12=4,Data!E17&lt;&gt;""),Data!E17,IF(AND(Data!$N$12=5,Data!F17&lt;&gt;""),Data!F17,IF(AND(Data!$N$12=6,Data!G17&lt;&gt;""),Data!G17,IF(AND(Data!$N$12=7,Data!H17&lt;&gt;""),Data!H17,IF(AND(Data!$N$12=8,Data!I17&lt;&gt;""),Data!I17,IF(AND(Data!$N$12=9,Data!J17&lt;&gt;""),Data!J17,IF(AND(Data!$N$12=10,Data!K17&lt;&gt;""),Data!K17,""))))))))))</f>
        <v>33</v>
      </c>
      <c r="G21" s="84"/>
      <c r="H21" s="82">
        <f>IF(AND(Data!$N$14=1,Data!B17&lt;&gt;""),Data!B17,IF(AND(Data!$N$14=2,Data!C17&lt;&gt;""),Data!C17,IF(AND(Data!$N$14=3,Data!D17&lt;&gt;""),Data!D17,IF(AND(Data!$N$14=4,Data!E17&lt;&gt;""),Data!E17,IF(AND(Data!$N$14=5,Data!F17&lt;&gt;""),Data!F17,IF(AND(Data!$N$14=6,Data!G17&lt;&gt;""),Data!G17,IF(AND(Data!$N$14=7,Data!H17&lt;&gt;""),Data!H17,IF(AND(Data!$N$14=8,Data!I17&lt;&gt;""),Data!I17,IF(AND(Data!$N$14=9,Data!J17&lt;&gt;""),Data!J17,IF(AND(Data!$N$14=10,Data!K17&lt;&gt;""),Data!K17,""))))))))))</f>
        <v>2731</v>
      </c>
    </row>
    <row r="22" spans="1:8" ht="14" x14ac:dyDescent="0.15">
      <c r="A22" s="12">
        <v>1</v>
      </c>
      <c r="B22" s="82">
        <f>IF(AND(Data!$N$8=1,Data!B18&lt;&gt;""),Data!B18,IF(AND(Data!$N$8=2,Data!C18&lt;&gt;""),Data!C18,IF(AND(Data!$N$8=3,Data!D18&lt;&gt;""),Data!D18,IF(AND(Data!$N$8=4,Data!E18&lt;&gt;""),Data!E18,IF(AND(Data!$N$8=5,Data!F18&lt;&gt;""),Data!F18,IF(AND(Data!$N$8=6,Data!G18&lt;&gt;""),Data!G18,IF(AND(Data!$N$8=7,Data!H18&lt;&gt;""),Data!H18,IF(AND(Data!$N$8=8,Data!I18&lt;&gt;""),Data!I18,IF(AND(Data!$N$8=9,Data!J18&lt;&gt;""),Data!J18,IF(AND(Data!$N$8=10,Data!K18&lt;&gt;""),Data!K18,""))))))))))</f>
        <v>101</v>
      </c>
      <c r="C22" s="83">
        <f>IF(AND(Data!$N$9=1,Data!B18&lt;&gt;""),Data!B18,IF(AND(Data!$N$9=2,Data!C18&lt;&gt;""),Data!C18,IF(AND(Data!$N$9=3,Data!D18&lt;&gt;""),Data!D18,IF(AND(Data!$N$9=4,Data!E18&lt;&gt;""),Data!E18,IF(AND(Data!$N$9=5,Data!F18&lt;&gt;""),Data!F18,IF(AND(Data!$N$9=6,Data!G18&lt;&gt;""),Data!G18,IF(AND(Data!$N$9=7,Data!H18&lt;&gt;""),Data!H18,IF(AND(Data!$N$9=8,Data!I18&lt;&gt;""),Data!I18,IF(AND(Data!$N$9=9,Data!J18&lt;&gt;""),Data!J18,IF(AND(Data!$N$9=10,Data!K18&lt;&gt;""),Data!K18,""))))))))))</f>
        <v>2</v>
      </c>
      <c r="D22" s="83">
        <f>IF(AND(Data!$N$10=1,Data!B18&lt;&gt;""),Data!B18,IF(AND(Data!$N$10=2,Data!C18&lt;&gt;""),Data!C18,IF(AND(Data!$N$10=3,Data!D18&lt;&gt;""),Data!D18,IF(AND(Data!$N$10=4,Data!E18&lt;&gt;""),Data!E18,IF(AND(Data!$N$10=5,Data!F18&lt;&gt;""),Data!F18,IF(AND(Data!$N$10=6,Data!G18&lt;&gt;""),Data!G18,IF(AND(Data!$N$10=7,Data!H18&lt;&gt;""),Data!H18,IF(AND(Data!$N$10=8,Data!I18&lt;&gt;""),Data!I18,IF(AND(Data!$N$10=9,Data!J18&lt;&gt;""),Data!J18,IF(AND(Data!$N$10=10,Data!K18&lt;&gt;""),Data!K18,""))))))))))</f>
        <v>0</v>
      </c>
      <c r="E22" s="83">
        <f>IF(AND(Data!$N$11=1,Data!B18&lt;&gt;""),Data!B18,IF(AND(Data!$N$11=2,Data!C18&lt;&gt;""),Data!C18,IF(AND(Data!$N$11=3,Data!D18&lt;&gt;""),Data!D18,IF(AND(Data!$N$11=4,Data!E18&lt;&gt;""),Data!E18,IF(AND(Data!$N$11=5,Data!F18&lt;&gt;""),Data!F18,IF(AND(Data!$N$11=6,Data!G18&lt;&gt;""),Data!G18,IF(AND(Data!$N$11=7,Data!H18&lt;&gt;""),Data!H18,IF(AND(Data!$N$11=8,Data!I18&lt;&gt;""),Data!I18,IF(AND(Data!$N$11=9,Data!J18&lt;&gt;""),Data!J18,IF(AND(Data!$N$11=10,Data!K18&lt;&gt;""),Data!K18,""))))))))))</f>
        <v>0</v>
      </c>
      <c r="F22" s="83">
        <f>IF(AND(Data!$N$12=1,Data!B18&lt;&gt;""),Data!B18,IF(AND(Data!$N$12=2,Data!C18&lt;&gt;""),Data!C18,IF(AND(Data!$N$12=3,Data!D18&lt;&gt;""),Data!D18,IF(AND(Data!$N$12=4,Data!E18&lt;&gt;""),Data!E18,IF(AND(Data!$N$12=5,Data!F18&lt;&gt;""),Data!F18,IF(AND(Data!$N$12=6,Data!G18&lt;&gt;""),Data!G18,IF(AND(Data!$N$12=7,Data!H18&lt;&gt;""),Data!H18,IF(AND(Data!$N$12=8,Data!I18&lt;&gt;""),Data!I18,IF(AND(Data!$N$12=9,Data!J18&lt;&gt;""),Data!J18,IF(AND(Data!$N$12=10,Data!K18&lt;&gt;""),Data!K18,""))))))))))</f>
        <v>22</v>
      </c>
      <c r="G22" s="84"/>
      <c r="H22" s="82">
        <f>IF(AND(Data!$N$14=1,Data!B18&lt;&gt;""),Data!B18,IF(AND(Data!$N$14=2,Data!C18&lt;&gt;""),Data!C18,IF(AND(Data!$N$14=3,Data!D18&lt;&gt;""),Data!D18,IF(AND(Data!$N$14=4,Data!E18&lt;&gt;""),Data!E18,IF(AND(Data!$N$14=5,Data!F18&lt;&gt;""),Data!F18,IF(AND(Data!$N$14=6,Data!G18&lt;&gt;""),Data!G18,IF(AND(Data!$N$14=7,Data!H18&lt;&gt;""),Data!H18,IF(AND(Data!$N$14=8,Data!I18&lt;&gt;""),Data!I18,IF(AND(Data!$N$14=9,Data!J18&lt;&gt;""),Data!J18,IF(AND(Data!$N$14=10,Data!K18&lt;&gt;""),Data!K18,""))))))))))</f>
        <v>2789</v>
      </c>
    </row>
    <row r="23" spans="1:8" ht="14" x14ac:dyDescent="0.15">
      <c r="A23" s="12">
        <v>1</v>
      </c>
      <c r="B23" s="82">
        <f>IF(AND(Data!$N$8=1,Data!B19&lt;&gt;""),Data!B19,IF(AND(Data!$N$8=2,Data!C19&lt;&gt;""),Data!C19,IF(AND(Data!$N$8=3,Data!D19&lt;&gt;""),Data!D19,IF(AND(Data!$N$8=4,Data!E19&lt;&gt;""),Data!E19,IF(AND(Data!$N$8=5,Data!F19&lt;&gt;""),Data!F19,IF(AND(Data!$N$8=6,Data!G19&lt;&gt;""),Data!G19,IF(AND(Data!$N$8=7,Data!H19&lt;&gt;""),Data!H19,IF(AND(Data!$N$8=8,Data!I19&lt;&gt;""),Data!I19,IF(AND(Data!$N$8=9,Data!J19&lt;&gt;""),Data!J19,IF(AND(Data!$N$8=10,Data!K19&lt;&gt;""),Data!K19,""))))))))))</f>
        <v>81</v>
      </c>
      <c r="C23" s="83">
        <f>IF(AND(Data!$N$9=1,Data!B19&lt;&gt;""),Data!B19,IF(AND(Data!$N$9=2,Data!C19&lt;&gt;""),Data!C19,IF(AND(Data!$N$9=3,Data!D19&lt;&gt;""),Data!D19,IF(AND(Data!$N$9=4,Data!E19&lt;&gt;""),Data!E19,IF(AND(Data!$N$9=5,Data!F19&lt;&gt;""),Data!F19,IF(AND(Data!$N$9=6,Data!G19&lt;&gt;""),Data!G19,IF(AND(Data!$N$9=7,Data!H19&lt;&gt;""),Data!H19,IF(AND(Data!$N$9=8,Data!I19&lt;&gt;""),Data!I19,IF(AND(Data!$N$9=9,Data!J19&lt;&gt;""),Data!J19,IF(AND(Data!$N$9=10,Data!K19&lt;&gt;""),Data!K19,""))))))))))</f>
        <v>2</v>
      </c>
      <c r="D23" s="83">
        <f>IF(AND(Data!$N$10=1,Data!B19&lt;&gt;""),Data!B19,IF(AND(Data!$N$10=2,Data!C19&lt;&gt;""),Data!C19,IF(AND(Data!$N$10=3,Data!D19&lt;&gt;""),Data!D19,IF(AND(Data!$N$10=4,Data!E19&lt;&gt;""),Data!E19,IF(AND(Data!$N$10=5,Data!F19&lt;&gt;""),Data!F19,IF(AND(Data!$N$10=6,Data!G19&lt;&gt;""),Data!G19,IF(AND(Data!$N$10=7,Data!H19&lt;&gt;""),Data!H19,IF(AND(Data!$N$10=8,Data!I19&lt;&gt;""),Data!I19,IF(AND(Data!$N$10=9,Data!J19&lt;&gt;""),Data!J19,IF(AND(Data!$N$10=10,Data!K19&lt;&gt;""),Data!K19,""))))))))))</f>
        <v>1</v>
      </c>
      <c r="E23" s="83">
        <f>IF(AND(Data!$N$11=1,Data!B19&lt;&gt;""),Data!B19,IF(AND(Data!$N$11=2,Data!C19&lt;&gt;""),Data!C19,IF(AND(Data!$N$11=3,Data!D19&lt;&gt;""),Data!D19,IF(AND(Data!$N$11=4,Data!E19&lt;&gt;""),Data!E19,IF(AND(Data!$N$11=5,Data!F19&lt;&gt;""),Data!F19,IF(AND(Data!$N$11=6,Data!G19&lt;&gt;""),Data!G19,IF(AND(Data!$N$11=7,Data!H19&lt;&gt;""),Data!H19,IF(AND(Data!$N$11=8,Data!I19&lt;&gt;""),Data!I19,IF(AND(Data!$N$11=9,Data!J19&lt;&gt;""),Data!J19,IF(AND(Data!$N$11=10,Data!K19&lt;&gt;""),Data!K19,""))))))))))</f>
        <v>1</v>
      </c>
      <c r="F23" s="83">
        <f>IF(AND(Data!$N$12=1,Data!B19&lt;&gt;""),Data!B19,IF(AND(Data!$N$12=2,Data!C19&lt;&gt;""),Data!C19,IF(AND(Data!$N$12=3,Data!D19&lt;&gt;""),Data!D19,IF(AND(Data!$N$12=4,Data!E19&lt;&gt;""),Data!E19,IF(AND(Data!$N$12=5,Data!F19&lt;&gt;""),Data!F19,IF(AND(Data!$N$12=6,Data!G19&lt;&gt;""),Data!G19,IF(AND(Data!$N$12=7,Data!H19&lt;&gt;""),Data!H19,IF(AND(Data!$N$12=8,Data!I19&lt;&gt;""),Data!I19,IF(AND(Data!$N$12=9,Data!J19&lt;&gt;""),Data!J19,IF(AND(Data!$N$12=10,Data!K19&lt;&gt;""),Data!K19,""))))))))))</f>
        <v>25</v>
      </c>
      <c r="G23" s="84"/>
      <c r="H23" s="82">
        <f>IF(AND(Data!$N$14=1,Data!B19&lt;&gt;""),Data!B19,IF(AND(Data!$N$14=2,Data!C19&lt;&gt;""),Data!C19,IF(AND(Data!$N$14=3,Data!D19&lt;&gt;""),Data!D19,IF(AND(Data!$N$14=4,Data!E19&lt;&gt;""),Data!E19,IF(AND(Data!$N$14=5,Data!F19&lt;&gt;""),Data!F19,IF(AND(Data!$N$14=6,Data!G19&lt;&gt;""),Data!G19,IF(AND(Data!$N$14=7,Data!H19&lt;&gt;""),Data!H19,IF(AND(Data!$N$14=8,Data!I19&lt;&gt;""),Data!I19,IF(AND(Data!$N$14=9,Data!J19&lt;&gt;""),Data!J19,IF(AND(Data!$N$14=10,Data!K19&lt;&gt;""),Data!K19,""))))))))))</f>
        <v>2921</v>
      </c>
    </row>
    <row r="24" spans="1:8" ht="14" x14ac:dyDescent="0.15">
      <c r="A24" s="12">
        <v>1</v>
      </c>
      <c r="B24" s="82">
        <f>IF(AND(Data!$N$8=1,Data!B20&lt;&gt;""),Data!B20,IF(AND(Data!$N$8=2,Data!C20&lt;&gt;""),Data!C20,IF(AND(Data!$N$8=3,Data!D20&lt;&gt;""),Data!D20,IF(AND(Data!$N$8=4,Data!E20&lt;&gt;""),Data!E20,IF(AND(Data!$N$8=5,Data!F20&lt;&gt;""),Data!F20,IF(AND(Data!$N$8=6,Data!G20&lt;&gt;""),Data!G20,IF(AND(Data!$N$8=7,Data!H20&lt;&gt;""),Data!H20,IF(AND(Data!$N$8=8,Data!I20&lt;&gt;""),Data!I20,IF(AND(Data!$N$8=9,Data!J20&lt;&gt;""),Data!J20,IF(AND(Data!$N$8=10,Data!K20&lt;&gt;""),Data!K20,""))))))))))</f>
        <v>117</v>
      </c>
      <c r="C24" s="83">
        <f>IF(AND(Data!$N$9=1,Data!B20&lt;&gt;""),Data!B20,IF(AND(Data!$N$9=2,Data!C20&lt;&gt;""),Data!C20,IF(AND(Data!$N$9=3,Data!D20&lt;&gt;""),Data!D20,IF(AND(Data!$N$9=4,Data!E20&lt;&gt;""),Data!E20,IF(AND(Data!$N$9=5,Data!F20&lt;&gt;""),Data!F20,IF(AND(Data!$N$9=6,Data!G20&lt;&gt;""),Data!G20,IF(AND(Data!$N$9=7,Data!H20&lt;&gt;""),Data!H20,IF(AND(Data!$N$9=8,Data!I20&lt;&gt;""),Data!I20,IF(AND(Data!$N$9=9,Data!J20&lt;&gt;""),Data!J20,IF(AND(Data!$N$9=10,Data!K20&lt;&gt;""),Data!K20,""))))))))))</f>
        <v>2</v>
      </c>
      <c r="D24" s="83">
        <f>IF(AND(Data!$N$10=1,Data!B20&lt;&gt;""),Data!B20,IF(AND(Data!$N$10=2,Data!C20&lt;&gt;""),Data!C20,IF(AND(Data!$N$10=3,Data!D20&lt;&gt;""),Data!D20,IF(AND(Data!$N$10=4,Data!E20&lt;&gt;""),Data!E20,IF(AND(Data!$N$10=5,Data!F20&lt;&gt;""),Data!F20,IF(AND(Data!$N$10=6,Data!G20&lt;&gt;""),Data!G20,IF(AND(Data!$N$10=7,Data!H20&lt;&gt;""),Data!H20,IF(AND(Data!$N$10=8,Data!I20&lt;&gt;""),Data!I20,IF(AND(Data!$N$10=9,Data!J20&lt;&gt;""),Data!J20,IF(AND(Data!$N$10=10,Data!K20&lt;&gt;""),Data!K20,""))))))))))</f>
        <v>1</v>
      </c>
      <c r="E24" s="83">
        <f>IF(AND(Data!$N$11=1,Data!B20&lt;&gt;""),Data!B20,IF(AND(Data!$N$11=2,Data!C20&lt;&gt;""),Data!C20,IF(AND(Data!$N$11=3,Data!D20&lt;&gt;""),Data!D20,IF(AND(Data!$N$11=4,Data!E20&lt;&gt;""),Data!E20,IF(AND(Data!$N$11=5,Data!F20&lt;&gt;""),Data!F20,IF(AND(Data!$N$11=6,Data!G20&lt;&gt;""),Data!G20,IF(AND(Data!$N$11=7,Data!H20&lt;&gt;""),Data!H20,IF(AND(Data!$N$11=8,Data!I20&lt;&gt;""),Data!I20,IF(AND(Data!$N$11=9,Data!J20&lt;&gt;""),Data!J20,IF(AND(Data!$N$11=10,Data!K20&lt;&gt;""),Data!K20,""))))))))))</f>
        <v>0</v>
      </c>
      <c r="F24" s="83">
        <f>IF(AND(Data!$N$12=1,Data!B20&lt;&gt;""),Data!B20,IF(AND(Data!$N$12=2,Data!C20&lt;&gt;""),Data!C20,IF(AND(Data!$N$12=3,Data!D20&lt;&gt;""),Data!D20,IF(AND(Data!$N$12=4,Data!E20&lt;&gt;""),Data!E20,IF(AND(Data!$N$12=5,Data!F20&lt;&gt;""),Data!F20,IF(AND(Data!$N$12=6,Data!G20&lt;&gt;""),Data!G20,IF(AND(Data!$N$12=7,Data!H20&lt;&gt;""),Data!H20,IF(AND(Data!$N$12=8,Data!I20&lt;&gt;""),Data!I20,IF(AND(Data!$N$12=9,Data!J20&lt;&gt;""),Data!J20,IF(AND(Data!$N$12=10,Data!K20&lt;&gt;""),Data!K20,""))))))))))</f>
        <v>33</v>
      </c>
      <c r="G24" s="84"/>
      <c r="H24" s="82">
        <f>IF(AND(Data!$N$14=1,Data!B20&lt;&gt;""),Data!B20,IF(AND(Data!$N$14=2,Data!C20&lt;&gt;""),Data!C20,IF(AND(Data!$N$14=3,Data!D20&lt;&gt;""),Data!D20,IF(AND(Data!$N$14=4,Data!E20&lt;&gt;""),Data!E20,IF(AND(Data!$N$14=5,Data!F20&lt;&gt;""),Data!F20,IF(AND(Data!$N$14=6,Data!G20&lt;&gt;""),Data!G20,IF(AND(Data!$N$14=7,Data!H20&lt;&gt;""),Data!H20,IF(AND(Data!$N$14=8,Data!I20&lt;&gt;""),Data!I20,IF(AND(Data!$N$14=9,Data!J20&lt;&gt;""),Data!J20,IF(AND(Data!$N$14=10,Data!K20&lt;&gt;""),Data!K20,""))))))))))</f>
        <v>2972</v>
      </c>
    </row>
    <row r="25" spans="1:8" ht="14" x14ac:dyDescent="0.15">
      <c r="A25" s="12">
        <v>1</v>
      </c>
      <c r="B25" s="82">
        <f>IF(AND(Data!$N$8=1,Data!B21&lt;&gt;""),Data!B21,IF(AND(Data!$N$8=2,Data!C21&lt;&gt;""),Data!C21,IF(AND(Data!$N$8=3,Data!D21&lt;&gt;""),Data!D21,IF(AND(Data!$N$8=4,Data!E21&lt;&gt;""),Data!E21,IF(AND(Data!$N$8=5,Data!F21&lt;&gt;""),Data!F21,IF(AND(Data!$N$8=6,Data!G21&lt;&gt;""),Data!G21,IF(AND(Data!$N$8=7,Data!H21&lt;&gt;""),Data!H21,IF(AND(Data!$N$8=8,Data!I21&lt;&gt;""),Data!I21,IF(AND(Data!$N$8=9,Data!J21&lt;&gt;""),Data!J21,IF(AND(Data!$N$8=10,Data!K21&lt;&gt;""),Data!K21,""))))))))))</f>
        <v>132</v>
      </c>
      <c r="C25" s="83">
        <f>IF(AND(Data!$N$9=1,Data!B21&lt;&gt;""),Data!B21,IF(AND(Data!$N$9=2,Data!C21&lt;&gt;""),Data!C21,IF(AND(Data!$N$9=3,Data!D21&lt;&gt;""),Data!D21,IF(AND(Data!$N$9=4,Data!E21&lt;&gt;""),Data!E21,IF(AND(Data!$N$9=5,Data!F21&lt;&gt;""),Data!F21,IF(AND(Data!$N$9=6,Data!G21&lt;&gt;""),Data!G21,IF(AND(Data!$N$9=7,Data!H21&lt;&gt;""),Data!H21,IF(AND(Data!$N$9=8,Data!I21&lt;&gt;""),Data!I21,IF(AND(Data!$N$9=9,Data!J21&lt;&gt;""),Data!J21,IF(AND(Data!$N$9=10,Data!K21&lt;&gt;""),Data!K21,""))))))))))</f>
        <v>1</v>
      </c>
      <c r="D25" s="83">
        <f>IF(AND(Data!$N$10=1,Data!B21&lt;&gt;""),Data!B21,IF(AND(Data!$N$10=2,Data!C21&lt;&gt;""),Data!C21,IF(AND(Data!$N$10=3,Data!D21&lt;&gt;""),Data!D21,IF(AND(Data!$N$10=4,Data!E21&lt;&gt;""),Data!E21,IF(AND(Data!$N$10=5,Data!F21&lt;&gt;""),Data!F21,IF(AND(Data!$N$10=6,Data!G21&lt;&gt;""),Data!G21,IF(AND(Data!$N$10=7,Data!H21&lt;&gt;""),Data!H21,IF(AND(Data!$N$10=8,Data!I21&lt;&gt;""),Data!I21,IF(AND(Data!$N$10=9,Data!J21&lt;&gt;""),Data!J21,IF(AND(Data!$N$10=10,Data!K21&lt;&gt;""),Data!K21,""))))))))))</f>
        <v>0</v>
      </c>
      <c r="E25" s="83">
        <f>IF(AND(Data!$N$11=1,Data!B21&lt;&gt;""),Data!B21,IF(AND(Data!$N$11=2,Data!C21&lt;&gt;""),Data!C21,IF(AND(Data!$N$11=3,Data!D21&lt;&gt;""),Data!D21,IF(AND(Data!$N$11=4,Data!E21&lt;&gt;""),Data!E21,IF(AND(Data!$N$11=5,Data!F21&lt;&gt;""),Data!F21,IF(AND(Data!$N$11=6,Data!G21&lt;&gt;""),Data!G21,IF(AND(Data!$N$11=7,Data!H21&lt;&gt;""),Data!H21,IF(AND(Data!$N$11=8,Data!I21&lt;&gt;""),Data!I21,IF(AND(Data!$N$11=9,Data!J21&lt;&gt;""),Data!J21,IF(AND(Data!$N$11=10,Data!K21&lt;&gt;""),Data!K21,""))))))))))</f>
        <v>0</v>
      </c>
      <c r="F25" s="83">
        <f>IF(AND(Data!$N$12=1,Data!B21&lt;&gt;""),Data!B21,IF(AND(Data!$N$12=2,Data!C21&lt;&gt;""),Data!C21,IF(AND(Data!$N$12=3,Data!D21&lt;&gt;""),Data!D21,IF(AND(Data!$N$12=4,Data!E21&lt;&gt;""),Data!E21,IF(AND(Data!$N$12=5,Data!F21&lt;&gt;""),Data!F21,IF(AND(Data!$N$12=6,Data!G21&lt;&gt;""),Data!G21,IF(AND(Data!$N$12=7,Data!H21&lt;&gt;""),Data!H21,IF(AND(Data!$N$12=8,Data!I21&lt;&gt;""),Data!I21,IF(AND(Data!$N$12=9,Data!J21&lt;&gt;""),Data!J21,IF(AND(Data!$N$12=10,Data!K21&lt;&gt;""),Data!K21,""))))))))))</f>
        <v>38</v>
      </c>
      <c r="G25" s="84"/>
      <c r="H25" s="82">
        <f>IF(AND(Data!$N$14=1,Data!B21&lt;&gt;""),Data!B21,IF(AND(Data!$N$14=2,Data!C21&lt;&gt;""),Data!C21,IF(AND(Data!$N$14=3,Data!D21&lt;&gt;""),Data!D21,IF(AND(Data!$N$14=4,Data!E21&lt;&gt;""),Data!E21,IF(AND(Data!$N$14=5,Data!F21&lt;&gt;""),Data!F21,IF(AND(Data!$N$14=6,Data!G21&lt;&gt;""),Data!G21,IF(AND(Data!$N$14=7,Data!H21&lt;&gt;""),Data!H21,IF(AND(Data!$N$14=8,Data!I21&lt;&gt;""),Data!I21,IF(AND(Data!$N$14=9,Data!J21&lt;&gt;""),Data!J21,IF(AND(Data!$N$14=10,Data!K21&lt;&gt;""),Data!K21,""))))))))))</f>
        <v>2995</v>
      </c>
    </row>
    <row r="26" spans="1:8" ht="14" x14ac:dyDescent="0.15">
      <c r="A26" s="12">
        <v>1</v>
      </c>
      <c r="B26" s="82">
        <f>IF(AND(Data!$N$8=1,Data!B22&lt;&gt;""),Data!B22,IF(AND(Data!$N$8=2,Data!C22&lt;&gt;""),Data!C22,IF(AND(Data!$N$8=3,Data!D22&lt;&gt;""),Data!D22,IF(AND(Data!$N$8=4,Data!E22&lt;&gt;""),Data!E22,IF(AND(Data!$N$8=5,Data!F22&lt;&gt;""),Data!F22,IF(AND(Data!$N$8=6,Data!G22&lt;&gt;""),Data!G22,IF(AND(Data!$N$8=7,Data!H22&lt;&gt;""),Data!H22,IF(AND(Data!$N$8=8,Data!I22&lt;&gt;""),Data!I22,IF(AND(Data!$N$8=9,Data!J22&lt;&gt;""),Data!J22,IF(AND(Data!$N$8=10,Data!K22&lt;&gt;""),Data!K22,""))))))))))</f>
        <v>126</v>
      </c>
      <c r="C26" s="83">
        <f>IF(AND(Data!$N$9=1,Data!B22&lt;&gt;""),Data!B22,IF(AND(Data!$N$9=2,Data!C22&lt;&gt;""),Data!C22,IF(AND(Data!$N$9=3,Data!D22&lt;&gt;""),Data!D22,IF(AND(Data!$N$9=4,Data!E22&lt;&gt;""),Data!E22,IF(AND(Data!$N$9=5,Data!F22&lt;&gt;""),Data!F22,IF(AND(Data!$N$9=6,Data!G22&lt;&gt;""),Data!G22,IF(AND(Data!$N$9=7,Data!H22&lt;&gt;""),Data!H22,IF(AND(Data!$N$9=8,Data!I22&lt;&gt;""),Data!I22,IF(AND(Data!$N$9=9,Data!J22&lt;&gt;""),Data!J22,IF(AND(Data!$N$9=10,Data!K22&lt;&gt;""),Data!K22,""))))))))))</f>
        <v>2</v>
      </c>
      <c r="D26" s="83">
        <f>IF(AND(Data!$N$10=1,Data!B22&lt;&gt;""),Data!B22,IF(AND(Data!$N$10=2,Data!C22&lt;&gt;""),Data!C22,IF(AND(Data!$N$10=3,Data!D22&lt;&gt;""),Data!D22,IF(AND(Data!$N$10=4,Data!E22&lt;&gt;""),Data!E22,IF(AND(Data!$N$10=5,Data!F22&lt;&gt;""),Data!F22,IF(AND(Data!$N$10=6,Data!G22&lt;&gt;""),Data!G22,IF(AND(Data!$N$10=7,Data!H22&lt;&gt;""),Data!H22,IF(AND(Data!$N$10=8,Data!I22&lt;&gt;""),Data!I22,IF(AND(Data!$N$10=9,Data!J22&lt;&gt;""),Data!J22,IF(AND(Data!$N$10=10,Data!K22&lt;&gt;""),Data!K22,""))))))))))</f>
        <v>1</v>
      </c>
      <c r="E26" s="83">
        <f>IF(AND(Data!$N$11=1,Data!B22&lt;&gt;""),Data!B22,IF(AND(Data!$N$11=2,Data!C22&lt;&gt;""),Data!C22,IF(AND(Data!$N$11=3,Data!D22&lt;&gt;""),Data!D22,IF(AND(Data!$N$11=4,Data!E22&lt;&gt;""),Data!E22,IF(AND(Data!$N$11=5,Data!F22&lt;&gt;""),Data!F22,IF(AND(Data!$N$11=6,Data!G22&lt;&gt;""),Data!G22,IF(AND(Data!$N$11=7,Data!H22&lt;&gt;""),Data!H22,IF(AND(Data!$N$11=8,Data!I22&lt;&gt;""),Data!I22,IF(AND(Data!$N$11=9,Data!J22&lt;&gt;""),Data!J22,IF(AND(Data!$N$11=10,Data!K22&lt;&gt;""),Data!K22,""))))))))))</f>
        <v>1</v>
      </c>
      <c r="F26" s="83">
        <f>IF(AND(Data!$N$12=1,Data!B22&lt;&gt;""),Data!B22,IF(AND(Data!$N$12=2,Data!C22&lt;&gt;""),Data!C22,IF(AND(Data!$N$12=3,Data!D22&lt;&gt;""),Data!D22,IF(AND(Data!$N$12=4,Data!E22&lt;&gt;""),Data!E22,IF(AND(Data!$N$12=5,Data!F22&lt;&gt;""),Data!F22,IF(AND(Data!$N$12=6,Data!G22&lt;&gt;""),Data!G22,IF(AND(Data!$N$12=7,Data!H22&lt;&gt;""),Data!H22,IF(AND(Data!$N$12=8,Data!I22&lt;&gt;""),Data!I22,IF(AND(Data!$N$12=9,Data!J22&lt;&gt;""),Data!J22,IF(AND(Data!$N$12=10,Data!K22&lt;&gt;""),Data!K22,""))))))))))</f>
        <v>36</v>
      </c>
      <c r="G26" s="84"/>
      <c r="H26" s="82">
        <f>IF(AND(Data!$N$14=1,Data!B22&lt;&gt;""),Data!B22,IF(AND(Data!$N$14=2,Data!C22&lt;&gt;""),Data!C22,IF(AND(Data!$N$14=3,Data!D22&lt;&gt;""),Data!D22,IF(AND(Data!$N$14=4,Data!E22&lt;&gt;""),Data!E22,IF(AND(Data!$N$14=5,Data!F22&lt;&gt;""),Data!F22,IF(AND(Data!$N$14=6,Data!G22&lt;&gt;""),Data!G22,IF(AND(Data!$N$14=7,Data!H22&lt;&gt;""),Data!H22,IF(AND(Data!$N$14=8,Data!I22&lt;&gt;""),Data!I22,IF(AND(Data!$N$14=9,Data!J22&lt;&gt;""),Data!J22,IF(AND(Data!$N$14=10,Data!K22&lt;&gt;""),Data!K22,""))))))))))</f>
        <v>3020</v>
      </c>
    </row>
    <row r="27" spans="1:8" ht="14" x14ac:dyDescent="0.15">
      <c r="A27" s="12">
        <v>1</v>
      </c>
      <c r="B27" s="82">
        <f>IF(AND(Data!$N$8=1,Data!B23&lt;&gt;""),Data!B23,IF(AND(Data!$N$8=2,Data!C23&lt;&gt;""),Data!C23,IF(AND(Data!$N$8=3,Data!D23&lt;&gt;""),Data!D23,IF(AND(Data!$N$8=4,Data!E23&lt;&gt;""),Data!E23,IF(AND(Data!$N$8=5,Data!F23&lt;&gt;""),Data!F23,IF(AND(Data!$N$8=6,Data!G23&lt;&gt;""),Data!G23,IF(AND(Data!$N$8=7,Data!H23&lt;&gt;""),Data!H23,IF(AND(Data!$N$8=8,Data!I23&lt;&gt;""),Data!I23,IF(AND(Data!$N$8=9,Data!J23&lt;&gt;""),Data!J23,IF(AND(Data!$N$8=10,Data!K23&lt;&gt;""),Data!K23,""))))))))))</f>
        <v>90</v>
      </c>
      <c r="C27" s="83">
        <f>IF(AND(Data!$N$9=1,Data!B23&lt;&gt;""),Data!B23,IF(AND(Data!$N$9=2,Data!C23&lt;&gt;""),Data!C23,IF(AND(Data!$N$9=3,Data!D23&lt;&gt;""),Data!D23,IF(AND(Data!$N$9=4,Data!E23&lt;&gt;""),Data!E23,IF(AND(Data!$N$9=5,Data!F23&lt;&gt;""),Data!F23,IF(AND(Data!$N$9=6,Data!G23&lt;&gt;""),Data!G23,IF(AND(Data!$N$9=7,Data!H23&lt;&gt;""),Data!H23,IF(AND(Data!$N$9=8,Data!I23&lt;&gt;""),Data!I23,IF(AND(Data!$N$9=9,Data!J23&lt;&gt;""),Data!J23,IF(AND(Data!$N$9=10,Data!K23&lt;&gt;""),Data!K23,""))))))))))</f>
        <v>2</v>
      </c>
      <c r="D27" s="83">
        <f>IF(AND(Data!$N$10=1,Data!B23&lt;&gt;""),Data!B23,IF(AND(Data!$N$10=2,Data!C23&lt;&gt;""),Data!C23,IF(AND(Data!$N$10=3,Data!D23&lt;&gt;""),Data!D23,IF(AND(Data!$N$10=4,Data!E23&lt;&gt;""),Data!E23,IF(AND(Data!$N$10=5,Data!F23&lt;&gt;""),Data!F23,IF(AND(Data!$N$10=6,Data!G23&lt;&gt;""),Data!G23,IF(AND(Data!$N$10=7,Data!H23&lt;&gt;""),Data!H23,IF(AND(Data!$N$10=8,Data!I23&lt;&gt;""),Data!I23,IF(AND(Data!$N$10=9,Data!J23&lt;&gt;""),Data!J23,IF(AND(Data!$N$10=10,Data!K23&lt;&gt;""),Data!K23,""))))))))))</f>
        <v>1</v>
      </c>
      <c r="E27" s="83">
        <f>IF(AND(Data!$N$11=1,Data!B23&lt;&gt;""),Data!B23,IF(AND(Data!$N$11=2,Data!C23&lt;&gt;""),Data!C23,IF(AND(Data!$N$11=3,Data!D23&lt;&gt;""),Data!D23,IF(AND(Data!$N$11=4,Data!E23&lt;&gt;""),Data!E23,IF(AND(Data!$N$11=5,Data!F23&lt;&gt;""),Data!F23,IF(AND(Data!$N$11=6,Data!G23&lt;&gt;""),Data!G23,IF(AND(Data!$N$11=7,Data!H23&lt;&gt;""),Data!H23,IF(AND(Data!$N$11=8,Data!I23&lt;&gt;""),Data!I23,IF(AND(Data!$N$11=9,Data!J23&lt;&gt;""),Data!J23,IF(AND(Data!$N$11=10,Data!K23&lt;&gt;""),Data!K23,""))))))))))</f>
        <v>1</v>
      </c>
      <c r="F27" s="83">
        <f>IF(AND(Data!$N$12=1,Data!B23&lt;&gt;""),Data!B23,IF(AND(Data!$N$12=2,Data!C23&lt;&gt;""),Data!C23,IF(AND(Data!$N$12=3,Data!D23&lt;&gt;""),Data!D23,IF(AND(Data!$N$12=4,Data!E23&lt;&gt;""),Data!E23,IF(AND(Data!$N$12=5,Data!F23&lt;&gt;""),Data!F23,IF(AND(Data!$N$12=6,Data!G23&lt;&gt;""),Data!G23,IF(AND(Data!$N$12=7,Data!H23&lt;&gt;""),Data!H23,IF(AND(Data!$N$12=8,Data!I23&lt;&gt;""),Data!I23,IF(AND(Data!$N$12=9,Data!J23&lt;&gt;""),Data!J23,IF(AND(Data!$N$12=10,Data!K23&lt;&gt;""),Data!K23,""))))))))))</f>
        <v>31</v>
      </c>
      <c r="G27" s="84"/>
      <c r="H27" s="82">
        <f>IF(AND(Data!$N$14=1,Data!B23&lt;&gt;""),Data!B23,IF(AND(Data!$N$14=2,Data!C23&lt;&gt;""),Data!C23,IF(AND(Data!$N$14=3,Data!D23&lt;&gt;""),Data!D23,IF(AND(Data!$N$14=4,Data!E23&lt;&gt;""),Data!E23,IF(AND(Data!$N$14=5,Data!F23&lt;&gt;""),Data!F23,IF(AND(Data!$N$14=6,Data!G23&lt;&gt;""),Data!G23,IF(AND(Data!$N$14=7,Data!H23&lt;&gt;""),Data!H23,IF(AND(Data!$N$14=8,Data!I23&lt;&gt;""),Data!I23,IF(AND(Data!$N$14=9,Data!J23&lt;&gt;""),Data!J23,IF(AND(Data!$N$14=10,Data!K23&lt;&gt;""),Data!K23,""))))))))))</f>
        <v>3067</v>
      </c>
    </row>
    <row r="28" spans="1:8" ht="14" x14ac:dyDescent="0.15">
      <c r="A28" s="12">
        <v>1</v>
      </c>
      <c r="B28" s="82">
        <f>IF(AND(Data!$N$8=1,Data!B24&lt;&gt;""),Data!B24,IF(AND(Data!$N$8=2,Data!C24&lt;&gt;""),Data!C24,IF(AND(Data!$N$8=3,Data!D24&lt;&gt;""),Data!D24,IF(AND(Data!$N$8=4,Data!E24&lt;&gt;""),Data!E24,IF(AND(Data!$N$8=5,Data!F24&lt;&gt;""),Data!F24,IF(AND(Data!$N$8=6,Data!G24&lt;&gt;""),Data!G24,IF(AND(Data!$N$8=7,Data!H24&lt;&gt;""),Data!H24,IF(AND(Data!$N$8=8,Data!I24&lt;&gt;""),Data!I24,IF(AND(Data!$N$8=9,Data!J24&lt;&gt;""),Data!J24,IF(AND(Data!$N$8=10,Data!K24&lt;&gt;""),Data!K24,""))))))))))</f>
        <v>105</v>
      </c>
      <c r="C28" s="83">
        <f>IF(AND(Data!$N$9=1,Data!B24&lt;&gt;""),Data!B24,IF(AND(Data!$N$9=2,Data!C24&lt;&gt;""),Data!C24,IF(AND(Data!$N$9=3,Data!D24&lt;&gt;""),Data!D24,IF(AND(Data!$N$9=4,Data!E24&lt;&gt;""),Data!E24,IF(AND(Data!$N$9=5,Data!F24&lt;&gt;""),Data!F24,IF(AND(Data!$N$9=6,Data!G24&lt;&gt;""),Data!G24,IF(AND(Data!$N$9=7,Data!H24&lt;&gt;""),Data!H24,IF(AND(Data!$N$9=8,Data!I24&lt;&gt;""),Data!I24,IF(AND(Data!$N$9=9,Data!J24&lt;&gt;""),Data!J24,IF(AND(Data!$N$9=10,Data!K24&lt;&gt;""),Data!K24,""))))))))))</f>
        <v>1</v>
      </c>
      <c r="D28" s="83">
        <f>IF(AND(Data!$N$10=1,Data!B24&lt;&gt;""),Data!B24,IF(AND(Data!$N$10=2,Data!C24&lt;&gt;""),Data!C24,IF(AND(Data!$N$10=3,Data!D24&lt;&gt;""),Data!D24,IF(AND(Data!$N$10=4,Data!E24&lt;&gt;""),Data!E24,IF(AND(Data!$N$10=5,Data!F24&lt;&gt;""),Data!F24,IF(AND(Data!$N$10=6,Data!G24&lt;&gt;""),Data!G24,IF(AND(Data!$N$10=7,Data!H24&lt;&gt;""),Data!H24,IF(AND(Data!$N$10=8,Data!I24&lt;&gt;""),Data!I24,IF(AND(Data!$N$10=9,Data!J24&lt;&gt;""),Data!J24,IF(AND(Data!$N$10=10,Data!K24&lt;&gt;""),Data!K24,""))))))))))</f>
        <v>1</v>
      </c>
      <c r="E28" s="83">
        <f>IF(AND(Data!$N$11=1,Data!B24&lt;&gt;""),Data!B24,IF(AND(Data!$N$11=2,Data!C24&lt;&gt;""),Data!C24,IF(AND(Data!$N$11=3,Data!D24&lt;&gt;""),Data!D24,IF(AND(Data!$N$11=4,Data!E24&lt;&gt;""),Data!E24,IF(AND(Data!$N$11=5,Data!F24&lt;&gt;""),Data!F24,IF(AND(Data!$N$11=6,Data!G24&lt;&gt;""),Data!G24,IF(AND(Data!$N$11=7,Data!H24&lt;&gt;""),Data!H24,IF(AND(Data!$N$11=8,Data!I24&lt;&gt;""),Data!I24,IF(AND(Data!$N$11=9,Data!J24&lt;&gt;""),Data!J24,IF(AND(Data!$N$11=10,Data!K24&lt;&gt;""),Data!K24,""))))))))))</f>
        <v>1</v>
      </c>
      <c r="F28" s="83">
        <f>IF(AND(Data!$N$12=1,Data!B24&lt;&gt;""),Data!B24,IF(AND(Data!$N$12=2,Data!C24&lt;&gt;""),Data!C24,IF(AND(Data!$N$12=3,Data!D24&lt;&gt;""),Data!D24,IF(AND(Data!$N$12=4,Data!E24&lt;&gt;""),Data!E24,IF(AND(Data!$N$12=5,Data!F24&lt;&gt;""),Data!F24,IF(AND(Data!$N$12=6,Data!G24&lt;&gt;""),Data!G24,IF(AND(Data!$N$12=7,Data!H24&lt;&gt;""),Data!H24,IF(AND(Data!$N$12=8,Data!I24&lt;&gt;""),Data!I24,IF(AND(Data!$N$12=9,Data!J24&lt;&gt;""),Data!J24,IF(AND(Data!$N$12=10,Data!K24&lt;&gt;""),Data!K24,""))))))))))</f>
        <v>35</v>
      </c>
      <c r="G28" s="84"/>
      <c r="H28" s="82">
        <f>IF(AND(Data!$N$14=1,Data!B24&lt;&gt;""),Data!B24,IF(AND(Data!$N$14=2,Data!C24&lt;&gt;""),Data!C24,IF(AND(Data!$N$14=3,Data!D24&lt;&gt;""),Data!D24,IF(AND(Data!$N$14=4,Data!E24&lt;&gt;""),Data!E24,IF(AND(Data!$N$14=5,Data!F24&lt;&gt;""),Data!F24,IF(AND(Data!$N$14=6,Data!G24&lt;&gt;""),Data!G24,IF(AND(Data!$N$14=7,Data!H24&lt;&gt;""),Data!H24,IF(AND(Data!$N$14=8,Data!I24&lt;&gt;""),Data!I24,IF(AND(Data!$N$14=9,Data!J24&lt;&gt;""),Data!J24,IF(AND(Data!$N$14=10,Data!K24&lt;&gt;""),Data!K24,""))))))))))</f>
        <v>3121</v>
      </c>
    </row>
    <row r="29" spans="1:8" ht="14" x14ac:dyDescent="0.15">
      <c r="A29" s="12">
        <v>1</v>
      </c>
      <c r="B29" s="82">
        <f>IF(AND(Data!$N$8=1,Data!B25&lt;&gt;""),Data!B25,IF(AND(Data!$N$8=2,Data!C25&lt;&gt;""),Data!C25,IF(AND(Data!$N$8=3,Data!D25&lt;&gt;""),Data!D25,IF(AND(Data!$N$8=4,Data!E25&lt;&gt;""),Data!E25,IF(AND(Data!$N$8=5,Data!F25&lt;&gt;""),Data!F25,IF(AND(Data!$N$8=6,Data!G25&lt;&gt;""),Data!G25,IF(AND(Data!$N$8=7,Data!H25&lt;&gt;""),Data!H25,IF(AND(Data!$N$8=8,Data!I25&lt;&gt;""),Data!I25,IF(AND(Data!$N$8=9,Data!J25&lt;&gt;""),Data!J25,IF(AND(Data!$N$8=10,Data!K25&lt;&gt;""),Data!K25,""))))))))))</f>
        <v>90</v>
      </c>
      <c r="C29" s="83">
        <f>IF(AND(Data!$N$9=1,Data!B25&lt;&gt;""),Data!B25,IF(AND(Data!$N$9=2,Data!C25&lt;&gt;""),Data!C25,IF(AND(Data!$N$9=3,Data!D25&lt;&gt;""),Data!D25,IF(AND(Data!$N$9=4,Data!E25&lt;&gt;""),Data!E25,IF(AND(Data!$N$9=5,Data!F25&lt;&gt;""),Data!F25,IF(AND(Data!$N$9=6,Data!G25&lt;&gt;""),Data!G25,IF(AND(Data!$N$9=7,Data!H25&lt;&gt;""),Data!H25,IF(AND(Data!$N$9=8,Data!I25&lt;&gt;""),Data!I25,IF(AND(Data!$N$9=9,Data!J25&lt;&gt;""),Data!J25,IF(AND(Data!$N$9=10,Data!K25&lt;&gt;""),Data!K25,""))))))))))</f>
        <v>2</v>
      </c>
      <c r="D29" s="83">
        <f>IF(AND(Data!$N$10=1,Data!B25&lt;&gt;""),Data!B25,IF(AND(Data!$N$10=2,Data!C25&lt;&gt;""),Data!C25,IF(AND(Data!$N$10=3,Data!D25&lt;&gt;""),Data!D25,IF(AND(Data!$N$10=4,Data!E25&lt;&gt;""),Data!E25,IF(AND(Data!$N$10=5,Data!F25&lt;&gt;""),Data!F25,IF(AND(Data!$N$10=6,Data!G25&lt;&gt;""),Data!G25,IF(AND(Data!$N$10=7,Data!H25&lt;&gt;""),Data!H25,IF(AND(Data!$N$10=8,Data!I25&lt;&gt;""),Data!I25,IF(AND(Data!$N$10=9,Data!J25&lt;&gt;""),Data!J25,IF(AND(Data!$N$10=10,Data!K25&lt;&gt;""),Data!K25,""))))))))))</f>
        <v>0</v>
      </c>
      <c r="E29" s="83">
        <f>IF(AND(Data!$N$11=1,Data!B25&lt;&gt;""),Data!B25,IF(AND(Data!$N$11=2,Data!C25&lt;&gt;""),Data!C25,IF(AND(Data!$N$11=3,Data!D25&lt;&gt;""),Data!D25,IF(AND(Data!$N$11=4,Data!E25&lt;&gt;""),Data!E25,IF(AND(Data!$N$11=5,Data!F25&lt;&gt;""),Data!F25,IF(AND(Data!$N$11=6,Data!G25&lt;&gt;""),Data!G25,IF(AND(Data!$N$11=7,Data!H25&lt;&gt;""),Data!H25,IF(AND(Data!$N$11=8,Data!I25&lt;&gt;""),Data!I25,IF(AND(Data!$N$11=9,Data!J25&lt;&gt;""),Data!J25,IF(AND(Data!$N$11=10,Data!K25&lt;&gt;""),Data!K25,""))))))))))</f>
        <v>1</v>
      </c>
      <c r="F29" s="83">
        <f>IF(AND(Data!$N$12=1,Data!B25&lt;&gt;""),Data!B25,IF(AND(Data!$N$12=2,Data!C25&lt;&gt;""),Data!C25,IF(AND(Data!$N$12=3,Data!D25&lt;&gt;""),Data!D25,IF(AND(Data!$N$12=4,Data!E25&lt;&gt;""),Data!E25,IF(AND(Data!$N$12=5,Data!F25&lt;&gt;""),Data!F25,IF(AND(Data!$N$12=6,Data!G25&lt;&gt;""),Data!G25,IF(AND(Data!$N$12=7,Data!H25&lt;&gt;""),Data!H25,IF(AND(Data!$N$12=8,Data!I25&lt;&gt;""),Data!I25,IF(AND(Data!$N$12=9,Data!J25&lt;&gt;""),Data!J25,IF(AND(Data!$N$12=10,Data!K25&lt;&gt;""),Data!K25,""))))))))))</f>
        <v>43</v>
      </c>
      <c r="G29" s="84"/>
      <c r="H29" s="82">
        <f>IF(AND(Data!$N$14=1,Data!B25&lt;&gt;""),Data!B25,IF(AND(Data!$N$14=2,Data!C25&lt;&gt;""),Data!C25,IF(AND(Data!$N$14=3,Data!D25&lt;&gt;""),Data!D25,IF(AND(Data!$N$14=4,Data!E25&lt;&gt;""),Data!E25,IF(AND(Data!$N$14=5,Data!F25&lt;&gt;""),Data!F25,IF(AND(Data!$N$14=6,Data!G25&lt;&gt;""),Data!G25,IF(AND(Data!$N$14=7,Data!H25&lt;&gt;""),Data!H25,IF(AND(Data!$N$14=8,Data!I25&lt;&gt;""),Data!I25,IF(AND(Data!$N$14=9,Data!J25&lt;&gt;""),Data!J25,IF(AND(Data!$N$14=10,Data!K25&lt;&gt;""),Data!K25,""))))))))))</f>
        <v>3159</v>
      </c>
    </row>
    <row r="30" spans="1:8" ht="14" x14ac:dyDescent="0.15">
      <c r="A30" s="12">
        <v>1</v>
      </c>
      <c r="B30" s="82">
        <f>IF(AND(Data!$N$8=1,Data!B26&lt;&gt;""),Data!B26,IF(AND(Data!$N$8=2,Data!C26&lt;&gt;""),Data!C26,IF(AND(Data!$N$8=3,Data!D26&lt;&gt;""),Data!D26,IF(AND(Data!$N$8=4,Data!E26&lt;&gt;""),Data!E26,IF(AND(Data!$N$8=5,Data!F26&lt;&gt;""),Data!F26,IF(AND(Data!$N$8=6,Data!G26&lt;&gt;""),Data!G26,IF(AND(Data!$N$8=7,Data!H26&lt;&gt;""),Data!H26,IF(AND(Data!$N$8=8,Data!I26&lt;&gt;""),Data!I26,IF(AND(Data!$N$8=9,Data!J26&lt;&gt;""),Data!J26,IF(AND(Data!$N$8=10,Data!K26&lt;&gt;""),Data!K26,""))))))))))</f>
        <v>93</v>
      </c>
      <c r="C30" s="83">
        <f>IF(AND(Data!$N$9=1,Data!B26&lt;&gt;""),Data!B26,IF(AND(Data!$N$9=2,Data!C26&lt;&gt;""),Data!C26,IF(AND(Data!$N$9=3,Data!D26&lt;&gt;""),Data!D26,IF(AND(Data!$N$9=4,Data!E26&lt;&gt;""),Data!E26,IF(AND(Data!$N$9=5,Data!F26&lt;&gt;""),Data!F26,IF(AND(Data!$N$9=6,Data!G26&lt;&gt;""),Data!G26,IF(AND(Data!$N$9=7,Data!H26&lt;&gt;""),Data!H26,IF(AND(Data!$N$9=8,Data!I26&lt;&gt;""),Data!I26,IF(AND(Data!$N$9=9,Data!J26&lt;&gt;""),Data!J26,IF(AND(Data!$N$9=10,Data!K26&lt;&gt;""),Data!K26,""))))))))))</f>
        <v>2</v>
      </c>
      <c r="D30" s="83">
        <f>IF(AND(Data!$N$10=1,Data!B26&lt;&gt;""),Data!B26,IF(AND(Data!$N$10=2,Data!C26&lt;&gt;""),Data!C26,IF(AND(Data!$N$10=3,Data!D26&lt;&gt;""),Data!D26,IF(AND(Data!$N$10=4,Data!E26&lt;&gt;""),Data!E26,IF(AND(Data!$N$10=5,Data!F26&lt;&gt;""),Data!F26,IF(AND(Data!$N$10=6,Data!G26&lt;&gt;""),Data!G26,IF(AND(Data!$N$10=7,Data!H26&lt;&gt;""),Data!H26,IF(AND(Data!$N$10=8,Data!I26&lt;&gt;""),Data!I26,IF(AND(Data!$N$10=9,Data!J26&lt;&gt;""),Data!J26,IF(AND(Data!$N$10=10,Data!K26&lt;&gt;""),Data!K26,""))))))))))</f>
        <v>0</v>
      </c>
      <c r="E30" s="83">
        <f>IF(AND(Data!$N$11=1,Data!B26&lt;&gt;""),Data!B26,IF(AND(Data!$N$11=2,Data!C26&lt;&gt;""),Data!C26,IF(AND(Data!$N$11=3,Data!D26&lt;&gt;""),Data!D26,IF(AND(Data!$N$11=4,Data!E26&lt;&gt;""),Data!E26,IF(AND(Data!$N$11=5,Data!F26&lt;&gt;""),Data!F26,IF(AND(Data!$N$11=6,Data!G26&lt;&gt;""),Data!G26,IF(AND(Data!$N$11=7,Data!H26&lt;&gt;""),Data!H26,IF(AND(Data!$N$11=8,Data!I26&lt;&gt;""),Data!I26,IF(AND(Data!$N$11=9,Data!J26&lt;&gt;""),Data!J26,IF(AND(Data!$N$11=10,Data!K26&lt;&gt;""),Data!K26,""))))))))))</f>
        <v>1</v>
      </c>
      <c r="F30" s="83">
        <f>IF(AND(Data!$N$12=1,Data!B26&lt;&gt;""),Data!B26,IF(AND(Data!$N$12=2,Data!C26&lt;&gt;""),Data!C26,IF(AND(Data!$N$12=3,Data!D26&lt;&gt;""),Data!D26,IF(AND(Data!$N$12=4,Data!E26&lt;&gt;""),Data!E26,IF(AND(Data!$N$12=5,Data!F26&lt;&gt;""),Data!F26,IF(AND(Data!$N$12=6,Data!G26&lt;&gt;""),Data!G26,IF(AND(Data!$N$12=7,Data!H26&lt;&gt;""),Data!H26,IF(AND(Data!$N$12=8,Data!I26&lt;&gt;""),Data!I26,IF(AND(Data!$N$12=9,Data!J26&lt;&gt;""),Data!J26,IF(AND(Data!$N$12=10,Data!K26&lt;&gt;""),Data!K26,""))))))))))</f>
        <v>44</v>
      </c>
      <c r="G30" s="84"/>
      <c r="H30" s="82">
        <f>IF(AND(Data!$N$14=1,Data!B26&lt;&gt;""),Data!B26,IF(AND(Data!$N$14=2,Data!C26&lt;&gt;""),Data!C26,IF(AND(Data!$N$14=3,Data!D26&lt;&gt;""),Data!D26,IF(AND(Data!$N$14=4,Data!E26&lt;&gt;""),Data!E26,IF(AND(Data!$N$14=5,Data!F26&lt;&gt;""),Data!F26,IF(AND(Data!$N$14=6,Data!G26&lt;&gt;""),Data!G26,IF(AND(Data!$N$14=7,Data!H26&lt;&gt;""),Data!H26,IF(AND(Data!$N$14=8,Data!I26&lt;&gt;""),Data!I26,IF(AND(Data!$N$14=9,Data!J26&lt;&gt;""),Data!J26,IF(AND(Data!$N$14=10,Data!K26&lt;&gt;""),Data!K26,""))))))))))</f>
        <v>3259</v>
      </c>
    </row>
    <row r="31" spans="1:8" ht="14" x14ac:dyDescent="0.15">
      <c r="A31" s="12">
        <v>1</v>
      </c>
      <c r="B31" s="82">
        <f>IF(AND(Data!$N$8=1,Data!B27&lt;&gt;""),Data!B27,IF(AND(Data!$N$8=2,Data!C27&lt;&gt;""),Data!C27,IF(AND(Data!$N$8=3,Data!D27&lt;&gt;""),Data!D27,IF(AND(Data!$N$8=4,Data!E27&lt;&gt;""),Data!E27,IF(AND(Data!$N$8=5,Data!F27&lt;&gt;""),Data!F27,IF(AND(Data!$N$8=6,Data!G27&lt;&gt;""),Data!G27,IF(AND(Data!$N$8=7,Data!H27&lt;&gt;""),Data!H27,IF(AND(Data!$N$8=8,Data!I27&lt;&gt;""),Data!I27,IF(AND(Data!$N$8=9,Data!J27&lt;&gt;""),Data!J27,IF(AND(Data!$N$8=10,Data!K27&lt;&gt;""),Data!K27,""))))))))))</f>
        <v>120</v>
      </c>
      <c r="C31" s="83">
        <f>IF(AND(Data!$N$9=1,Data!B27&lt;&gt;""),Data!B27,IF(AND(Data!$N$9=2,Data!C27&lt;&gt;""),Data!C27,IF(AND(Data!$N$9=3,Data!D27&lt;&gt;""),Data!D27,IF(AND(Data!$N$9=4,Data!E27&lt;&gt;""),Data!E27,IF(AND(Data!$N$9=5,Data!F27&lt;&gt;""),Data!F27,IF(AND(Data!$N$9=6,Data!G27&lt;&gt;""),Data!G27,IF(AND(Data!$N$9=7,Data!H27&lt;&gt;""),Data!H27,IF(AND(Data!$N$9=8,Data!I27&lt;&gt;""),Data!I27,IF(AND(Data!$N$9=9,Data!J27&lt;&gt;""),Data!J27,IF(AND(Data!$N$9=10,Data!K27&lt;&gt;""),Data!K27,""))))))))))</f>
        <v>2</v>
      </c>
      <c r="D31" s="83">
        <f>IF(AND(Data!$N$10=1,Data!B27&lt;&gt;""),Data!B27,IF(AND(Data!$N$10=2,Data!C27&lt;&gt;""),Data!C27,IF(AND(Data!$N$10=3,Data!D27&lt;&gt;""),Data!D27,IF(AND(Data!$N$10=4,Data!E27&lt;&gt;""),Data!E27,IF(AND(Data!$N$10=5,Data!F27&lt;&gt;""),Data!F27,IF(AND(Data!$N$10=6,Data!G27&lt;&gt;""),Data!G27,IF(AND(Data!$N$10=7,Data!H27&lt;&gt;""),Data!H27,IF(AND(Data!$N$10=8,Data!I27&lt;&gt;""),Data!I27,IF(AND(Data!$N$10=9,Data!J27&lt;&gt;""),Data!J27,IF(AND(Data!$N$10=10,Data!K27&lt;&gt;""),Data!K27,""))))))))))</f>
        <v>0</v>
      </c>
      <c r="E31" s="83">
        <f>IF(AND(Data!$N$11=1,Data!B27&lt;&gt;""),Data!B27,IF(AND(Data!$N$11=2,Data!C27&lt;&gt;""),Data!C27,IF(AND(Data!$N$11=3,Data!D27&lt;&gt;""),Data!D27,IF(AND(Data!$N$11=4,Data!E27&lt;&gt;""),Data!E27,IF(AND(Data!$N$11=5,Data!F27&lt;&gt;""),Data!F27,IF(AND(Data!$N$11=6,Data!G27&lt;&gt;""),Data!G27,IF(AND(Data!$N$11=7,Data!H27&lt;&gt;""),Data!H27,IF(AND(Data!$N$11=8,Data!I27&lt;&gt;""),Data!I27,IF(AND(Data!$N$11=9,Data!J27&lt;&gt;""),Data!J27,IF(AND(Data!$N$11=10,Data!K27&lt;&gt;""),Data!K27,""))))))))))</f>
        <v>0</v>
      </c>
      <c r="F31" s="83">
        <f>IF(AND(Data!$N$12=1,Data!B27&lt;&gt;""),Data!B27,IF(AND(Data!$N$12=2,Data!C27&lt;&gt;""),Data!C27,IF(AND(Data!$N$12=3,Data!D27&lt;&gt;""),Data!D27,IF(AND(Data!$N$12=4,Data!E27&lt;&gt;""),Data!E27,IF(AND(Data!$N$12=5,Data!F27&lt;&gt;""),Data!F27,IF(AND(Data!$N$12=6,Data!G27&lt;&gt;""),Data!G27,IF(AND(Data!$N$12=7,Data!H27&lt;&gt;""),Data!H27,IF(AND(Data!$N$12=8,Data!I27&lt;&gt;""),Data!I27,IF(AND(Data!$N$12=9,Data!J27&lt;&gt;""),Data!J27,IF(AND(Data!$N$12=10,Data!K27&lt;&gt;""),Data!K27,""))))))))))</f>
        <v>28</v>
      </c>
      <c r="G31" s="84"/>
      <c r="H31" s="82">
        <f>IF(AND(Data!$N$14=1,Data!B27&lt;&gt;""),Data!B27,IF(AND(Data!$N$14=2,Data!C27&lt;&gt;""),Data!C27,IF(AND(Data!$N$14=3,Data!D27&lt;&gt;""),Data!D27,IF(AND(Data!$N$14=4,Data!E27&lt;&gt;""),Data!E27,IF(AND(Data!$N$14=5,Data!F27&lt;&gt;""),Data!F27,IF(AND(Data!$N$14=6,Data!G27&lt;&gt;""),Data!G27,IF(AND(Data!$N$14=7,Data!H27&lt;&gt;""),Data!H27,IF(AND(Data!$N$14=8,Data!I27&lt;&gt;""),Data!I27,IF(AND(Data!$N$14=9,Data!J27&lt;&gt;""),Data!J27,IF(AND(Data!$N$14=10,Data!K27&lt;&gt;""),Data!K27,""))))))))))</f>
        <v>3348</v>
      </c>
    </row>
    <row r="32" spans="1:8" ht="14" x14ac:dyDescent="0.15">
      <c r="A32" s="12">
        <v>1</v>
      </c>
      <c r="B32" s="82">
        <f>IF(AND(Data!$N$8=1,Data!B28&lt;&gt;""),Data!B28,IF(AND(Data!$N$8=2,Data!C28&lt;&gt;""),Data!C28,IF(AND(Data!$N$8=3,Data!D28&lt;&gt;""),Data!D28,IF(AND(Data!$N$8=4,Data!E28&lt;&gt;""),Data!E28,IF(AND(Data!$N$8=5,Data!F28&lt;&gt;""),Data!F28,IF(AND(Data!$N$8=6,Data!G28&lt;&gt;""),Data!G28,IF(AND(Data!$N$8=7,Data!H28&lt;&gt;""),Data!H28,IF(AND(Data!$N$8=8,Data!I28&lt;&gt;""),Data!I28,IF(AND(Data!$N$8=9,Data!J28&lt;&gt;""),Data!J28,IF(AND(Data!$N$8=10,Data!K28&lt;&gt;""),Data!K28,""))))))))))</f>
        <v>121</v>
      </c>
      <c r="C32" s="83">
        <f>IF(AND(Data!$N$9=1,Data!B28&lt;&gt;""),Data!B28,IF(AND(Data!$N$9=2,Data!C28&lt;&gt;""),Data!C28,IF(AND(Data!$N$9=3,Data!D28&lt;&gt;""),Data!D28,IF(AND(Data!$N$9=4,Data!E28&lt;&gt;""),Data!E28,IF(AND(Data!$N$9=5,Data!F28&lt;&gt;""),Data!F28,IF(AND(Data!$N$9=6,Data!G28&lt;&gt;""),Data!G28,IF(AND(Data!$N$9=7,Data!H28&lt;&gt;""),Data!H28,IF(AND(Data!$N$9=8,Data!I28&lt;&gt;""),Data!I28,IF(AND(Data!$N$9=9,Data!J28&lt;&gt;""),Data!J28,IF(AND(Data!$N$9=10,Data!K28&lt;&gt;""),Data!K28,""))))))))))</f>
        <v>2</v>
      </c>
      <c r="D32" s="83">
        <f>IF(AND(Data!$N$10=1,Data!B28&lt;&gt;""),Data!B28,IF(AND(Data!$N$10=2,Data!C28&lt;&gt;""),Data!C28,IF(AND(Data!$N$10=3,Data!D28&lt;&gt;""),Data!D28,IF(AND(Data!$N$10=4,Data!E28&lt;&gt;""),Data!E28,IF(AND(Data!$N$10=5,Data!F28&lt;&gt;""),Data!F28,IF(AND(Data!$N$10=6,Data!G28&lt;&gt;""),Data!G28,IF(AND(Data!$N$10=7,Data!H28&lt;&gt;""),Data!H28,IF(AND(Data!$N$10=8,Data!I28&lt;&gt;""),Data!I28,IF(AND(Data!$N$10=9,Data!J28&lt;&gt;""),Data!J28,IF(AND(Data!$N$10=10,Data!K28&lt;&gt;""),Data!K28,""))))))))))</f>
        <v>0</v>
      </c>
      <c r="E32" s="83">
        <f>IF(AND(Data!$N$11=1,Data!B28&lt;&gt;""),Data!B28,IF(AND(Data!$N$11=2,Data!C28&lt;&gt;""),Data!C28,IF(AND(Data!$N$11=3,Data!D28&lt;&gt;""),Data!D28,IF(AND(Data!$N$11=4,Data!E28&lt;&gt;""),Data!E28,IF(AND(Data!$N$11=5,Data!F28&lt;&gt;""),Data!F28,IF(AND(Data!$N$11=6,Data!G28&lt;&gt;""),Data!G28,IF(AND(Data!$N$11=7,Data!H28&lt;&gt;""),Data!H28,IF(AND(Data!$N$11=8,Data!I28&lt;&gt;""),Data!I28,IF(AND(Data!$N$11=9,Data!J28&lt;&gt;""),Data!J28,IF(AND(Data!$N$11=10,Data!K28&lt;&gt;""),Data!K28,""))))))))))</f>
        <v>1</v>
      </c>
      <c r="F32" s="83">
        <f>IF(AND(Data!$N$12=1,Data!B28&lt;&gt;""),Data!B28,IF(AND(Data!$N$12=2,Data!C28&lt;&gt;""),Data!C28,IF(AND(Data!$N$12=3,Data!D28&lt;&gt;""),Data!D28,IF(AND(Data!$N$12=4,Data!E28&lt;&gt;""),Data!E28,IF(AND(Data!$N$12=5,Data!F28&lt;&gt;""),Data!F28,IF(AND(Data!$N$12=6,Data!G28&lt;&gt;""),Data!G28,IF(AND(Data!$N$12=7,Data!H28&lt;&gt;""),Data!H28,IF(AND(Data!$N$12=8,Data!I28&lt;&gt;""),Data!I28,IF(AND(Data!$N$12=9,Data!J28&lt;&gt;""),Data!J28,IF(AND(Data!$N$12=10,Data!K28&lt;&gt;""),Data!K28,""))))))))))</f>
        <v>30</v>
      </c>
      <c r="G32" s="84"/>
      <c r="H32" s="82">
        <f>IF(AND(Data!$N$14=1,Data!B28&lt;&gt;""),Data!B28,IF(AND(Data!$N$14=2,Data!C28&lt;&gt;""),Data!C28,IF(AND(Data!$N$14=3,Data!D28&lt;&gt;""),Data!D28,IF(AND(Data!$N$14=4,Data!E28&lt;&gt;""),Data!E28,IF(AND(Data!$N$14=5,Data!F28&lt;&gt;""),Data!F28,IF(AND(Data!$N$14=6,Data!G28&lt;&gt;""),Data!G28,IF(AND(Data!$N$14=7,Data!H28&lt;&gt;""),Data!H28,IF(AND(Data!$N$14=8,Data!I28&lt;&gt;""),Data!I28,IF(AND(Data!$N$14=9,Data!J28&lt;&gt;""),Data!J28,IF(AND(Data!$N$14=10,Data!K28&lt;&gt;""),Data!K28,""))))))))))</f>
        <v>3350</v>
      </c>
    </row>
    <row r="33" spans="1:8" ht="14" x14ac:dyDescent="0.15">
      <c r="A33" s="12">
        <v>1</v>
      </c>
      <c r="B33" s="82">
        <f>IF(AND(Data!$N$8=1,Data!B29&lt;&gt;""),Data!B29,IF(AND(Data!$N$8=2,Data!C29&lt;&gt;""),Data!C29,IF(AND(Data!$N$8=3,Data!D29&lt;&gt;""),Data!D29,IF(AND(Data!$N$8=4,Data!E29&lt;&gt;""),Data!E29,IF(AND(Data!$N$8=5,Data!F29&lt;&gt;""),Data!F29,IF(AND(Data!$N$8=6,Data!G29&lt;&gt;""),Data!G29,IF(AND(Data!$N$8=7,Data!H29&lt;&gt;""),Data!H29,IF(AND(Data!$N$8=8,Data!I29&lt;&gt;""),Data!I29,IF(AND(Data!$N$8=9,Data!J29&lt;&gt;""),Data!J29,IF(AND(Data!$N$8=10,Data!K29&lt;&gt;""),Data!K29,""))))))))))</f>
        <v>102</v>
      </c>
      <c r="C33" s="83">
        <f>IF(AND(Data!$N$9=1,Data!B29&lt;&gt;""),Data!B29,IF(AND(Data!$N$9=2,Data!C29&lt;&gt;""),Data!C29,IF(AND(Data!$N$9=3,Data!D29&lt;&gt;""),Data!D29,IF(AND(Data!$N$9=4,Data!E29&lt;&gt;""),Data!E29,IF(AND(Data!$N$9=5,Data!F29&lt;&gt;""),Data!F29,IF(AND(Data!$N$9=6,Data!G29&lt;&gt;""),Data!G29,IF(AND(Data!$N$9=7,Data!H29&lt;&gt;""),Data!H29,IF(AND(Data!$N$9=8,Data!I29&lt;&gt;""),Data!I29,IF(AND(Data!$N$9=9,Data!J29&lt;&gt;""),Data!J29,IF(AND(Data!$N$9=10,Data!K29&lt;&gt;""),Data!K29,""))))))))))</f>
        <v>5</v>
      </c>
      <c r="D33" s="83">
        <f>IF(AND(Data!$N$10=1,Data!B29&lt;&gt;""),Data!B29,IF(AND(Data!$N$10=2,Data!C29&lt;&gt;""),Data!C29,IF(AND(Data!$N$10=3,Data!D29&lt;&gt;""),Data!D29,IF(AND(Data!$N$10=4,Data!E29&lt;&gt;""),Data!E29,IF(AND(Data!$N$10=5,Data!F29&lt;&gt;""),Data!F29,IF(AND(Data!$N$10=6,Data!G29&lt;&gt;""),Data!G29,IF(AND(Data!$N$10=7,Data!H29&lt;&gt;""),Data!H29,IF(AND(Data!$N$10=8,Data!I29&lt;&gt;""),Data!I29,IF(AND(Data!$N$10=9,Data!J29&lt;&gt;""),Data!J29,IF(AND(Data!$N$10=10,Data!K29&lt;&gt;""),Data!K29,""))))))))))</f>
        <v>1</v>
      </c>
      <c r="E33" s="83">
        <f>IF(AND(Data!$N$11=1,Data!B29&lt;&gt;""),Data!B29,IF(AND(Data!$N$11=2,Data!C29&lt;&gt;""),Data!C29,IF(AND(Data!$N$11=3,Data!D29&lt;&gt;""),Data!D29,IF(AND(Data!$N$11=4,Data!E29&lt;&gt;""),Data!E29,IF(AND(Data!$N$11=5,Data!F29&lt;&gt;""),Data!F29,IF(AND(Data!$N$11=6,Data!G29&lt;&gt;""),Data!G29,IF(AND(Data!$N$11=7,Data!H29&lt;&gt;""),Data!H29,IF(AND(Data!$N$11=8,Data!I29&lt;&gt;""),Data!I29,IF(AND(Data!$N$11=9,Data!J29&lt;&gt;""),Data!J29,IF(AND(Data!$N$11=10,Data!K29&lt;&gt;""),Data!K29,""))))))))))</f>
        <v>0</v>
      </c>
      <c r="F33" s="83">
        <f>IF(AND(Data!$N$12=1,Data!B29&lt;&gt;""),Data!B29,IF(AND(Data!$N$12=2,Data!C29&lt;&gt;""),Data!C29,IF(AND(Data!$N$12=3,Data!D29&lt;&gt;""),Data!D29,IF(AND(Data!$N$12=4,Data!E29&lt;&gt;""),Data!E29,IF(AND(Data!$N$12=5,Data!F29&lt;&gt;""),Data!F29,IF(AND(Data!$N$12=6,Data!G29&lt;&gt;""),Data!G29,IF(AND(Data!$N$12=7,Data!H29&lt;&gt;""),Data!H29,IF(AND(Data!$N$12=8,Data!I29&lt;&gt;""),Data!I29,IF(AND(Data!$N$12=9,Data!J29&lt;&gt;""),Data!J29,IF(AND(Data!$N$12=10,Data!K29&lt;&gt;""),Data!K29,""))))))))))</f>
        <v>36</v>
      </c>
      <c r="G33" s="84"/>
      <c r="H33" s="82">
        <f>IF(AND(Data!$N$14=1,Data!B29&lt;&gt;""),Data!B29,IF(AND(Data!$N$14=2,Data!C29&lt;&gt;""),Data!C29,IF(AND(Data!$N$14=3,Data!D29&lt;&gt;""),Data!D29,IF(AND(Data!$N$14=4,Data!E29&lt;&gt;""),Data!E29,IF(AND(Data!$N$14=5,Data!F29&lt;&gt;""),Data!F29,IF(AND(Data!$N$14=6,Data!G29&lt;&gt;""),Data!G29,IF(AND(Data!$N$14=7,Data!H29&lt;&gt;""),Data!H29,IF(AND(Data!$N$14=8,Data!I29&lt;&gt;""),Data!I29,IF(AND(Data!$N$14=9,Data!J29&lt;&gt;""),Data!J29,IF(AND(Data!$N$14=10,Data!K29&lt;&gt;""),Data!K29,""))))))))))</f>
        <v>3586</v>
      </c>
    </row>
    <row r="34" spans="1:8" ht="14" x14ac:dyDescent="0.15">
      <c r="A34" s="12">
        <v>1</v>
      </c>
      <c r="B34" s="82">
        <f>IF(AND(Data!$N$8=1,Data!B30&lt;&gt;""),Data!B30,IF(AND(Data!$N$8=2,Data!C30&lt;&gt;""),Data!C30,IF(AND(Data!$N$8=3,Data!D30&lt;&gt;""),Data!D30,IF(AND(Data!$N$8=4,Data!E30&lt;&gt;""),Data!E30,IF(AND(Data!$N$8=5,Data!F30&lt;&gt;""),Data!F30,IF(AND(Data!$N$8=6,Data!G30&lt;&gt;""),Data!G30,IF(AND(Data!$N$8=7,Data!H30&lt;&gt;""),Data!H30,IF(AND(Data!$N$8=8,Data!I30&lt;&gt;""),Data!I30,IF(AND(Data!$N$8=9,Data!J30&lt;&gt;""),Data!J30,IF(AND(Data!$N$8=10,Data!K30&lt;&gt;""),Data!K30,""))))))))))</f>
        <v>150</v>
      </c>
      <c r="C34" s="83">
        <f>IF(AND(Data!$N$9=1,Data!B30&lt;&gt;""),Data!B30,IF(AND(Data!$N$9=2,Data!C30&lt;&gt;""),Data!C30,IF(AND(Data!$N$9=3,Data!D30&lt;&gt;""),Data!D30,IF(AND(Data!$N$9=4,Data!E30&lt;&gt;""),Data!E30,IF(AND(Data!$N$9=5,Data!F30&lt;&gt;""),Data!F30,IF(AND(Data!$N$9=6,Data!G30&lt;&gt;""),Data!G30,IF(AND(Data!$N$9=7,Data!H30&lt;&gt;""),Data!H30,IF(AND(Data!$N$9=8,Data!I30&lt;&gt;""),Data!I30,IF(AND(Data!$N$9=9,Data!J30&lt;&gt;""),Data!J30,IF(AND(Data!$N$9=10,Data!K30&lt;&gt;""),Data!K30,""))))))))))</f>
        <v>2</v>
      </c>
      <c r="D34" s="83">
        <f>IF(AND(Data!$N$10=1,Data!B30&lt;&gt;""),Data!B30,IF(AND(Data!$N$10=2,Data!C30&lt;&gt;""),Data!C30,IF(AND(Data!$N$10=3,Data!D30&lt;&gt;""),Data!D30,IF(AND(Data!$N$10=4,Data!E30&lt;&gt;""),Data!E30,IF(AND(Data!$N$10=5,Data!F30&lt;&gt;""),Data!F30,IF(AND(Data!$N$10=6,Data!G30&lt;&gt;""),Data!G30,IF(AND(Data!$N$10=7,Data!H30&lt;&gt;""),Data!H30,IF(AND(Data!$N$10=8,Data!I30&lt;&gt;""),Data!I30,IF(AND(Data!$N$10=9,Data!J30&lt;&gt;""),Data!J30,IF(AND(Data!$N$10=10,Data!K30&lt;&gt;""),Data!K30,""))))))))))</f>
        <v>1</v>
      </c>
      <c r="E34" s="83">
        <f>IF(AND(Data!$N$11=1,Data!B30&lt;&gt;""),Data!B30,IF(AND(Data!$N$11=2,Data!C30&lt;&gt;""),Data!C30,IF(AND(Data!$N$11=3,Data!D30&lt;&gt;""),Data!D30,IF(AND(Data!$N$11=4,Data!E30&lt;&gt;""),Data!E30,IF(AND(Data!$N$11=5,Data!F30&lt;&gt;""),Data!F30,IF(AND(Data!$N$11=6,Data!G30&lt;&gt;""),Data!G30,IF(AND(Data!$N$11=7,Data!H30&lt;&gt;""),Data!H30,IF(AND(Data!$N$11=8,Data!I30&lt;&gt;""),Data!I30,IF(AND(Data!$N$11=9,Data!J30&lt;&gt;""),Data!J30,IF(AND(Data!$N$11=10,Data!K30&lt;&gt;""),Data!K30,""))))))))))</f>
        <v>1</v>
      </c>
      <c r="F34" s="83">
        <f>IF(AND(Data!$N$12=1,Data!B30&lt;&gt;""),Data!B30,IF(AND(Data!$N$12=2,Data!C30&lt;&gt;""),Data!C30,IF(AND(Data!$N$12=3,Data!D30&lt;&gt;""),Data!D30,IF(AND(Data!$N$12=4,Data!E30&lt;&gt;""),Data!E30,IF(AND(Data!$N$12=5,Data!F30&lt;&gt;""),Data!F30,IF(AND(Data!$N$12=6,Data!G30&lt;&gt;""),Data!G30,IF(AND(Data!$N$12=7,Data!H30&lt;&gt;""),Data!H30,IF(AND(Data!$N$12=8,Data!I30&lt;&gt;""),Data!I30,IF(AND(Data!$N$12=9,Data!J30&lt;&gt;""),Data!J30,IF(AND(Data!$N$12=10,Data!K30&lt;&gt;""),Data!K30,""))))))))))</f>
        <v>45</v>
      </c>
      <c r="G34" s="84"/>
      <c r="H34" s="82">
        <f>IF(AND(Data!$N$14=1,Data!B30&lt;&gt;""),Data!B30,IF(AND(Data!$N$14=2,Data!C30&lt;&gt;""),Data!C30,IF(AND(Data!$N$14=3,Data!D30&lt;&gt;""),Data!D30,IF(AND(Data!$N$14=4,Data!E30&lt;&gt;""),Data!E30,IF(AND(Data!$N$14=5,Data!F30&lt;&gt;""),Data!F30,IF(AND(Data!$N$14=6,Data!G30&lt;&gt;""),Data!G30,IF(AND(Data!$N$14=7,Data!H30&lt;&gt;""),Data!H30,IF(AND(Data!$N$14=8,Data!I30&lt;&gt;""),Data!I30,IF(AND(Data!$N$14=9,Data!J30&lt;&gt;""),Data!J30,IF(AND(Data!$N$14=10,Data!K30&lt;&gt;""),Data!K30,""))))))))))</f>
        <v>3605</v>
      </c>
    </row>
    <row r="35" spans="1:8" ht="14" x14ac:dyDescent="0.15">
      <c r="A35" s="12">
        <v>1</v>
      </c>
      <c r="B35" s="82">
        <f>IF(AND(Data!$N$8=1,Data!B31&lt;&gt;""),Data!B31,IF(AND(Data!$N$8=2,Data!C31&lt;&gt;""),Data!C31,IF(AND(Data!$N$8=3,Data!D31&lt;&gt;""),Data!D31,IF(AND(Data!$N$8=4,Data!E31&lt;&gt;""),Data!E31,IF(AND(Data!$N$8=5,Data!F31&lt;&gt;""),Data!F31,IF(AND(Data!$N$8=6,Data!G31&lt;&gt;""),Data!G31,IF(AND(Data!$N$8=7,Data!H31&lt;&gt;""),Data!H31,IF(AND(Data!$N$8=8,Data!I31&lt;&gt;""),Data!I31,IF(AND(Data!$N$8=9,Data!J31&lt;&gt;""),Data!J31,IF(AND(Data!$N$8=10,Data!K31&lt;&gt;""),Data!K31,""))))))))))</f>
        <v>103</v>
      </c>
      <c r="C35" s="83">
        <f>IF(AND(Data!$N$9=1,Data!B31&lt;&gt;""),Data!B31,IF(AND(Data!$N$9=2,Data!C31&lt;&gt;""),Data!C31,IF(AND(Data!$N$9=3,Data!D31&lt;&gt;""),Data!D31,IF(AND(Data!$N$9=4,Data!E31&lt;&gt;""),Data!E31,IF(AND(Data!$N$9=5,Data!F31&lt;&gt;""),Data!F31,IF(AND(Data!$N$9=6,Data!G31&lt;&gt;""),Data!G31,IF(AND(Data!$N$9=7,Data!H31&lt;&gt;""),Data!H31,IF(AND(Data!$N$9=8,Data!I31&lt;&gt;""),Data!I31,IF(AND(Data!$N$9=9,Data!J31&lt;&gt;""),Data!J31,IF(AND(Data!$N$9=10,Data!K31&lt;&gt;""),Data!K31,""))))))))))</f>
        <v>5</v>
      </c>
      <c r="D35" s="83">
        <f>IF(AND(Data!$N$10=1,Data!B31&lt;&gt;""),Data!B31,IF(AND(Data!$N$10=2,Data!C31&lt;&gt;""),Data!C31,IF(AND(Data!$N$10=3,Data!D31&lt;&gt;""),Data!D31,IF(AND(Data!$N$10=4,Data!E31&lt;&gt;""),Data!E31,IF(AND(Data!$N$10=5,Data!F31&lt;&gt;""),Data!F31,IF(AND(Data!$N$10=6,Data!G31&lt;&gt;""),Data!G31,IF(AND(Data!$N$10=7,Data!H31&lt;&gt;""),Data!H31,IF(AND(Data!$N$10=8,Data!I31&lt;&gt;""),Data!I31,IF(AND(Data!$N$10=9,Data!J31&lt;&gt;""),Data!J31,IF(AND(Data!$N$10=10,Data!K31&lt;&gt;""),Data!K31,""))))))))))</f>
        <v>1</v>
      </c>
      <c r="E35" s="83">
        <f>IF(AND(Data!$N$11=1,Data!B31&lt;&gt;""),Data!B31,IF(AND(Data!$N$11=2,Data!C31&lt;&gt;""),Data!C31,IF(AND(Data!$N$11=3,Data!D31&lt;&gt;""),Data!D31,IF(AND(Data!$N$11=4,Data!E31&lt;&gt;""),Data!E31,IF(AND(Data!$N$11=5,Data!F31&lt;&gt;""),Data!F31,IF(AND(Data!$N$11=6,Data!G31&lt;&gt;""),Data!G31,IF(AND(Data!$N$11=7,Data!H31&lt;&gt;""),Data!H31,IF(AND(Data!$N$11=8,Data!I31&lt;&gt;""),Data!I31,IF(AND(Data!$N$11=9,Data!J31&lt;&gt;""),Data!J31,IF(AND(Data!$N$11=10,Data!K31&lt;&gt;""),Data!K31,""))))))))))</f>
        <v>1</v>
      </c>
      <c r="F35" s="83">
        <f>IF(AND(Data!$N$12=1,Data!B31&lt;&gt;""),Data!B31,IF(AND(Data!$N$12=2,Data!C31&lt;&gt;""),Data!C31,IF(AND(Data!$N$12=3,Data!D31&lt;&gt;""),Data!D31,IF(AND(Data!$N$12=4,Data!E31&lt;&gt;""),Data!E31,IF(AND(Data!$N$12=5,Data!F31&lt;&gt;""),Data!F31,IF(AND(Data!$N$12=6,Data!G31&lt;&gt;""),Data!G31,IF(AND(Data!$N$12=7,Data!H31&lt;&gt;""),Data!H31,IF(AND(Data!$N$12=8,Data!I31&lt;&gt;""),Data!I31,IF(AND(Data!$N$12=9,Data!J31&lt;&gt;""),Data!J31,IF(AND(Data!$N$12=10,Data!K31&lt;&gt;""),Data!K31,""))))))))))</f>
        <v>36</v>
      </c>
      <c r="G35" s="84"/>
      <c r="H35" s="82">
        <f>IF(AND(Data!$N$14=1,Data!B31&lt;&gt;""),Data!B31,IF(AND(Data!$N$14=2,Data!C31&lt;&gt;""),Data!C31,IF(AND(Data!$N$14=3,Data!D31&lt;&gt;""),Data!D31,IF(AND(Data!$N$14=4,Data!E31&lt;&gt;""),Data!E31,IF(AND(Data!$N$14=5,Data!F31&lt;&gt;""),Data!F31,IF(AND(Data!$N$14=6,Data!G31&lt;&gt;""),Data!G31,IF(AND(Data!$N$14=7,Data!H31&lt;&gt;""),Data!H31,IF(AND(Data!$N$14=8,Data!I31&lt;&gt;""),Data!I31,IF(AND(Data!$N$14=9,Data!J31&lt;&gt;""),Data!J31,IF(AND(Data!$N$14=10,Data!K31&lt;&gt;""),Data!K31,""))))))))))</f>
        <v>3611</v>
      </c>
    </row>
    <row r="36" spans="1:8" ht="14" x14ac:dyDescent="0.15">
      <c r="A36" s="12">
        <v>1</v>
      </c>
      <c r="B36" s="82">
        <f>IF(AND(Data!$N$8=1,Data!B32&lt;&gt;""),Data!B32,IF(AND(Data!$N$8=2,Data!C32&lt;&gt;""),Data!C32,IF(AND(Data!$N$8=3,Data!D32&lt;&gt;""),Data!D32,IF(AND(Data!$N$8=4,Data!E32&lt;&gt;""),Data!E32,IF(AND(Data!$N$8=5,Data!F32&lt;&gt;""),Data!F32,IF(AND(Data!$N$8=6,Data!G32&lt;&gt;""),Data!G32,IF(AND(Data!$N$8=7,Data!H32&lt;&gt;""),Data!H32,IF(AND(Data!$N$8=8,Data!I32&lt;&gt;""),Data!I32,IF(AND(Data!$N$8=9,Data!J32&lt;&gt;""),Data!J32,IF(AND(Data!$N$8=10,Data!K32&lt;&gt;""),Data!K32,""))))))))))</f>
        <v>63</v>
      </c>
      <c r="C36" s="83">
        <f>IF(AND(Data!$N$9=1,Data!B32&lt;&gt;""),Data!B32,IF(AND(Data!$N$9=2,Data!C32&lt;&gt;""),Data!C32,IF(AND(Data!$N$9=3,Data!D32&lt;&gt;""),Data!D32,IF(AND(Data!$N$9=4,Data!E32&lt;&gt;""),Data!E32,IF(AND(Data!$N$9=5,Data!F32&lt;&gt;""),Data!F32,IF(AND(Data!$N$9=6,Data!G32&lt;&gt;""),Data!G32,IF(AND(Data!$N$9=7,Data!H32&lt;&gt;""),Data!H32,IF(AND(Data!$N$9=8,Data!I32&lt;&gt;""),Data!I32,IF(AND(Data!$N$9=9,Data!J32&lt;&gt;""),Data!J32,IF(AND(Data!$N$9=10,Data!K32&lt;&gt;""),Data!K32,""))))))))))</f>
        <v>3</v>
      </c>
      <c r="D36" s="83">
        <f>IF(AND(Data!$N$10=1,Data!B32&lt;&gt;""),Data!B32,IF(AND(Data!$N$10=2,Data!C32&lt;&gt;""),Data!C32,IF(AND(Data!$N$10=3,Data!D32&lt;&gt;""),Data!D32,IF(AND(Data!$N$10=4,Data!E32&lt;&gt;""),Data!E32,IF(AND(Data!$N$10=5,Data!F32&lt;&gt;""),Data!F32,IF(AND(Data!$N$10=6,Data!G32&lt;&gt;""),Data!G32,IF(AND(Data!$N$10=7,Data!H32&lt;&gt;""),Data!H32,IF(AND(Data!$N$10=8,Data!I32&lt;&gt;""),Data!I32,IF(AND(Data!$N$10=9,Data!J32&lt;&gt;""),Data!J32,IF(AND(Data!$N$10=10,Data!K32&lt;&gt;""),Data!K32,""))))))))))</f>
        <v>1</v>
      </c>
      <c r="E36" s="83">
        <f>IF(AND(Data!$N$11=1,Data!B32&lt;&gt;""),Data!B32,IF(AND(Data!$N$11=2,Data!C32&lt;&gt;""),Data!C32,IF(AND(Data!$N$11=3,Data!D32&lt;&gt;""),Data!D32,IF(AND(Data!$N$11=4,Data!E32&lt;&gt;""),Data!E32,IF(AND(Data!$N$11=5,Data!F32&lt;&gt;""),Data!F32,IF(AND(Data!$N$11=6,Data!G32&lt;&gt;""),Data!G32,IF(AND(Data!$N$11=7,Data!H32&lt;&gt;""),Data!H32,IF(AND(Data!$N$11=8,Data!I32&lt;&gt;""),Data!I32,IF(AND(Data!$N$11=9,Data!J32&lt;&gt;""),Data!J32,IF(AND(Data!$N$11=10,Data!K32&lt;&gt;""),Data!K32,""))))))))))</f>
        <v>0</v>
      </c>
      <c r="F36" s="83">
        <f>IF(AND(Data!$N$12=1,Data!B32&lt;&gt;""),Data!B32,IF(AND(Data!$N$12=2,Data!C32&lt;&gt;""),Data!C32,IF(AND(Data!$N$12=3,Data!D32&lt;&gt;""),Data!D32,IF(AND(Data!$N$12=4,Data!E32&lt;&gt;""),Data!E32,IF(AND(Data!$N$12=5,Data!F32&lt;&gt;""),Data!F32,IF(AND(Data!$N$12=6,Data!G32&lt;&gt;""),Data!G32,IF(AND(Data!$N$12=7,Data!H32&lt;&gt;""),Data!H32,IF(AND(Data!$N$12=8,Data!I32&lt;&gt;""),Data!I32,IF(AND(Data!$N$12=9,Data!J32&lt;&gt;""),Data!J32,IF(AND(Data!$N$12=10,Data!K32&lt;&gt;""),Data!K32,""))))))))))</f>
        <v>23</v>
      </c>
      <c r="G36" s="84"/>
      <c r="H36" s="82">
        <f>IF(AND(Data!$N$14=1,Data!B32&lt;&gt;""),Data!B32,IF(AND(Data!$N$14=2,Data!C32&lt;&gt;""),Data!C32,IF(AND(Data!$N$14=3,Data!D32&lt;&gt;""),Data!D32,IF(AND(Data!$N$14=4,Data!E32&lt;&gt;""),Data!E32,IF(AND(Data!$N$14=5,Data!F32&lt;&gt;""),Data!F32,IF(AND(Data!$N$14=6,Data!G32&lt;&gt;""),Data!G32,IF(AND(Data!$N$14=7,Data!H32&lt;&gt;""),Data!H32,IF(AND(Data!$N$14=8,Data!I32&lt;&gt;""),Data!I32,IF(AND(Data!$N$14=9,Data!J32&lt;&gt;""),Data!J32,IF(AND(Data!$N$14=10,Data!K32&lt;&gt;""),Data!K32,""))))))))))</f>
        <v>3623</v>
      </c>
    </row>
    <row r="37" spans="1:8" ht="14" x14ac:dyDescent="0.15">
      <c r="A37" s="12">
        <v>1</v>
      </c>
      <c r="B37" s="82">
        <f>IF(AND(Data!$N$8=1,Data!B33&lt;&gt;""),Data!B33,IF(AND(Data!$N$8=2,Data!C33&lt;&gt;""),Data!C33,IF(AND(Data!$N$8=3,Data!D33&lt;&gt;""),Data!D33,IF(AND(Data!$N$8=4,Data!E33&lt;&gt;""),Data!E33,IF(AND(Data!$N$8=5,Data!F33&lt;&gt;""),Data!F33,IF(AND(Data!$N$8=6,Data!G33&lt;&gt;""),Data!G33,IF(AND(Data!$N$8=7,Data!H33&lt;&gt;""),Data!H33,IF(AND(Data!$N$8=8,Data!I33&lt;&gt;""),Data!I33,IF(AND(Data!$N$8=9,Data!J33&lt;&gt;""),Data!J33,IF(AND(Data!$N$8=10,Data!K33&lt;&gt;""),Data!K33,""))))))))))</f>
        <v>151</v>
      </c>
      <c r="C37" s="83">
        <f>IF(AND(Data!$N$9=1,Data!B33&lt;&gt;""),Data!B33,IF(AND(Data!$N$9=2,Data!C33&lt;&gt;""),Data!C33,IF(AND(Data!$N$9=3,Data!D33&lt;&gt;""),Data!D33,IF(AND(Data!$N$9=4,Data!E33&lt;&gt;""),Data!E33,IF(AND(Data!$N$9=5,Data!F33&lt;&gt;""),Data!F33,IF(AND(Data!$N$9=6,Data!G33&lt;&gt;""),Data!G33,IF(AND(Data!$N$9=7,Data!H33&lt;&gt;""),Data!H33,IF(AND(Data!$N$9=8,Data!I33&lt;&gt;""),Data!I33,IF(AND(Data!$N$9=9,Data!J33&lt;&gt;""),Data!J33,IF(AND(Data!$N$9=10,Data!K33&lt;&gt;""),Data!K33,""))))))))))</f>
        <v>2</v>
      </c>
      <c r="D37" s="83">
        <f>IF(AND(Data!$N$10=1,Data!B33&lt;&gt;""),Data!B33,IF(AND(Data!$N$10=2,Data!C33&lt;&gt;""),Data!C33,IF(AND(Data!$N$10=3,Data!D33&lt;&gt;""),Data!D33,IF(AND(Data!$N$10=4,Data!E33&lt;&gt;""),Data!E33,IF(AND(Data!$N$10=5,Data!F33&lt;&gt;""),Data!F33,IF(AND(Data!$N$10=6,Data!G33&lt;&gt;""),Data!G33,IF(AND(Data!$N$10=7,Data!H33&lt;&gt;""),Data!H33,IF(AND(Data!$N$10=8,Data!I33&lt;&gt;""),Data!I33,IF(AND(Data!$N$10=9,Data!J33&lt;&gt;""),Data!J33,IF(AND(Data!$N$10=10,Data!K33&lt;&gt;""),Data!K33,""))))))))))</f>
        <v>1</v>
      </c>
      <c r="E37" s="83">
        <f>IF(AND(Data!$N$11=1,Data!B33&lt;&gt;""),Data!B33,IF(AND(Data!$N$11=2,Data!C33&lt;&gt;""),Data!C33,IF(AND(Data!$N$11=3,Data!D33&lt;&gt;""),Data!D33,IF(AND(Data!$N$11=4,Data!E33&lt;&gt;""),Data!E33,IF(AND(Data!$N$11=5,Data!F33&lt;&gt;""),Data!F33,IF(AND(Data!$N$11=6,Data!G33&lt;&gt;""),Data!G33,IF(AND(Data!$N$11=7,Data!H33&lt;&gt;""),Data!H33,IF(AND(Data!$N$11=8,Data!I33&lt;&gt;""),Data!I33,IF(AND(Data!$N$11=9,Data!J33&lt;&gt;""),Data!J33,IF(AND(Data!$N$11=10,Data!K33&lt;&gt;""),Data!K33,""))))))))))</f>
        <v>0</v>
      </c>
      <c r="F37" s="83">
        <f>IF(AND(Data!$N$12=1,Data!B33&lt;&gt;""),Data!B33,IF(AND(Data!$N$12=2,Data!C33&lt;&gt;""),Data!C33,IF(AND(Data!$N$12=3,Data!D33&lt;&gt;""),Data!D33,IF(AND(Data!$N$12=4,Data!E33&lt;&gt;""),Data!E33,IF(AND(Data!$N$12=5,Data!F33&lt;&gt;""),Data!F33,IF(AND(Data!$N$12=6,Data!G33&lt;&gt;""),Data!G33,IF(AND(Data!$N$12=7,Data!H33&lt;&gt;""),Data!H33,IF(AND(Data!$N$12=8,Data!I33&lt;&gt;""),Data!I33,IF(AND(Data!$N$12=9,Data!J33&lt;&gt;""),Data!J33,IF(AND(Data!$N$12=10,Data!K33&lt;&gt;""),Data!K33,""))))))))))</f>
        <v>45</v>
      </c>
      <c r="G37" s="84"/>
      <c r="H37" s="82">
        <f>IF(AND(Data!$N$14=1,Data!B33&lt;&gt;""),Data!B33,IF(AND(Data!$N$14=2,Data!C33&lt;&gt;""),Data!C33,IF(AND(Data!$N$14=3,Data!D33&lt;&gt;""),Data!D33,IF(AND(Data!$N$14=4,Data!E33&lt;&gt;""),Data!E33,IF(AND(Data!$N$14=5,Data!F33&lt;&gt;""),Data!F33,IF(AND(Data!$N$14=6,Data!G33&lt;&gt;""),Data!G33,IF(AND(Data!$N$14=7,Data!H33&lt;&gt;""),Data!H33,IF(AND(Data!$N$14=8,Data!I33&lt;&gt;""),Data!I33,IF(AND(Data!$N$14=9,Data!J33&lt;&gt;""),Data!J33,IF(AND(Data!$N$14=10,Data!K33&lt;&gt;""),Data!K33,""))))))))))</f>
        <v>3675</v>
      </c>
    </row>
    <row r="38" spans="1:8" ht="14" x14ac:dyDescent="0.15">
      <c r="A38" s="12">
        <v>1</v>
      </c>
      <c r="B38" s="82">
        <f>IF(AND(Data!$N$8=1,Data!B34&lt;&gt;""),Data!B34,IF(AND(Data!$N$8=2,Data!C34&lt;&gt;""),Data!C34,IF(AND(Data!$N$8=3,Data!D34&lt;&gt;""),Data!D34,IF(AND(Data!$N$8=4,Data!E34&lt;&gt;""),Data!E34,IF(AND(Data!$N$8=5,Data!F34&lt;&gt;""),Data!F34,IF(AND(Data!$N$8=6,Data!G34&lt;&gt;""),Data!G34,IF(AND(Data!$N$8=7,Data!H34&lt;&gt;""),Data!H34,IF(AND(Data!$N$8=8,Data!I34&lt;&gt;""),Data!I34,IF(AND(Data!$N$8=9,Data!J34&lt;&gt;""),Data!J34,IF(AND(Data!$N$8=10,Data!K34&lt;&gt;""),Data!K34,""))))))))))</f>
        <v>63</v>
      </c>
      <c r="C38" s="83">
        <f>IF(AND(Data!$N$9=1,Data!B34&lt;&gt;""),Data!B34,IF(AND(Data!$N$9=2,Data!C34&lt;&gt;""),Data!C34,IF(AND(Data!$N$9=3,Data!D34&lt;&gt;""),Data!D34,IF(AND(Data!$N$9=4,Data!E34&lt;&gt;""),Data!E34,IF(AND(Data!$N$9=5,Data!F34&lt;&gt;""),Data!F34,IF(AND(Data!$N$9=6,Data!G34&lt;&gt;""),Data!G34,IF(AND(Data!$N$9=7,Data!H34&lt;&gt;""),Data!H34,IF(AND(Data!$N$9=8,Data!I34&lt;&gt;""),Data!I34,IF(AND(Data!$N$9=9,Data!J34&lt;&gt;""),Data!J34,IF(AND(Data!$N$9=10,Data!K34&lt;&gt;""),Data!K34,""))))))))))</f>
        <v>3</v>
      </c>
      <c r="D38" s="83">
        <f>IF(AND(Data!$N$10=1,Data!B34&lt;&gt;""),Data!B34,IF(AND(Data!$N$10=2,Data!C34&lt;&gt;""),Data!C34,IF(AND(Data!$N$10=3,Data!D34&lt;&gt;""),Data!D34,IF(AND(Data!$N$10=4,Data!E34&lt;&gt;""),Data!E34,IF(AND(Data!$N$10=5,Data!F34&lt;&gt;""),Data!F34,IF(AND(Data!$N$10=6,Data!G34&lt;&gt;""),Data!G34,IF(AND(Data!$N$10=7,Data!H34&lt;&gt;""),Data!H34,IF(AND(Data!$N$10=8,Data!I34&lt;&gt;""),Data!I34,IF(AND(Data!$N$10=9,Data!J34&lt;&gt;""),Data!J34,IF(AND(Data!$N$10=10,Data!K34&lt;&gt;""),Data!K34,""))))))))))</f>
        <v>1</v>
      </c>
      <c r="E38" s="83">
        <f>IF(AND(Data!$N$11=1,Data!B34&lt;&gt;""),Data!B34,IF(AND(Data!$N$11=2,Data!C34&lt;&gt;""),Data!C34,IF(AND(Data!$N$11=3,Data!D34&lt;&gt;""),Data!D34,IF(AND(Data!$N$11=4,Data!E34&lt;&gt;""),Data!E34,IF(AND(Data!$N$11=5,Data!F34&lt;&gt;""),Data!F34,IF(AND(Data!$N$11=6,Data!G34&lt;&gt;""),Data!G34,IF(AND(Data!$N$11=7,Data!H34&lt;&gt;""),Data!H34,IF(AND(Data!$N$11=8,Data!I34&lt;&gt;""),Data!I34,IF(AND(Data!$N$11=9,Data!J34&lt;&gt;""),Data!J34,IF(AND(Data!$N$11=10,Data!K34&lt;&gt;""),Data!K34,""))))))))))</f>
        <v>0</v>
      </c>
      <c r="F38" s="83">
        <f>IF(AND(Data!$N$12=1,Data!B34&lt;&gt;""),Data!B34,IF(AND(Data!$N$12=2,Data!C34&lt;&gt;""),Data!C34,IF(AND(Data!$N$12=3,Data!D34&lt;&gt;""),Data!D34,IF(AND(Data!$N$12=4,Data!E34&lt;&gt;""),Data!E34,IF(AND(Data!$N$12=5,Data!F34&lt;&gt;""),Data!F34,IF(AND(Data!$N$12=6,Data!G34&lt;&gt;""),Data!G34,IF(AND(Data!$N$12=7,Data!H34&lt;&gt;""),Data!H34,IF(AND(Data!$N$12=8,Data!I34&lt;&gt;""),Data!I34,IF(AND(Data!$N$12=9,Data!J34&lt;&gt;""),Data!J34,IF(AND(Data!$N$12=10,Data!K34&lt;&gt;""),Data!K34,""))))))))))</f>
        <v>29</v>
      </c>
      <c r="G38" s="84"/>
      <c r="H38" s="82">
        <f>IF(AND(Data!$N$14=1,Data!B34&lt;&gt;""),Data!B34,IF(AND(Data!$N$14=2,Data!C34&lt;&gt;""),Data!C34,IF(AND(Data!$N$14=3,Data!D34&lt;&gt;""),Data!D34,IF(AND(Data!$N$14=4,Data!E34&lt;&gt;""),Data!E34,IF(AND(Data!$N$14=5,Data!F34&lt;&gt;""),Data!F34,IF(AND(Data!$N$14=6,Data!G34&lt;&gt;""),Data!G34,IF(AND(Data!$N$14=7,Data!H34&lt;&gt;""),Data!H34,IF(AND(Data!$N$14=8,Data!I34&lt;&gt;""),Data!I34,IF(AND(Data!$N$14=9,Data!J34&lt;&gt;""),Data!J34,IF(AND(Data!$N$14=10,Data!K34&lt;&gt;""),Data!K34,""))))))))))</f>
        <v>3723</v>
      </c>
    </row>
    <row r="39" spans="1:8" ht="14" x14ac:dyDescent="0.15">
      <c r="A39" s="12">
        <v>1</v>
      </c>
      <c r="B39" s="82">
        <f>IF(AND(Data!$N$8=1,Data!B35&lt;&gt;""),Data!B35,IF(AND(Data!$N$8=2,Data!C35&lt;&gt;""),Data!C35,IF(AND(Data!$N$8=3,Data!D35&lt;&gt;""),Data!D35,IF(AND(Data!$N$8=4,Data!E35&lt;&gt;""),Data!E35,IF(AND(Data!$N$8=5,Data!F35&lt;&gt;""),Data!F35,IF(AND(Data!$N$8=6,Data!G35&lt;&gt;""),Data!G35,IF(AND(Data!$N$8=7,Data!H35&lt;&gt;""),Data!H35,IF(AND(Data!$N$8=8,Data!I35&lt;&gt;""),Data!I35,IF(AND(Data!$N$8=9,Data!J35&lt;&gt;""),Data!J35,IF(AND(Data!$N$8=10,Data!K35&lt;&gt;""),Data!K35,""))))))))))</f>
        <v>162</v>
      </c>
      <c r="C39" s="83">
        <f>IF(AND(Data!$N$9=1,Data!B35&lt;&gt;""),Data!B35,IF(AND(Data!$N$9=2,Data!C35&lt;&gt;""),Data!C35,IF(AND(Data!$N$9=3,Data!D35&lt;&gt;""),Data!D35,IF(AND(Data!$N$9=4,Data!E35&lt;&gt;""),Data!E35,IF(AND(Data!$N$9=5,Data!F35&lt;&gt;""),Data!F35,IF(AND(Data!$N$9=6,Data!G35&lt;&gt;""),Data!G35,IF(AND(Data!$N$9=7,Data!H35&lt;&gt;""),Data!H35,IF(AND(Data!$N$9=8,Data!I35&lt;&gt;""),Data!I35,IF(AND(Data!$N$9=9,Data!J35&lt;&gt;""),Data!J35,IF(AND(Data!$N$9=10,Data!K35&lt;&gt;""),Data!K35,""))))))))))</f>
        <v>3</v>
      </c>
      <c r="D39" s="83">
        <f>IF(AND(Data!$N$10=1,Data!B35&lt;&gt;""),Data!B35,IF(AND(Data!$N$10=2,Data!C35&lt;&gt;""),Data!C35,IF(AND(Data!$N$10=3,Data!D35&lt;&gt;""),Data!D35,IF(AND(Data!$N$10=4,Data!E35&lt;&gt;""),Data!E35,IF(AND(Data!$N$10=5,Data!F35&lt;&gt;""),Data!F35,IF(AND(Data!$N$10=6,Data!G35&lt;&gt;""),Data!G35,IF(AND(Data!$N$10=7,Data!H35&lt;&gt;""),Data!H35,IF(AND(Data!$N$10=8,Data!I35&lt;&gt;""),Data!I35,IF(AND(Data!$N$10=9,Data!J35&lt;&gt;""),Data!J35,IF(AND(Data!$N$10=10,Data!K35&lt;&gt;""),Data!K35,""))))))))))</f>
        <v>1</v>
      </c>
      <c r="E39" s="83">
        <f>IF(AND(Data!$N$11=1,Data!B35&lt;&gt;""),Data!B35,IF(AND(Data!$N$11=2,Data!C35&lt;&gt;""),Data!C35,IF(AND(Data!$N$11=3,Data!D35&lt;&gt;""),Data!D35,IF(AND(Data!$N$11=4,Data!E35&lt;&gt;""),Data!E35,IF(AND(Data!$N$11=5,Data!F35&lt;&gt;""),Data!F35,IF(AND(Data!$N$11=6,Data!G35&lt;&gt;""),Data!G35,IF(AND(Data!$N$11=7,Data!H35&lt;&gt;""),Data!H35,IF(AND(Data!$N$11=8,Data!I35&lt;&gt;""),Data!I35,IF(AND(Data!$N$11=9,Data!J35&lt;&gt;""),Data!J35,IF(AND(Data!$N$11=10,Data!K35&lt;&gt;""),Data!K35,""))))))))))</f>
        <v>1</v>
      </c>
      <c r="F39" s="83">
        <f>IF(AND(Data!$N$12=1,Data!B35&lt;&gt;""),Data!B35,IF(AND(Data!$N$12=2,Data!C35&lt;&gt;""),Data!C35,IF(AND(Data!$N$12=3,Data!D35&lt;&gt;""),Data!D35,IF(AND(Data!$N$12=4,Data!E35&lt;&gt;""),Data!E35,IF(AND(Data!$N$12=5,Data!F35&lt;&gt;""),Data!F35,IF(AND(Data!$N$12=6,Data!G35&lt;&gt;""),Data!G35,IF(AND(Data!$N$12=7,Data!H35&lt;&gt;""),Data!H35,IF(AND(Data!$N$12=8,Data!I35&lt;&gt;""),Data!I35,IF(AND(Data!$N$12=9,Data!J35&lt;&gt;""),Data!J35,IF(AND(Data!$N$12=10,Data!K35&lt;&gt;""),Data!K35,""))))))))))</f>
        <v>40</v>
      </c>
      <c r="G39" s="84"/>
      <c r="H39" s="82">
        <f>IF(AND(Data!$N$14=1,Data!B35&lt;&gt;""),Data!B35,IF(AND(Data!$N$14=2,Data!C35&lt;&gt;""),Data!C35,IF(AND(Data!$N$14=3,Data!D35&lt;&gt;""),Data!D35,IF(AND(Data!$N$14=4,Data!E35&lt;&gt;""),Data!E35,IF(AND(Data!$N$14=5,Data!F35&lt;&gt;""),Data!F35,IF(AND(Data!$N$14=6,Data!G35&lt;&gt;""),Data!G35,IF(AND(Data!$N$14=7,Data!H35&lt;&gt;""),Data!H35,IF(AND(Data!$N$14=8,Data!I35&lt;&gt;""),Data!I35,IF(AND(Data!$N$14=9,Data!J35&lt;&gt;""),Data!J35,IF(AND(Data!$N$14=10,Data!K35&lt;&gt;""),Data!K35,""))))))))))</f>
        <v>3730</v>
      </c>
    </row>
    <row r="40" spans="1:8" ht="14" x14ac:dyDescent="0.15">
      <c r="A40" s="12">
        <v>1</v>
      </c>
      <c r="B40" s="82">
        <f>IF(AND(Data!$N$8=1,Data!B36&lt;&gt;""),Data!B36,IF(AND(Data!$N$8=2,Data!C36&lt;&gt;""),Data!C36,IF(AND(Data!$N$8=3,Data!D36&lt;&gt;""),Data!D36,IF(AND(Data!$N$8=4,Data!E36&lt;&gt;""),Data!E36,IF(AND(Data!$N$8=5,Data!F36&lt;&gt;""),Data!F36,IF(AND(Data!$N$8=6,Data!G36&lt;&gt;""),Data!G36,IF(AND(Data!$N$8=7,Data!H36&lt;&gt;""),Data!H36,IF(AND(Data!$N$8=8,Data!I36&lt;&gt;""),Data!I36,IF(AND(Data!$N$8=9,Data!J36&lt;&gt;""),Data!J36,IF(AND(Data!$N$8=10,Data!K36&lt;&gt;""),Data!K36,""))))))))))</f>
        <v>144</v>
      </c>
      <c r="C40" s="83">
        <f>IF(AND(Data!$N$9=1,Data!B36&lt;&gt;""),Data!B36,IF(AND(Data!$N$9=2,Data!C36&lt;&gt;""),Data!C36,IF(AND(Data!$N$9=3,Data!D36&lt;&gt;""),Data!D36,IF(AND(Data!$N$9=4,Data!E36&lt;&gt;""),Data!E36,IF(AND(Data!$N$9=5,Data!F36&lt;&gt;""),Data!F36,IF(AND(Data!$N$9=6,Data!G36&lt;&gt;""),Data!G36,IF(AND(Data!$N$9=7,Data!H36&lt;&gt;""),Data!H36,IF(AND(Data!$N$9=8,Data!I36&lt;&gt;""),Data!I36,IF(AND(Data!$N$9=9,Data!J36&lt;&gt;""),Data!J36,IF(AND(Data!$N$9=10,Data!K36&lt;&gt;""),Data!K36,""))))))))))</f>
        <v>2</v>
      </c>
      <c r="D40" s="83">
        <f>IF(AND(Data!$N$10=1,Data!B36&lt;&gt;""),Data!B36,IF(AND(Data!$N$10=2,Data!C36&lt;&gt;""),Data!C36,IF(AND(Data!$N$10=3,Data!D36&lt;&gt;""),Data!D36,IF(AND(Data!$N$10=4,Data!E36&lt;&gt;""),Data!E36,IF(AND(Data!$N$10=5,Data!F36&lt;&gt;""),Data!F36,IF(AND(Data!$N$10=6,Data!G36&lt;&gt;""),Data!G36,IF(AND(Data!$N$10=7,Data!H36&lt;&gt;""),Data!H36,IF(AND(Data!$N$10=8,Data!I36&lt;&gt;""),Data!I36,IF(AND(Data!$N$10=9,Data!J36&lt;&gt;""),Data!J36,IF(AND(Data!$N$10=10,Data!K36&lt;&gt;""),Data!K36,""))))))))))</f>
        <v>1</v>
      </c>
      <c r="E40" s="83">
        <f>IF(AND(Data!$N$11=1,Data!B36&lt;&gt;""),Data!B36,IF(AND(Data!$N$11=2,Data!C36&lt;&gt;""),Data!C36,IF(AND(Data!$N$11=3,Data!D36&lt;&gt;""),Data!D36,IF(AND(Data!$N$11=4,Data!E36&lt;&gt;""),Data!E36,IF(AND(Data!$N$11=5,Data!F36&lt;&gt;""),Data!F36,IF(AND(Data!$N$11=6,Data!G36&lt;&gt;""),Data!G36,IF(AND(Data!$N$11=7,Data!H36&lt;&gt;""),Data!H36,IF(AND(Data!$N$11=8,Data!I36&lt;&gt;""),Data!I36,IF(AND(Data!$N$11=9,Data!J36&lt;&gt;""),Data!J36,IF(AND(Data!$N$11=10,Data!K36&lt;&gt;""),Data!K36,""))))))))))</f>
        <v>0</v>
      </c>
      <c r="F40" s="83">
        <f>IF(AND(Data!$N$12=1,Data!B36&lt;&gt;""),Data!B36,IF(AND(Data!$N$12=2,Data!C36&lt;&gt;""),Data!C36,IF(AND(Data!$N$12=3,Data!D36&lt;&gt;""),Data!D36,IF(AND(Data!$N$12=4,Data!E36&lt;&gt;""),Data!E36,IF(AND(Data!$N$12=5,Data!F36&lt;&gt;""),Data!F36,IF(AND(Data!$N$12=6,Data!G36&lt;&gt;""),Data!G36,IF(AND(Data!$N$12=7,Data!H36&lt;&gt;""),Data!H36,IF(AND(Data!$N$12=8,Data!I36&lt;&gt;""),Data!I36,IF(AND(Data!$N$12=9,Data!J36&lt;&gt;""),Data!J36,IF(AND(Data!$N$12=10,Data!K36&lt;&gt;""),Data!K36,""))))))))))</f>
        <v>45</v>
      </c>
      <c r="G40" s="84"/>
      <c r="H40" s="82">
        <f>IF(AND(Data!$N$14=1,Data!B36&lt;&gt;""),Data!B36,IF(AND(Data!$N$14=2,Data!C36&lt;&gt;""),Data!C36,IF(AND(Data!$N$14=3,Data!D36&lt;&gt;""),Data!D36,IF(AND(Data!$N$14=4,Data!E36&lt;&gt;""),Data!E36,IF(AND(Data!$N$14=5,Data!F36&lt;&gt;""),Data!F36,IF(AND(Data!$N$14=6,Data!G36&lt;&gt;""),Data!G36,IF(AND(Data!$N$14=7,Data!H36&lt;&gt;""),Data!H36,IF(AND(Data!$N$14=8,Data!I36&lt;&gt;""),Data!I36,IF(AND(Data!$N$14=9,Data!J36&lt;&gt;""),Data!J36,IF(AND(Data!$N$14=10,Data!K36&lt;&gt;""),Data!K36,""))))))))))</f>
        <v>3866</v>
      </c>
    </row>
    <row r="41" spans="1:8" ht="14" x14ac:dyDescent="0.15">
      <c r="A41" s="12">
        <v>1</v>
      </c>
      <c r="B41" s="82">
        <f>IF(AND(Data!$N$8=1,Data!B37&lt;&gt;""),Data!B37,IF(AND(Data!$N$8=2,Data!C37&lt;&gt;""),Data!C37,IF(AND(Data!$N$8=3,Data!D37&lt;&gt;""),Data!D37,IF(AND(Data!$N$8=4,Data!E37&lt;&gt;""),Data!E37,IF(AND(Data!$N$8=5,Data!F37&lt;&gt;""),Data!F37,IF(AND(Data!$N$8=6,Data!G37&lt;&gt;""),Data!G37,IF(AND(Data!$N$8=7,Data!H37&lt;&gt;""),Data!H37,IF(AND(Data!$N$8=8,Data!I37&lt;&gt;""),Data!I37,IF(AND(Data!$N$8=9,Data!J37&lt;&gt;""),Data!J37,IF(AND(Data!$N$8=10,Data!K37&lt;&gt;""),Data!K37,""))))))))))</f>
        <v>87</v>
      </c>
      <c r="C41" s="83">
        <f>IF(AND(Data!$N$9=1,Data!B37&lt;&gt;""),Data!B37,IF(AND(Data!$N$9=2,Data!C37&lt;&gt;""),Data!C37,IF(AND(Data!$N$9=3,Data!D37&lt;&gt;""),Data!D37,IF(AND(Data!$N$9=4,Data!E37&lt;&gt;""),Data!E37,IF(AND(Data!$N$9=5,Data!F37&lt;&gt;""),Data!F37,IF(AND(Data!$N$9=6,Data!G37&lt;&gt;""),Data!G37,IF(AND(Data!$N$9=7,Data!H37&lt;&gt;""),Data!H37,IF(AND(Data!$N$9=8,Data!I37&lt;&gt;""),Data!I37,IF(AND(Data!$N$9=9,Data!J37&lt;&gt;""),Data!J37,IF(AND(Data!$N$9=10,Data!K37&lt;&gt;""),Data!K37,""))))))))))</f>
        <v>4</v>
      </c>
      <c r="D41" s="83">
        <f>IF(AND(Data!$N$10=1,Data!B37&lt;&gt;""),Data!B37,IF(AND(Data!$N$10=2,Data!C37&lt;&gt;""),Data!C37,IF(AND(Data!$N$10=3,Data!D37&lt;&gt;""),Data!D37,IF(AND(Data!$N$10=4,Data!E37&lt;&gt;""),Data!E37,IF(AND(Data!$N$10=5,Data!F37&lt;&gt;""),Data!F37,IF(AND(Data!$N$10=6,Data!G37&lt;&gt;""),Data!G37,IF(AND(Data!$N$10=7,Data!H37&lt;&gt;""),Data!H37,IF(AND(Data!$N$10=8,Data!I37&lt;&gt;""),Data!I37,IF(AND(Data!$N$10=9,Data!J37&lt;&gt;""),Data!J37,IF(AND(Data!$N$10=10,Data!K37&lt;&gt;""),Data!K37,""))))))))))</f>
        <v>1</v>
      </c>
      <c r="E41" s="83">
        <f>IF(AND(Data!$N$11=1,Data!B37&lt;&gt;""),Data!B37,IF(AND(Data!$N$11=2,Data!C37&lt;&gt;""),Data!C37,IF(AND(Data!$N$11=3,Data!D37&lt;&gt;""),Data!D37,IF(AND(Data!$N$11=4,Data!E37&lt;&gt;""),Data!E37,IF(AND(Data!$N$11=5,Data!F37&lt;&gt;""),Data!F37,IF(AND(Data!$N$11=6,Data!G37&lt;&gt;""),Data!G37,IF(AND(Data!$N$11=7,Data!H37&lt;&gt;""),Data!H37,IF(AND(Data!$N$11=8,Data!I37&lt;&gt;""),Data!I37,IF(AND(Data!$N$11=9,Data!J37&lt;&gt;""),Data!J37,IF(AND(Data!$N$11=10,Data!K37&lt;&gt;""),Data!K37,""))))))))))</f>
        <v>0</v>
      </c>
      <c r="F41" s="83">
        <f>IF(AND(Data!$N$12=1,Data!B37&lt;&gt;""),Data!B37,IF(AND(Data!$N$12=2,Data!C37&lt;&gt;""),Data!C37,IF(AND(Data!$N$12=3,Data!D37&lt;&gt;""),Data!D37,IF(AND(Data!$N$12=4,Data!E37&lt;&gt;""),Data!E37,IF(AND(Data!$N$12=5,Data!F37&lt;&gt;""),Data!F37,IF(AND(Data!$N$12=6,Data!G37&lt;&gt;""),Data!G37,IF(AND(Data!$N$12=7,Data!H37&lt;&gt;""),Data!H37,IF(AND(Data!$N$12=8,Data!I37&lt;&gt;""),Data!I37,IF(AND(Data!$N$12=9,Data!J37&lt;&gt;""),Data!J37,IF(AND(Data!$N$12=10,Data!K37&lt;&gt;""),Data!K37,""))))))))))</f>
        <v>27</v>
      </c>
      <c r="G41" s="84"/>
      <c r="H41" s="82">
        <f>IF(AND(Data!$N$14=1,Data!B37&lt;&gt;""),Data!B37,IF(AND(Data!$N$14=2,Data!C37&lt;&gt;""),Data!C37,IF(AND(Data!$N$14=3,Data!D37&lt;&gt;""),Data!D37,IF(AND(Data!$N$14=4,Data!E37&lt;&gt;""),Data!E37,IF(AND(Data!$N$14=5,Data!F37&lt;&gt;""),Data!F37,IF(AND(Data!$N$14=6,Data!G37&lt;&gt;""),Data!G37,IF(AND(Data!$N$14=7,Data!H37&lt;&gt;""),Data!H37,IF(AND(Data!$N$14=8,Data!I37&lt;&gt;""),Data!I37,IF(AND(Data!$N$14=9,Data!J37&lt;&gt;""),Data!J37,IF(AND(Data!$N$14=10,Data!K37&lt;&gt;""),Data!K37,""))))))))))</f>
        <v>3890</v>
      </c>
    </row>
    <row r="42" spans="1:8" ht="14" x14ac:dyDescent="0.15">
      <c r="A42" s="12">
        <v>1</v>
      </c>
      <c r="B42" s="82">
        <f>IF(AND(Data!$N$8=1,Data!B38&lt;&gt;""),Data!B38,IF(AND(Data!$N$8=2,Data!C38&lt;&gt;""),Data!C38,IF(AND(Data!$N$8=3,Data!D38&lt;&gt;""),Data!D38,IF(AND(Data!$N$8=4,Data!E38&lt;&gt;""),Data!E38,IF(AND(Data!$N$8=5,Data!F38&lt;&gt;""),Data!F38,IF(AND(Data!$N$8=6,Data!G38&lt;&gt;""),Data!G38,IF(AND(Data!$N$8=7,Data!H38&lt;&gt;""),Data!H38,IF(AND(Data!$N$8=8,Data!I38&lt;&gt;""),Data!I38,IF(AND(Data!$N$8=9,Data!J38&lt;&gt;""),Data!J38,IF(AND(Data!$N$8=10,Data!K38&lt;&gt;""),Data!K38,""))))))))))</f>
        <v>156</v>
      </c>
      <c r="C42" s="83">
        <f>IF(AND(Data!$N$9=1,Data!B38&lt;&gt;""),Data!B38,IF(AND(Data!$N$9=2,Data!C38&lt;&gt;""),Data!C38,IF(AND(Data!$N$9=3,Data!D38&lt;&gt;""),Data!D38,IF(AND(Data!$N$9=4,Data!E38&lt;&gt;""),Data!E38,IF(AND(Data!$N$9=5,Data!F38&lt;&gt;""),Data!F38,IF(AND(Data!$N$9=6,Data!G38&lt;&gt;""),Data!G38,IF(AND(Data!$N$9=7,Data!H38&lt;&gt;""),Data!H38,IF(AND(Data!$N$9=8,Data!I38&lt;&gt;""),Data!I38,IF(AND(Data!$N$9=9,Data!J38&lt;&gt;""),Data!J38,IF(AND(Data!$N$9=10,Data!K38&lt;&gt;""),Data!K38,""))))))))))</f>
        <v>2</v>
      </c>
      <c r="D42" s="83">
        <f>IF(AND(Data!$N$10=1,Data!B38&lt;&gt;""),Data!B38,IF(AND(Data!$N$10=2,Data!C38&lt;&gt;""),Data!C38,IF(AND(Data!$N$10=3,Data!D38&lt;&gt;""),Data!D38,IF(AND(Data!$N$10=4,Data!E38&lt;&gt;""),Data!E38,IF(AND(Data!$N$10=5,Data!F38&lt;&gt;""),Data!F38,IF(AND(Data!$N$10=6,Data!G38&lt;&gt;""),Data!G38,IF(AND(Data!$N$10=7,Data!H38&lt;&gt;""),Data!H38,IF(AND(Data!$N$10=8,Data!I38&lt;&gt;""),Data!I38,IF(AND(Data!$N$10=9,Data!J38&lt;&gt;""),Data!J38,IF(AND(Data!$N$10=10,Data!K38&lt;&gt;""),Data!K38,""))))))))))</f>
        <v>1</v>
      </c>
      <c r="E42" s="83">
        <f>IF(AND(Data!$N$11=1,Data!B38&lt;&gt;""),Data!B38,IF(AND(Data!$N$11=2,Data!C38&lt;&gt;""),Data!C38,IF(AND(Data!$N$11=3,Data!D38&lt;&gt;""),Data!D38,IF(AND(Data!$N$11=4,Data!E38&lt;&gt;""),Data!E38,IF(AND(Data!$N$11=5,Data!F38&lt;&gt;""),Data!F38,IF(AND(Data!$N$11=6,Data!G38&lt;&gt;""),Data!G38,IF(AND(Data!$N$11=7,Data!H38&lt;&gt;""),Data!H38,IF(AND(Data!$N$11=8,Data!I38&lt;&gt;""),Data!I38,IF(AND(Data!$N$11=9,Data!J38&lt;&gt;""),Data!J38,IF(AND(Data!$N$11=10,Data!K38&lt;&gt;""),Data!K38,""))))))))))</f>
        <v>0</v>
      </c>
      <c r="F42" s="83">
        <f>IF(AND(Data!$N$12=1,Data!B38&lt;&gt;""),Data!B38,IF(AND(Data!$N$12=2,Data!C38&lt;&gt;""),Data!C38,IF(AND(Data!$N$12=3,Data!D38&lt;&gt;""),Data!D38,IF(AND(Data!$N$12=4,Data!E38&lt;&gt;""),Data!E38,IF(AND(Data!$N$12=5,Data!F38&lt;&gt;""),Data!F38,IF(AND(Data!$N$12=6,Data!G38&lt;&gt;""),Data!G38,IF(AND(Data!$N$12=7,Data!H38&lt;&gt;""),Data!H38,IF(AND(Data!$N$12=8,Data!I38&lt;&gt;""),Data!I38,IF(AND(Data!$N$12=9,Data!J38&lt;&gt;""),Data!J38,IF(AND(Data!$N$12=10,Data!K38&lt;&gt;""),Data!K38,""))))))))))</f>
        <v>43</v>
      </c>
      <c r="G42" s="84"/>
      <c r="H42" s="82">
        <f>IF(AND(Data!$N$14=1,Data!B38&lt;&gt;""),Data!B38,IF(AND(Data!$N$14=2,Data!C38&lt;&gt;""),Data!C38,IF(AND(Data!$N$14=3,Data!D38&lt;&gt;""),Data!D38,IF(AND(Data!$N$14=4,Data!E38&lt;&gt;""),Data!E38,IF(AND(Data!$N$14=5,Data!F38&lt;&gt;""),Data!F38,IF(AND(Data!$N$14=6,Data!G38&lt;&gt;""),Data!G38,IF(AND(Data!$N$14=7,Data!H38&lt;&gt;""),Data!H38,IF(AND(Data!$N$14=8,Data!I38&lt;&gt;""),Data!I38,IF(AND(Data!$N$14=9,Data!J38&lt;&gt;""),Data!J38,IF(AND(Data!$N$14=10,Data!K38&lt;&gt;""),Data!K38,""))))))))))</f>
        <v>3890</v>
      </c>
    </row>
    <row r="43" spans="1:8" ht="14" x14ac:dyDescent="0.15">
      <c r="A43" s="12">
        <v>1</v>
      </c>
      <c r="B43" s="82">
        <f>IF(AND(Data!$N$8=1,Data!B39&lt;&gt;""),Data!B39,IF(AND(Data!$N$8=2,Data!C39&lt;&gt;""),Data!C39,IF(AND(Data!$N$8=3,Data!D39&lt;&gt;""),Data!D39,IF(AND(Data!$N$8=4,Data!E39&lt;&gt;""),Data!E39,IF(AND(Data!$N$8=5,Data!F39&lt;&gt;""),Data!F39,IF(AND(Data!$N$8=6,Data!G39&lt;&gt;""),Data!G39,IF(AND(Data!$N$8=7,Data!H39&lt;&gt;""),Data!H39,IF(AND(Data!$N$8=8,Data!I39&lt;&gt;""),Data!I39,IF(AND(Data!$N$8=9,Data!J39&lt;&gt;""),Data!J39,IF(AND(Data!$N$8=10,Data!K39&lt;&gt;""),Data!K39,""))))))))))</f>
        <v>156</v>
      </c>
      <c r="C43" s="83">
        <f>IF(AND(Data!$N$9=1,Data!B39&lt;&gt;""),Data!B39,IF(AND(Data!$N$9=2,Data!C39&lt;&gt;""),Data!C39,IF(AND(Data!$N$9=3,Data!D39&lt;&gt;""),Data!D39,IF(AND(Data!$N$9=4,Data!E39&lt;&gt;""),Data!E39,IF(AND(Data!$N$9=5,Data!F39&lt;&gt;""),Data!F39,IF(AND(Data!$N$9=6,Data!G39&lt;&gt;""),Data!G39,IF(AND(Data!$N$9=7,Data!H39&lt;&gt;""),Data!H39,IF(AND(Data!$N$9=8,Data!I39&lt;&gt;""),Data!I39,IF(AND(Data!$N$9=9,Data!J39&lt;&gt;""),Data!J39,IF(AND(Data!$N$9=10,Data!K39&lt;&gt;""),Data!K39,""))))))))))</f>
        <v>2</v>
      </c>
      <c r="D43" s="83">
        <f>IF(AND(Data!$N$10=1,Data!B39&lt;&gt;""),Data!B39,IF(AND(Data!$N$10=2,Data!C39&lt;&gt;""),Data!C39,IF(AND(Data!$N$10=3,Data!D39&lt;&gt;""),Data!D39,IF(AND(Data!$N$10=4,Data!E39&lt;&gt;""),Data!E39,IF(AND(Data!$N$10=5,Data!F39&lt;&gt;""),Data!F39,IF(AND(Data!$N$10=6,Data!G39&lt;&gt;""),Data!G39,IF(AND(Data!$N$10=7,Data!H39&lt;&gt;""),Data!H39,IF(AND(Data!$N$10=8,Data!I39&lt;&gt;""),Data!I39,IF(AND(Data!$N$10=9,Data!J39&lt;&gt;""),Data!J39,IF(AND(Data!$N$10=10,Data!K39&lt;&gt;""),Data!K39,""))))))))))</f>
        <v>1</v>
      </c>
      <c r="E43" s="83">
        <f>IF(AND(Data!$N$11=1,Data!B39&lt;&gt;""),Data!B39,IF(AND(Data!$N$11=2,Data!C39&lt;&gt;""),Data!C39,IF(AND(Data!$N$11=3,Data!D39&lt;&gt;""),Data!D39,IF(AND(Data!$N$11=4,Data!E39&lt;&gt;""),Data!E39,IF(AND(Data!$N$11=5,Data!F39&lt;&gt;""),Data!F39,IF(AND(Data!$N$11=6,Data!G39&lt;&gt;""),Data!G39,IF(AND(Data!$N$11=7,Data!H39&lt;&gt;""),Data!H39,IF(AND(Data!$N$11=8,Data!I39&lt;&gt;""),Data!I39,IF(AND(Data!$N$11=9,Data!J39&lt;&gt;""),Data!J39,IF(AND(Data!$N$11=10,Data!K39&lt;&gt;""),Data!K39,""))))))))))</f>
        <v>1</v>
      </c>
      <c r="F43" s="83">
        <f>IF(AND(Data!$N$12=1,Data!B39&lt;&gt;""),Data!B39,IF(AND(Data!$N$12=2,Data!C39&lt;&gt;""),Data!C39,IF(AND(Data!$N$12=3,Data!D39&lt;&gt;""),Data!D39,IF(AND(Data!$N$12=4,Data!E39&lt;&gt;""),Data!E39,IF(AND(Data!$N$12=5,Data!F39&lt;&gt;""),Data!F39,IF(AND(Data!$N$12=6,Data!G39&lt;&gt;""),Data!G39,IF(AND(Data!$N$12=7,Data!H39&lt;&gt;""),Data!H39,IF(AND(Data!$N$12=8,Data!I39&lt;&gt;""),Data!I39,IF(AND(Data!$N$12=9,Data!J39&lt;&gt;""),Data!J39,IF(AND(Data!$N$12=10,Data!K39&lt;&gt;""),Data!K39,""))))))))))</f>
        <v>44</v>
      </c>
      <c r="G43" s="84"/>
      <c r="H43" s="82">
        <f>IF(AND(Data!$N$14=1,Data!B39&lt;&gt;""),Data!B39,IF(AND(Data!$N$14=2,Data!C39&lt;&gt;""),Data!C39,IF(AND(Data!$N$14=3,Data!D39&lt;&gt;""),Data!D39,IF(AND(Data!$N$14=4,Data!E39&lt;&gt;""),Data!E39,IF(AND(Data!$N$14=5,Data!F39&lt;&gt;""),Data!F39,IF(AND(Data!$N$14=6,Data!G39&lt;&gt;""),Data!G39,IF(AND(Data!$N$14=7,Data!H39&lt;&gt;""),Data!H39,IF(AND(Data!$N$14=8,Data!I39&lt;&gt;""),Data!I39,IF(AND(Data!$N$14=9,Data!J39&lt;&gt;""),Data!J39,IF(AND(Data!$N$14=10,Data!K39&lt;&gt;""),Data!K39,""))))))))))</f>
        <v>3893</v>
      </c>
    </row>
    <row r="44" spans="1:8" ht="14" x14ac:dyDescent="0.15">
      <c r="A44" s="12">
        <v>1</v>
      </c>
      <c r="B44" s="82">
        <f>IF(AND(Data!$N$8=1,Data!B40&lt;&gt;""),Data!B40,IF(AND(Data!$N$8=2,Data!C40&lt;&gt;""),Data!C40,IF(AND(Data!$N$8=3,Data!D40&lt;&gt;""),Data!D40,IF(AND(Data!$N$8=4,Data!E40&lt;&gt;""),Data!E40,IF(AND(Data!$N$8=5,Data!F40&lt;&gt;""),Data!F40,IF(AND(Data!$N$8=6,Data!G40&lt;&gt;""),Data!G40,IF(AND(Data!$N$8=7,Data!H40&lt;&gt;""),Data!H40,IF(AND(Data!$N$8=8,Data!I40&lt;&gt;""),Data!I40,IF(AND(Data!$N$8=9,Data!J40&lt;&gt;""),Data!J40,IF(AND(Data!$N$8=10,Data!K40&lt;&gt;""),Data!K40,""))))))))))</f>
        <v>87</v>
      </c>
      <c r="C44" s="83">
        <f>IF(AND(Data!$N$9=1,Data!B40&lt;&gt;""),Data!B40,IF(AND(Data!$N$9=2,Data!C40&lt;&gt;""),Data!C40,IF(AND(Data!$N$9=3,Data!D40&lt;&gt;""),Data!D40,IF(AND(Data!$N$9=4,Data!E40&lt;&gt;""),Data!E40,IF(AND(Data!$N$9=5,Data!F40&lt;&gt;""),Data!F40,IF(AND(Data!$N$9=6,Data!G40&lt;&gt;""),Data!G40,IF(AND(Data!$N$9=7,Data!H40&lt;&gt;""),Data!H40,IF(AND(Data!$N$9=8,Data!I40&lt;&gt;""),Data!I40,IF(AND(Data!$N$9=9,Data!J40&lt;&gt;""),Data!J40,IF(AND(Data!$N$9=10,Data!K40&lt;&gt;""),Data!K40,""))))))))))</f>
        <v>4</v>
      </c>
      <c r="D44" s="83">
        <f>IF(AND(Data!$N$10=1,Data!B40&lt;&gt;""),Data!B40,IF(AND(Data!$N$10=2,Data!C40&lt;&gt;""),Data!C40,IF(AND(Data!$N$10=3,Data!D40&lt;&gt;""),Data!D40,IF(AND(Data!$N$10=4,Data!E40&lt;&gt;""),Data!E40,IF(AND(Data!$N$10=5,Data!F40&lt;&gt;""),Data!F40,IF(AND(Data!$N$10=6,Data!G40&lt;&gt;""),Data!G40,IF(AND(Data!$N$10=7,Data!H40&lt;&gt;""),Data!H40,IF(AND(Data!$N$10=8,Data!I40&lt;&gt;""),Data!I40,IF(AND(Data!$N$10=9,Data!J40&lt;&gt;""),Data!J40,IF(AND(Data!$N$10=10,Data!K40&lt;&gt;""),Data!K40,""))))))))))</f>
        <v>1</v>
      </c>
      <c r="E44" s="83">
        <f>IF(AND(Data!$N$11=1,Data!B40&lt;&gt;""),Data!B40,IF(AND(Data!$N$11=2,Data!C40&lt;&gt;""),Data!C40,IF(AND(Data!$N$11=3,Data!D40&lt;&gt;""),Data!D40,IF(AND(Data!$N$11=4,Data!E40&lt;&gt;""),Data!E40,IF(AND(Data!$N$11=5,Data!F40&lt;&gt;""),Data!F40,IF(AND(Data!$N$11=6,Data!G40&lt;&gt;""),Data!G40,IF(AND(Data!$N$11=7,Data!H40&lt;&gt;""),Data!H40,IF(AND(Data!$N$11=8,Data!I40&lt;&gt;""),Data!I40,IF(AND(Data!$N$11=9,Data!J40&lt;&gt;""),Data!J40,IF(AND(Data!$N$11=10,Data!K40&lt;&gt;""),Data!K40,""))))))))))</f>
        <v>0</v>
      </c>
      <c r="F44" s="83">
        <f>IF(AND(Data!$N$12=1,Data!B40&lt;&gt;""),Data!B40,IF(AND(Data!$N$12=2,Data!C40&lt;&gt;""),Data!C40,IF(AND(Data!$N$12=3,Data!D40&lt;&gt;""),Data!D40,IF(AND(Data!$N$12=4,Data!E40&lt;&gt;""),Data!E40,IF(AND(Data!$N$12=5,Data!F40&lt;&gt;""),Data!F40,IF(AND(Data!$N$12=6,Data!G40&lt;&gt;""),Data!G40,IF(AND(Data!$N$12=7,Data!H40&lt;&gt;""),Data!H40,IF(AND(Data!$N$12=8,Data!I40&lt;&gt;""),Data!I40,IF(AND(Data!$N$12=9,Data!J40&lt;&gt;""),Data!J40,IF(AND(Data!$N$12=10,Data!K40&lt;&gt;""),Data!K40,""))))))))))</f>
        <v>27</v>
      </c>
      <c r="G44" s="84"/>
      <c r="H44" s="82">
        <f>IF(AND(Data!$N$14=1,Data!B40&lt;&gt;""),Data!B40,IF(AND(Data!$N$14=2,Data!C40&lt;&gt;""),Data!C40,IF(AND(Data!$N$14=3,Data!D40&lt;&gt;""),Data!D40,IF(AND(Data!$N$14=4,Data!E40&lt;&gt;""),Data!E40,IF(AND(Data!$N$14=5,Data!F40&lt;&gt;""),Data!F40,IF(AND(Data!$N$14=6,Data!G40&lt;&gt;""),Data!G40,IF(AND(Data!$N$14=7,Data!H40&lt;&gt;""),Data!H40,IF(AND(Data!$N$14=8,Data!I40&lt;&gt;""),Data!I40,IF(AND(Data!$N$14=9,Data!J40&lt;&gt;""),Data!J40,IF(AND(Data!$N$14=10,Data!K40&lt;&gt;""),Data!K40,""))))))))))</f>
        <v>3912</v>
      </c>
    </row>
    <row r="45" spans="1:8" ht="14" x14ac:dyDescent="0.15">
      <c r="A45" s="12">
        <v>1</v>
      </c>
      <c r="B45" s="82">
        <f>IF(AND(Data!$N$8=1,Data!B41&lt;&gt;""),Data!B41,IF(AND(Data!$N$8=2,Data!C41&lt;&gt;""),Data!C41,IF(AND(Data!$N$8=3,Data!D41&lt;&gt;""),Data!D41,IF(AND(Data!$N$8=4,Data!E41&lt;&gt;""),Data!E41,IF(AND(Data!$N$8=5,Data!F41&lt;&gt;""),Data!F41,IF(AND(Data!$N$8=6,Data!G41&lt;&gt;""),Data!G41,IF(AND(Data!$N$8=7,Data!H41&lt;&gt;""),Data!H41,IF(AND(Data!$N$8=8,Data!I41&lt;&gt;""),Data!I41,IF(AND(Data!$N$8=9,Data!J41&lt;&gt;""),Data!J41,IF(AND(Data!$N$8=10,Data!K41&lt;&gt;""),Data!K41,""))))))))))</f>
        <v>66</v>
      </c>
      <c r="C45" s="83">
        <f>IF(AND(Data!$N$9=1,Data!B41&lt;&gt;""),Data!B41,IF(AND(Data!$N$9=2,Data!C41&lt;&gt;""),Data!C41,IF(AND(Data!$N$9=3,Data!D41&lt;&gt;""),Data!D41,IF(AND(Data!$N$9=4,Data!E41&lt;&gt;""),Data!E41,IF(AND(Data!$N$9=5,Data!F41&lt;&gt;""),Data!F41,IF(AND(Data!$N$9=6,Data!G41&lt;&gt;""),Data!G41,IF(AND(Data!$N$9=7,Data!H41&lt;&gt;""),Data!H41,IF(AND(Data!$N$9=8,Data!I41&lt;&gt;""),Data!I41,IF(AND(Data!$N$9=9,Data!J41&lt;&gt;""),Data!J41,IF(AND(Data!$N$9=10,Data!K41&lt;&gt;""),Data!K41,""))))))))))</f>
        <v>3</v>
      </c>
      <c r="D45" s="83">
        <f>IF(AND(Data!$N$10=1,Data!B41&lt;&gt;""),Data!B41,IF(AND(Data!$N$10=2,Data!C41&lt;&gt;""),Data!C41,IF(AND(Data!$N$10=3,Data!D41&lt;&gt;""),Data!D41,IF(AND(Data!$N$10=4,Data!E41&lt;&gt;""),Data!E41,IF(AND(Data!$N$10=5,Data!F41&lt;&gt;""),Data!F41,IF(AND(Data!$N$10=6,Data!G41&lt;&gt;""),Data!G41,IF(AND(Data!$N$10=7,Data!H41&lt;&gt;""),Data!H41,IF(AND(Data!$N$10=8,Data!I41&lt;&gt;""),Data!I41,IF(AND(Data!$N$10=9,Data!J41&lt;&gt;""),Data!J41,IF(AND(Data!$N$10=10,Data!K41&lt;&gt;""),Data!K41,""))))))))))</f>
        <v>1</v>
      </c>
      <c r="E45" s="83">
        <f>IF(AND(Data!$N$11=1,Data!B41&lt;&gt;""),Data!B41,IF(AND(Data!$N$11=2,Data!C41&lt;&gt;""),Data!C41,IF(AND(Data!$N$11=3,Data!D41&lt;&gt;""),Data!D41,IF(AND(Data!$N$11=4,Data!E41&lt;&gt;""),Data!E41,IF(AND(Data!$N$11=5,Data!F41&lt;&gt;""),Data!F41,IF(AND(Data!$N$11=6,Data!G41&lt;&gt;""),Data!G41,IF(AND(Data!$N$11=7,Data!H41&lt;&gt;""),Data!H41,IF(AND(Data!$N$11=8,Data!I41&lt;&gt;""),Data!I41,IF(AND(Data!$N$11=9,Data!J41&lt;&gt;""),Data!J41,IF(AND(Data!$N$11=10,Data!K41&lt;&gt;""),Data!K41,""))))))))))</f>
        <v>0</v>
      </c>
      <c r="F45" s="83">
        <f>IF(AND(Data!$N$12=1,Data!B41&lt;&gt;""),Data!B41,IF(AND(Data!$N$12=2,Data!C41&lt;&gt;""),Data!C41,IF(AND(Data!$N$12=3,Data!D41&lt;&gt;""),Data!D41,IF(AND(Data!$N$12=4,Data!E41&lt;&gt;""),Data!E41,IF(AND(Data!$N$12=5,Data!F41&lt;&gt;""),Data!F41,IF(AND(Data!$N$12=6,Data!G41&lt;&gt;""),Data!G41,IF(AND(Data!$N$12=7,Data!H41&lt;&gt;""),Data!H41,IF(AND(Data!$N$12=8,Data!I41&lt;&gt;""),Data!I41,IF(AND(Data!$N$12=9,Data!J41&lt;&gt;""),Data!J41,IF(AND(Data!$N$12=10,Data!K41&lt;&gt;""),Data!K41,""))))))))))</f>
        <v>23</v>
      </c>
      <c r="G45" s="84"/>
      <c r="H45" s="82">
        <f>IF(AND(Data!$N$14=1,Data!B41&lt;&gt;""),Data!B41,IF(AND(Data!$N$14=2,Data!C41&lt;&gt;""),Data!C41,IF(AND(Data!$N$14=3,Data!D41&lt;&gt;""),Data!D41,IF(AND(Data!$N$14=4,Data!E41&lt;&gt;""),Data!E41,IF(AND(Data!$N$14=5,Data!F41&lt;&gt;""),Data!F41,IF(AND(Data!$N$14=6,Data!G41&lt;&gt;""),Data!G41,IF(AND(Data!$N$14=7,Data!H41&lt;&gt;""),Data!H41,IF(AND(Data!$N$14=8,Data!I41&lt;&gt;""),Data!I41,IF(AND(Data!$N$14=9,Data!J41&lt;&gt;""),Data!J41,IF(AND(Data!$N$14=10,Data!K41&lt;&gt;""),Data!K41,""))))))))))</f>
        <v>4001</v>
      </c>
    </row>
    <row r="46" spans="1:8" ht="14" x14ac:dyDescent="0.15">
      <c r="A46" s="12">
        <v>1</v>
      </c>
      <c r="B46" s="82">
        <f>IF(AND(Data!$N$8=1,Data!B42&lt;&gt;""),Data!B42,IF(AND(Data!$N$8=2,Data!C42&lt;&gt;""),Data!C42,IF(AND(Data!$N$8=3,Data!D42&lt;&gt;""),Data!D42,IF(AND(Data!$N$8=4,Data!E42&lt;&gt;""),Data!E42,IF(AND(Data!$N$8=5,Data!F42&lt;&gt;""),Data!F42,IF(AND(Data!$N$8=6,Data!G42&lt;&gt;""),Data!G42,IF(AND(Data!$N$8=7,Data!H42&lt;&gt;""),Data!H42,IF(AND(Data!$N$8=8,Data!I42&lt;&gt;""),Data!I42,IF(AND(Data!$N$8=9,Data!J42&lt;&gt;""),Data!J42,IF(AND(Data!$N$8=10,Data!K42&lt;&gt;""),Data!K42,""))))))))))</f>
        <v>152</v>
      </c>
      <c r="C46" s="83">
        <f>IF(AND(Data!$N$9=1,Data!B42&lt;&gt;""),Data!B42,IF(AND(Data!$N$9=2,Data!C42&lt;&gt;""),Data!C42,IF(AND(Data!$N$9=3,Data!D42&lt;&gt;""),Data!D42,IF(AND(Data!$N$9=4,Data!E42&lt;&gt;""),Data!E42,IF(AND(Data!$N$9=5,Data!F42&lt;&gt;""),Data!F42,IF(AND(Data!$N$9=6,Data!G42&lt;&gt;""),Data!G42,IF(AND(Data!$N$9=7,Data!H42&lt;&gt;""),Data!H42,IF(AND(Data!$N$9=8,Data!I42&lt;&gt;""),Data!I42,IF(AND(Data!$N$9=9,Data!J42&lt;&gt;""),Data!J42,IF(AND(Data!$N$9=10,Data!K42&lt;&gt;""),Data!K42,""))))))))))</f>
        <v>3</v>
      </c>
      <c r="D46" s="83">
        <f>IF(AND(Data!$N$10=1,Data!B42&lt;&gt;""),Data!B42,IF(AND(Data!$N$10=2,Data!C42&lt;&gt;""),Data!C42,IF(AND(Data!$N$10=3,Data!D42&lt;&gt;""),Data!D42,IF(AND(Data!$N$10=4,Data!E42&lt;&gt;""),Data!E42,IF(AND(Data!$N$10=5,Data!F42&lt;&gt;""),Data!F42,IF(AND(Data!$N$10=6,Data!G42&lt;&gt;""),Data!G42,IF(AND(Data!$N$10=7,Data!H42&lt;&gt;""),Data!H42,IF(AND(Data!$N$10=8,Data!I42&lt;&gt;""),Data!I42,IF(AND(Data!$N$10=9,Data!J42&lt;&gt;""),Data!J42,IF(AND(Data!$N$10=10,Data!K42&lt;&gt;""),Data!K42,""))))))))))</f>
        <v>0</v>
      </c>
      <c r="E46" s="83">
        <f>IF(AND(Data!$N$11=1,Data!B42&lt;&gt;""),Data!B42,IF(AND(Data!$N$11=2,Data!C42&lt;&gt;""),Data!C42,IF(AND(Data!$N$11=3,Data!D42&lt;&gt;""),Data!D42,IF(AND(Data!$N$11=4,Data!E42&lt;&gt;""),Data!E42,IF(AND(Data!$N$11=5,Data!F42&lt;&gt;""),Data!F42,IF(AND(Data!$N$11=6,Data!G42&lt;&gt;""),Data!G42,IF(AND(Data!$N$11=7,Data!H42&lt;&gt;""),Data!H42,IF(AND(Data!$N$11=8,Data!I42&lt;&gt;""),Data!I42,IF(AND(Data!$N$11=9,Data!J42&lt;&gt;""),Data!J42,IF(AND(Data!$N$11=10,Data!K42&lt;&gt;""),Data!K42,""))))))))))</f>
        <v>0</v>
      </c>
      <c r="F46" s="83">
        <f>IF(AND(Data!$N$12=1,Data!B42&lt;&gt;""),Data!B42,IF(AND(Data!$N$12=2,Data!C42&lt;&gt;""),Data!C42,IF(AND(Data!$N$12=3,Data!D42&lt;&gt;""),Data!D42,IF(AND(Data!$N$12=4,Data!E42&lt;&gt;""),Data!E42,IF(AND(Data!$N$12=5,Data!F42&lt;&gt;""),Data!F42,IF(AND(Data!$N$12=6,Data!G42&lt;&gt;""),Data!G42,IF(AND(Data!$N$12=7,Data!H42&lt;&gt;""),Data!H42,IF(AND(Data!$N$12=8,Data!I42&lt;&gt;""),Data!I42,IF(AND(Data!$N$12=9,Data!J42&lt;&gt;""),Data!J42,IF(AND(Data!$N$12=10,Data!K42&lt;&gt;""),Data!K42,""))))))))))</f>
        <v>44</v>
      </c>
      <c r="G46" s="84"/>
      <c r="H46" s="82">
        <f>IF(AND(Data!$N$14=1,Data!B42&lt;&gt;""),Data!B42,IF(AND(Data!$N$14=2,Data!C42&lt;&gt;""),Data!C42,IF(AND(Data!$N$14=3,Data!D42&lt;&gt;""),Data!D42,IF(AND(Data!$N$14=4,Data!E42&lt;&gt;""),Data!E42,IF(AND(Data!$N$14=5,Data!F42&lt;&gt;""),Data!F42,IF(AND(Data!$N$14=6,Data!G42&lt;&gt;""),Data!G42,IF(AND(Data!$N$14=7,Data!H42&lt;&gt;""),Data!H42,IF(AND(Data!$N$14=8,Data!I42&lt;&gt;""),Data!I42,IF(AND(Data!$N$14=9,Data!J42&lt;&gt;""),Data!J42,IF(AND(Data!$N$14=10,Data!K42&lt;&gt;""),Data!K42,""))))))))))</f>
        <v>4001</v>
      </c>
    </row>
    <row r="47" spans="1:8" ht="14" x14ac:dyDescent="0.15">
      <c r="A47" s="12">
        <v>1</v>
      </c>
      <c r="B47" s="82">
        <f>IF(AND(Data!$N$8=1,Data!B43&lt;&gt;""),Data!B43,IF(AND(Data!$N$8=2,Data!C43&lt;&gt;""),Data!C43,IF(AND(Data!$N$8=3,Data!D43&lt;&gt;""),Data!D43,IF(AND(Data!$N$8=4,Data!E43&lt;&gt;""),Data!E43,IF(AND(Data!$N$8=5,Data!F43&lt;&gt;""),Data!F43,IF(AND(Data!$N$8=6,Data!G43&lt;&gt;""),Data!G43,IF(AND(Data!$N$8=7,Data!H43&lt;&gt;""),Data!H43,IF(AND(Data!$N$8=8,Data!I43&lt;&gt;""),Data!I43,IF(AND(Data!$N$8=9,Data!J43&lt;&gt;""),Data!J43,IF(AND(Data!$N$8=10,Data!K43&lt;&gt;""),Data!K43,""))))))))))</f>
        <v>66</v>
      </c>
      <c r="C47" s="83">
        <f>IF(AND(Data!$N$9=1,Data!B43&lt;&gt;""),Data!B43,IF(AND(Data!$N$9=2,Data!C43&lt;&gt;""),Data!C43,IF(AND(Data!$N$9=3,Data!D43&lt;&gt;""),Data!D43,IF(AND(Data!$N$9=4,Data!E43&lt;&gt;""),Data!E43,IF(AND(Data!$N$9=5,Data!F43&lt;&gt;""),Data!F43,IF(AND(Data!$N$9=6,Data!G43&lt;&gt;""),Data!G43,IF(AND(Data!$N$9=7,Data!H43&lt;&gt;""),Data!H43,IF(AND(Data!$N$9=8,Data!I43&lt;&gt;""),Data!I43,IF(AND(Data!$N$9=9,Data!J43&lt;&gt;""),Data!J43,IF(AND(Data!$N$9=10,Data!K43&lt;&gt;""),Data!K43,""))))))))))</f>
        <v>3</v>
      </c>
      <c r="D47" s="83">
        <f>IF(AND(Data!$N$10=1,Data!B43&lt;&gt;""),Data!B43,IF(AND(Data!$N$10=2,Data!C43&lt;&gt;""),Data!C43,IF(AND(Data!$N$10=3,Data!D43&lt;&gt;""),Data!D43,IF(AND(Data!$N$10=4,Data!E43&lt;&gt;""),Data!E43,IF(AND(Data!$N$10=5,Data!F43&lt;&gt;""),Data!F43,IF(AND(Data!$N$10=6,Data!G43&lt;&gt;""),Data!G43,IF(AND(Data!$N$10=7,Data!H43&lt;&gt;""),Data!H43,IF(AND(Data!$N$10=8,Data!I43&lt;&gt;""),Data!I43,IF(AND(Data!$N$10=9,Data!J43&lt;&gt;""),Data!J43,IF(AND(Data!$N$10=10,Data!K43&lt;&gt;""),Data!K43,""))))))))))</f>
        <v>1</v>
      </c>
      <c r="E47" s="83">
        <f>IF(AND(Data!$N$11=1,Data!B43&lt;&gt;""),Data!B43,IF(AND(Data!$N$11=2,Data!C43&lt;&gt;""),Data!C43,IF(AND(Data!$N$11=3,Data!D43&lt;&gt;""),Data!D43,IF(AND(Data!$N$11=4,Data!E43&lt;&gt;""),Data!E43,IF(AND(Data!$N$11=5,Data!F43&lt;&gt;""),Data!F43,IF(AND(Data!$N$11=6,Data!G43&lt;&gt;""),Data!G43,IF(AND(Data!$N$11=7,Data!H43&lt;&gt;""),Data!H43,IF(AND(Data!$N$11=8,Data!I43&lt;&gt;""),Data!I43,IF(AND(Data!$N$11=9,Data!J43&lt;&gt;""),Data!J43,IF(AND(Data!$N$11=10,Data!K43&lt;&gt;""),Data!K43,""))))))))))</f>
        <v>0</v>
      </c>
      <c r="F47" s="83">
        <f>IF(AND(Data!$N$12=1,Data!B43&lt;&gt;""),Data!B43,IF(AND(Data!$N$12=2,Data!C43&lt;&gt;""),Data!C43,IF(AND(Data!$N$12=3,Data!D43&lt;&gt;""),Data!D43,IF(AND(Data!$N$12=4,Data!E43&lt;&gt;""),Data!E43,IF(AND(Data!$N$12=5,Data!F43&lt;&gt;""),Data!F43,IF(AND(Data!$N$12=6,Data!G43&lt;&gt;""),Data!G43,IF(AND(Data!$N$12=7,Data!H43&lt;&gt;""),Data!H43,IF(AND(Data!$N$12=8,Data!I43&lt;&gt;""),Data!I43,IF(AND(Data!$N$12=9,Data!J43&lt;&gt;""),Data!J43,IF(AND(Data!$N$12=10,Data!K43&lt;&gt;""),Data!K43,""))))))))))</f>
        <v>23</v>
      </c>
      <c r="G47" s="84"/>
      <c r="H47" s="82">
        <f>IF(AND(Data!$N$14=1,Data!B43&lt;&gt;""),Data!B43,IF(AND(Data!$N$14=2,Data!C43&lt;&gt;""),Data!C43,IF(AND(Data!$N$14=3,Data!D43&lt;&gt;""),Data!D43,IF(AND(Data!$N$14=4,Data!E43&lt;&gt;""),Data!E43,IF(AND(Data!$N$14=5,Data!F43&lt;&gt;""),Data!F43,IF(AND(Data!$N$14=6,Data!G43&lt;&gt;""),Data!G43,IF(AND(Data!$N$14=7,Data!H43&lt;&gt;""),Data!H43,IF(AND(Data!$N$14=8,Data!I43&lt;&gt;""),Data!I43,IF(AND(Data!$N$14=9,Data!J43&lt;&gt;""),Data!J43,IF(AND(Data!$N$14=10,Data!K43&lt;&gt;""),Data!K43,""))))))))))</f>
        <v>4003</v>
      </c>
    </row>
    <row r="48" spans="1:8" ht="14" x14ac:dyDescent="0.15">
      <c r="A48" s="12">
        <v>1</v>
      </c>
      <c r="B48" s="82">
        <f>IF(AND(Data!$N$8=1,Data!B44&lt;&gt;""),Data!B44,IF(AND(Data!$N$8=2,Data!C44&lt;&gt;""),Data!C44,IF(AND(Data!$N$8=3,Data!D44&lt;&gt;""),Data!D44,IF(AND(Data!$N$8=4,Data!E44&lt;&gt;""),Data!E44,IF(AND(Data!$N$8=5,Data!F44&lt;&gt;""),Data!F44,IF(AND(Data!$N$8=6,Data!G44&lt;&gt;""),Data!G44,IF(AND(Data!$N$8=7,Data!H44&lt;&gt;""),Data!H44,IF(AND(Data!$N$8=8,Data!I44&lt;&gt;""),Data!I44,IF(AND(Data!$N$8=9,Data!J44&lt;&gt;""),Data!J44,IF(AND(Data!$N$8=10,Data!K44&lt;&gt;""),Data!K44,""))))))))))</f>
        <v>163</v>
      </c>
      <c r="C48" s="83">
        <f>IF(AND(Data!$N$9=1,Data!B44&lt;&gt;""),Data!B44,IF(AND(Data!$N$9=2,Data!C44&lt;&gt;""),Data!C44,IF(AND(Data!$N$9=3,Data!D44&lt;&gt;""),Data!D44,IF(AND(Data!$N$9=4,Data!E44&lt;&gt;""),Data!E44,IF(AND(Data!$N$9=5,Data!F44&lt;&gt;""),Data!F44,IF(AND(Data!$N$9=6,Data!G44&lt;&gt;""),Data!G44,IF(AND(Data!$N$9=7,Data!H44&lt;&gt;""),Data!H44,IF(AND(Data!$N$9=8,Data!I44&lt;&gt;""),Data!I44,IF(AND(Data!$N$9=9,Data!J44&lt;&gt;""),Data!J44,IF(AND(Data!$N$9=10,Data!K44&lt;&gt;""),Data!K44,""))))))))))</f>
        <v>3</v>
      </c>
      <c r="D48" s="83">
        <f>IF(AND(Data!$N$10=1,Data!B44&lt;&gt;""),Data!B44,IF(AND(Data!$N$10=2,Data!C44&lt;&gt;""),Data!C44,IF(AND(Data!$N$10=3,Data!D44&lt;&gt;""),Data!D44,IF(AND(Data!$N$10=4,Data!E44&lt;&gt;""),Data!E44,IF(AND(Data!$N$10=5,Data!F44&lt;&gt;""),Data!F44,IF(AND(Data!$N$10=6,Data!G44&lt;&gt;""),Data!G44,IF(AND(Data!$N$10=7,Data!H44&lt;&gt;""),Data!H44,IF(AND(Data!$N$10=8,Data!I44&lt;&gt;""),Data!I44,IF(AND(Data!$N$10=9,Data!J44&lt;&gt;""),Data!J44,IF(AND(Data!$N$10=10,Data!K44&lt;&gt;""),Data!K44,""))))))))))</f>
        <v>0</v>
      </c>
      <c r="E48" s="83">
        <f>IF(AND(Data!$N$11=1,Data!B44&lt;&gt;""),Data!B44,IF(AND(Data!$N$11=2,Data!C44&lt;&gt;""),Data!C44,IF(AND(Data!$N$11=3,Data!D44&lt;&gt;""),Data!D44,IF(AND(Data!$N$11=4,Data!E44&lt;&gt;""),Data!E44,IF(AND(Data!$N$11=5,Data!F44&lt;&gt;""),Data!F44,IF(AND(Data!$N$11=6,Data!G44&lt;&gt;""),Data!G44,IF(AND(Data!$N$11=7,Data!H44&lt;&gt;""),Data!H44,IF(AND(Data!$N$11=8,Data!I44&lt;&gt;""),Data!I44,IF(AND(Data!$N$11=9,Data!J44&lt;&gt;""),Data!J44,IF(AND(Data!$N$11=10,Data!K44&lt;&gt;""),Data!K44,""))))))))))</f>
        <v>0</v>
      </c>
      <c r="F48" s="83">
        <f>IF(AND(Data!$N$12=1,Data!B44&lt;&gt;""),Data!B44,IF(AND(Data!$N$12=2,Data!C44&lt;&gt;""),Data!C44,IF(AND(Data!$N$12=3,Data!D44&lt;&gt;""),Data!D44,IF(AND(Data!$N$12=4,Data!E44&lt;&gt;""),Data!E44,IF(AND(Data!$N$12=5,Data!F44&lt;&gt;""),Data!F44,IF(AND(Data!$N$12=6,Data!G44&lt;&gt;""),Data!G44,IF(AND(Data!$N$12=7,Data!H44&lt;&gt;""),Data!H44,IF(AND(Data!$N$12=8,Data!I44&lt;&gt;""),Data!I44,IF(AND(Data!$N$12=9,Data!J44&lt;&gt;""),Data!J44,IF(AND(Data!$N$12=10,Data!K44&lt;&gt;""),Data!K44,""))))))))))</f>
        <v>33</v>
      </c>
      <c r="G48" s="84"/>
      <c r="H48" s="82">
        <f>IF(AND(Data!$N$14=1,Data!B44&lt;&gt;""),Data!B44,IF(AND(Data!$N$14=2,Data!C44&lt;&gt;""),Data!C44,IF(AND(Data!$N$14=3,Data!D44&lt;&gt;""),Data!D44,IF(AND(Data!$N$14=4,Data!E44&lt;&gt;""),Data!E44,IF(AND(Data!$N$14=5,Data!F44&lt;&gt;""),Data!F44,IF(AND(Data!$N$14=6,Data!G44&lt;&gt;""),Data!G44,IF(AND(Data!$N$14=7,Data!H44&lt;&gt;""),Data!H44,IF(AND(Data!$N$14=8,Data!I44&lt;&gt;""),Data!I44,IF(AND(Data!$N$14=9,Data!J44&lt;&gt;""),Data!J44,IF(AND(Data!$N$14=10,Data!K44&lt;&gt;""),Data!K44,""))))))))))</f>
        <v>4004</v>
      </c>
    </row>
    <row r="49" spans="1:8" ht="14" x14ac:dyDescent="0.15">
      <c r="A49" s="12">
        <v>1</v>
      </c>
      <c r="B49" s="82">
        <f>IF(AND(Data!$N$8=1,Data!B45&lt;&gt;""),Data!B45,IF(AND(Data!$N$8=2,Data!C45&lt;&gt;""),Data!C45,IF(AND(Data!$N$8=3,Data!D45&lt;&gt;""),Data!D45,IF(AND(Data!$N$8=4,Data!E45&lt;&gt;""),Data!E45,IF(AND(Data!$N$8=5,Data!F45&lt;&gt;""),Data!F45,IF(AND(Data!$N$8=6,Data!G45&lt;&gt;""),Data!G45,IF(AND(Data!$N$8=7,Data!H45&lt;&gt;""),Data!H45,IF(AND(Data!$N$8=8,Data!I45&lt;&gt;""),Data!I45,IF(AND(Data!$N$8=9,Data!J45&lt;&gt;""),Data!J45,IF(AND(Data!$N$8=10,Data!K45&lt;&gt;""),Data!K45,""))))))))))</f>
        <v>65</v>
      </c>
      <c r="C49" s="83">
        <f>IF(AND(Data!$N$9=1,Data!B45&lt;&gt;""),Data!B45,IF(AND(Data!$N$9=2,Data!C45&lt;&gt;""),Data!C45,IF(AND(Data!$N$9=3,Data!D45&lt;&gt;""),Data!D45,IF(AND(Data!$N$9=4,Data!E45&lt;&gt;""),Data!E45,IF(AND(Data!$N$9=5,Data!F45&lt;&gt;""),Data!F45,IF(AND(Data!$N$9=6,Data!G45&lt;&gt;""),Data!G45,IF(AND(Data!$N$9=7,Data!H45&lt;&gt;""),Data!H45,IF(AND(Data!$N$9=8,Data!I45&lt;&gt;""),Data!I45,IF(AND(Data!$N$9=9,Data!J45&lt;&gt;""),Data!J45,IF(AND(Data!$N$9=10,Data!K45&lt;&gt;""),Data!K45,""))))))))))</f>
        <v>3</v>
      </c>
      <c r="D49" s="83">
        <f>IF(AND(Data!$N$10=1,Data!B45&lt;&gt;""),Data!B45,IF(AND(Data!$N$10=2,Data!C45&lt;&gt;""),Data!C45,IF(AND(Data!$N$10=3,Data!D45&lt;&gt;""),Data!D45,IF(AND(Data!$N$10=4,Data!E45&lt;&gt;""),Data!E45,IF(AND(Data!$N$10=5,Data!F45&lt;&gt;""),Data!F45,IF(AND(Data!$N$10=6,Data!G45&lt;&gt;""),Data!G45,IF(AND(Data!$N$10=7,Data!H45&lt;&gt;""),Data!H45,IF(AND(Data!$N$10=8,Data!I45&lt;&gt;""),Data!I45,IF(AND(Data!$N$10=9,Data!J45&lt;&gt;""),Data!J45,IF(AND(Data!$N$10=10,Data!K45&lt;&gt;""),Data!K45,""))))))))))</f>
        <v>1</v>
      </c>
      <c r="E49" s="83">
        <f>IF(AND(Data!$N$11=1,Data!B45&lt;&gt;""),Data!B45,IF(AND(Data!$N$11=2,Data!C45&lt;&gt;""),Data!C45,IF(AND(Data!$N$11=3,Data!D45&lt;&gt;""),Data!D45,IF(AND(Data!$N$11=4,Data!E45&lt;&gt;""),Data!E45,IF(AND(Data!$N$11=5,Data!F45&lt;&gt;""),Data!F45,IF(AND(Data!$N$11=6,Data!G45&lt;&gt;""),Data!G45,IF(AND(Data!$N$11=7,Data!H45&lt;&gt;""),Data!H45,IF(AND(Data!$N$11=8,Data!I45&lt;&gt;""),Data!I45,IF(AND(Data!$N$11=9,Data!J45&lt;&gt;""),Data!J45,IF(AND(Data!$N$11=10,Data!K45&lt;&gt;""),Data!K45,""))))))))))</f>
        <v>0</v>
      </c>
      <c r="F49" s="83">
        <f>IF(AND(Data!$N$12=1,Data!B45&lt;&gt;""),Data!B45,IF(AND(Data!$N$12=2,Data!C45&lt;&gt;""),Data!C45,IF(AND(Data!$N$12=3,Data!D45&lt;&gt;""),Data!D45,IF(AND(Data!$N$12=4,Data!E45&lt;&gt;""),Data!E45,IF(AND(Data!$N$12=5,Data!F45&lt;&gt;""),Data!F45,IF(AND(Data!$N$12=6,Data!G45&lt;&gt;""),Data!G45,IF(AND(Data!$N$12=7,Data!H45&lt;&gt;""),Data!H45,IF(AND(Data!$N$12=8,Data!I45&lt;&gt;""),Data!I45,IF(AND(Data!$N$12=9,Data!J45&lt;&gt;""),Data!J45,IF(AND(Data!$N$12=10,Data!K45&lt;&gt;""),Data!K45,""))))))))))</f>
        <v>23</v>
      </c>
      <c r="G49" s="84"/>
      <c r="H49" s="82">
        <f>IF(AND(Data!$N$14=1,Data!B45&lt;&gt;""),Data!B45,IF(AND(Data!$N$14=2,Data!C45&lt;&gt;""),Data!C45,IF(AND(Data!$N$14=3,Data!D45&lt;&gt;""),Data!D45,IF(AND(Data!$N$14=4,Data!E45&lt;&gt;""),Data!E45,IF(AND(Data!$N$14=5,Data!F45&lt;&gt;""),Data!F45,IF(AND(Data!$N$14=6,Data!G45&lt;&gt;""),Data!G45,IF(AND(Data!$N$14=7,Data!H45&lt;&gt;""),Data!H45,IF(AND(Data!$N$14=8,Data!I45&lt;&gt;""),Data!I45,IF(AND(Data!$N$14=9,Data!J45&lt;&gt;""),Data!J45,IF(AND(Data!$N$14=10,Data!K45&lt;&gt;""),Data!K45,""))))))))))</f>
        <v>4010</v>
      </c>
    </row>
    <row r="50" spans="1:8" ht="14" x14ac:dyDescent="0.15">
      <c r="A50" s="12">
        <v>1</v>
      </c>
      <c r="B50" s="82">
        <f>IF(AND(Data!$N$8=1,Data!B46&lt;&gt;""),Data!B46,IF(AND(Data!$N$8=2,Data!C46&lt;&gt;""),Data!C46,IF(AND(Data!$N$8=3,Data!D46&lt;&gt;""),Data!D46,IF(AND(Data!$N$8=4,Data!E46&lt;&gt;""),Data!E46,IF(AND(Data!$N$8=5,Data!F46&lt;&gt;""),Data!F46,IF(AND(Data!$N$8=6,Data!G46&lt;&gt;""),Data!G46,IF(AND(Data!$N$8=7,Data!H46&lt;&gt;""),Data!H46,IF(AND(Data!$N$8=8,Data!I46&lt;&gt;""),Data!I46,IF(AND(Data!$N$8=9,Data!J46&lt;&gt;""),Data!J46,IF(AND(Data!$N$8=10,Data!K46&lt;&gt;""),Data!K46,""))))))))))</f>
        <v>162</v>
      </c>
      <c r="C50" s="83">
        <f>IF(AND(Data!$N$9=1,Data!B46&lt;&gt;""),Data!B46,IF(AND(Data!$N$9=2,Data!C46&lt;&gt;""),Data!C46,IF(AND(Data!$N$9=3,Data!D46&lt;&gt;""),Data!D46,IF(AND(Data!$N$9=4,Data!E46&lt;&gt;""),Data!E46,IF(AND(Data!$N$9=5,Data!F46&lt;&gt;""),Data!F46,IF(AND(Data!$N$9=6,Data!G46&lt;&gt;""),Data!G46,IF(AND(Data!$N$9=7,Data!H46&lt;&gt;""),Data!H46,IF(AND(Data!$N$9=8,Data!I46&lt;&gt;""),Data!I46,IF(AND(Data!$N$9=9,Data!J46&lt;&gt;""),Data!J46,IF(AND(Data!$N$9=10,Data!K46&lt;&gt;""),Data!K46,""))))))))))</f>
        <v>3</v>
      </c>
      <c r="D50" s="83">
        <f>IF(AND(Data!$N$10=1,Data!B46&lt;&gt;""),Data!B46,IF(AND(Data!$N$10=2,Data!C46&lt;&gt;""),Data!C46,IF(AND(Data!$N$10=3,Data!D46&lt;&gt;""),Data!D46,IF(AND(Data!$N$10=4,Data!E46&lt;&gt;""),Data!E46,IF(AND(Data!$N$10=5,Data!F46&lt;&gt;""),Data!F46,IF(AND(Data!$N$10=6,Data!G46&lt;&gt;""),Data!G46,IF(AND(Data!$N$10=7,Data!H46&lt;&gt;""),Data!H46,IF(AND(Data!$N$10=8,Data!I46&lt;&gt;""),Data!I46,IF(AND(Data!$N$10=9,Data!J46&lt;&gt;""),Data!J46,IF(AND(Data!$N$10=10,Data!K46&lt;&gt;""),Data!K46,""))))))))))</f>
        <v>0</v>
      </c>
      <c r="E50" s="83">
        <f>IF(AND(Data!$N$11=1,Data!B46&lt;&gt;""),Data!B46,IF(AND(Data!$N$11=2,Data!C46&lt;&gt;""),Data!C46,IF(AND(Data!$N$11=3,Data!D46&lt;&gt;""),Data!D46,IF(AND(Data!$N$11=4,Data!E46&lt;&gt;""),Data!E46,IF(AND(Data!$N$11=5,Data!F46&lt;&gt;""),Data!F46,IF(AND(Data!$N$11=6,Data!G46&lt;&gt;""),Data!G46,IF(AND(Data!$N$11=7,Data!H46&lt;&gt;""),Data!H46,IF(AND(Data!$N$11=8,Data!I46&lt;&gt;""),Data!I46,IF(AND(Data!$N$11=9,Data!J46&lt;&gt;""),Data!J46,IF(AND(Data!$N$11=10,Data!K46&lt;&gt;""),Data!K46,""))))))))))</f>
        <v>0</v>
      </c>
      <c r="F50" s="83">
        <f>IF(AND(Data!$N$12=1,Data!B46&lt;&gt;""),Data!B46,IF(AND(Data!$N$12=2,Data!C46&lt;&gt;""),Data!C46,IF(AND(Data!$N$12=3,Data!D46&lt;&gt;""),Data!D46,IF(AND(Data!$N$12=4,Data!E46&lt;&gt;""),Data!E46,IF(AND(Data!$N$12=5,Data!F46&lt;&gt;""),Data!F46,IF(AND(Data!$N$12=6,Data!G46&lt;&gt;""),Data!G46,IF(AND(Data!$N$12=7,Data!H46&lt;&gt;""),Data!H46,IF(AND(Data!$N$12=8,Data!I46&lt;&gt;""),Data!I46,IF(AND(Data!$N$12=9,Data!J46&lt;&gt;""),Data!J46,IF(AND(Data!$N$12=10,Data!K46&lt;&gt;""),Data!K46,""))))))))))</f>
        <v>37</v>
      </c>
      <c r="G50" s="84"/>
      <c r="H50" s="82">
        <f>IF(AND(Data!$N$14=1,Data!B46&lt;&gt;""),Data!B46,IF(AND(Data!$N$14=2,Data!C46&lt;&gt;""),Data!C46,IF(AND(Data!$N$14=3,Data!D46&lt;&gt;""),Data!D46,IF(AND(Data!$N$14=4,Data!E46&lt;&gt;""),Data!E46,IF(AND(Data!$N$14=5,Data!F46&lt;&gt;""),Data!F46,IF(AND(Data!$N$14=6,Data!G46&lt;&gt;""),Data!G46,IF(AND(Data!$N$14=7,Data!H46&lt;&gt;""),Data!H46,IF(AND(Data!$N$14=8,Data!I46&lt;&gt;""),Data!I46,IF(AND(Data!$N$14=9,Data!J46&lt;&gt;""),Data!J46,IF(AND(Data!$N$14=10,Data!K46&lt;&gt;""),Data!K46,""))))))))))</f>
        <v>4016</v>
      </c>
    </row>
    <row r="51" spans="1:8" ht="14" x14ac:dyDescent="0.15">
      <c r="A51" s="12">
        <v>1</v>
      </c>
      <c r="B51" s="82">
        <f>IF(AND(Data!$N$8=1,Data!B47&lt;&gt;""),Data!B47,IF(AND(Data!$N$8=2,Data!C47&lt;&gt;""),Data!C47,IF(AND(Data!$N$8=3,Data!D47&lt;&gt;""),Data!D47,IF(AND(Data!$N$8=4,Data!E47&lt;&gt;""),Data!E47,IF(AND(Data!$N$8=5,Data!F47&lt;&gt;""),Data!F47,IF(AND(Data!$N$8=6,Data!G47&lt;&gt;""),Data!G47,IF(AND(Data!$N$8=7,Data!H47&lt;&gt;""),Data!H47,IF(AND(Data!$N$8=8,Data!I47&lt;&gt;""),Data!I47,IF(AND(Data!$N$8=9,Data!J47&lt;&gt;""),Data!J47,IF(AND(Data!$N$8=10,Data!K47&lt;&gt;""),Data!K47,""))))))))))</f>
        <v>165</v>
      </c>
      <c r="C51" s="83">
        <f>IF(AND(Data!$N$9=1,Data!B47&lt;&gt;""),Data!B47,IF(AND(Data!$N$9=2,Data!C47&lt;&gt;""),Data!C47,IF(AND(Data!$N$9=3,Data!D47&lt;&gt;""),Data!D47,IF(AND(Data!$N$9=4,Data!E47&lt;&gt;""),Data!E47,IF(AND(Data!$N$9=5,Data!F47&lt;&gt;""),Data!F47,IF(AND(Data!$N$9=6,Data!G47&lt;&gt;""),Data!G47,IF(AND(Data!$N$9=7,Data!H47&lt;&gt;""),Data!H47,IF(AND(Data!$N$9=8,Data!I47&lt;&gt;""),Data!I47,IF(AND(Data!$N$9=9,Data!J47&lt;&gt;""),Data!J47,IF(AND(Data!$N$9=10,Data!K47&lt;&gt;""),Data!K47,""))))))))))</f>
        <v>2</v>
      </c>
      <c r="D51" s="83">
        <f>IF(AND(Data!$N$10=1,Data!B47&lt;&gt;""),Data!B47,IF(AND(Data!$N$10=2,Data!C47&lt;&gt;""),Data!C47,IF(AND(Data!$N$10=3,Data!D47&lt;&gt;""),Data!D47,IF(AND(Data!$N$10=4,Data!E47&lt;&gt;""),Data!E47,IF(AND(Data!$N$10=5,Data!F47&lt;&gt;""),Data!F47,IF(AND(Data!$N$10=6,Data!G47&lt;&gt;""),Data!G47,IF(AND(Data!$N$10=7,Data!H47&lt;&gt;""),Data!H47,IF(AND(Data!$N$10=8,Data!I47&lt;&gt;""),Data!I47,IF(AND(Data!$N$10=9,Data!J47&lt;&gt;""),Data!J47,IF(AND(Data!$N$10=10,Data!K47&lt;&gt;""),Data!K47,""))))))))))</f>
        <v>0</v>
      </c>
      <c r="E51" s="83">
        <f>IF(AND(Data!$N$11=1,Data!B47&lt;&gt;""),Data!B47,IF(AND(Data!$N$11=2,Data!C47&lt;&gt;""),Data!C47,IF(AND(Data!$N$11=3,Data!D47&lt;&gt;""),Data!D47,IF(AND(Data!$N$11=4,Data!E47&lt;&gt;""),Data!E47,IF(AND(Data!$N$11=5,Data!F47&lt;&gt;""),Data!F47,IF(AND(Data!$N$11=6,Data!G47&lt;&gt;""),Data!G47,IF(AND(Data!$N$11=7,Data!H47&lt;&gt;""),Data!H47,IF(AND(Data!$N$11=8,Data!I47&lt;&gt;""),Data!I47,IF(AND(Data!$N$11=9,Data!J47&lt;&gt;""),Data!J47,IF(AND(Data!$N$11=10,Data!K47&lt;&gt;""),Data!K47,""))))))))))</f>
        <v>0</v>
      </c>
      <c r="F51" s="83">
        <f>IF(AND(Data!$N$12=1,Data!B47&lt;&gt;""),Data!B47,IF(AND(Data!$N$12=2,Data!C47&lt;&gt;""),Data!C47,IF(AND(Data!$N$12=3,Data!D47&lt;&gt;""),Data!D47,IF(AND(Data!$N$12=4,Data!E47&lt;&gt;""),Data!E47,IF(AND(Data!$N$12=5,Data!F47&lt;&gt;""),Data!F47,IF(AND(Data!$N$12=6,Data!G47&lt;&gt;""),Data!G47,IF(AND(Data!$N$12=7,Data!H47&lt;&gt;""),Data!H47,IF(AND(Data!$N$12=8,Data!I47&lt;&gt;""),Data!I47,IF(AND(Data!$N$12=9,Data!J47&lt;&gt;""),Data!J47,IF(AND(Data!$N$12=10,Data!K47&lt;&gt;""),Data!K47,""))))))))))</f>
        <v>39</v>
      </c>
      <c r="G51" s="84"/>
      <c r="H51" s="82">
        <f>IF(AND(Data!$N$14=1,Data!B47&lt;&gt;""),Data!B47,IF(AND(Data!$N$14=2,Data!C47&lt;&gt;""),Data!C47,IF(AND(Data!$N$14=3,Data!D47&lt;&gt;""),Data!D47,IF(AND(Data!$N$14=4,Data!E47&lt;&gt;""),Data!E47,IF(AND(Data!$N$14=5,Data!F47&lt;&gt;""),Data!F47,IF(AND(Data!$N$14=6,Data!G47&lt;&gt;""),Data!G47,IF(AND(Data!$N$14=7,Data!H47&lt;&gt;""),Data!H47,IF(AND(Data!$N$14=8,Data!I47&lt;&gt;""),Data!I47,IF(AND(Data!$N$14=9,Data!J47&lt;&gt;""),Data!J47,IF(AND(Data!$N$14=10,Data!K47&lt;&gt;""),Data!K47,""))))))))))</f>
        <v>4070</v>
      </c>
    </row>
    <row r="52" spans="1:8" ht="14" x14ac:dyDescent="0.15">
      <c r="A52" s="12">
        <v>1</v>
      </c>
      <c r="B52" s="82">
        <f>IF(AND(Data!$N$8=1,Data!B48&lt;&gt;""),Data!B48,IF(AND(Data!$N$8=2,Data!C48&lt;&gt;""),Data!C48,IF(AND(Data!$N$8=3,Data!D48&lt;&gt;""),Data!D48,IF(AND(Data!$N$8=4,Data!E48&lt;&gt;""),Data!E48,IF(AND(Data!$N$8=5,Data!F48&lt;&gt;""),Data!F48,IF(AND(Data!$N$8=6,Data!G48&lt;&gt;""),Data!G48,IF(AND(Data!$N$8=7,Data!H48&lt;&gt;""),Data!H48,IF(AND(Data!$N$8=8,Data!I48&lt;&gt;""),Data!I48,IF(AND(Data!$N$8=9,Data!J48&lt;&gt;""),Data!J48,IF(AND(Data!$N$8=10,Data!K48&lt;&gt;""),Data!K48,""))))))))))</f>
        <v>66</v>
      </c>
      <c r="C52" s="83">
        <f>IF(AND(Data!$N$9=1,Data!B48&lt;&gt;""),Data!B48,IF(AND(Data!$N$9=2,Data!C48&lt;&gt;""),Data!C48,IF(AND(Data!$N$9=3,Data!D48&lt;&gt;""),Data!D48,IF(AND(Data!$N$9=4,Data!E48&lt;&gt;""),Data!E48,IF(AND(Data!$N$9=5,Data!F48&lt;&gt;""),Data!F48,IF(AND(Data!$N$9=6,Data!G48&lt;&gt;""),Data!G48,IF(AND(Data!$N$9=7,Data!H48&lt;&gt;""),Data!H48,IF(AND(Data!$N$9=8,Data!I48&lt;&gt;""),Data!I48,IF(AND(Data!$N$9=9,Data!J48&lt;&gt;""),Data!J48,IF(AND(Data!$N$9=10,Data!K48&lt;&gt;""),Data!K48,""))))))))))</f>
        <v>4</v>
      </c>
      <c r="D52" s="83">
        <f>IF(AND(Data!$N$10=1,Data!B48&lt;&gt;""),Data!B48,IF(AND(Data!$N$10=2,Data!C48&lt;&gt;""),Data!C48,IF(AND(Data!$N$10=3,Data!D48&lt;&gt;""),Data!D48,IF(AND(Data!$N$10=4,Data!E48&lt;&gt;""),Data!E48,IF(AND(Data!$N$10=5,Data!F48&lt;&gt;""),Data!F48,IF(AND(Data!$N$10=6,Data!G48&lt;&gt;""),Data!G48,IF(AND(Data!$N$10=7,Data!H48&lt;&gt;""),Data!H48,IF(AND(Data!$N$10=8,Data!I48&lt;&gt;""),Data!I48,IF(AND(Data!$N$10=9,Data!J48&lt;&gt;""),Data!J48,IF(AND(Data!$N$10=10,Data!K48&lt;&gt;""),Data!K48,""))))))))))</f>
        <v>1</v>
      </c>
      <c r="E52" s="83">
        <f>IF(AND(Data!$N$11=1,Data!B48&lt;&gt;""),Data!B48,IF(AND(Data!$N$11=2,Data!C48&lt;&gt;""),Data!C48,IF(AND(Data!$N$11=3,Data!D48&lt;&gt;""),Data!D48,IF(AND(Data!$N$11=4,Data!E48&lt;&gt;""),Data!E48,IF(AND(Data!$N$11=5,Data!F48&lt;&gt;""),Data!F48,IF(AND(Data!$N$11=6,Data!G48&lt;&gt;""),Data!G48,IF(AND(Data!$N$11=7,Data!H48&lt;&gt;""),Data!H48,IF(AND(Data!$N$11=8,Data!I48&lt;&gt;""),Data!I48,IF(AND(Data!$N$11=9,Data!J48&lt;&gt;""),Data!J48,IF(AND(Data!$N$11=10,Data!K48&lt;&gt;""),Data!K48,""))))))))))</f>
        <v>0</v>
      </c>
      <c r="F52" s="83">
        <f>IF(AND(Data!$N$12=1,Data!B48&lt;&gt;""),Data!B48,IF(AND(Data!$N$12=2,Data!C48&lt;&gt;""),Data!C48,IF(AND(Data!$N$12=3,Data!D48&lt;&gt;""),Data!D48,IF(AND(Data!$N$12=4,Data!E48&lt;&gt;""),Data!E48,IF(AND(Data!$N$12=5,Data!F48&lt;&gt;""),Data!F48,IF(AND(Data!$N$12=6,Data!G48&lt;&gt;""),Data!G48,IF(AND(Data!$N$12=7,Data!H48&lt;&gt;""),Data!H48,IF(AND(Data!$N$12=8,Data!I48&lt;&gt;""),Data!I48,IF(AND(Data!$N$12=9,Data!J48&lt;&gt;""),Data!J48,IF(AND(Data!$N$12=10,Data!K48&lt;&gt;""),Data!K48,""))))))))))</f>
        <v>22</v>
      </c>
      <c r="G52" s="84"/>
      <c r="H52" s="82">
        <f>IF(AND(Data!$N$14=1,Data!B48&lt;&gt;""),Data!B48,IF(AND(Data!$N$14=2,Data!C48&lt;&gt;""),Data!C48,IF(AND(Data!$N$14=3,Data!D48&lt;&gt;""),Data!D48,IF(AND(Data!$N$14=4,Data!E48&lt;&gt;""),Data!E48,IF(AND(Data!$N$14=5,Data!F48&lt;&gt;""),Data!F48,IF(AND(Data!$N$14=6,Data!G48&lt;&gt;""),Data!G48,IF(AND(Data!$N$14=7,Data!H48&lt;&gt;""),Data!H48,IF(AND(Data!$N$14=8,Data!I48&lt;&gt;""),Data!I48,IF(AND(Data!$N$14=9,Data!J48&lt;&gt;""),Data!J48,IF(AND(Data!$N$14=10,Data!K48&lt;&gt;""),Data!K48,""))))))))))</f>
        <v>4074</v>
      </c>
    </row>
    <row r="53" spans="1:8" ht="14" x14ac:dyDescent="0.15">
      <c r="A53" s="12">
        <v>1</v>
      </c>
      <c r="B53" s="82">
        <f>IF(AND(Data!$N$8=1,Data!B49&lt;&gt;""),Data!B49,IF(AND(Data!$N$8=2,Data!C49&lt;&gt;""),Data!C49,IF(AND(Data!$N$8=3,Data!D49&lt;&gt;""),Data!D49,IF(AND(Data!$N$8=4,Data!E49&lt;&gt;""),Data!E49,IF(AND(Data!$N$8=5,Data!F49&lt;&gt;""),Data!F49,IF(AND(Data!$N$8=6,Data!G49&lt;&gt;""),Data!G49,IF(AND(Data!$N$8=7,Data!H49&lt;&gt;""),Data!H49,IF(AND(Data!$N$8=8,Data!I49&lt;&gt;""),Data!I49,IF(AND(Data!$N$8=9,Data!J49&lt;&gt;""),Data!J49,IF(AND(Data!$N$8=10,Data!K49&lt;&gt;""),Data!K49,""))))))))))</f>
        <v>66</v>
      </c>
      <c r="C53" s="83">
        <f>IF(AND(Data!$N$9=1,Data!B49&lt;&gt;""),Data!B49,IF(AND(Data!$N$9=2,Data!C49&lt;&gt;""),Data!C49,IF(AND(Data!$N$9=3,Data!D49&lt;&gt;""),Data!D49,IF(AND(Data!$N$9=4,Data!E49&lt;&gt;""),Data!E49,IF(AND(Data!$N$9=5,Data!F49&lt;&gt;""),Data!F49,IF(AND(Data!$N$9=6,Data!G49&lt;&gt;""),Data!G49,IF(AND(Data!$N$9=7,Data!H49&lt;&gt;""),Data!H49,IF(AND(Data!$N$9=8,Data!I49&lt;&gt;""),Data!I49,IF(AND(Data!$N$9=9,Data!J49&lt;&gt;""),Data!J49,IF(AND(Data!$N$9=10,Data!K49&lt;&gt;""),Data!K49,""))))))))))</f>
        <v>4</v>
      </c>
      <c r="D53" s="83">
        <f>IF(AND(Data!$N$10=1,Data!B49&lt;&gt;""),Data!B49,IF(AND(Data!$N$10=2,Data!C49&lt;&gt;""),Data!C49,IF(AND(Data!$N$10=3,Data!D49&lt;&gt;""),Data!D49,IF(AND(Data!$N$10=4,Data!E49&lt;&gt;""),Data!E49,IF(AND(Data!$N$10=5,Data!F49&lt;&gt;""),Data!F49,IF(AND(Data!$N$10=6,Data!G49&lt;&gt;""),Data!G49,IF(AND(Data!$N$10=7,Data!H49&lt;&gt;""),Data!H49,IF(AND(Data!$N$10=8,Data!I49&lt;&gt;""),Data!I49,IF(AND(Data!$N$10=9,Data!J49&lt;&gt;""),Data!J49,IF(AND(Data!$N$10=10,Data!K49&lt;&gt;""),Data!K49,""))))))))))</f>
        <v>1</v>
      </c>
      <c r="E53" s="83">
        <f>IF(AND(Data!$N$11=1,Data!B49&lt;&gt;""),Data!B49,IF(AND(Data!$N$11=2,Data!C49&lt;&gt;""),Data!C49,IF(AND(Data!$N$11=3,Data!D49&lt;&gt;""),Data!D49,IF(AND(Data!$N$11=4,Data!E49&lt;&gt;""),Data!E49,IF(AND(Data!$N$11=5,Data!F49&lt;&gt;""),Data!F49,IF(AND(Data!$N$11=6,Data!G49&lt;&gt;""),Data!G49,IF(AND(Data!$N$11=7,Data!H49&lt;&gt;""),Data!H49,IF(AND(Data!$N$11=8,Data!I49&lt;&gt;""),Data!I49,IF(AND(Data!$N$11=9,Data!J49&lt;&gt;""),Data!J49,IF(AND(Data!$N$11=10,Data!K49&lt;&gt;""),Data!K49,""))))))))))</f>
        <v>0</v>
      </c>
      <c r="F53" s="83">
        <f>IF(AND(Data!$N$12=1,Data!B49&lt;&gt;""),Data!B49,IF(AND(Data!$N$12=2,Data!C49&lt;&gt;""),Data!C49,IF(AND(Data!$N$12=3,Data!D49&lt;&gt;""),Data!D49,IF(AND(Data!$N$12=4,Data!E49&lt;&gt;""),Data!E49,IF(AND(Data!$N$12=5,Data!F49&lt;&gt;""),Data!F49,IF(AND(Data!$N$12=6,Data!G49&lt;&gt;""),Data!G49,IF(AND(Data!$N$12=7,Data!H49&lt;&gt;""),Data!H49,IF(AND(Data!$N$12=8,Data!I49&lt;&gt;""),Data!I49,IF(AND(Data!$N$12=9,Data!J49&lt;&gt;""),Data!J49,IF(AND(Data!$N$12=10,Data!K49&lt;&gt;""),Data!K49,""))))))))))</f>
        <v>23</v>
      </c>
      <c r="G53" s="84"/>
      <c r="H53" s="82">
        <f>IF(AND(Data!$N$14=1,Data!B49&lt;&gt;""),Data!B49,IF(AND(Data!$N$14=2,Data!C49&lt;&gt;""),Data!C49,IF(AND(Data!$N$14=3,Data!D49&lt;&gt;""),Data!D49,IF(AND(Data!$N$14=4,Data!E49&lt;&gt;""),Data!E49,IF(AND(Data!$N$14=5,Data!F49&lt;&gt;""),Data!F49,IF(AND(Data!$N$14=6,Data!G49&lt;&gt;""),Data!G49,IF(AND(Data!$N$14=7,Data!H49&lt;&gt;""),Data!H49,IF(AND(Data!$N$14=8,Data!I49&lt;&gt;""),Data!I49,IF(AND(Data!$N$14=9,Data!J49&lt;&gt;""),Data!J49,IF(AND(Data!$N$14=10,Data!K49&lt;&gt;""),Data!K49,""))))))))))</f>
        <v>4074</v>
      </c>
    </row>
    <row r="54" spans="1:8" ht="14" x14ac:dyDescent="0.15">
      <c r="A54" s="12">
        <v>1</v>
      </c>
      <c r="B54" s="82">
        <f>IF(AND(Data!$N$8=1,Data!B50&lt;&gt;""),Data!B50,IF(AND(Data!$N$8=2,Data!C50&lt;&gt;""),Data!C50,IF(AND(Data!$N$8=3,Data!D50&lt;&gt;""),Data!D50,IF(AND(Data!$N$8=4,Data!E50&lt;&gt;""),Data!E50,IF(AND(Data!$N$8=5,Data!F50&lt;&gt;""),Data!F50,IF(AND(Data!$N$8=6,Data!G50&lt;&gt;""),Data!G50,IF(AND(Data!$N$8=7,Data!H50&lt;&gt;""),Data!H50,IF(AND(Data!$N$8=8,Data!I50&lt;&gt;""),Data!I50,IF(AND(Data!$N$8=9,Data!J50&lt;&gt;""),Data!J50,IF(AND(Data!$N$8=10,Data!K50&lt;&gt;""),Data!K50,""))))))))))</f>
        <v>154</v>
      </c>
      <c r="C54" s="83">
        <f>IF(AND(Data!$N$9=1,Data!B50&lt;&gt;""),Data!B50,IF(AND(Data!$N$9=2,Data!C50&lt;&gt;""),Data!C50,IF(AND(Data!$N$9=3,Data!D50&lt;&gt;""),Data!D50,IF(AND(Data!$N$9=4,Data!E50&lt;&gt;""),Data!E50,IF(AND(Data!$N$9=5,Data!F50&lt;&gt;""),Data!F50,IF(AND(Data!$N$9=6,Data!G50&lt;&gt;""),Data!G50,IF(AND(Data!$N$9=7,Data!H50&lt;&gt;""),Data!H50,IF(AND(Data!$N$9=8,Data!I50&lt;&gt;""),Data!I50,IF(AND(Data!$N$9=9,Data!J50&lt;&gt;""),Data!J50,IF(AND(Data!$N$9=10,Data!K50&lt;&gt;""),Data!K50,""))))))))))</f>
        <v>3</v>
      </c>
      <c r="D54" s="83">
        <f>IF(AND(Data!$N$10=1,Data!B50&lt;&gt;""),Data!B50,IF(AND(Data!$N$10=2,Data!C50&lt;&gt;""),Data!C50,IF(AND(Data!$N$10=3,Data!D50&lt;&gt;""),Data!D50,IF(AND(Data!$N$10=4,Data!E50&lt;&gt;""),Data!E50,IF(AND(Data!$N$10=5,Data!F50&lt;&gt;""),Data!F50,IF(AND(Data!$N$10=6,Data!G50&lt;&gt;""),Data!G50,IF(AND(Data!$N$10=7,Data!H50&lt;&gt;""),Data!H50,IF(AND(Data!$N$10=8,Data!I50&lt;&gt;""),Data!I50,IF(AND(Data!$N$10=9,Data!J50&lt;&gt;""),Data!J50,IF(AND(Data!$N$10=10,Data!K50&lt;&gt;""),Data!K50,""))))))))))</f>
        <v>0</v>
      </c>
      <c r="E54" s="83">
        <f>IF(AND(Data!$N$11=1,Data!B50&lt;&gt;""),Data!B50,IF(AND(Data!$N$11=2,Data!C50&lt;&gt;""),Data!C50,IF(AND(Data!$N$11=3,Data!D50&lt;&gt;""),Data!D50,IF(AND(Data!$N$11=4,Data!E50&lt;&gt;""),Data!E50,IF(AND(Data!$N$11=5,Data!F50&lt;&gt;""),Data!F50,IF(AND(Data!$N$11=6,Data!G50&lt;&gt;""),Data!G50,IF(AND(Data!$N$11=7,Data!H50&lt;&gt;""),Data!H50,IF(AND(Data!$N$11=8,Data!I50&lt;&gt;""),Data!I50,IF(AND(Data!$N$11=9,Data!J50&lt;&gt;""),Data!J50,IF(AND(Data!$N$11=10,Data!K50&lt;&gt;""),Data!K50,""))))))))))</f>
        <v>1</v>
      </c>
      <c r="F54" s="83">
        <f>IF(AND(Data!$N$12=1,Data!B50&lt;&gt;""),Data!B50,IF(AND(Data!$N$12=2,Data!C50&lt;&gt;""),Data!C50,IF(AND(Data!$N$12=3,Data!D50&lt;&gt;""),Data!D50,IF(AND(Data!$N$12=4,Data!E50&lt;&gt;""),Data!E50,IF(AND(Data!$N$12=5,Data!F50&lt;&gt;""),Data!F50,IF(AND(Data!$N$12=6,Data!G50&lt;&gt;""),Data!G50,IF(AND(Data!$N$12=7,Data!H50&lt;&gt;""),Data!H50,IF(AND(Data!$N$12=8,Data!I50&lt;&gt;""),Data!I50,IF(AND(Data!$N$12=9,Data!J50&lt;&gt;""),Data!J50,IF(AND(Data!$N$12=10,Data!K50&lt;&gt;""),Data!K50,""))))))))))</f>
        <v>43</v>
      </c>
      <c r="G54" s="84"/>
      <c r="H54" s="82">
        <f>IF(AND(Data!$N$14=1,Data!B50&lt;&gt;""),Data!B50,IF(AND(Data!$N$14=2,Data!C50&lt;&gt;""),Data!C50,IF(AND(Data!$N$14=3,Data!D50&lt;&gt;""),Data!D50,IF(AND(Data!$N$14=4,Data!E50&lt;&gt;""),Data!E50,IF(AND(Data!$N$14=5,Data!F50&lt;&gt;""),Data!F50,IF(AND(Data!$N$14=6,Data!G50&lt;&gt;""),Data!G50,IF(AND(Data!$N$14=7,Data!H50&lt;&gt;""),Data!H50,IF(AND(Data!$N$14=8,Data!I50&lt;&gt;""),Data!I50,IF(AND(Data!$N$14=9,Data!J50&lt;&gt;""),Data!J50,IF(AND(Data!$N$14=10,Data!K50&lt;&gt;""),Data!K50,""))))))))))</f>
        <v>4101</v>
      </c>
    </row>
    <row r="55" spans="1:8" ht="14" x14ac:dyDescent="0.15">
      <c r="A55" s="12">
        <v>1</v>
      </c>
      <c r="B55" s="82">
        <f>IF(AND(Data!$N$8=1,Data!B51&lt;&gt;""),Data!B51,IF(AND(Data!$N$8=2,Data!C51&lt;&gt;""),Data!C51,IF(AND(Data!$N$8=3,Data!D51&lt;&gt;""),Data!D51,IF(AND(Data!$N$8=4,Data!E51&lt;&gt;""),Data!E51,IF(AND(Data!$N$8=5,Data!F51&lt;&gt;""),Data!F51,IF(AND(Data!$N$8=6,Data!G51&lt;&gt;""),Data!G51,IF(AND(Data!$N$8=7,Data!H51&lt;&gt;""),Data!H51,IF(AND(Data!$N$8=8,Data!I51&lt;&gt;""),Data!I51,IF(AND(Data!$N$8=9,Data!J51&lt;&gt;""),Data!J51,IF(AND(Data!$N$8=10,Data!K51&lt;&gt;""),Data!K51,""))))))))))</f>
        <v>153</v>
      </c>
      <c r="C55" s="83">
        <f>IF(AND(Data!$N$9=1,Data!B51&lt;&gt;""),Data!B51,IF(AND(Data!$N$9=2,Data!C51&lt;&gt;""),Data!C51,IF(AND(Data!$N$9=3,Data!D51&lt;&gt;""),Data!D51,IF(AND(Data!$N$9=4,Data!E51&lt;&gt;""),Data!E51,IF(AND(Data!$N$9=5,Data!F51&lt;&gt;""),Data!F51,IF(AND(Data!$N$9=6,Data!G51&lt;&gt;""),Data!G51,IF(AND(Data!$N$9=7,Data!H51&lt;&gt;""),Data!H51,IF(AND(Data!$N$9=8,Data!I51&lt;&gt;""),Data!I51,IF(AND(Data!$N$9=9,Data!J51&lt;&gt;""),Data!J51,IF(AND(Data!$N$9=10,Data!K51&lt;&gt;""),Data!K51,""))))))))))</f>
        <v>3</v>
      </c>
      <c r="D55" s="83">
        <f>IF(AND(Data!$N$10=1,Data!B51&lt;&gt;""),Data!B51,IF(AND(Data!$N$10=2,Data!C51&lt;&gt;""),Data!C51,IF(AND(Data!$N$10=3,Data!D51&lt;&gt;""),Data!D51,IF(AND(Data!$N$10=4,Data!E51&lt;&gt;""),Data!E51,IF(AND(Data!$N$10=5,Data!F51&lt;&gt;""),Data!F51,IF(AND(Data!$N$10=6,Data!G51&lt;&gt;""),Data!G51,IF(AND(Data!$N$10=7,Data!H51&lt;&gt;""),Data!H51,IF(AND(Data!$N$10=8,Data!I51&lt;&gt;""),Data!I51,IF(AND(Data!$N$10=9,Data!J51&lt;&gt;""),Data!J51,IF(AND(Data!$N$10=10,Data!K51&lt;&gt;""),Data!K51,""))))))))))</f>
        <v>0</v>
      </c>
      <c r="E55" s="83">
        <f>IF(AND(Data!$N$11=1,Data!B51&lt;&gt;""),Data!B51,IF(AND(Data!$N$11=2,Data!C51&lt;&gt;""),Data!C51,IF(AND(Data!$N$11=3,Data!D51&lt;&gt;""),Data!D51,IF(AND(Data!$N$11=4,Data!E51&lt;&gt;""),Data!E51,IF(AND(Data!$N$11=5,Data!F51&lt;&gt;""),Data!F51,IF(AND(Data!$N$11=6,Data!G51&lt;&gt;""),Data!G51,IF(AND(Data!$N$11=7,Data!H51&lt;&gt;""),Data!H51,IF(AND(Data!$N$11=8,Data!I51&lt;&gt;""),Data!I51,IF(AND(Data!$N$11=9,Data!J51&lt;&gt;""),Data!J51,IF(AND(Data!$N$11=10,Data!K51&lt;&gt;""),Data!K51,""))))))))))</f>
        <v>1</v>
      </c>
      <c r="F55" s="83">
        <f>IF(AND(Data!$N$12=1,Data!B51&lt;&gt;""),Data!B51,IF(AND(Data!$N$12=2,Data!C51&lt;&gt;""),Data!C51,IF(AND(Data!$N$12=3,Data!D51&lt;&gt;""),Data!D51,IF(AND(Data!$N$12=4,Data!E51&lt;&gt;""),Data!E51,IF(AND(Data!$N$12=5,Data!F51&lt;&gt;""),Data!F51,IF(AND(Data!$N$12=6,Data!G51&lt;&gt;""),Data!G51,IF(AND(Data!$N$12=7,Data!H51&lt;&gt;""),Data!H51,IF(AND(Data!$N$12=8,Data!I51&lt;&gt;""),Data!I51,IF(AND(Data!$N$12=9,Data!J51&lt;&gt;""),Data!J51,IF(AND(Data!$N$12=10,Data!K51&lt;&gt;""),Data!K51,""))))))))))</f>
        <v>42</v>
      </c>
      <c r="G55" s="84"/>
      <c r="H55" s="82">
        <f>IF(AND(Data!$N$14=1,Data!B51&lt;&gt;""),Data!B51,IF(AND(Data!$N$14=2,Data!C51&lt;&gt;""),Data!C51,IF(AND(Data!$N$14=3,Data!D51&lt;&gt;""),Data!D51,IF(AND(Data!$N$14=4,Data!E51&lt;&gt;""),Data!E51,IF(AND(Data!$N$14=5,Data!F51&lt;&gt;""),Data!F51,IF(AND(Data!$N$14=6,Data!G51&lt;&gt;""),Data!G51,IF(AND(Data!$N$14=7,Data!H51&lt;&gt;""),Data!H51,IF(AND(Data!$N$14=8,Data!I51&lt;&gt;""),Data!I51,IF(AND(Data!$N$14=9,Data!J51&lt;&gt;""),Data!J51,IF(AND(Data!$N$14=10,Data!K51&lt;&gt;""),Data!K51,""))))))))))</f>
        <v>4110</v>
      </c>
    </row>
    <row r="56" spans="1:8" ht="14" x14ac:dyDescent="0.15">
      <c r="A56" s="12">
        <v>1</v>
      </c>
      <c r="B56" s="82">
        <f>IF(AND(Data!$N$8=1,Data!B52&lt;&gt;""),Data!B52,IF(AND(Data!$N$8=2,Data!C52&lt;&gt;""),Data!C52,IF(AND(Data!$N$8=3,Data!D52&lt;&gt;""),Data!D52,IF(AND(Data!$N$8=4,Data!E52&lt;&gt;""),Data!E52,IF(AND(Data!$N$8=5,Data!F52&lt;&gt;""),Data!F52,IF(AND(Data!$N$8=6,Data!G52&lt;&gt;""),Data!G52,IF(AND(Data!$N$8=7,Data!H52&lt;&gt;""),Data!H52,IF(AND(Data!$N$8=8,Data!I52&lt;&gt;""),Data!I52,IF(AND(Data!$N$8=9,Data!J52&lt;&gt;""),Data!J52,IF(AND(Data!$N$8=10,Data!K52&lt;&gt;""),Data!K52,""))))))))))</f>
        <v>162</v>
      </c>
      <c r="C56" s="83">
        <f>IF(AND(Data!$N$9=1,Data!B52&lt;&gt;""),Data!B52,IF(AND(Data!$N$9=2,Data!C52&lt;&gt;""),Data!C52,IF(AND(Data!$N$9=3,Data!D52&lt;&gt;""),Data!D52,IF(AND(Data!$N$9=4,Data!E52&lt;&gt;""),Data!E52,IF(AND(Data!$N$9=5,Data!F52&lt;&gt;""),Data!F52,IF(AND(Data!$N$9=6,Data!G52&lt;&gt;""),Data!G52,IF(AND(Data!$N$9=7,Data!H52&lt;&gt;""),Data!H52,IF(AND(Data!$N$9=8,Data!I52&lt;&gt;""),Data!I52,IF(AND(Data!$N$9=9,Data!J52&lt;&gt;""),Data!J52,IF(AND(Data!$N$9=10,Data!K52&lt;&gt;""),Data!K52,""))))))))))</f>
        <v>3</v>
      </c>
      <c r="D56" s="83">
        <f>IF(AND(Data!$N$10=1,Data!B52&lt;&gt;""),Data!B52,IF(AND(Data!$N$10=2,Data!C52&lt;&gt;""),Data!C52,IF(AND(Data!$N$10=3,Data!D52&lt;&gt;""),Data!D52,IF(AND(Data!$N$10=4,Data!E52&lt;&gt;""),Data!E52,IF(AND(Data!$N$10=5,Data!F52&lt;&gt;""),Data!F52,IF(AND(Data!$N$10=6,Data!G52&lt;&gt;""),Data!G52,IF(AND(Data!$N$10=7,Data!H52&lt;&gt;""),Data!H52,IF(AND(Data!$N$10=8,Data!I52&lt;&gt;""),Data!I52,IF(AND(Data!$N$10=9,Data!J52&lt;&gt;""),Data!J52,IF(AND(Data!$N$10=10,Data!K52&lt;&gt;""),Data!K52,""))))))))))</f>
        <v>0</v>
      </c>
      <c r="E56" s="83">
        <f>IF(AND(Data!$N$11=1,Data!B52&lt;&gt;""),Data!B52,IF(AND(Data!$N$11=2,Data!C52&lt;&gt;""),Data!C52,IF(AND(Data!$N$11=3,Data!D52&lt;&gt;""),Data!D52,IF(AND(Data!$N$11=4,Data!E52&lt;&gt;""),Data!E52,IF(AND(Data!$N$11=5,Data!F52&lt;&gt;""),Data!F52,IF(AND(Data!$N$11=6,Data!G52&lt;&gt;""),Data!G52,IF(AND(Data!$N$11=7,Data!H52&lt;&gt;""),Data!H52,IF(AND(Data!$N$11=8,Data!I52&lt;&gt;""),Data!I52,IF(AND(Data!$N$11=9,Data!J52&lt;&gt;""),Data!J52,IF(AND(Data!$N$11=10,Data!K52&lt;&gt;""),Data!K52,""))))))))))</f>
        <v>1</v>
      </c>
      <c r="F56" s="83">
        <f>IF(AND(Data!$N$12=1,Data!B52&lt;&gt;""),Data!B52,IF(AND(Data!$N$12=2,Data!C52&lt;&gt;""),Data!C52,IF(AND(Data!$N$12=3,Data!D52&lt;&gt;""),Data!D52,IF(AND(Data!$N$12=4,Data!E52&lt;&gt;""),Data!E52,IF(AND(Data!$N$12=5,Data!F52&lt;&gt;""),Data!F52,IF(AND(Data!$N$12=6,Data!G52&lt;&gt;""),Data!G52,IF(AND(Data!$N$12=7,Data!H52&lt;&gt;""),Data!H52,IF(AND(Data!$N$12=8,Data!I52&lt;&gt;""),Data!I52,IF(AND(Data!$N$12=9,Data!J52&lt;&gt;""),Data!J52,IF(AND(Data!$N$12=10,Data!K52&lt;&gt;""),Data!K52,""))))))))))</f>
        <v>44</v>
      </c>
      <c r="G56" s="84"/>
      <c r="H56" s="82">
        <f>IF(AND(Data!$N$14=1,Data!B52&lt;&gt;""),Data!B52,IF(AND(Data!$N$14=2,Data!C52&lt;&gt;""),Data!C52,IF(AND(Data!$N$14=3,Data!D52&lt;&gt;""),Data!D52,IF(AND(Data!$N$14=4,Data!E52&lt;&gt;""),Data!E52,IF(AND(Data!$N$14=5,Data!F52&lt;&gt;""),Data!F52,IF(AND(Data!$N$14=6,Data!G52&lt;&gt;""),Data!G52,IF(AND(Data!$N$14=7,Data!H52&lt;&gt;""),Data!H52,IF(AND(Data!$N$14=8,Data!I52&lt;&gt;""),Data!I52,IF(AND(Data!$N$14=9,Data!J52&lt;&gt;""),Data!J52,IF(AND(Data!$N$14=10,Data!K52&lt;&gt;""),Data!K52,""))))))))))</f>
        <v>4111</v>
      </c>
    </row>
    <row r="57" spans="1:8" ht="14" x14ac:dyDescent="0.15">
      <c r="A57" s="12">
        <v>1</v>
      </c>
      <c r="B57" s="82">
        <f>IF(AND(Data!$N$8=1,Data!B53&lt;&gt;""),Data!B53,IF(AND(Data!$N$8=2,Data!C53&lt;&gt;""),Data!C53,IF(AND(Data!$N$8=3,Data!D53&lt;&gt;""),Data!D53,IF(AND(Data!$N$8=4,Data!E53&lt;&gt;""),Data!E53,IF(AND(Data!$N$8=5,Data!F53&lt;&gt;""),Data!F53,IF(AND(Data!$N$8=6,Data!G53&lt;&gt;""),Data!G53,IF(AND(Data!$N$8=7,Data!H53&lt;&gt;""),Data!H53,IF(AND(Data!$N$8=8,Data!I53&lt;&gt;""),Data!I53,IF(AND(Data!$N$8=9,Data!J53&lt;&gt;""),Data!J53,IF(AND(Data!$N$8=10,Data!K53&lt;&gt;""),Data!K53,""))))))))))</f>
        <v>163</v>
      </c>
      <c r="C57" s="83">
        <f>IF(AND(Data!$N$9=1,Data!B53&lt;&gt;""),Data!B53,IF(AND(Data!$N$9=2,Data!C53&lt;&gt;""),Data!C53,IF(AND(Data!$N$9=3,Data!D53&lt;&gt;""),Data!D53,IF(AND(Data!$N$9=4,Data!E53&lt;&gt;""),Data!E53,IF(AND(Data!$N$9=5,Data!F53&lt;&gt;""),Data!F53,IF(AND(Data!$N$9=6,Data!G53&lt;&gt;""),Data!G53,IF(AND(Data!$N$9=7,Data!H53&lt;&gt;""),Data!H53,IF(AND(Data!$N$9=8,Data!I53&lt;&gt;""),Data!I53,IF(AND(Data!$N$9=9,Data!J53&lt;&gt;""),Data!J53,IF(AND(Data!$N$9=10,Data!K53&lt;&gt;""),Data!K53,""))))))))))</f>
        <v>3</v>
      </c>
      <c r="D57" s="83">
        <f>IF(AND(Data!$N$10=1,Data!B53&lt;&gt;""),Data!B53,IF(AND(Data!$N$10=2,Data!C53&lt;&gt;""),Data!C53,IF(AND(Data!$N$10=3,Data!D53&lt;&gt;""),Data!D53,IF(AND(Data!$N$10=4,Data!E53&lt;&gt;""),Data!E53,IF(AND(Data!$N$10=5,Data!F53&lt;&gt;""),Data!F53,IF(AND(Data!$N$10=6,Data!G53&lt;&gt;""),Data!G53,IF(AND(Data!$N$10=7,Data!H53&lt;&gt;""),Data!H53,IF(AND(Data!$N$10=8,Data!I53&lt;&gt;""),Data!I53,IF(AND(Data!$N$10=9,Data!J53&lt;&gt;""),Data!J53,IF(AND(Data!$N$10=10,Data!K53&lt;&gt;""),Data!K53,""))))))))))</f>
        <v>0</v>
      </c>
      <c r="E57" s="83">
        <f>IF(AND(Data!$N$11=1,Data!B53&lt;&gt;""),Data!B53,IF(AND(Data!$N$11=2,Data!C53&lt;&gt;""),Data!C53,IF(AND(Data!$N$11=3,Data!D53&lt;&gt;""),Data!D53,IF(AND(Data!$N$11=4,Data!E53&lt;&gt;""),Data!E53,IF(AND(Data!$N$11=5,Data!F53&lt;&gt;""),Data!F53,IF(AND(Data!$N$11=6,Data!G53&lt;&gt;""),Data!G53,IF(AND(Data!$N$11=7,Data!H53&lt;&gt;""),Data!H53,IF(AND(Data!$N$11=8,Data!I53&lt;&gt;""),Data!I53,IF(AND(Data!$N$11=9,Data!J53&lt;&gt;""),Data!J53,IF(AND(Data!$N$11=10,Data!K53&lt;&gt;""),Data!K53,""))))))))))</f>
        <v>0</v>
      </c>
      <c r="F57" s="83">
        <f>IF(AND(Data!$N$12=1,Data!B53&lt;&gt;""),Data!B53,IF(AND(Data!$N$12=2,Data!C53&lt;&gt;""),Data!C53,IF(AND(Data!$N$12=3,Data!D53&lt;&gt;""),Data!D53,IF(AND(Data!$N$12=4,Data!E53&lt;&gt;""),Data!E53,IF(AND(Data!$N$12=5,Data!F53&lt;&gt;""),Data!F53,IF(AND(Data!$N$12=6,Data!G53&lt;&gt;""),Data!G53,IF(AND(Data!$N$12=7,Data!H53&lt;&gt;""),Data!H53,IF(AND(Data!$N$12=8,Data!I53&lt;&gt;""),Data!I53,IF(AND(Data!$N$12=9,Data!J53&lt;&gt;""),Data!J53,IF(AND(Data!$N$12=10,Data!K53&lt;&gt;""),Data!K53,""))))))))))</f>
        <v>43</v>
      </c>
      <c r="G57" s="84"/>
      <c r="H57" s="82">
        <f>IF(AND(Data!$N$14=1,Data!B53&lt;&gt;""),Data!B53,IF(AND(Data!$N$14=2,Data!C53&lt;&gt;""),Data!C53,IF(AND(Data!$N$14=3,Data!D53&lt;&gt;""),Data!D53,IF(AND(Data!$N$14=4,Data!E53&lt;&gt;""),Data!E53,IF(AND(Data!$N$14=5,Data!F53&lt;&gt;""),Data!F53,IF(AND(Data!$N$14=6,Data!G53&lt;&gt;""),Data!G53,IF(AND(Data!$N$14=7,Data!H53&lt;&gt;""),Data!H53,IF(AND(Data!$N$14=8,Data!I53&lt;&gt;""),Data!I53,IF(AND(Data!$N$14=9,Data!J53&lt;&gt;""),Data!J53,IF(AND(Data!$N$14=10,Data!K53&lt;&gt;""),Data!K53,""))))))))))</f>
        <v>4111</v>
      </c>
    </row>
    <row r="58" spans="1:8" ht="14" x14ac:dyDescent="0.15">
      <c r="A58" s="12">
        <v>1</v>
      </c>
      <c r="B58" s="82">
        <f>IF(AND(Data!$N$8=1,Data!B54&lt;&gt;""),Data!B54,IF(AND(Data!$N$8=2,Data!C54&lt;&gt;""),Data!C54,IF(AND(Data!$N$8=3,Data!D54&lt;&gt;""),Data!D54,IF(AND(Data!$N$8=4,Data!E54&lt;&gt;""),Data!E54,IF(AND(Data!$N$8=5,Data!F54&lt;&gt;""),Data!F54,IF(AND(Data!$N$8=6,Data!G54&lt;&gt;""),Data!G54,IF(AND(Data!$N$8=7,Data!H54&lt;&gt;""),Data!H54,IF(AND(Data!$N$8=8,Data!I54&lt;&gt;""),Data!I54,IF(AND(Data!$N$8=9,Data!J54&lt;&gt;""),Data!J54,IF(AND(Data!$N$8=10,Data!K54&lt;&gt;""),Data!K54,""))))))))))</f>
        <v>65</v>
      </c>
      <c r="C58" s="83">
        <f>IF(AND(Data!$N$9=1,Data!B54&lt;&gt;""),Data!B54,IF(AND(Data!$N$9=2,Data!C54&lt;&gt;""),Data!C54,IF(AND(Data!$N$9=3,Data!D54&lt;&gt;""),Data!D54,IF(AND(Data!$N$9=4,Data!E54&lt;&gt;""),Data!E54,IF(AND(Data!$N$9=5,Data!F54&lt;&gt;""),Data!F54,IF(AND(Data!$N$9=6,Data!G54&lt;&gt;""),Data!G54,IF(AND(Data!$N$9=7,Data!H54&lt;&gt;""),Data!H54,IF(AND(Data!$N$9=8,Data!I54&lt;&gt;""),Data!I54,IF(AND(Data!$N$9=9,Data!J54&lt;&gt;""),Data!J54,IF(AND(Data!$N$9=10,Data!K54&lt;&gt;""),Data!K54,""))))))))))</f>
        <v>3</v>
      </c>
      <c r="D58" s="83">
        <f>IF(AND(Data!$N$10=1,Data!B54&lt;&gt;""),Data!B54,IF(AND(Data!$N$10=2,Data!C54&lt;&gt;""),Data!C54,IF(AND(Data!$N$10=3,Data!D54&lt;&gt;""),Data!D54,IF(AND(Data!$N$10=4,Data!E54&lt;&gt;""),Data!E54,IF(AND(Data!$N$10=5,Data!F54&lt;&gt;""),Data!F54,IF(AND(Data!$N$10=6,Data!G54&lt;&gt;""),Data!G54,IF(AND(Data!$N$10=7,Data!H54&lt;&gt;""),Data!H54,IF(AND(Data!$N$10=8,Data!I54&lt;&gt;""),Data!I54,IF(AND(Data!$N$10=9,Data!J54&lt;&gt;""),Data!J54,IF(AND(Data!$N$10=10,Data!K54&lt;&gt;""),Data!K54,""))))))))))</f>
        <v>1</v>
      </c>
      <c r="E58" s="83">
        <f>IF(AND(Data!$N$11=1,Data!B54&lt;&gt;""),Data!B54,IF(AND(Data!$N$11=2,Data!C54&lt;&gt;""),Data!C54,IF(AND(Data!$N$11=3,Data!D54&lt;&gt;""),Data!D54,IF(AND(Data!$N$11=4,Data!E54&lt;&gt;""),Data!E54,IF(AND(Data!$N$11=5,Data!F54&lt;&gt;""),Data!F54,IF(AND(Data!$N$11=6,Data!G54&lt;&gt;""),Data!G54,IF(AND(Data!$N$11=7,Data!H54&lt;&gt;""),Data!H54,IF(AND(Data!$N$11=8,Data!I54&lt;&gt;""),Data!I54,IF(AND(Data!$N$11=9,Data!J54&lt;&gt;""),Data!J54,IF(AND(Data!$N$11=10,Data!K54&lt;&gt;""),Data!K54,""))))))))))</f>
        <v>0</v>
      </c>
      <c r="F58" s="83">
        <f>IF(AND(Data!$N$12=1,Data!B54&lt;&gt;""),Data!B54,IF(AND(Data!$N$12=2,Data!C54&lt;&gt;""),Data!C54,IF(AND(Data!$N$12=3,Data!D54&lt;&gt;""),Data!D54,IF(AND(Data!$N$12=4,Data!E54&lt;&gt;""),Data!E54,IF(AND(Data!$N$12=5,Data!F54&lt;&gt;""),Data!F54,IF(AND(Data!$N$12=6,Data!G54&lt;&gt;""),Data!G54,IF(AND(Data!$N$12=7,Data!H54&lt;&gt;""),Data!H54,IF(AND(Data!$N$12=8,Data!I54&lt;&gt;""),Data!I54,IF(AND(Data!$N$12=9,Data!J54&lt;&gt;""),Data!J54,IF(AND(Data!$N$12=10,Data!K54&lt;&gt;""),Data!K54,""))))))))))</f>
        <v>24</v>
      </c>
      <c r="G58" s="84"/>
      <c r="H58" s="82">
        <f>IF(AND(Data!$N$14=1,Data!B54&lt;&gt;""),Data!B54,IF(AND(Data!$N$14=2,Data!C54&lt;&gt;""),Data!C54,IF(AND(Data!$N$14=3,Data!D54&lt;&gt;""),Data!D54,IF(AND(Data!$N$14=4,Data!E54&lt;&gt;""),Data!E54,IF(AND(Data!$N$14=5,Data!F54&lt;&gt;""),Data!F54,IF(AND(Data!$N$14=6,Data!G54&lt;&gt;""),Data!G54,IF(AND(Data!$N$14=7,Data!H54&lt;&gt;""),Data!H54,IF(AND(Data!$N$14=8,Data!I54&lt;&gt;""),Data!I54,IF(AND(Data!$N$14=9,Data!J54&lt;&gt;""),Data!J54,IF(AND(Data!$N$14=10,Data!K54&lt;&gt;""),Data!K54,""))))))))))</f>
        <v>4119</v>
      </c>
    </row>
    <row r="59" spans="1:8" ht="14" x14ac:dyDescent="0.15">
      <c r="A59" s="12">
        <v>1</v>
      </c>
      <c r="B59" s="82">
        <f>IF(AND(Data!$N$8=1,Data!B55&lt;&gt;""),Data!B55,IF(AND(Data!$N$8=2,Data!C55&lt;&gt;""),Data!C55,IF(AND(Data!$N$8=3,Data!D55&lt;&gt;""),Data!D55,IF(AND(Data!$N$8=4,Data!E55&lt;&gt;""),Data!E55,IF(AND(Data!$N$8=5,Data!F55&lt;&gt;""),Data!F55,IF(AND(Data!$N$8=6,Data!G55&lt;&gt;""),Data!G55,IF(AND(Data!$N$8=7,Data!H55&lt;&gt;""),Data!H55,IF(AND(Data!$N$8=8,Data!I55&lt;&gt;""),Data!I55,IF(AND(Data!$N$8=9,Data!J55&lt;&gt;""),Data!J55,IF(AND(Data!$N$8=10,Data!K55&lt;&gt;""),Data!K55,""))))))))))</f>
        <v>69</v>
      </c>
      <c r="C59" s="83">
        <f>IF(AND(Data!$N$9=1,Data!B55&lt;&gt;""),Data!B55,IF(AND(Data!$N$9=2,Data!C55&lt;&gt;""),Data!C55,IF(AND(Data!$N$9=3,Data!D55&lt;&gt;""),Data!D55,IF(AND(Data!$N$9=4,Data!E55&lt;&gt;""),Data!E55,IF(AND(Data!$N$9=5,Data!F55&lt;&gt;""),Data!F55,IF(AND(Data!$N$9=6,Data!G55&lt;&gt;""),Data!G55,IF(AND(Data!$N$9=7,Data!H55&lt;&gt;""),Data!H55,IF(AND(Data!$N$9=8,Data!I55&lt;&gt;""),Data!I55,IF(AND(Data!$N$9=9,Data!J55&lt;&gt;""),Data!J55,IF(AND(Data!$N$9=10,Data!K55&lt;&gt;""),Data!K55,""))))))))))</f>
        <v>6</v>
      </c>
      <c r="D59" s="83">
        <f>IF(AND(Data!$N$10=1,Data!B55&lt;&gt;""),Data!B55,IF(AND(Data!$N$10=2,Data!C55&lt;&gt;""),Data!C55,IF(AND(Data!$N$10=3,Data!D55&lt;&gt;""),Data!D55,IF(AND(Data!$N$10=4,Data!E55&lt;&gt;""),Data!E55,IF(AND(Data!$N$10=5,Data!F55&lt;&gt;""),Data!F55,IF(AND(Data!$N$10=6,Data!G55&lt;&gt;""),Data!G55,IF(AND(Data!$N$10=7,Data!H55&lt;&gt;""),Data!H55,IF(AND(Data!$N$10=8,Data!I55&lt;&gt;""),Data!I55,IF(AND(Data!$N$10=9,Data!J55&lt;&gt;""),Data!J55,IF(AND(Data!$N$10=10,Data!K55&lt;&gt;""),Data!K55,""))))))))))</f>
        <v>1</v>
      </c>
      <c r="E59" s="83">
        <f>IF(AND(Data!$N$11=1,Data!B55&lt;&gt;""),Data!B55,IF(AND(Data!$N$11=2,Data!C55&lt;&gt;""),Data!C55,IF(AND(Data!$N$11=3,Data!D55&lt;&gt;""),Data!D55,IF(AND(Data!$N$11=4,Data!E55&lt;&gt;""),Data!E55,IF(AND(Data!$N$11=5,Data!F55&lt;&gt;""),Data!F55,IF(AND(Data!$N$11=6,Data!G55&lt;&gt;""),Data!G55,IF(AND(Data!$N$11=7,Data!H55&lt;&gt;""),Data!H55,IF(AND(Data!$N$11=8,Data!I55&lt;&gt;""),Data!I55,IF(AND(Data!$N$11=9,Data!J55&lt;&gt;""),Data!J55,IF(AND(Data!$N$11=10,Data!K55&lt;&gt;""),Data!K55,""))))))))))</f>
        <v>0</v>
      </c>
      <c r="F59" s="83">
        <f>IF(AND(Data!$N$12=1,Data!B55&lt;&gt;""),Data!B55,IF(AND(Data!$N$12=2,Data!C55&lt;&gt;""),Data!C55,IF(AND(Data!$N$12=3,Data!D55&lt;&gt;""),Data!D55,IF(AND(Data!$N$12=4,Data!E55&lt;&gt;""),Data!E55,IF(AND(Data!$N$12=5,Data!F55&lt;&gt;""),Data!F55,IF(AND(Data!$N$12=6,Data!G55&lt;&gt;""),Data!G55,IF(AND(Data!$N$12=7,Data!H55&lt;&gt;""),Data!H55,IF(AND(Data!$N$12=8,Data!I55&lt;&gt;""),Data!I55,IF(AND(Data!$N$12=9,Data!J55&lt;&gt;""),Data!J55,IF(AND(Data!$N$12=10,Data!K55&lt;&gt;""),Data!K55,""))))))))))</f>
        <v>21</v>
      </c>
      <c r="G59" s="84"/>
      <c r="H59" s="82">
        <f>IF(AND(Data!$N$14=1,Data!B55&lt;&gt;""),Data!B55,IF(AND(Data!$N$14=2,Data!C55&lt;&gt;""),Data!C55,IF(AND(Data!$N$14=3,Data!D55&lt;&gt;""),Data!D55,IF(AND(Data!$N$14=4,Data!E55&lt;&gt;""),Data!E55,IF(AND(Data!$N$14=5,Data!F55&lt;&gt;""),Data!F55,IF(AND(Data!$N$14=6,Data!G55&lt;&gt;""),Data!G55,IF(AND(Data!$N$14=7,Data!H55&lt;&gt;""),Data!H55,IF(AND(Data!$N$14=8,Data!I55&lt;&gt;""),Data!I55,IF(AND(Data!$N$14=9,Data!J55&lt;&gt;""),Data!J55,IF(AND(Data!$N$14=10,Data!K55&lt;&gt;""),Data!K55,""))))))))))</f>
        <v>4127</v>
      </c>
    </row>
    <row r="60" spans="1:8" ht="14" x14ac:dyDescent="0.15">
      <c r="A60" s="12">
        <v>1</v>
      </c>
      <c r="B60" s="82">
        <f>IF(AND(Data!$N$8=1,Data!B56&lt;&gt;""),Data!B56,IF(AND(Data!$N$8=2,Data!C56&lt;&gt;""),Data!C56,IF(AND(Data!$N$8=3,Data!D56&lt;&gt;""),Data!D56,IF(AND(Data!$N$8=4,Data!E56&lt;&gt;""),Data!E56,IF(AND(Data!$N$8=5,Data!F56&lt;&gt;""),Data!F56,IF(AND(Data!$N$8=6,Data!G56&lt;&gt;""),Data!G56,IF(AND(Data!$N$8=7,Data!H56&lt;&gt;""),Data!H56,IF(AND(Data!$N$8=8,Data!I56&lt;&gt;""),Data!I56,IF(AND(Data!$N$8=9,Data!J56&lt;&gt;""),Data!J56,IF(AND(Data!$N$8=10,Data!K56&lt;&gt;""),Data!K56,""))))))))))</f>
        <v>69</v>
      </c>
      <c r="C60" s="83">
        <f>IF(AND(Data!$N$9=1,Data!B56&lt;&gt;""),Data!B56,IF(AND(Data!$N$9=2,Data!C56&lt;&gt;""),Data!C56,IF(AND(Data!$N$9=3,Data!D56&lt;&gt;""),Data!D56,IF(AND(Data!$N$9=4,Data!E56&lt;&gt;""),Data!E56,IF(AND(Data!$N$9=5,Data!F56&lt;&gt;""),Data!F56,IF(AND(Data!$N$9=6,Data!G56&lt;&gt;""),Data!G56,IF(AND(Data!$N$9=7,Data!H56&lt;&gt;""),Data!H56,IF(AND(Data!$N$9=8,Data!I56&lt;&gt;""),Data!I56,IF(AND(Data!$N$9=9,Data!J56&lt;&gt;""),Data!J56,IF(AND(Data!$N$9=10,Data!K56&lt;&gt;""),Data!K56,""))))))))))</f>
        <v>6</v>
      </c>
      <c r="D60" s="83">
        <f>IF(AND(Data!$N$10=1,Data!B56&lt;&gt;""),Data!B56,IF(AND(Data!$N$10=2,Data!C56&lt;&gt;""),Data!C56,IF(AND(Data!$N$10=3,Data!D56&lt;&gt;""),Data!D56,IF(AND(Data!$N$10=4,Data!E56&lt;&gt;""),Data!E56,IF(AND(Data!$N$10=5,Data!F56&lt;&gt;""),Data!F56,IF(AND(Data!$N$10=6,Data!G56&lt;&gt;""),Data!G56,IF(AND(Data!$N$10=7,Data!H56&lt;&gt;""),Data!H56,IF(AND(Data!$N$10=8,Data!I56&lt;&gt;""),Data!I56,IF(AND(Data!$N$10=9,Data!J56&lt;&gt;""),Data!J56,IF(AND(Data!$N$10=10,Data!K56&lt;&gt;""),Data!K56,""))))))))))</f>
        <v>1</v>
      </c>
      <c r="E60" s="83">
        <f>IF(AND(Data!$N$11=1,Data!B56&lt;&gt;""),Data!B56,IF(AND(Data!$N$11=2,Data!C56&lt;&gt;""),Data!C56,IF(AND(Data!$N$11=3,Data!D56&lt;&gt;""),Data!D56,IF(AND(Data!$N$11=4,Data!E56&lt;&gt;""),Data!E56,IF(AND(Data!$N$11=5,Data!F56&lt;&gt;""),Data!F56,IF(AND(Data!$N$11=6,Data!G56&lt;&gt;""),Data!G56,IF(AND(Data!$N$11=7,Data!H56&lt;&gt;""),Data!H56,IF(AND(Data!$N$11=8,Data!I56&lt;&gt;""),Data!I56,IF(AND(Data!$N$11=9,Data!J56&lt;&gt;""),Data!J56,IF(AND(Data!$N$11=10,Data!K56&lt;&gt;""),Data!K56,""))))))))))</f>
        <v>0</v>
      </c>
      <c r="F60" s="83">
        <f>IF(AND(Data!$N$12=1,Data!B56&lt;&gt;""),Data!B56,IF(AND(Data!$N$12=2,Data!C56&lt;&gt;""),Data!C56,IF(AND(Data!$N$12=3,Data!D56&lt;&gt;""),Data!D56,IF(AND(Data!$N$12=4,Data!E56&lt;&gt;""),Data!E56,IF(AND(Data!$N$12=5,Data!F56&lt;&gt;""),Data!F56,IF(AND(Data!$N$12=6,Data!G56&lt;&gt;""),Data!G56,IF(AND(Data!$N$12=7,Data!H56&lt;&gt;""),Data!H56,IF(AND(Data!$N$12=8,Data!I56&lt;&gt;""),Data!I56,IF(AND(Data!$N$12=9,Data!J56&lt;&gt;""),Data!J56,IF(AND(Data!$N$12=10,Data!K56&lt;&gt;""),Data!K56,""))))))))))</f>
        <v>23</v>
      </c>
      <c r="G60" s="84"/>
      <c r="H60" s="82">
        <f>IF(AND(Data!$N$14=1,Data!B56&lt;&gt;""),Data!B56,IF(AND(Data!$N$14=2,Data!C56&lt;&gt;""),Data!C56,IF(AND(Data!$N$14=3,Data!D56&lt;&gt;""),Data!D56,IF(AND(Data!$N$14=4,Data!E56&lt;&gt;""),Data!E56,IF(AND(Data!$N$14=5,Data!F56&lt;&gt;""),Data!F56,IF(AND(Data!$N$14=6,Data!G56&lt;&gt;""),Data!G56,IF(AND(Data!$N$14=7,Data!H56&lt;&gt;""),Data!H56,IF(AND(Data!$N$14=8,Data!I56&lt;&gt;""),Data!I56,IF(AND(Data!$N$14=9,Data!J56&lt;&gt;""),Data!J56,IF(AND(Data!$N$14=10,Data!K56&lt;&gt;""),Data!K56,""))))))))))</f>
        <v>4127</v>
      </c>
    </row>
    <row r="61" spans="1:8" ht="14" x14ac:dyDescent="0.15">
      <c r="A61" s="12">
        <v>1</v>
      </c>
      <c r="B61" s="82">
        <f>IF(AND(Data!$N$8=1,Data!B57&lt;&gt;""),Data!B57,IF(AND(Data!$N$8=2,Data!C57&lt;&gt;""),Data!C57,IF(AND(Data!$N$8=3,Data!D57&lt;&gt;""),Data!D57,IF(AND(Data!$N$8=4,Data!E57&lt;&gt;""),Data!E57,IF(AND(Data!$N$8=5,Data!F57&lt;&gt;""),Data!F57,IF(AND(Data!$N$8=6,Data!G57&lt;&gt;""),Data!G57,IF(AND(Data!$N$8=7,Data!H57&lt;&gt;""),Data!H57,IF(AND(Data!$N$8=8,Data!I57&lt;&gt;""),Data!I57,IF(AND(Data!$N$8=9,Data!J57&lt;&gt;""),Data!J57,IF(AND(Data!$N$8=10,Data!K57&lt;&gt;""),Data!K57,""))))))))))</f>
        <v>153</v>
      </c>
      <c r="C61" s="83">
        <f>IF(AND(Data!$N$9=1,Data!B57&lt;&gt;""),Data!B57,IF(AND(Data!$N$9=2,Data!C57&lt;&gt;""),Data!C57,IF(AND(Data!$N$9=3,Data!D57&lt;&gt;""),Data!D57,IF(AND(Data!$N$9=4,Data!E57&lt;&gt;""),Data!E57,IF(AND(Data!$N$9=5,Data!F57&lt;&gt;""),Data!F57,IF(AND(Data!$N$9=6,Data!G57&lt;&gt;""),Data!G57,IF(AND(Data!$N$9=7,Data!H57&lt;&gt;""),Data!H57,IF(AND(Data!$N$9=8,Data!I57&lt;&gt;""),Data!I57,IF(AND(Data!$N$9=9,Data!J57&lt;&gt;""),Data!J57,IF(AND(Data!$N$9=10,Data!K57&lt;&gt;""),Data!K57,""))))))))))</f>
        <v>3</v>
      </c>
      <c r="D61" s="83">
        <f>IF(AND(Data!$N$10=1,Data!B57&lt;&gt;""),Data!B57,IF(AND(Data!$N$10=2,Data!C57&lt;&gt;""),Data!C57,IF(AND(Data!$N$10=3,Data!D57&lt;&gt;""),Data!D57,IF(AND(Data!$N$10=4,Data!E57&lt;&gt;""),Data!E57,IF(AND(Data!$N$10=5,Data!F57&lt;&gt;""),Data!F57,IF(AND(Data!$N$10=6,Data!G57&lt;&gt;""),Data!G57,IF(AND(Data!$N$10=7,Data!H57&lt;&gt;""),Data!H57,IF(AND(Data!$N$10=8,Data!I57&lt;&gt;""),Data!I57,IF(AND(Data!$N$10=9,Data!J57&lt;&gt;""),Data!J57,IF(AND(Data!$N$10=10,Data!K57&lt;&gt;""),Data!K57,""))))))))))</f>
        <v>0</v>
      </c>
      <c r="E61" s="83">
        <f>IF(AND(Data!$N$11=1,Data!B57&lt;&gt;""),Data!B57,IF(AND(Data!$N$11=2,Data!C57&lt;&gt;""),Data!C57,IF(AND(Data!$N$11=3,Data!D57&lt;&gt;""),Data!D57,IF(AND(Data!$N$11=4,Data!E57&lt;&gt;""),Data!E57,IF(AND(Data!$N$11=5,Data!F57&lt;&gt;""),Data!F57,IF(AND(Data!$N$11=6,Data!G57&lt;&gt;""),Data!G57,IF(AND(Data!$N$11=7,Data!H57&lt;&gt;""),Data!H57,IF(AND(Data!$N$11=8,Data!I57&lt;&gt;""),Data!I57,IF(AND(Data!$N$11=9,Data!J57&lt;&gt;""),Data!J57,IF(AND(Data!$N$11=10,Data!K57&lt;&gt;""),Data!K57,""))))))))))</f>
        <v>0</v>
      </c>
      <c r="F61" s="83">
        <f>IF(AND(Data!$N$12=1,Data!B57&lt;&gt;""),Data!B57,IF(AND(Data!$N$12=2,Data!C57&lt;&gt;""),Data!C57,IF(AND(Data!$N$12=3,Data!D57&lt;&gt;""),Data!D57,IF(AND(Data!$N$12=4,Data!E57&lt;&gt;""),Data!E57,IF(AND(Data!$N$12=5,Data!F57&lt;&gt;""),Data!F57,IF(AND(Data!$N$12=6,Data!G57&lt;&gt;""),Data!G57,IF(AND(Data!$N$12=7,Data!H57&lt;&gt;""),Data!H57,IF(AND(Data!$N$12=8,Data!I57&lt;&gt;""),Data!I57,IF(AND(Data!$N$12=9,Data!J57&lt;&gt;""),Data!J57,IF(AND(Data!$N$12=10,Data!K57&lt;&gt;""),Data!K57,""))))))))))</f>
        <v>42</v>
      </c>
      <c r="G61" s="84"/>
      <c r="H61" s="82">
        <f>IF(AND(Data!$N$14=1,Data!B57&lt;&gt;""),Data!B57,IF(AND(Data!$N$14=2,Data!C57&lt;&gt;""),Data!C57,IF(AND(Data!$N$14=3,Data!D57&lt;&gt;""),Data!D57,IF(AND(Data!$N$14=4,Data!E57&lt;&gt;""),Data!E57,IF(AND(Data!$N$14=5,Data!F57&lt;&gt;""),Data!F57,IF(AND(Data!$N$14=6,Data!G57&lt;&gt;""),Data!G57,IF(AND(Data!$N$14=7,Data!H57&lt;&gt;""),Data!H57,IF(AND(Data!$N$14=8,Data!I57&lt;&gt;""),Data!I57,IF(AND(Data!$N$14=9,Data!J57&lt;&gt;""),Data!J57,IF(AND(Data!$N$14=10,Data!K57&lt;&gt;""),Data!K57,""))))))))))</f>
        <v>4137</v>
      </c>
    </row>
    <row r="62" spans="1:8" ht="14" x14ac:dyDescent="0.15">
      <c r="A62" s="12">
        <v>1</v>
      </c>
      <c r="B62" s="82">
        <f>IF(AND(Data!$N$8=1,Data!B58&lt;&gt;""),Data!B58,IF(AND(Data!$N$8=2,Data!C58&lt;&gt;""),Data!C58,IF(AND(Data!$N$8=3,Data!D58&lt;&gt;""),Data!D58,IF(AND(Data!$N$8=4,Data!E58&lt;&gt;""),Data!E58,IF(AND(Data!$N$8=5,Data!F58&lt;&gt;""),Data!F58,IF(AND(Data!$N$8=6,Data!G58&lt;&gt;""),Data!G58,IF(AND(Data!$N$8=7,Data!H58&lt;&gt;""),Data!H58,IF(AND(Data!$N$8=8,Data!I58&lt;&gt;""),Data!I58,IF(AND(Data!$N$8=9,Data!J58&lt;&gt;""),Data!J58,IF(AND(Data!$N$8=10,Data!K58&lt;&gt;""),Data!K58,""))))))))))</f>
        <v>70</v>
      </c>
      <c r="C62" s="83">
        <f>IF(AND(Data!$N$9=1,Data!B58&lt;&gt;""),Data!B58,IF(AND(Data!$N$9=2,Data!C58&lt;&gt;""),Data!C58,IF(AND(Data!$N$9=3,Data!D58&lt;&gt;""),Data!D58,IF(AND(Data!$N$9=4,Data!E58&lt;&gt;""),Data!E58,IF(AND(Data!$N$9=5,Data!F58&lt;&gt;""),Data!F58,IF(AND(Data!$N$9=6,Data!G58&lt;&gt;""),Data!G58,IF(AND(Data!$N$9=7,Data!H58&lt;&gt;""),Data!H58,IF(AND(Data!$N$9=8,Data!I58&lt;&gt;""),Data!I58,IF(AND(Data!$N$9=9,Data!J58&lt;&gt;""),Data!J58,IF(AND(Data!$N$9=10,Data!K58&lt;&gt;""),Data!K58,""))))))))))</f>
        <v>6</v>
      </c>
      <c r="D62" s="83">
        <f>IF(AND(Data!$N$10=1,Data!B58&lt;&gt;""),Data!B58,IF(AND(Data!$N$10=2,Data!C58&lt;&gt;""),Data!C58,IF(AND(Data!$N$10=3,Data!D58&lt;&gt;""),Data!D58,IF(AND(Data!$N$10=4,Data!E58&lt;&gt;""),Data!E58,IF(AND(Data!$N$10=5,Data!F58&lt;&gt;""),Data!F58,IF(AND(Data!$N$10=6,Data!G58&lt;&gt;""),Data!G58,IF(AND(Data!$N$10=7,Data!H58&lt;&gt;""),Data!H58,IF(AND(Data!$N$10=8,Data!I58&lt;&gt;""),Data!I58,IF(AND(Data!$N$10=9,Data!J58&lt;&gt;""),Data!J58,IF(AND(Data!$N$10=10,Data!K58&lt;&gt;""),Data!K58,""))))))))))</f>
        <v>1</v>
      </c>
      <c r="E62" s="83">
        <f>IF(AND(Data!$N$11=1,Data!B58&lt;&gt;""),Data!B58,IF(AND(Data!$N$11=2,Data!C58&lt;&gt;""),Data!C58,IF(AND(Data!$N$11=3,Data!D58&lt;&gt;""),Data!D58,IF(AND(Data!$N$11=4,Data!E58&lt;&gt;""),Data!E58,IF(AND(Data!$N$11=5,Data!F58&lt;&gt;""),Data!F58,IF(AND(Data!$N$11=6,Data!G58&lt;&gt;""),Data!G58,IF(AND(Data!$N$11=7,Data!H58&lt;&gt;""),Data!H58,IF(AND(Data!$N$11=8,Data!I58&lt;&gt;""),Data!I58,IF(AND(Data!$N$11=9,Data!J58&lt;&gt;""),Data!J58,IF(AND(Data!$N$11=10,Data!K58&lt;&gt;""),Data!K58,""))))))))))</f>
        <v>0</v>
      </c>
      <c r="F62" s="83">
        <f>IF(AND(Data!$N$12=1,Data!B58&lt;&gt;""),Data!B58,IF(AND(Data!$N$12=2,Data!C58&lt;&gt;""),Data!C58,IF(AND(Data!$N$12=3,Data!D58&lt;&gt;""),Data!D58,IF(AND(Data!$N$12=4,Data!E58&lt;&gt;""),Data!E58,IF(AND(Data!$N$12=5,Data!F58&lt;&gt;""),Data!F58,IF(AND(Data!$N$12=6,Data!G58&lt;&gt;""),Data!G58,IF(AND(Data!$N$12=7,Data!H58&lt;&gt;""),Data!H58,IF(AND(Data!$N$12=8,Data!I58&lt;&gt;""),Data!I58,IF(AND(Data!$N$12=9,Data!J58&lt;&gt;""),Data!J58,IF(AND(Data!$N$12=10,Data!K58&lt;&gt;""),Data!K58,""))))))))))</f>
        <v>25</v>
      </c>
      <c r="G62" s="84"/>
      <c r="H62" s="82">
        <f>IF(AND(Data!$N$14=1,Data!B58&lt;&gt;""),Data!B58,IF(AND(Data!$N$14=2,Data!C58&lt;&gt;""),Data!C58,IF(AND(Data!$N$14=3,Data!D58&lt;&gt;""),Data!D58,IF(AND(Data!$N$14=4,Data!E58&lt;&gt;""),Data!E58,IF(AND(Data!$N$14=5,Data!F58&lt;&gt;""),Data!F58,IF(AND(Data!$N$14=6,Data!G58&lt;&gt;""),Data!G58,IF(AND(Data!$N$14=7,Data!H58&lt;&gt;""),Data!H58,IF(AND(Data!$N$14=8,Data!I58&lt;&gt;""),Data!I58,IF(AND(Data!$N$14=9,Data!J58&lt;&gt;""),Data!J58,IF(AND(Data!$N$14=10,Data!K58&lt;&gt;""),Data!K58,""))))))))))</f>
        <v>4138</v>
      </c>
    </row>
    <row r="63" spans="1:8" ht="14" x14ac:dyDescent="0.15">
      <c r="A63" s="12">
        <v>1</v>
      </c>
      <c r="B63" s="82">
        <f>IF(AND(Data!$N$8=1,Data!B59&lt;&gt;""),Data!B59,IF(AND(Data!$N$8=2,Data!C59&lt;&gt;""),Data!C59,IF(AND(Data!$N$8=3,Data!D59&lt;&gt;""),Data!D59,IF(AND(Data!$N$8=4,Data!E59&lt;&gt;""),Data!E59,IF(AND(Data!$N$8=5,Data!F59&lt;&gt;""),Data!F59,IF(AND(Data!$N$8=6,Data!G59&lt;&gt;""),Data!G59,IF(AND(Data!$N$8=7,Data!H59&lt;&gt;""),Data!H59,IF(AND(Data!$N$8=8,Data!I59&lt;&gt;""),Data!I59,IF(AND(Data!$N$8=9,Data!J59&lt;&gt;""),Data!J59,IF(AND(Data!$N$8=10,Data!K59&lt;&gt;""),Data!K59,""))))))))))</f>
        <v>192</v>
      </c>
      <c r="C63" s="83">
        <f>IF(AND(Data!$N$9=1,Data!B59&lt;&gt;""),Data!B59,IF(AND(Data!$N$9=2,Data!C59&lt;&gt;""),Data!C59,IF(AND(Data!$N$9=3,Data!D59&lt;&gt;""),Data!D59,IF(AND(Data!$N$9=4,Data!E59&lt;&gt;""),Data!E59,IF(AND(Data!$N$9=5,Data!F59&lt;&gt;""),Data!F59,IF(AND(Data!$N$9=6,Data!G59&lt;&gt;""),Data!G59,IF(AND(Data!$N$9=7,Data!H59&lt;&gt;""),Data!H59,IF(AND(Data!$N$9=8,Data!I59&lt;&gt;""),Data!I59,IF(AND(Data!$N$9=9,Data!J59&lt;&gt;""),Data!J59,IF(AND(Data!$N$9=10,Data!K59&lt;&gt;""),Data!K59,""))))))))))</f>
        <v>2</v>
      </c>
      <c r="D63" s="83">
        <f>IF(AND(Data!$N$10=1,Data!B59&lt;&gt;""),Data!B59,IF(AND(Data!$N$10=2,Data!C59&lt;&gt;""),Data!C59,IF(AND(Data!$N$10=3,Data!D59&lt;&gt;""),Data!D59,IF(AND(Data!$N$10=4,Data!E59&lt;&gt;""),Data!E59,IF(AND(Data!$N$10=5,Data!F59&lt;&gt;""),Data!F59,IF(AND(Data!$N$10=6,Data!G59&lt;&gt;""),Data!G59,IF(AND(Data!$N$10=7,Data!H59&lt;&gt;""),Data!H59,IF(AND(Data!$N$10=8,Data!I59&lt;&gt;""),Data!I59,IF(AND(Data!$N$10=9,Data!J59&lt;&gt;""),Data!J59,IF(AND(Data!$N$10=10,Data!K59&lt;&gt;""),Data!K59,""))))))))))</f>
        <v>1</v>
      </c>
      <c r="E63" s="83">
        <f>IF(AND(Data!$N$11=1,Data!B59&lt;&gt;""),Data!B59,IF(AND(Data!$N$11=2,Data!C59&lt;&gt;""),Data!C59,IF(AND(Data!$N$11=3,Data!D59&lt;&gt;""),Data!D59,IF(AND(Data!$N$11=4,Data!E59&lt;&gt;""),Data!E59,IF(AND(Data!$N$11=5,Data!F59&lt;&gt;""),Data!F59,IF(AND(Data!$N$11=6,Data!G59&lt;&gt;""),Data!G59,IF(AND(Data!$N$11=7,Data!H59&lt;&gt;""),Data!H59,IF(AND(Data!$N$11=8,Data!I59&lt;&gt;""),Data!I59,IF(AND(Data!$N$11=9,Data!J59&lt;&gt;""),Data!J59,IF(AND(Data!$N$11=10,Data!K59&lt;&gt;""),Data!K59,""))))))))))</f>
        <v>1</v>
      </c>
      <c r="F63" s="83">
        <f>IF(AND(Data!$N$12=1,Data!B59&lt;&gt;""),Data!B59,IF(AND(Data!$N$12=2,Data!C59&lt;&gt;""),Data!C59,IF(AND(Data!$N$12=3,Data!D59&lt;&gt;""),Data!D59,IF(AND(Data!$N$12=4,Data!E59&lt;&gt;""),Data!E59,IF(AND(Data!$N$12=5,Data!F59&lt;&gt;""),Data!F59,IF(AND(Data!$N$12=6,Data!G59&lt;&gt;""),Data!G59,IF(AND(Data!$N$12=7,Data!H59&lt;&gt;""),Data!H59,IF(AND(Data!$N$12=8,Data!I59&lt;&gt;""),Data!I59,IF(AND(Data!$N$12=9,Data!J59&lt;&gt;""),Data!J59,IF(AND(Data!$N$12=10,Data!K59&lt;&gt;""),Data!K59,""))))))))))</f>
        <v>48</v>
      </c>
      <c r="G63" s="84"/>
      <c r="H63" s="82">
        <f>IF(AND(Data!$N$14=1,Data!B59&lt;&gt;""),Data!B59,IF(AND(Data!$N$14=2,Data!C59&lt;&gt;""),Data!C59,IF(AND(Data!$N$14=3,Data!D59&lt;&gt;""),Data!D59,IF(AND(Data!$N$14=4,Data!E59&lt;&gt;""),Data!E59,IF(AND(Data!$N$14=5,Data!F59&lt;&gt;""),Data!F59,IF(AND(Data!$N$14=6,Data!G59&lt;&gt;""),Data!G59,IF(AND(Data!$N$14=7,Data!H59&lt;&gt;""),Data!H59,IF(AND(Data!$N$14=8,Data!I59&lt;&gt;""),Data!I59,IF(AND(Data!$N$14=9,Data!J59&lt;&gt;""),Data!J59,IF(AND(Data!$N$14=10,Data!K59&lt;&gt;""),Data!K59,""))))))))))</f>
        <v>4157</v>
      </c>
    </row>
    <row r="64" spans="1:8" ht="14" x14ac:dyDescent="0.15">
      <c r="A64" s="12">
        <v>1</v>
      </c>
      <c r="B64" s="82">
        <f>IF(AND(Data!$N$8=1,Data!B60&lt;&gt;""),Data!B60,IF(AND(Data!$N$8=2,Data!C60&lt;&gt;""),Data!C60,IF(AND(Data!$N$8=3,Data!D60&lt;&gt;""),Data!D60,IF(AND(Data!$N$8=4,Data!E60&lt;&gt;""),Data!E60,IF(AND(Data!$N$8=5,Data!F60&lt;&gt;""),Data!F60,IF(AND(Data!$N$8=6,Data!G60&lt;&gt;""),Data!G60,IF(AND(Data!$N$8=7,Data!H60&lt;&gt;""),Data!H60,IF(AND(Data!$N$8=8,Data!I60&lt;&gt;""),Data!I60,IF(AND(Data!$N$8=9,Data!J60&lt;&gt;""),Data!J60,IF(AND(Data!$N$8=10,Data!K60&lt;&gt;""),Data!K60,""))))))))))</f>
        <v>193</v>
      </c>
      <c r="C64" s="83">
        <f>IF(AND(Data!$N$9=1,Data!B60&lt;&gt;""),Data!B60,IF(AND(Data!$N$9=2,Data!C60&lt;&gt;""),Data!C60,IF(AND(Data!$N$9=3,Data!D60&lt;&gt;""),Data!D60,IF(AND(Data!$N$9=4,Data!E60&lt;&gt;""),Data!E60,IF(AND(Data!$N$9=5,Data!F60&lt;&gt;""),Data!F60,IF(AND(Data!$N$9=6,Data!G60&lt;&gt;""),Data!G60,IF(AND(Data!$N$9=7,Data!H60&lt;&gt;""),Data!H60,IF(AND(Data!$N$9=8,Data!I60&lt;&gt;""),Data!I60,IF(AND(Data!$N$9=9,Data!J60&lt;&gt;""),Data!J60,IF(AND(Data!$N$9=10,Data!K60&lt;&gt;""),Data!K60,""))))))))))</f>
        <v>2</v>
      </c>
      <c r="D64" s="83">
        <f>IF(AND(Data!$N$10=1,Data!B60&lt;&gt;""),Data!B60,IF(AND(Data!$N$10=2,Data!C60&lt;&gt;""),Data!C60,IF(AND(Data!$N$10=3,Data!D60&lt;&gt;""),Data!D60,IF(AND(Data!$N$10=4,Data!E60&lt;&gt;""),Data!E60,IF(AND(Data!$N$10=5,Data!F60&lt;&gt;""),Data!F60,IF(AND(Data!$N$10=6,Data!G60&lt;&gt;""),Data!G60,IF(AND(Data!$N$10=7,Data!H60&lt;&gt;""),Data!H60,IF(AND(Data!$N$10=8,Data!I60&lt;&gt;""),Data!I60,IF(AND(Data!$N$10=9,Data!J60&lt;&gt;""),Data!J60,IF(AND(Data!$N$10=10,Data!K60&lt;&gt;""),Data!K60,""))))))))))</f>
        <v>1</v>
      </c>
      <c r="E64" s="83">
        <f>IF(AND(Data!$N$11=1,Data!B60&lt;&gt;""),Data!B60,IF(AND(Data!$N$11=2,Data!C60&lt;&gt;""),Data!C60,IF(AND(Data!$N$11=3,Data!D60&lt;&gt;""),Data!D60,IF(AND(Data!$N$11=4,Data!E60&lt;&gt;""),Data!E60,IF(AND(Data!$N$11=5,Data!F60&lt;&gt;""),Data!F60,IF(AND(Data!$N$11=6,Data!G60&lt;&gt;""),Data!G60,IF(AND(Data!$N$11=7,Data!H60&lt;&gt;""),Data!H60,IF(AND(Data!$N$11=8,Data!I60&lt;&gt;""),Data!I60,IF(AND(Data!$N$11=9,Data!J60&lt;&gt;""),Data!J60,IF(AND(Data!$N$11=10,Data!K60&lt;&gt;""),Data!K60,""))))))))))</f>
        <v>1</v>
      </c>
      <c r="F64" s="83">
        <f>IF(AND(Data!$N$12=1,Data!B60&lt;&gt;""),Data!B60,IF(AND(Data!$N$12=2,Data!C60&lt;&gt;""),Data!C60,IF(AND(Data!$N$12=3,Data!D60&lt;&gt;""),Data!D60,IF(AND(Data!$N$12=4,Data!E60&lt;&gt;""),Data!E60,IF(AND(Data!$N$12=5,Data!F60&lt;&gt;""),Data!F60,IF(AND(Data!$N$12=6,Data!G60&lt;&gt;""),Data!G60,IF(AND(Data!$N$12=7,Data!H60&lt;&gt;""),Data!H60,IF(AND(Data!$N$12=8,Data!I60&lt;&gt;""),Data!I60,IF(AND(Data!$N$12=9,Data!J60&lt;&gt;""),Data!J60,IF(AND(Data!$N$12=10,Data!K60&lt;&gt;""),Data!K60,""))))))))))</f>
        <v>48</v>
      </c>
      <c r="G64" s="84"/>
      <c r="H64" s="82">
        <f>IF(AND(Data!$N$14=1,Data!B60&lt;&gt;""),Data!B60,IF(AND(Data!$N$14=2,Data!C60&lt;&gt;""),Data!C60,IF(AND(Data!$N$14=3,Data!D60&lt;&gt;""),Data!D60,IF(AND(Data!$N$14=4,Data!E60&lt;&gt;""),Data!E60,IF(AND(Data!$N$14=5,Data!F60&lt;&gt;""),Data!F60,IF(AND(Data!$N$14=6,Data!G60&lt;&gt;""),Data!G60,IF(AND(Data!$N$14=7,Data!H60&lt;&gt;""),Data!H60,IF(AND(Data!$N$14=8,Data!I60&lt;&gt;""),Data!I60,IF(AND(Data!$N$14=9,Data!J60&lt;&gt;""),Data!J60,IF(AND(Data!$N$14=10,Data!K60&lt;&gt;""),Data!K60,""))))))))))</f>
        <v>4169</v>
      </c>
    </row>
    <row r="65" spans="1:8" ht="14" x14ac:dyDescent="0.15">
      <c r="A65" s="12">
        <v>1</v>
      </c>
      <c r="B65" s="82">
        <f>IF(AND(Data!$N$8=1,Data!B61&lt;&gt;""),Data!B61,IF(AND(Data!$N$8=2,Data!C61&lt;&gt;""),Data!C61,IF(AND(Data!$N$8=3,Data!D61&lt;&gt;""),Data!D61,IF(AND(Data!$N$8=4,Data!E61&lt;&gt;""),Data!E61,IF(AND(Data!$N$8=5,Data!F61&lt;&gt;""),Data!F61,IF(AND(Data!$N$8=6,Data!G61&lt;&gt;""),Data!G61,IF(AND(Data!$N$8=7,Data!H61&lt;&gt;""),Data!H61,IF(AND(Data!$N$8=8,Data!I61&lt;&gt;""),Data!I61,IF(AND(Data!$N$8=9,Data!J61&lt;&gt;""),Data!J61,IF(AND(Data!$N$8=10,Data!K61&lt;&gt;""),Data!K61,""))))))))))</f>
        <v>165</v>
      </c>
      <c r="C65" s="83">
        <f>IF(AND(Data!$N$9=1,Data!B61&lt;&gt;""),Data!B61,IF(AND(Data!$N$9=2,Data!C61&lt;&gt;""),Data!C61,IF(AND(Data!$N$9=3,Data!D61&lt;&gt;""),Data!D61,IF(AND(Data!$N$9=4,Data!E61&lt;&gt;""),Data!E61,IF(AND(Data!$N$9=5,Data!F61&lt;&gt;""),Data!F61,IF(AND(Data!$N$9=6,Data!G61&lt;&gt;""),Data!G61,IF(AND(Data!$N$9=7,Data!H61&lt;&gt;""),Data!H61,IF(AND(Data!$N$9=8,Data!I61&lt;&gt;""),Data!I61,IF(AND(Data!$N$9=9,Data!J61&lt;&gt;""),Data!J61,IF(AND(Data!$N$9=10,Data!K61&lt;&gt;""),Data!K61,""))))))))))</f>
        <v>2</v>
      </c>
      <c r="D65" s="83">
        <f>IF(AND(Data!$N$10=1,Data!B61&lt;&gt;""),Data!B61,IF(AND(Data!$N$10=2,Data!C61&lt;&gt;""),Data!C61,IF(AND(Data!$N$10=3,Data!D61&lt;&gt;""),Data!D61,IF(AND(Data!$N$10=4,Data!E61&lt;&gt;""),Data!E61,IF(AND(Data!$N$10=5,Data!F61&lt;&gt;""),Data!F61,IF(AND(Data!$N$10=6,Data!G61&lt;&gt;""),Data!G61,IF(AND(Data!$N$10=7,Data!H61&lt;&gt;""),Data!H61,IF(AND(Data!$N$10=8,Data!I61&lt;&gt;""),Data!I61,IF(AND(Data!$N$10=9,Data!J61&lt;&gt;""),Data!J61,IF(AND(Data!$N$10=10,Data!K61&lt;&gt;""),Data!K61,""))))))))))</f>
        <v>0</v>
      </c>
      <c r="E65" s="83">
        <f>IF(AND(Data!$N$11=1,Data!B61&lt;&gt;""),Data!B61,IF(AND(Data!$N$11=2,Data!C61&lt;&gt;""),Data!C61,IF(AND(Data!$N$11=3,Data!D61&lt;&gt;""),Data!D61,IF(AND(Data!$N$11=4,Data!E61&lt;&gt;""),Data!E61,IF(AND(Data!$N$11=5,Data!F61&lt;&gt;""),Data!F61,IF(AND(Data!$N$11=6,Data!G61&lt;&gt;""),Data!G61,IF(AND(Data!$N$11=7,Data!H61&lt;&gt;""),Data!H61,IF(AND(Data!$N$11=8,Data!I61&lt;&gt;""),Data!I61,IF(AND(Data!$N$11=9,Data!J61&lt;&gt;""),Data!J61,IF(AND(Data!$N$11=10,Data!K61&lt;&gt;""),Data!K61,""))))))))))</f>
        <v>1</v>
      </c>
      <c r="F65" s="83">
        <f>IF(AND(Data!$N$12=1,Data!B61&lt;&gt;""),Data!B61,IF(AND(Data!$N$12=2,Data!C61&lt;&gt;""),Data!C61,IF(AND(Data!$N$12=3,Data!D61&lt;&gt;""),Data!D61,IF(AND(Data!$N$12=4,Data!E61&lt;&gt;""),Data!E61,IF(AND(Data!$N$12=5,Data!F61&lt;&gt;""),Data!F61,IF(AND(Data!$N$12=6,Data!G61&lt;&gt;""),Data!G61,IF(AND(Data!$N$12=7,Data!H61&lt;&gt;""),Data!H61,IF(AND(Data!$N$12=8,Data!I61&lt;&gt;""),Data!I61,IF(AND(Data!$N$12=9,Data!J61&lt;&gt;""),Data!J61,IF(AND(Data!$N$12=10,Data!K61&lt;&gt;""),Data!K61,""))))))))))</f>
        <v>38</v>
      </c>
      <c r="G65" s="84"/>
      <c r="H65" s="82">
        <f>IF(AND(Data!$N$14=1,Data!B61&lt;&gt;""),Data!B61,IF(AND(Data!$N$14=2,Data!C61&lt;&gt;""),Data!C61,IF(AND(Data!$N$14=3,Data!D61&lt;&gt;""),Data!D61,IF(AND(Data!$N$14=4,Data!E61&lt;&gt;""),Data!E61,IF(AND(Data!$N$14=5,Data!F61&lt;&gt;""),Data!F61,IF(AND(Data!$N$14=6,Data!G61&lt;&gt;""),Data!G61,IF(AND(Data!$N$14=7,Data!H61&lt;&gt;""),Data!H61,IF(AND(Data!$N$14=8,Data!I61&lt;&gt;""),Data!I61,IF(AND(Data!$N$14=9,Data!J61&lt;&gt;""),Data!J61,IF(AND(Data!$N$14=10,Data!K61&lt;&gt;""),Data!K61,""))))))))))</f>
        <v>4170</v>
      </c>
    </row>
    <row r="66" spans="1:8" ht="14" x14ac:dyDescent="0.15">
      <c r="A66" s="12">
        <v>1</v>
      </c>
      <c r="B66" s="82">
        <f>IF(AND(Data!$N$8=1,Data!B62&lt;&gt;""),Data!B62,IF(AND(Data!$N$8=2,Data!C62&lt;&gt;""),Data!C62,IF(AND(Data!$N$8=3,Data!D62&lt;&gt;""),Data!D62,IF(AND(Data!$N$8=4,Data!E62&lt;&gt;""),Data!E62,IF(AND(Data!$N$8=5,Data!F62&lt;&gt;""),Data!F62,IF(AND(Data!$N$8=6,Data!G62&lt;&gt;""),Data!G62,IF(AND(Data!$N$8=7,Data!H62&lt;&gt;""),Data!H62,IF(AND(Data!$N$8=8,Data!I62&lt;&gt;""),Data!I62,IF(AND(Data!$N$8=9,Data!J62&lt;&gt;""),Data!J62,IF(AND(Data!$N$8=10,Data!K62&lt;&gt;""),Data!K62,""))))))))))</f>
        <v>165</v>
      </c>
      <c r="C66" s="83">
        <f>IF(AND(Data!$N$9=1,Data!B62&lt;&gt;""),Data!B62,IF(AND(Data!$N$9=2,Data!C62&lt;&gt;""),Data!C62,IF(AND(Data!$N$9=3,Data!D62&lt;&gt;""),Data!D62,IF(AND(Data!$N$9=4,Data!E62&lt;&gt;""),Data!E62,IF(AND(Data!$N$9=5,Data!F62&lt;&gt;""),Data!F62,IF(AND(Data!$N$9=6,Data!G62&lt;&gt;""),Data!G62,IF(AND(Data!$N$9=7,Data!H62&lt;&gt;""),Data!H62,IF(AND(Data!$N$9=8,Data!I62&lt;&gt;""),Data!I62,IF(AND(Data!$N$9=9,Data!J62&lt;&gt;""),Data!J62,IF(AND(Data!$N$9=10,Data!K62&lt;&gt;""),Data!K62,""))))))))))</f>
        <v>2</v>
      </c>
      <c r="D66" s="83">
        <f>IF(AND(Data!$N$10=1,Data!B62&lt;&gt;""),Data!B62,IF(AND(Data!$N$10=2,Data!C62&lt;&gt;""),Data!C62,IF(AND(Data!$N$10=3,Data!D62&lt;&gt;""),Data!D62,IF(AND(Data!$N$10=4,Data!E62&lt;&gt;""),Data!E62,IF(AND(Data!$N$10=5,Data!F62&lt;&gt;""),Data!F62,IF(AND(Data!$N$10=6,Data!G62&lt;&gt;""),Data!G62,IF(AND(Data!$N$10=7,Data!H62&lt;&gt;""),Data!H62,IF(AND(Data!$N$10=8,Data!I62&lt;&gt;""),Data!I62,IF(AND(Data!$N$10=9,Data!J62&lt;&gt;""),Data!J62,IF(AND(Data!$N$10=10,Data!K62&lt;&gt;""),Data!K62,""))))))))))</f>
        <v>0</v>
      </c>
      <c r="E66" s="83">
        <f>IF(AND(Data!$N$11=1,Data!B62&lt;&gt;""),Data!B62,IF(AND(Data!$N$11=2,Data!C62&lt;&gt;""),Data!C62,IF(AND(Data!$N$11=3,Data!D62&lt;&gt;""),Data!D62,IF(AND(Data!$N$11=4,Data!E62&lt;&gt;""),Data!E62,IF(AND(Data!$N$11=5,Data!F62&lt;&gt;""),Data!F62,IF(AND(Data!$N$11=6,Data!G62&lt;&gt;""),Data!G62,IF(AND(Data!$N$11=7,Data!H62&lt;&gt;""),Data!H62,IF(AND(Data!$N$11=8,Data!I62&lt;&gt;""),Data!I62,IF(AND(Data!$N$11=9,Data!J62&lt;&gt;""),Data!J62,IF(AND(Data!$N$11=10,Data!K62&lt;&gt;""),Data!K62,""))))))))))</f>
        <v>1</v>
      </c>
      <c r="F66" s="83">
        <f>IF(AND(Data!$N$12=1,Data!B62&lt;&gt;""),Data!B62,IF(AND(Data!$N$12=2,Data!C62&lt;&gt;""),Data!C62,IF(AND(Data!$N$12=3,Data!D62&lt;&gt;""),Data!D62,IF(AND(Data!$N$12=4,Data!E62&lt;&gt;""),Data!E62,IF(AND(Data!$N$12=5,Data!F62&lt;&gt;""),Data!F62,IF(AND(Data!$N$12=6,Data!G62&lt;&gt;""),Data!G62,IF(AND(Data!$N$12=7,Data!H62&lt;&gt;""),Data!H62,IF(AND(Data!$N$12=8,Data!I62&lt;&gt;""),Data!I62,IF(AND(Data!$N$12=9,Data!J62&lt;&gt;""),Data!J62,IF(AND(Data!$N$12=10,Data!K62&lt;&gt;""),Data!K62,""))))))))))</f>
        <v>38</v>
      </c>
      <c r="G66" s="84"/>
      <c r="H66" s="82">
        <f>IF(AND(Data!$N$14=1,Data!B62&lt;&gt;""),Data!B62,IF(AND(Data!$N$14=2,Data!C62&lt;&gt;""),Data!C62,IF(AND(Data!$N$14=3,Data!D62&lt;&gt;""),Data!D62,IF(AND(Data!$N$14=4,Data!E62&lt;&gt;""),Data!E62,IF(AND(Data!$N$14=5,Data!F62&lt;&gt;""),Data!F62,IF(AND(Data!$N$14=6,Data!G62&lt;&gt;""),Data!G62,IF(AND(Data!$N$14=7,Data!H62&lt;&gt;""),Data!H62,IF(AND(Data!$N$14=8,Data!I62&lt;&gt;""),Data!I62,IF(AND(Data!$N$14=9,Data!J62&lt;&gt;""),Data!J62,IF(AND(Data!$N$14=10,Data!K62&lt;&gt;""),Data!K62,""))))))))))</f>
        <v>4170</v>
      </c>
    </row>
    <row r="67" spans="1:8" ht="14" x14ac:dyDescent="0.15">
      <c r="A67" s="12">
        <v>1</v>
      </c>
      <c r="B67" s="82">
        <f>IF(AND(Data!$N$8=1,Data!B63&lt;&gt;""),Data!B63,IF(AND(Data!$N$8=2,Data!C63&lt;&gt;""),Data!C63,IF(AND(Data!$N$8=3,Data!D63&lt;&gt;""),Data!D63,IF(AND(Data!$N$8=4,Data!E63&lt;&gt;""),Data!E63,IF(AND(Data!$N$8=5,Data!F63&lt;&gt;""),Data!F63,IF(AND(Data!$N$8=6,Data!G63&lt;&gt;""),Data!G63,IF(AND(Data!$N$8=7,Data!H63&lt;&gt;""),Data!H63,IF(AND(Data!$N$8=8,Data!I63&lt;&gt;""),Data!I63,IF(AND(Data!$N$8=9,Data!J63&lt;&gt;""),Data!J63,IF(AND(Data!$N$8=10,Data!K63&lt;&gt;""),Data!K63,""))))))))))</f>
        <v>166</v>
      </c>
      <c r="C67" s="83">
        <f>IF(AND(Data!$N$9=1,Data!B63&lt;&gt;""),Data!B63,IF(AND(Data!$N$9=2,Data!C63&lt;&gt;""),Data!C63,IF(AND(Data!$N$9=3,Data!D63&lt;&gt;""),Data!D63,IF(AND(Data!$N$9=4,Data!E63&lt;&gt;""),Data!E63,IF(AND(Data!$N$9=5,Data!F63&lt;&gt;""),Data!F63,IF(AND(Data!$N$9=6,Data!G63&lt;&gt;""),Data!G63,IF(AND(Data!$N$9=7,Data!H63&lt;&gt;""),Data!H63,IF(AND(Data!$N$9=8,Data!I63&lt;&gt;""),Data!I63,IF(AND(Data!$N$9=9,Data!J63&lt;&gt;""),Data!J63,IF(AND(Data!$N$9=10,Data!K63&lt;&gt;""),Data!K63,""))))))))))</f>
        <v>2</v>
      </c>
      <c r="D67" s="83">
        <f>IF(AND(Data!$N$10=1,Data!B63&lt;&gt;""),Data!B63,IF(AND(Data!$N$10=2,Data!C63&lt;&gt;""),Data!C63,IF(AND(Data!$N$10=3,Data!D63&lt;&gt;""),Data!D63,IF(AND(Data!$N$10=4,Data!E63&lt;&gt;""),Data!E63,IF(AND(Data!$N$10=5,Data!F63&lt;&gt;""),Data!F63,IF(AND(Data!$N$10=6,Data!G63&lt;&gt;""),Data!G63,IF(AND(Data!$N$10=7,Data!H63&lt;&gt;""),Data!H63,IF(AND(Data!$N$10=8,Data!I63&lt;&gt;""),Data!I63,IF(AND(Data!$N$10=9,Data!J63&lt;&gt;""),Data!J63,IF(AND(Data!$N$10=10,Data!K63&lt;&gt;""),Data!K63,""))))))))))</f>
        <v>0</v>
      </c>
      <c r="E67" s="83">
        <f>IF(AND(Data!$N$11=1,Data!B63&lt;&gt;""),Data!B63,IF(AND(Data!$N$11=2,Data!C63&lt;&gt;""),Data!C63,IF(AND(Data!$N$11=3,Data!D63&lt;&gt;""),Data!D63,IF(AND(Data!$N$11=4,Data!E63&lt;&gt;""),Data!E63,IF(AND(Data!$N$11=5,Data!F63&lt;&gt;""),Data!F63,IF(AND(Data!$N$11=6,Data!G63&lt;&gt;""),Data!G63,IF(AND(Data!$N$11=7,Data!H63&lt;&gt;""),Data!H63,IF(AND(Data!$N$11=8,Data!I63&lt;&gt;""),Data!I63,IF(AND(Data!$N$11=9,Data!J63&lt;&gt;""),Data!J63,IF(AND(Data!$N$11=10,Data!K63&lt;&gt;""),Data!K63,""))))))))))</f>
        <v>0</v>
      </c>
      <c r="F67" s="83">
        <f>IF(AND(Data!$N$12=1,Data!B63&lt;&gt;""),Data!B63,IF(AND(Data!$N$12=2,Data!C63&lt;&gt;""),Data!C63,IF(AND(Data!$N$12=3,Data!D63&lt;&gt;""),Data!D63,IF(AND(Data!$N$12=4,Data!E63&lt;&gt;""),Data!E63,IF(AND(Data!$N$12=5,Data!F63&lt;&gt;""),Data!F63,IF(AND(Data!$N$12=6,Data!G63&lt;&gt;""),Data!G63,IF(AND(Data!$N$12=7,Data!H63&lt;&gt;""),Data!H63,IF(AND(Data!$N$12=8,Data!I63&lt;&gt;""),Data!I63,IF(AND(Data!$N$12=9,Data!J63&lt;&gt;""),Data!J63,IF(AND(Data!$N$12=10,Data!K63&lt;&gt;""),Data!K63,""))))))))))</f>
        <v>41</v>
      </c>
      <c r="G67" s="84"/>
      <c r="H67" s="82">
        <f>IF(AND(Data!$N$14=1,Data!B63&lt;&gt;""),Data!B63,IF(AND(Data!$N$14=2,Data!C63&lt;&gt;""),Data!C63,IF(AND(Data!$N$14=3,Data!D63&lt;&gt;""),Data!D63,IF(AND(Data!$N$14=4,Data!E63&lt;&gt;""),Data!E63,IF(AND(Data!$N$14=5,Data!F63&lt;&gt;""),Data!F63,IF(AND(Data!$N$14=6,Data!G63&lt;&gt;""),Data!G63,IF(AND(Data!$N$14=7,Data!H63&lt;&gt;""),Data!H63,IF(AND(Data!$N$14=8,Data!I63&lt;&gt;""),Data!I63,IF(AND(Data!$N$14=9,Data!J63&lt;&gt;""),Data!J63,IF(AND(Data!$N$14=10,Data!K63&lt;&gt;""),Data!K63,""))))))))))</f>
        <v>4170</v>
      </c>
    </row>
    <row r="68" spans="1:8" ht="14" x14ac:dyDescent="0.15">
      <c r="A68" s="12">
        <v>1</v>
      </c>
      <c r="B68" s="82">
        <f>IF(AND(Data!$N$8=1,Data!B64&lt;&gt;""),Data!B64,IF(AND(Data!$N$8=2,Data!C64&lt;&gt;""),Data!C64,IF(AND(Data!$N$8=3,Data!D64&lt;&gt;""),Data!D64,IF(AND(Data!$N$8=4,Data!E64&lt;&gt;""),Data!E64,IF(AND(Data!$N$8=5,Data!F64&lt;&gt;""),Data!F64,IF(AND(Data!$N$8=6,Data!G64&lt;&gt;""),Data!G64,IF(AND(Data!$N$8=7,Data!H64&lt;&gt;""),Data!H64,IF(AND(Data!$N$8=8,Data!I64&lt;&gt;""),Data!I64,IF(AND(Data!$N$8=9,Data!J64&lt;&gt;""),Data!J64,IF(AND(Data!$N$8=10,Data!K64&lt;&gt;""),Data!K64,""))))))))))</f>
        <v>111</v>
      </c>
      <c r="C68" s="83">
        <f>IF(AND(Data!$N$9=1,Data!B64&lt;&gt;""),Data!B64,IF(AND(Data!$N$9=2,Data!C64&lt;&gt;""),Data!C64,IF(AND(Data!$N$9=3,Data!D64&lt;&gt;""),Data!D64,IF(AND(Data!$N$9=4,Data!E64&lt;&gt;""),Data!E64,IF(AND(Data!$N$9=5,Data!F64&lt;&gt;""),Data!F64,IF(AND(Data!$N$9=6,Data!G64&lt;&gt;""),Data!G64,IF(AND(Data!$N$9=7,Data!H64&lt;&gt;""),Data!H64,IF(AND(Data!$N$9=8,Data!I64&lt;&gt;""),Data!I64,IF(AND(Data!$N$9=9,Data!J64&lt;&gt;""),Data!J64,IF(AND(Data!$N$9=10,Data!K64&lt;&gt;""),Data!K64,""))))))))))</f>
        <v>5</v>
      </c>
      <c r="D68" s="83">
        <f>IF(AND(Data!$N$10=1,Data!B64&lt;&gt;""),Data!B64,IF(AND(Data!$N$10=2,Data!C64&lt;&gt;""),Data!C64,IF(AND(Data!$N$10=3,Data!D64&lt;&gt;""),Data!D64,IF(AND(Data!$N$10=4,Data!E64&lt;&gt;""),Data!E64,IF(AND(Data!$N$10=5,Data!F64&lt;&gt;""),Data!F64,IF(AND(Data!$N$10=6,Data!G64&lt;&gt;""),Data!G64,IF(AND(Data!$N$10=7,Data!H64&lt;&gt;""),Data!H64,IF(AND(Data!$N$10=8,Data!I64&lt;&gt;""),Data!I64,IF(AND(Data!$N$10=9,Data!J64&lt;&gt;""),Data!J64,IF(AND(Data!$N$10=10,Data!K64&lt;&gt;""),Data!K64,""))))))))))</f>
        <v>0</v>
      </c>
      <c r="E68" s="83">
        <f>IF(AND(Data!$N$11=1,Data!B64&lt;&gt;""),Data!B64,IF(AND(Data!$N$11=2,Data!C64&lt;&gt;""),Data!C64,IF(AND(Data!$N$11=3,Data!D64&lt;&gt;""),Data!D64,IF(AND(Data!$N$11=4,Data!E64&lt;&gt;""),Data!E64,IF(AND(Data!$N$11=5,Data!F64&lt;&gt;""),Data!F64,IF(AND(Data!$N$11=6,Data!G64&lt;&gt;""),Data!G64,IF(AND(Data!$N$11=7,Data!H64&lt;&gt;""),Data!H64,IF(AND(Data!$N$11=8,Data!I64&lt;&gt;""),Data!I64,IF(AND(Data!$N$11=9,Data!J64&lt;&gt;""),Data!J64,IF(AND(Data!$N$11=10,Data!K64&lt;&gt;""),Data!K64,""))))))))))</f>
        <v>0</v>
      </c>
      <c r="F68" s="83">
        <f>IF(AND(Data!$N$12=1,Data!B64&lt;&gt;""),Data!B64,IF(AND(Data!$N$12=2,Data!C64&lt;&gt;""),Data!C64,IF(AND(Data!$N$12=3,Data!D64&lt;&gt;""),Data!D64,IF(AND(Data!$N$12=4,Data!E64&lt;&gt;""),Data!E64,IF(AND(Data!$N$12=5,Data!F64&lt;&gt;""),Data!F64,IF(AND(Data!$N$12=6,Data!G64&lt;&gt;""),Data!G64,IF(AND(Data!$N$12=7,Data!H64&lt;&gt;""),Data!H64,IF(AND(Data!$N$12=8,Data!I64&lt;&gt;""),Data!I64,IF(AND(Data!$N$12=9,Data!J64&lt;&gt;""),Data!J64,IF(AND(Data!$N$12=10,Data!K64&lt;&gt;""),Data!K64,""))))))))))</f>
        <v>34</v>
      </c>
      <c r="G68" s="84"/>
      <c r="H68" s="82">
        <f>IF(AND(Data!$N$14=1,Data!B64&lt;&gt;""),Data!B64,IF(AND(Data!$N$14=2,Data!C64&lt;&gt;""),Data!C64,IF(AND(Data!$N$14=3,Data!D64&lt;&gt;""),Data!D64,IF(AND(Data!$N$14=4,Data!E64&lt;&gt;""),Data!E64,IF(AND(Data!$N$14=5,Data!F64&lt;&gt;""),Data!F64,IF(AND(Data!$N$14=6,Data!G64&lt;&gt;""),Data!G64,IF(AND(Data!$N$14=7,Data!H64&lt;&gt;""),Data!H64,IF(AND(Data!$N$14=8,Data!I64&lt;&gt;""),Data!I64,IF(AND(Data!$N$14=9,Data!J64&lt;&gt;""),Data!J64,IF(AND(Data!$N$14=10,Data!K64&lt;&gt;""),Data!K64,""))))))))))</f>
        <v>4171</v>
      </c>
    </row>
    <row r="69" spans="1:8" ht="14" x14ac:dyDescent="0.15">
      <c r="A69" s="12">
        <v>1</v>
      </c>
      <c r="B69" s="82">
        <f>IF(AND(Data!$N$8=1,Data!B65&lt;&gt;""),Data!B65,IF(AND(Data!$N$8=2,Data!C65&lt;&gt;""),Data!C65,IF(AND(Data!$N$8=3,Data!D65&lt;&gt;""),Data!D65,IF(AND(Data!$N$8=4,Data!E65&lt;&gt;""),Data!E65,IF(AND(Data!$N$8=5,Data!F65&lt;&gt;""),Data!F65,IF(AND(Data!$N$8=6,Data!G65&lt;&gt;""),Data!G65,IF(AND(Data!$N$8=7,Data!H65&lt;&gt;""),Data!H65,IF(AND(Data!$N$8=8,Data!I65&lt;&gt;""),Data!I65,IF(AND(Data!$N$8=9,Data!J65&lt;&gt;""),Data!J65,IF(AND(Data!$N$8=10,Data!K65&lt;&gt;""),Data!K65,""))))))))))</f>
        <v>112</v>
      </c>
      <c r="C69" s="83">
        <f>IF(AND(Data!$N$9=1,Data!B65&lt;&gt;""),Data!B65,IF(AND(Data!$N$9=2,Data!C65&lt;&gt;""),Data!C65,IF(AND(Data!$N$9=3,Data!D65&lt;&gt;""),Data!D65,IF(AND(Data!$N$9=4,Data!E65&lt;&gt;""),Data!E65,IF(AND(Data!$N$9=5,Data!F65&lt;&gt;""),Data!F65,IF(AND(Data!$N$9=6,Data!G65&lt;&gt;""),Data!G65,IF(AND(Data!$N$9=7,Data!H65&lt;&gt;""),Data!H65,IF(AND(Data!$N$9=8,Data!I65&lt;&gt;""),Data!I65,IF(AND(Data!$N$9=9,Data!J65&lt;&gt;""),Data!J65,IF(AND(Data!$N$9=10,Data!K65&lt;&gt;""),Data!K65,""))))))))))</f>
        <v>5</v>
      </c>
      <c r="D69" s="83">
        <f>IF(AND(Data!$N$10=1,Data!B65&lt;&gt;""),Data!B65,IF(AND(Data!$N$10=2,Data!C65&lt;&gt;""),Data!C65,IF(AND(Data!$N$10=3,Data!D65&lt;&gt;""),Data!D65,IF(AND(Data!$N$10=4,Data!E65&lt;&gt;""),Data!E65,IF(AND(Data!$N$10=5,Data!F65&lt;&gt;""),Data!F65,IF(AND(Data!$N$10=6,Data!G65&lt;&gt;""),Data!G65,IF(AND(Data!$N$10=7,Data!H65&lt;&gt;""),Data!H65,IF(AND(Data!$N$10=8,Data!I65&lt;&gt;""),Data!I65,IF(AND(Data!$N$10=9,Data!J65&lt;&gt;""),Data!J65,IF(AND(Data!$N$10=10,Data!K65&lt;&gt;""),Data!K65,""))))))))))</f>
        <v>0</v>
      </c>
      <c r="E69" s="83">
        <f>IF(AND(Data!$N$11=1,Data!B65&lt;&gt;""),Data!B65,IF(AND(Data!$N$11=2,Data!C65&lt;&gt;""),Data!C65,IF(AND(Data!$N$11=3,Data!D65&lt;&gt;""),Data!D65,IF(AND(Data!$N$11=4,Data!E65&lt;&gt;""),Data!E65,IF(AND(Data!$N$11=5,Data!F65&lt;&gt;""),Data!F65,IF(AND(Data!$N$11=6,Data!G65&lt;&gt;""),Data!G65,IF(AND(Data!$N$11=7,Data!H65&lt;&gt;""),Data!H65,IF(AND(Data!$N$11=8,Data!I65&lt;&gt;""),Data!I65,IF(AND(Data!$N$11=9,Data!J65&lt;&gt;""),Data!J65,IF(AND(Data!$N$11=10,Data!K65&lt;&gt;""),Data!K65,""))))))))))</f>
        <v>1</v>
      </c>
      <c r="F69" s="83">
        <f>IF(AND(Data!$N$12=1,Data!B65&lt;&gt;""),Data!B65,IF(AND(Data!$N$12=2,Data!C65&lt;&gt;""),Data!C65,IF(AND(Data!$N$12=3,Data!D65&lt;&gt;""),Data!D65,IF(AND(Data!$N$12=4,Data!E65&lt;&gt;""),Data!E65,IF(AND(Data!$N$12=5,Data!F65&lt;&gt;""),Data!F65,IF(AND(Data!$N$12=6,Data!G65&lt;&gt;""),Data!G65,IF(AND(Data!$N$12=7,Data!H65&lt;&gt;""),Data!H65,IF(AND(Data!$N$12=8,Data!I65&lt;&gt;""),Data!I65,IF(AND(Data!$N$12=9,Data!J65&lt;&gt;""),Data!J65,IF(AND(Data!$N$12=10,Data!K65&lt;&gt;""),Data!K65,""))))))))))</f>
        <v>38</v>
      </c>
      <c r="G69" s="84"/>
      <c r="H69" s="82">
        <f>IF(AND(Data!$N$14=1,Data!B65&lt;&gt;""),Data!B65,IF(AND(Data!$N$14=2,Data!C65&lt;&gt;""),Data!C65,IF(AND(Data!$N$14=3,Data!D65&lt;&gt;""),Data!D65,IF(AND(Data!$N$14=4,Data!E65&lt;&gt;""),Data!E65,IF(AND(Data!$N$14=5,Data!F65&lt;&gt;""),Data!F65,IF(AND(Data!$N$14=6,Data!G65&lt;&gt;""),Data!G65,IF(AND(Data!$N$14=7,Data!H65&lt;&gt;""),Data!H65,IF(AND(Data!$N$14=8,Data!I65&lt;&gt;""),Data!I65,IF(AND(Data!$N$14=9,Data!J65&lt;&gt;""),Data!J65,IF(AND(Data!$N$14=10,Data!K65&lt;&gt;""),Data!K65,""))))))))))</f>
        <v>4171</v>
      </c>
    </row>
    <row r="70" spans="1:8" ht="14" x14ac:dyDescent="0.15">
      <c r="A70" s="12">
        <v>1</v>
      </c>
      <c r="B70" s="82">
        <f>IF(AND(Data!$N$8=1,Data!B66&lt;&gt;""),Data!B66,IF(AND(Data!$N$8=2,Data!C66&lt;&gt;""),Data!C66,IF(AND(Data!$N$8=3,Data!D66&lt;&gt;""),Data!D66,IF(AND(Data!$N$8=4,Data!E66&lt;&gt;""),Data!E66,IF(AND(Data!$N$8=5,Data!F66&lt;&gt;""),Data!F66,IF(AND(Data!$N$8=6,Data!G66&lt;&gt;""),Data!G66,IF(AND(Data!$N$8=7,Data!H66&lt;&gt;""),Data!H66,IF(AND(Data!$N$8=8,Data!I66&lt;&gt;""),Data!I66,IF(AND(Data!$N$8=9,Data!J66&lt;&gt;""),Data!J66,IF(AND(Data!$N$8=10,Data!K66&lt;&gt;""),Data!K66,""))))))))))</f>
        <v>194</v>
      </c>
      <c r="C70" s="83">
        <f>IF(AND(Data!$N$9=1,Data!B66&lt;&gt;""),Data!B66,IF(AND(Data!$N$9=2,Data!C66&lt;&gt;""),Data!C66,IF(AND(Data!$N$9=3,Data!D66&lt;&gt;""),Data!D66,IF(AND(Data!$N$9=4,Data!E66&lt;&gt;""),Data!E66,IF(AND(Data!$N$9=5,Data!F66&lt;&gt;""),Data!F66,IF(AND(Data!$N$9=6,Data!G66&lt;&gt;""),Data!G66,IF(AND(Data!$N$9=7,Data!H66&lt;&gt;""),Data!H66,IF(AND(Data!$N$9=8,Data!I66&lt;&gt;""),Data!I66,IF(AND(Data!$N$9=9,Data!J66&lt;&gt;""),Data!J66,IF(AND(Data!$N$9=10,Data!K66&lt;&gt;""),Data!K66,""))))))))))</f>
        <v>2</v>
      </c>
      <c r="D70" s="83">
        <f>IF(AND(Data!$N$10=1,Data!B66&lt;&gt;""),Data!B66,IF(AND(Data!$N$10=2,Data!C66&lt;&gt;""),Data!C66,IF(AND(Data!$N$10=3,Data!D66&lt;&gt;""),Data!D66,IF(AND(Data!$N$10=4,Data!E66&lt;&gt;""),Data!E66,IF(AND(Data!$N$10=5,Data!F66&lt;&gt;""),Data!F66,IF(AND(Data!$N$10=6,Data!G66&lt;&gt;""),Data!G66,IF(AND(Data!$N$10=7,Data!H66&lt;&gt;""),Data!H66,IF(AND(Data!$N$10=8,Data!I66&lt;&gt;""),Data!I66,IF(AND(Data!$N$10=9,Data!J66&lt;&gt;""),Data!J66,IF(AND(Data!$N$10=10,Data!K66&lt;&gt;""),Data!K66,""))))))))))</f>
        <v>1</v>
      </c>
      <c r="E70" s="83">
        <f>IF(AND(Data!$N$11=1,Data!B66&lt;&gt;""),Data!B66,IF(AND(Data!$N$11=2,Data!C66&lt;&gt;""),Data!C66,IF(AND(Data!$N$11=3,Data!D66&lt;&gt;""),Data!D66,IF(AND(Data!$N$11=4,Data!E66&lt;&gt;""),Data!E66,IF(AND(Data!$N$11=5,Data!F66&lt;&gt;""),Data!F66,IF(AND(Data!$N$11=6,Data!G66&lt;&gt;""),Data!G66,IF(AND(Data!$N$11=7,Data!H66&lt;&gt;""),Data!H66,IF(AND(Data!$N$11=8,Data!I66&lt;&gt;""),Data!I66,IF(AND(Data!$N$11=9,Data!J66&lt;&gt;""),Data!J66,IF(AND(Data!$N$11=10,Data!K66&lt;&gt;""),Data!K66,""))))))))))</f>
        <v>1</v>
      </c>
      <c r="F70" s="83">
        <f>IF(AND(Data!$N$12=1,Data!B66&lt;&gt;""),Data!B66,IF(AND(Data!$N$12=2,Data!C66&lt;&gt;""),Data!C66,IF(AND(Data!$N$12=3,Data!D66&lt;&gt;""),Data!D66,IF(AND(Data!$N$12=4,Data!E66&lt;&gt;""),Data!E66,IF(AND(Data!$N$12=5,Data!F66&lt;&gt;""),Data!F66,IF(AND(Data!$N$12=6,Data!G66&lt;&gt;""),Data!G66,IF(AND(Data!$N$12=7,Data!H66&lt;&gt;""),Data!H66,IF(AND(Data!$N$12=8,Data!I66&lt;&gt;""),Data!I66,IF(AND(Data!$N$12=9,Data!J66&lt;&gt;""),Data!J66,IF(AND(Data!$N$12=10,Data!K66&lt;&gt;""),Data!K66,""))))))))))</f>
        <v>48</v>
      </c>
      <c r="G70" s="84"/>
      <c r="H70" s="82">
        <f>IF(AND(Data!$N$14=1,Data!B66&lt;&gt;""),Data!B66,IF(AND(Data!$N$14=2,Data!C66&lt;&gt;""),Data!C66,IF(AND(Data!$N$14=3,Data!D66&lt;&gt;""),Data!D66,IF(AND(Data!$N$14=4,Data!E66&lt;&gt;""),Data!E66,IF(AND(Data!$N$14=5,Data!F66&lt;&gt;""),Data!F66,IF(AND(Data!$N$14=6,Data!G66&lt;&gt;""),Data!G66,IF(AND(Data!$N$14=7,Data!H66&lt;&gt;""),Data!H66,IF(AND(Data!$N$14=8,Data!I66&lt;&gt;""),Data!I66,IF(AND(Data!$N$14=9,Data!J66&lt;&gt;""),Data!J66,IF(AND(Data!$N$14=10,Data!K66&lt;&gt;""),Data!K66,""))))))))))</f>
        <v>4180</v>
      </c>
    </row>
    <row r="71" spans="1:8" ht="14" x14ac:dyDescent="0.15">
      <c r="A71" s="12">
        <v>1</v>
      </c>
      <c r="B71" s="82">
        <f>IF(AND(Data!$N$8=1,Data!B67&lt;&gt;""),Data!B67,IF(AND(Data!$N$8=2,Data!C67&lt;&gt;""),Data!C67,IF(AND(Data!$N$8=3,Data!D67&lt;&gt;""),Data!D67,IF(AND(Data!$N$8=4,Data!E67&lt;&gt;""),Data!E67,IF(AND(Data!$N$8=5,Data!F67&lt;&gt;""),Data!F67,IF(AND(Data!$N$8=6,Data!G67&lt;&gt;""),Data!G67,IF(AND(Data!$N$8=7,Data!H67&lt;&gt;""),Data!H67,IF(AND(Data!$N$8=8,Data!I67&lt;&gt;""),Data!I67,IF(AND(Data!$N$8=9,Data!J67&lt;&gt;""),Data!J67,IF(AND(Data!$N$8=10,Data!K67&lt;&gt;""),Data!K67,""))))))))))</f>
        <v>117</v>
      </c>
      <c r="C71" s="83">
        <f>IF(AND(Data!$N$9=1,Data!B67&lt;&gt;""),Data!B67,IF(AND(Data!$N$9=2,Data!C67&lt;&gt;""),Data!C67,IF(AND(Data!$N$9=3,Data!D67&lt;&gt;""),Data!D67,IF(AND(Data!$N$9=4,Data!E67&lt;&gt;""),Data!E67,IF(AND(Data!$N$9=5,Data!F67&lt;&gt;""),Data!F67,IF(AND(Data!$N$9=6,Data!G67&lt;&gt;""),Data!G67,IF(AND(Data!$N$9=7,Data!H67&lt;&gt;""),Data!H67,IF(AND(Data!$N$9=8,Data!I67&lt;&gt;""),Data!I67,IF(AND(Data!$N$9=9,Data!J67&lt;&gt;""),Data!J67,IF(AND(Data!$N$9=10,Data!K67&lt;&gt;""),Data!K67,""))))))))))</f>
        <v>4</v>
      </c>
      <c r="D71" s="83">
        <f>IF(AND(Data!$N$10=1,Data!B67&lt;&gt;""),Data!B67,IF(AND(Data!$N$10=2,Data!C67&lt;&gt;""),Data!C67,IF(AND(Data!$N$10=3,Data!D67&lt;&gt;""),Data!D67,IF(AND(Data!$N$10=4,Data!E67&lt;&gt;""),Data!E67,IF(AND(Data!$N$10=5,Data!F67&lt;&gt;""),Data!F67,IF(AND(Data!$N$10=6,Data!G67&lt;&gt;""),Data!G67,IF(AND(Data!$N$10=7,Data!H67&lt;&gt;""),Data!H67,IF(AND(Data!$N$10=8,Data!I67&lt;&gt;""),Data!I67,IF(AND(Data!$N$10=9,Data!J67&lt;&gt;""),Data!J67,IF(AND(Data!$N$10=10,Data!K67&lt;&gt;""),Data!K67,""))))))))))</f>
        <v>1</v>
      </c>
      <c r="E71" s="83">
        <f>IF(AND(Data!$N$11=1,Data!B67&lt;&gt;""),Data!B67,IF(AND(Data!$N$11=2,Data!C67&lt;&gt;""),Data!C67,IF(AND(Data!$N$11=3,Data!D67&lt;&gt;""),Data!D67,IF(AND(Data!$N$11=4,Data!E67&lt;&gt;""),Data!E67,IF(AND(Data!$N$11=5,Data!F67&lt;&gt;""),Data!F67,IF(AND(Data!$N$11=6,Data!G67&lt;&gt;""),Data!G67,IF(AND(Data!$N$11=7,Data!H67&lt;&gt;""),Data!H67,IF(AND(Data!$N$11=8,Data!I67&lt;&gt;""),Data!I67,IF(AND(Data!$N$11=9,Data!J67&lt;&gt;""),Data!J67,IF(AND(Data!$N$11=10,Data!K67&lt;&gt;""),Data!K67,""))))))))))</f>
        <v>0</v>
      </c>
      <c r="F71" s="83">
        <f>IF(AND(Data!$N$12=1,Data!B67&lt;&gt;""),Data!B67,IF(AND(Data!$N$12=2,Data!C67&lt;&gt;""),Data!C67,IF(AND(Data!$N$12=3,Data!D67&lt;&gt;""),Data!D67,IF(AND(Data!$N$12=4,Data!E67&lt;&gt;""),Data!E67,IF(AND(Data!$N$12=5,Data!F67&lt;&gt;""),Data!F67,IF(AND(Data!$N$12=6,Data!G67&lt;&gt;""),Data!G67,IF(AND(Data!$N$12=7,Data!H67&lt;&gt;""),Data!H67,IF(AND(Data!$N$12=8,Data!I67&lt;&gt;""),Data!I67,IF(AND(Data!$N$12=9,Data!J67&lt;&gt;""),Data!J67,IF(AND(Data!$N$12=10,Data!K67&lt;&gt;""),Data!K67,""))))))))))</f>
        <v>37</v>
      </c>
      <c r="G71" s="84"/>
      <c r="H71" s="82">
        <f>IF(AND(Data!$N$14=1,Data!B67&lt;&gt;""),Data!B67,IF(AND(Data!$N$14=2,Data!C67&lt;&gt;""),Data!C67,IF(AND(Data!$N$14=3,Data!D67&lt;&gt;""),Data!D67,IF(AND(Data!$N$14=4,Data!E67&lt;&gt;""),Data!E67,IF(AND(Data!$N$14=5,Data!F67&lt;&gt;""),Data!F67,IF(AND(Data!$N$14=6,Data!G67&lt;&gt;""),Data!G67,IF(AND(Data!$N$14=7,Data!H67&lt;&gt;""),Data!H67,IF(AND(Data!$N$14=8,Data!I67&lt;&gt;""),Data!I67,IF(AND(Data!$N$14=9,Data!J67&lt;&gt;""),Data!J67,IF(AND(Data!$N$14=10,Data!K67&lt;&gt;""),Data!K67,""))))))))))</f>
        <v>4183</v>
      </c>
    </row>
    <row r="72" spans="1:8" ht="14" x14ac:dyDescent="0.15">
      <c r="A72" s="12">
        <v>1</v>
      </c>
      <c r="B72" s="82">
        <f>IF(AND(Data!$N$8=1,Data!B68&lt;&gt;""),Data!B68,IF(AND(Data!$N$8=2,Data!C68&lt;&gt;""),Data!C68,IF(AND(Data!$N$8=3,Data!D68&lt;&gt;""),Data!D68,IF(AND(Data!$N$8=4,Data!E68&lt;&gt;""),Data!E68,IF(AND(Data!$N$8=5,Data!F68&lt;&gt;""),Data!F68,IF(AND(Data!$N$8=6,Data!G68&lt;&gt;""),Data!G68,IF(AND(Data!$N$8=7,Data!H68&lt;&gt;""),Data!H68,IF(AND(Data!$N$8=8,Data!I68&lt;&gt;""),Data!I68,IF(AND(Data!$N$8=9,Data!J68&lt;&gt;""),Data!J68,IF(AND(Data!$N$8=10,Data!K68&lt;&gt;""),Data!K68,""))))))))))</f>
        <v>75</v>
      </c>
      <c r="C72" s="83">
        <f>IF(AND(Data!$N$9=1,Data!B68&lt;&gt;""),Data!B68,IF(AND(Data!$N$9=2,Data!C68&lt;&gt;""),Data!C68,IF(AND(Data!$N$9=3,Data!D68&lt;&gt;""),Data!D68,IF(AND(Data!$N$9=4,Data!E68&lt;&gt;""),Data!E68,IF(AND(Data!$N$9=5,Data!F68&lt;&gt;""),Data!F68,IF(AND(Data!$N$9=6,Data!G68&lt;&gt;""),Data!G68,IF(AND(Data!$N$9=7,Data!H68&lt;&gt;""),Data!H68,IF(AND(Data!$N$9=8,Data!I68&lt;&gt;""),Data!I68,IF(AND(Data!$N$9=9,Data!J68&lt;&gt;""),Data!J68,IF(AND(Data!$N$9=10,Data!K68&lt;&gt;""),Data!K68,""))))))))))</f>
        <v>3</v>
      </c>
      <c r="D72" s="83">
        <f>IF(AND(Data!$N$10=1,Data!B68&lt;&gt;""),Data!B68,IF(AND(Data!$N$10=2,Data!C68&lt;&gt;""),Data!C68,IF(AND(Data!$N$10=3,Data!D68&lt;&gt;""),Data!D68,IF(AND(Data!$N$10=4,Data!E68&lt;&gt;""),Data!E68,IF(AND(Data!$N$10=5,Data!F68&lt;&gt;""),Data!F68,IF(AND(Data!$N$10=6,Data!G68&lt;&gt;""),Data!G68,IF(AND(Data!$N$10=7,Data!H68&lt;&gt;""),Data!H68,IF(AND(Data!$N$10=8,Data!I68&lt;&gt;""),Data!I68,IF(AND(Data!$N$10=9,Data!J68&lt;&gt;""),Data!J68,IF(AND(Data!$N$10=10,Data!K68&lt;&gt;""),Data!K68,""))))))))))</f>
        <v>0</v>
      </c>
      <c r="E72" s="83">
        <f>IF(AND(Data!$N$11=1,Data!B68&lt;&gt;""),Data!B68,IF(AND(Data!$N$11=2,Data!C68&lt;&gt;""),Data!C68,IF(AND(Data!$N$11=3,Data!D68&lt;&gt;""),Data!D68,IF(AND(Data!$N$11=4,Data!E68&lt;&gt;""),Data!E68,IF(AND(Data!$N$11=5,Data!F68&lt;&gt;""),Data!F68,IF(AND(Data!$N$11=6,Data!G68&lt;&gt;""),Data!G68,IF(AND(Data!$N$11=7,Data!H68&lt;&gt;""),Data!H68,IF(AND(Data!$N$11=8,Data!I68&lt;&gt;""),Data!I68,IF(AND(Data!$N$11=9,Data!J68&lt;&gt;""),Data!J68,IF(AND(Data!$N$11=10,Data!K68&lt;&gt;""),Data!K68,""))))))))))</f>
        <v>0</v>
      </c>
      <c r="F72" s="83">
        <f>IF(AND(Data!$N$12=1,Data!B68&lt;&gt;""),Data!B68,IF(AND(Data!$N$12=2,Data!C68&lt;&gt;""),Data!C68,IF(AND(Data!$N$12=3,Data!D68&lt;&gt;""),Data!D68,IF(AND(Data!$N$12=4,Data!E68&lt;&gt;""),Data!E68,IF(AND(Data!$N$12=5,Data!F68&lt;&gt;""),Data!F68,IF(AND(Data!$N$12=6,Data!G68&lt;&gt;""),Data!G68,IF(AND(Data!$N$12=7,Data!H68&lt;&gt;""),Data!H68,IF(AND(Data!$N$12=8,Data!I68&lt;&gt;""),Data!I68,IF(AND(Data!$N$12=9,Data!J68&lt;&gt;""),Data!J68,IF(AND(Data!$N$12=10,Data!K68&lt;&gt;""),Data!K68,""))))))))))</f>
        <v>24</v>
      </c>
      <c r="G72" s="84"/>
      <c r="H72" s="82">
        <f>IF(AND(Data!$N$14=1,Data!B68&lt;&gt;""),Data!B68,IF(AND(Data!$N$14=2,Data!C68&lt;&gt;""),Data!C68,IF(AND(Data!$N$14=3,Data!D68&lt;&gt;""),Data!D68,IF(AND(Data!$N$14=4,Data!E68&lt;&gt;""),Data!E68,IF(AND(Data!$N$14=5,Data!F68&lt;&gt;""),Data!F68,IF(AND(Data!$N$14=6,Data!G68&lt;&gt;""),Data!G68,IF(AND(Data!$N$14=7,Data!H68&lt;&gt;""),Data!H68,IF(AND(Data!$N$14=8,Data!I68&lt;&gt;""),Data!I68,IF(AND(Data!$N$14=9,Data!J68&lt;&gt;""),Data!J68,IF(AND(Data!$N$14=10,Data!K68&lt;&gt;""),Data!K68,""))))))))))</f>
        <v>4208</v>
      </c>
    </row>
    <row r="73" spans="1:8" ht="14" x14ac:dyDescent="0.15">
      <c r="A73" s="12">
        <v>1</v>
      </c>
      <c r="B73" s="82">
        <f>IF(AND(Data!$N$8=1,Data!B69&lt;&gt;""),Data!B69,IF(AND(Data!$N$8=2,Data!C69&lt;&gt;""),Data!C69,IF(AND(Data!$N$8=3,Data!D69&lt;&gt;""),Data!D69,IF(AND(Data!$N$8=4,Data!E69&lt;&gt;""),Data!E69,IF(AND(Data!$N$8=5,Data!F69&lt;&gt;""),Data!F69,IF(AND(Data!$N$8=6,Data!G69&lt;&gt;""),Data!G69,IF(AND(Data!$N$8=7,Data!H69&lt;&gt;""),Data!H69,IF(AND(Data!$N$8=8,Data!I69&lt;&gt;""),Data!I69,IF(AND(Data!$N$8=9,Data!J69&lt;&gt;""),Data!J69,IF(AND(Data!$N$8=10,Data!K69&lt;&gt;""),Data!K69,""))))))))))</f>
        <v>195</v>
      </c>
      <c r="C73" s="83">
        <f>IF(AND(Data!$N$9=1,Data!B69&lt;&gt;""),Data!B69,IF(AND(Data!$N$9=2,Data!C69&lt;&gt;""),Data!C69,IF(AND(Data!$N$9=3,Data!D69&lt;&gt;""),Data!D69,IF(AND(Data!$N$9=4,Data!E69&lt;&gt;""),Data!E69,IF(AND(Data!$N$9=5,Data!F69&lt;&gt;""),Data!F69,IF(AND(Data!$N$9=6,Data!G69&lt;&gt;""),Data!G69,IF(AND(Data!$N$9=7,Data!H69&lt;&gt;""),Data!H69,IF(AND(Data!$N$9=8,Data!I69&lt;&gt;""),Data!I69,IF(AND(Data!$N$9=9,Data!J69&lt;&gt;""),Data!J69,IF(AND(Data!$N$9=10,Data!K69&lt;&gt;""),Data!K69,""))))))))))</f>
        <v>3</v>
      </c>
      <c r="D73" s="83">
        <f>IF(AND(Data!$N$10=1,Data!B69&lt;&gt;""),Data!B69,IF(AND(Data!$N$10=2,Data!C69&lt;&gt;""),Data!C69,IF(AND(Data!$N$10=3,Data!D69&lt;&gt;""),Data!D69,IF(AND(Data!$N$10=4,Data!E69&lt;&gt;""),Data!E69,IF(AND(Data!$N$10=5,Data!F69&lt;&gt;""),Data!F69,IF(AND(Data!$N$10=6,Data!G69&lt;&gt;""),Data!G69,IF(AND(Data!$N$10=7,Data!H69&lt;&gt;""),Data!H69,IF(AND(Data!$N$10=8,Data!I69&lt;&gt;""),Data!I69,IF(AND(Data!$N$10=9,Data!J69&lt;&gt;""),Data!J69,IF(AND(Data!$N$10=10,Data!K69&lt;&gt;""),Data!K69,""))))))))))</f>
        <v>0</v>
      </c>
      <c r="E73" s="83">
        <f>IF(AND(Data!$N$11=1,Data!B69&lt;&gt;""),Data!B69,IF(AND(Data!$N$11=2,Data!C69&lt;&gt;""),Data!C69,IF(AND(Data!$N$11=3,Data!D69&lt;&gt;""),Data!D69,IF(AND(Data!$N$11=4,Data!E69&lt;&gt;""),Data!E69,IF(AND(Data!$N$11=5,Data!F69&lt;&gt;""),Data!F69,IF(AND(Data!$N$11=6,Data!G69&lt;&gt;""),Data!G69,IF(AND(Data!$N$11=7,Data!H69&lt;&gt;""),Data!H69,IF(AND(Data!$N$11=8,Data!I69&lt;&gt;""),Data!I69,IF(AND(Data!$N$11=9,Data!J69&lt;&gt;""),Data!J69,IF(AND(Data!$N$11=10,Data!K69&lt;&gt;""),Data!K69,""))))))))))</f>
        <v>1</v>
      </c>
      <c r="F73" s="83">
        <f>IF(AND(Data!$N$12=1,Data!B69&lt;&gt;""),Data!B69,IF(AND(Data!$N$12=2,Data!C69&lt;&gt;""),Data!C69,IF(AND(Data!$N$12=3,Data!D69&lt;&gt;""),Data!D69,IF(AND(Data!$N$12=4,Data!E69&lt;&gt;""),Data!E69,IF(AND(Data!$N$12=5,Data!F69&lt;&gt;""),Data!F69,IF(AND(Data!$N$12=6,Data!G69&lt;&gt;""),Data!G69,IF(AND(Data!$N$12=7,Data!H69&lt;&gt;""),Data!H69,IF(AND(Data!$N$12=8,Data!I69&lt;&gt;""),Data!I69,IF(AND(Data!$N$12=9,Data!J69&lt;&gt;""),Data!J69,IF(AND(Data!$N$12=10,Data!K69&lt;&gt;""),Data!K69,""))))))))))</f>
        <v>47</v>
      </c>
      <c r="G73" s="84"/>
      <c r="H73" s="82">
        <f>IF(AND(Data!$N$14=1,Data!B69&lt;&gt;""),Data!B69,IF(AND(Data!$N$14=2,Data!C69&lt;&gt;""),Data!C69,IF(AND(Data!$N$14=3,Data!D69&lt;&gt;""),Data!D69,IF(AND(Data!$N$14=4,Data!E69&lt;&gt;""),Data!E69,IF(AND(Data!$N$14=5,Data!F69&lt;&gt;""),Data!F69,IF(AND(Data!$N$14=6,Data!G69&lt;&gt;""),Data!G69,IF(AND(Data!$N$14=7,Data!H69&lt;&gt;""),Data!H69,IF(AND(Data!$N$14=8,Data!I69&lt;&gt;""),Data!I69,IF(AND(Data!$N$14=9,Data!J69&lt;&gt;""),Data!J69,IF(AND(Data!$N$14=10,Data!K69&lt;&gt;""),Data!K69,""))))))))))</f>
        <v>4214</v>
      </c>
    </row>
    <row r="74" spans="1:8" ht="14" x14ac:dyDescent="0.15">
      <c r="A74" s="12">
        <v>1</v>
      </c>
      <c r="B74" s="82">
        <f>IF(AND(Data!$N$8=1,Data!B70&lt;&gt;""),Data!B70,IF(AND(Data!$N$8=2,Data!C70&lt;&gt;""),Data!C70,IF(AND(Data!$N$8=3,Data!D70&lt;&gt;""),Data!D70,IF(AND(Data!$N$8=4,Data!E70&lt;&gt;""),Data!E70,IF(AND(Data!$N$8=5,Data!F70&lt;&gt;""),Data!F70,IF(AND(Data!$N$8=6,Data!G70&lt;&gt;""),Data!G70,IF(AND(Data!$N$8=7,Data!H70&lt;&gt;""),Data!H70,IF(AND(Data!$N$8=8,Data!I70&lt;&gt;""),Data!I70,IF(AND(Data!$N$8=9,Data!J70&lt;&gt;""),Data!J70,IF(AND(Data!$N$8=10,Data!K70&lt;&gt;""),Data!K70,""))))))))))</f>
        <v>144</v>
      </c>
      <c r="C74" s="83">
        <f>IF(AND(Data!$N$9=1,Data!B70&lt;&gt;""),Data!B70,IF(AND(Data!$N$9=2,Data!C70&lt;&gt;""),Data!C70,IF(AND(Data!$N$9=3,Data!D70&lt;&gt;""),Data!D70,IF(AND(Data!$N$9=4,Data!E70&lt;&gt;""),Data!E70,IF(AND(Data!$N$9=5,Data!F70&lt;&gt;""),Data!F70,IF(AND(Data!$N$9=6,Data!G70&lt;&gt;""),Data!G70,IF(AND(Data!$N$9=7,Data!H70&lt;&gt;""),Data!H70,IF(AND(Data!$N$9=8,Data!I70&lt;&gt;""),Data!I70,IF(AND(Data!$N$9=9,Data!J70&lt;&gt;""),Data!J70,IF(AND(Data!$N$9=10,Data!K70&lt;&gt;""),Data!K70,""))))))))))</f>
        <v>4</v>
      </c>
      <c r="D74" s="83">
        <f>IF(AND(Data!$N$10=1,Data!B70&lt;&gt;""),Data!B70,IF(AND(Data!$N$10=2,Data!C70&lt;&gt;""),Data!C70,IF(AND(Data!$N$10=3,Data!D70&lt;&gt;""),Data!D70,IF(AND(Data!$N$10=4,Data!E70&lt;&gt;""),Data!E70,IF(AND(Data!$N$10=5,Data!F70&lt;&gt;""),Data!F70,IF(AND(Data!$N$10=6,Data!G70&lt;&gt;""),Data!G70,IF(AND(Data!$N$10=7,Data!H70&lt;&gt;""),Data!H70,IF(AND(Data!$N$10=8,Data!I70&lt;&gt;""),Data!I70,IF(AND(Data!$N$10=9,Data!J70&lt;&gt;""),Data!J70,IF(AND(Data!$N$10=10,Data!K70&lt;&gt;""),Data!K70,""))))))))))</f>
        <v>0</v>
      </c>
      <c r="E74" s="83">
        <f>IF(AND(Data!$N$11=1,Data!B70&lt;&gt;""),Data!B70,IF(AND(Data!$N$11=2,Data!C70&lt;&gt;""),Data!C70,IF(AND(Data!$N$11=3,Data!D70&lt;&gt;""),Data!D70,IF(AND(Data!$N$11=4,Data!E70&lt;&gt;""),Data!E70,IF(AND(Data!$N$11=5,Data!F70&lt;&gt;""),Data!F70,IF(AND(Data!$N$11=6,Data!G70&lt;&gt;""),Data!G70,IF(AND(Data!$N$11=7,Data!H70&lt;&gt;""),Data!H70,IF(AND(Data!$N$11=8,Data!I70&lt;&gt;""),Data!I70,IF(AND(Data!$N$11=9,Data!J70&lt;&gt;""),Data!J70,IF(AND(Data!$N$11=10,Data!K70&lt;&gt;""),Data!K70,""))))))))))</f>
        <v>1</v>
      </c>
      <c r="F74" s="83">
        <f>IF(AND(Data!$N$12=1,Data!B70&lt;&gt;""),Data!B70,IF(AND(Data!$N$12=2,Data!C70&lt;&gt;""),Data!C70,IF(AND(Data!$N$12=3,Data!D70&lt;&gt;""),Data!D70,IF(AND(Data!$N$12=4,Data!E70&lt;&gt;""),Data!E70,IF(AND(Data!$N$12=5,Data!F70&lt;&gt;""),Data!F70,IF(AND(Data!$N$12=6,Data!G70&lt;&gt;""),Data!G70,IF(AND(Data!$N$12=7,Data!H70&lt;&gt;""),Data!H70,IF(AND(Data!$N$12=8,Data!I70&lt;&gt;""),Data!I70,IF(AND(Data!$N$12=9,Data!J70&lt;&gt;""),Data!J70,IF(AND(Data!$N$12=10,Data!K70&lt;&gt;""),Data!K70,""))))))))))</f>
        <v>32</v>
      </c>
      <c r="G74" s="84"/>
      <c r="H74" s="82">
        <f>IF(AND(Data!$N$14=1,Data!B70&lt;&gt;""),Data!B70,IF(AND(Data!$N$14=2,Data!C70&lt;&gt;""),Data!C70,IF(AND(Data!$N$14=3,Data!D70&lt;&gt;""),Data!D70,IF(AND(Data!$N$14=4,Data!E70&lt;&gt;""),Data!E70,IF(AND(Data!$N$14=5,Data!F70&lt;&gt;""),Data!F70,IF(AND(Data!$N$14=6,Data!G70&lt;&gt;""),Data!G70,IF(AND(Data!$N$14=7,Data!H70&lt;&gt;""),Data!H70,IF(AND(Data!$N$14=8,Data!I70&lt;&gt;""),Data!I70,IF(AND(Data!$N$14=9,Data!J70&lt;&gt;""),Data!J70,IF(AND(Data!$N$14=10,Data!K70&lt;&gt;""),Data!K70,""))))))))))</f>
        <v>4219</v>
      </c>
    </row>
    <row r="75" spans="1:8" ht="14" x14ac:dyDescent="0.15">
      <c r="A75" s="12">
        <v>1</v>
      </c>
      <c r="B75" s="82">
        <f>IF(AND(Data!$N$8=1,Data!B71&lt;&gt;""),Data!B71,IF(AND(Data!$N$8=2,Data!C71&lt;&gt;""),Data!C71,IF(AND(Data!$N$8=3,Data!D71&lt;&gt;""),Data!D71,IF(AND(Data!$N$8=4,Data!E71&lt;&gt;""),Data!E71,IF(AND(Data!$N$8=5,Data!F71&lt;&gt;""),Data!F71,IF(AND(Data!$N$8=6,Data!G71&lt;&gt;""),Data!G71,IF(AND(Data!$N$8=7,Data!H71&lt;&gt;""),Data!H71,IF(AND(Data!$N$8=8,Data!I71&lt;&gt;""),Data!I71,IF(AND(Data!$N$8=9,Data!J71&lt;&gt;""),Data!J71,IF(AND(Data!$N$8=10,Data!K71&lt;&gt;""),Data!K71,""))))))))))</f>
        <v>183</v>
      </c>
      <c r="C75" s="83">
        <f>IF(AND(Data!$N$9=1,Data!B71&lt;&gt;""),Data!B71,IF(AND(Data!$N$9=2,Data!C71&lt;&gt;""),Data!C71,IF(AND(Data!$N$9=3,Data!D71&lt;&gt;""),Data!D71,IF(AND(Data!$N$9=4,Data!E71&lt;&gt;""),Data!E71,IF(AND(Data!$N$9=5,Data!F71&lt;&gt;""),Data!F71,IF(AND(Data!$N$9=6,Data!G71&lt;&gt;""),Data!G71,IF(AND(Data!$N$9=7,Data!H71&lt;&gt;""),Data!H71,IF(AND(Data!$N$9=8,Data!I71&lt;&gt;""),Data!I71,IF(AND(Data!$N$9=9,Data!J71&lt;&gt;""),Data!J71,IF(AND(Data!$N$9=10,Data!K71&lt;&gt;""),Data!K71,""))))))))))</f>
        <v>2</v>
      </c>
      <c r="D75" s="83">
        <f>IF(AND(Data!$N$10=1,Data!B71&lt;&gt;""),Data!B71,IF(AND(Data!$N$10=2,Data!C71&lt;&gt;""),Data!C71,IF(AND(Data!$N$10=3,Data!D71&lt;&gt;""),Data!D71,IF(AND(Data!$N$10=4,Data!E71&lt;&gt;""),Data!E71,IF(AND(Data!$N$10=5,Data!F71&lt;&gt;""),Data!F71,IF(AND(Data!$N$10=6,Data!G71&lt;&gt;""),Data!G71,IF(AND(Data!$N$10=7,Data!H71&lt;&gt;""),Data!H71,IF(AND(Data!$N$10=8,Data!I71&lt;&gt;""),Data!I71,IF(AND(Data!$N$10=9,Data!J71&lt;&gt;""),Data!J71,IF(AND(Data!$N$10=10,Data!K71&lt;&gt;""),Data!K71,""))))))))))</f>
        <v>1</v>
      </c>
      <c r="E75" s="83">
        <f>IF(AND(Data!$N$11=1,Data!B71&lt;&gt;""),Data!B71,IF(AND(Data!$N$11=2,Data!C71&lt;&gt;""),Data!C71,IF(AND(Data!$N$11=3,Data!D71&lt;&gt;""),Data!D71,IF(AND(Data!$N$11=4,Data!E71&lt;&gt;""),Data!E71,IF(AND(Data!$N$11=5,Data!F71&lt;&gt;""),Data!F71,IF(AND(Data!$N$11=6,Data!G71&lt;&gt;""),Data!G71,IF(AND(Data!$N$11=7,Data!H71&lt;&gt;""),Data!H71,IF(AND(Data!$N$11=8,Data!I71&lt;&gt;""),Data!I71,IF(AND(Data!$N$11=9,Data!J71&lt;&gt;""),Data!J71,IF(AND(Data!$N$11=10,Data!K71&lt;&gt;""),Data!K71,""))))))))))</f>
        <v>0</v>
      </c>
      <c r="F75" s="83">
        <f>IF(AND(Data!$N$12=1,Data!B71&lt;&gt;""),Data!B71,IF(AND(Data!$N$12=2,Data!C71&lt;&gt;""),Data!C71,IF(AND(Data!$N$12=3,Data!D71&lt;&gt;""),Data!D71,IF(AND(Data!$N$12=4,Data!E71&lt;&gt;""),Data!E71,IF(AND(Data!$N$12=5,Data!F71&lt;&gt;""),Data!F71,IF(AND(Data!$N$12=6,Data!G71&lt;&gt;""),Data!G71,IF(AND(Data!$N$12=7,Data!H71&lt;&gt;""),Data!H71,IF(AND(Data!$N$12=8,Data!I71&lt;&gt;""),Data!I71,IF(AND(Data!$N$12=9,Data!J71&lt;&gt;""),Data!J71,IF(AND(Data!$N$12=10,Data!K71&lt;&gt;""),Data!K71,""))))))))))</f>
        <v>48</v>
      </c>
      <c r="G75" s="84"/>
      <c r="H75" s="82">
        <f>IF(AND(Data!$N$14=1,Data!B71&lt;&gt;""),Data!B71,IF(AND(Data!$N$14=2,Data!C71&lt;&gt;""),Data!C71,IF(AND(Data!$N$14=3,Data!D71&lt;&gt;""),Data!D71,IF(AND(Data!$N$14=4,Data!E71&lt;&gt;""),Data!E71,IF(AND(Data!$N$14=5,Data!F71&lt;&gt;""),Data!F71,IF(AND(Data!$N$14=6,Data!G71&lt;&gt;""),Data!G71,IF(AND(Data!$N$14=7,Data!H71&lt;&gt;""),Data!H71,IF(AND(Data!$N$14=8,Data!I71&lt;&gt;""),Data!I71,IF(AND(Data!$N$14=9,Data!J71&lt;&gt;""),Data!J71,IF(AND(Data!$N$14=10,Data!K71&lt;&gt;""),Data!K71,""))))))))))</f>
        <v>4273</v>
      </c>
    </row>
    <row r="76" spans="1:8" ht="14" x14ac:dyDescent="0.15">
      <c r="A76" s="12">
        <v>1</v>
      </c>
      <c r="B76" s="82">
        <f>IF(AND(Data!$N$8=1,Data!B72&lt;&gt;""),Data!B72,IF(AND(Data!$N$8=2,Data!C72&lt;&gt;""),Data!C72,IF(AND(Data!$N$8=3,Data!D72&lt;&gt;""),Data!D72,IF(AND(Data!$N$8=4,Data!E72&lt;&gt;""),Data!E72,IF(AND(Data!$N$8=5,Data!F72&lt;&gt;""),Data!F72,IF(AND(Data!$N$8=6,Data!G72&lt;&gt;""),Data!G72,IF(AND(Data!$N$8=7,Data!H72&lt;&gt;""),Data!H72,IF(AND(Data!$N$8=8,Data!I72&lt;&gt;""),Data!I72,IF(AND(Data!$N$8=9,Data!J72&lt;&gt;""),Data!J72,IF(AND(Data!$N$8=10,Data!K72&lt;&gt;""),Data!K72,""))))))))))</f>
        <v>70</v>
      </c>
      <c r="C76" s="83">
        <f>IF(AND(Data!$N$9=1,Data!B72&lt;&gt;""),Data!B72,IF(AND(Data!$N$9=2,Data!C72&lt;&gt;""),Data!C72,IF(AND(Data!$N$9=3,Data!D72&lt;&gt;""),Data!D72,IF(AND(Data!$N$9=4,Data!E72&lt;&gt;""),Data!E72,IF(AND(Data!$N$9=5,Data!F72&lt;&gt;""),Data!F72,IF(AND(Data!$N$9=6,Data!G72&lt;&gt;""),Data!G72,IF(AND(Data!$N$9=7,Data!H72&lt;&gt;""),Data!H72,IF(AND(Data!$N$9=8,Data!I72&lt;&gt;""),Data!I72,IF(AND(Data!$N$9=9,Data!J72&lt;&gt;""),Data!J72,IF(AND(Data!$N$9=10,Data!K72&lt;&gt;""),Data!K72,""))))))))))</f>
        <v>6</v>
      </c>
      <c r="D76" s="83">
        <f>IF(AND(Data!$N$10=1,Data!B72&lt;&gt;""),Data!B72,IF(AND(Data!$N$10=2,Data!C72&lt;&gt;""),Data!C72,IF(AND(Data!$N$10=3,Data!D72&lt;&gt;""),Data!D72,IF(AND(Data!$N$10=4,Data!E72&lt;&gt;""),Data!E72,IF(AND(Data!$N$10=5,Data!F72&lt;&gt;""),Data!F72,IF(AND(Data!$N$10=6,Data!G72&lt;&gt;""),Data!G72,IF(AND(Data!$N$10=7,Data!H72&lt;&gt;""),Data!H72,IF(AND(Data!$N$10=8,Data!I72&lt;&gt;""),Data!I72,IF(AND(Data!$N$10=9,Data!J72&lt;&gt;""),Data!J72,IF(AND(Data!$N$10=10,Data!K72&lt;&gt;""),Data!K72,""))))))))))</f>
        <v>1</v>
      </c>
      <c r="E76" s="83">
        <f>IF(AND(Data!$N$11=1,Data!B72&lt;&gt;""),Data!B72,IF(AND(Data!$N$11=2,Data!C72&lt;&gt;""),Data!C72,IF(AND(Data!$N$11=3,Data!D72&lt;&gt;""),Data!D72,IF(AND(Data!$N$11=4,Data!E72&lt;&gt;""),Data!E72,IF(AND(Data!$N$11=5,Data!F72&lt;&gt;""),Data!F72,IF(AND(Data!$N$11=6,Data!G72&lt;&gt;""),Data!G72,IF(AND(Data!$N$11=7,Data!H72&lt;&gt;""),Data!H72,IF(AND(Data!$N$11=8,Data!I72&lt;&gt;""),Data!I72,IF(AND(Data!$N$11=9,Data!J72&lt;&gt;""),Data!J72,IF(AND(Data!$N$11=10,Data!K72&lt;&gt;""),Data!K72,""))))))))))</f>
        <v>0</v>
      </c>
      <c r="F76" s="83">
        <f>IF(AND(Data!$N$12=1,Data!B72&lt;&gt;""),Data!B72,IF(AND(Data!$N$12=2,Data!C72&lt;&gt;""),Data!C72,IF(AND(Data!$N$12=3,Data!D72&lt;&gt;""),Data!D72,IF(AND(Data!$N$12=4,Data!E72&lt;&gt;""),Data!E72,IF(AND(Data!$N$12=5,Data!F72&lt;&gt;""),Data!F72,IF(AND(Data!$N$12=6,Data!G72&lt;&gt;""),Data!G72,IF(AND(Data!$N$12=7,Data!H72&lt;&gt;""),Data!H72,IF(AND(Data!$N$12=8,Data!I72&lt;&gt;""),Data!I72,IF(AND(Data!$N$12=9,Data!J72&lt;&gt;""),Data!J72,IF(AND(Data!$N$12=10,Data!K72&lt;&gt;""),Data!K72,""))))))))))</f>
        <v>22</v>
      </c>
      <c r="G76" s="84"/>
      <c r="H76" s="82">
        <f>IF(AND(Data!$N$14=1,Data!B72&lt;&gt;""),Data!B72,IF(AND(Data!$N$14=2,Data!C72&lt;&gt;""),Data!C72,IF(AND(Data!$N$14=3,Data!D72&lt;&gt;""),Data!D72,IF(AND(Data!$N$14=4,Data!E72&lt;&gt;""),Data!E72,IF(AND(Data!$N$14=5,Data!F72&lt;&gt;""),Data!F72,IF(AND(Data!$N$14=6,Data!G72&lt;&gt;""),Data!G72,IF(AND(Data!$N$14=7,Data!H72&lt;&gt;""),Data!H72,IF(AND(Data!$N$14=8,Data!I72&lt;&gt;""),Data!I72,IF(AND(Data!$N$14=9,Data!J72&lt;&gt;""),Data!J72,IF(AND(Data!$N$14=10,Data!K72&lt;&gt;""),Data!K72,""))))))))))</f>
        <v>4288</v>
      </c>
    </row>
    <row r="77" spans="1:8" ht="14" x14ac:dyDescent="0.15">
      <c r="A77" s="12">
        <v>1</v>
      </c>
      <c r="B77" s="82">
        <f>IF(AND(Data!$N$8=1,Data!B73&lt;&gt;""),Data!B73,IF(AND(Data!$N$8=2,Data!C73&lt;&gt;""),Data!C73,IF(AND(Data!$N$8=3,Data!D73&lt;&gt;""),Data!D73,IF(AND(Data!$N$8=4,Data!E73&lt;&gt;""),Data!E73,IF(AND(Data!$N$8=5,Data!F73&lt;&gt;""),Data!F73,IF(AND(Data!$N$8=6,Data!G73&lt;&gt;""),Data!G73,IF(AND(Data!$N$8=7,Data!H73&lt;&gt;""),Data!H73,IF(AND(Data!$N$8=8,Data!I73&lt;&gt;""),Data!I73,IF(AND(Data!$N$8=9,Data!J73&lt;&gt;""),Data!J73,IF(AND(Data!$N$8=10,Data!K73&lt;&gt;""),Data!K73,""))))))))))</f>
        <v>190</v>
      </c>
      <c r="C77" s="83">
        <f>IF(AND(Data!$N$9=1,Data!B73&lt;&gt;""),Data!B73,IF(AND(Data!$N$9=2,Data!C73&lt;&gt;""),Data!C73,IF(AND(Data!$N$9=3,Data!D73&lt;&gt;""),Data!D73,IF(AND(Data!$N$9=4,Data!E73&lt;&gt;""),Data!E73,IF(AND(Data!$N$9=5,Data!F73&lt;&gt;""),Data!F73,IF(AND(Data!$N$9=6,Data!G73&lt;&gt;""),Data!G73,IF(AND(Data!$N$9=7,Data!H73&lt;&gt;""),Data!H73,IF(AND(Data!$N$9=8,Data!I73&lt;&gt;""),Data!I73,IF(AND(Data!$N$9=9,Data!J73&lt;&gt;""),Data!J73,IF(AND(Data!$N$9=10,Data!K73&lt;&gt;""),Data!K73,""))))))))))</f>
        <v>2</v>
      </c>
      <c r="D77" s="83">
        <f>IF(AND(Data!$N$10=1,Data!B73&lt;&gt;""),Data!B73,IF(AND(Data!$N$10=2,Data!C73&lt;&gt;""),Data!C73,IF(AND(Data!$N$10=3,Data!D73&lt;&gt;""),Data!D73,IF(AND(Data!$N$10=4,Data!E73&lt;&gt;""),Data!E73,IF(AND(Data!$N$10=5,Data!F73&lt;&gt;""),Data!F73,IF(AND(Data!$N$10=6,Data!G73&lt;&gt;""),Data!G73,IF(AND(Data!$N$10=7,Data!H73&lt;&gt;""),Data!H73,IF(AND(Data!$N$10=8,Data!I73&lt;&gt;""),Data!I73,IF(AND(Data!$N$10=9,Data!J73&lt;&gt;""),Data!J73,IF(AND(Data!$N$10=10,Data!K73&lt;&gt;""),Data!K73,""))))))))))</f>
        <v>1</v>
      </c>
      <c r="E77" s="83">
        <f>IF(AND(Data!$N$11=1,Data!B73&lt;&gt;""),Data!B73,IF(AND(Data!$N$11=2,Data!C73&lt;&gt;""),Data!C73,IF(AND(Data!$N$11=3,Data!D73&lt;&gt;""),Data!D73,IF(AND(Data!$N$11=4,Data!E73&lt;&gt;""),Data!E73,IF(AND(Data!$N$11=5,Data!F73&lt;&gt;""),Data!F73,IF(AND(Data!$N$11=6,Data!G73&lt;&gt;""),Data!G73,IF(AND(Data!$N$11=7,Data!H73&lt;&gt;""),Data!H73,IF(AND(Data!$N$11=8,Data!I73&lt;&gt;""),Data!I73,IF(AND(Data!$N$11=9,Data!J73&lt;&gt;""),Data!J73,IF(AND(Data!$N$11=10,Data!K73&lt;&gt;""),Data!K73,""))))))))))</f>
        <v>0</v>
      </c>
      <c r="F77" s="83">
        <f>IF(AND(Data!$N$12=1,Data!B73&lt;&gt;""),Data!B73,IF(AND(Data!$N$12=2,Data!C73&lt;&gt;""),Data!C73,IF(AND(Data!$N$12=3,Data!D73&lt;&gt;""),Data!D73,IF(AND(Data!$N$12=4,Data!E73&lt;&gt;""),Data!E73,IF(AND(Data!$N$12=5,Data!F73&lt;&gt;""),Data!F73,IF(AND(Data!$N$12=6,Data!G73&lt;&gt;""),Data!G73,IF(AND(Data!$N$12=7,Data!H73&lt;&gt;""),Data!H73,IF(AND(Data!$N$12=8,Data!I73&lt;&gt;""),Data!I73,IF(AND(Data!$N$12=9,Data!J73&lt;&gt;""),Data!J73,IF(AND(Data!$N$12=10,Data!K73&lt;&gt;""),Data!K73,""))))))))))</f>
        <v>49</v>
      </c>
      <c r="G77" s="84"/>
      <c r="H77" s="82">
        <f>IF(AND(Data!$N$14=1,Data!B73&lt;&gt;""),Data!B73,IF(AND(Data!$N$14=2,Data!C73&lt;&gt;""),Data!C73,IF(AND(Data!$N$14=3,Data!D73&lt;&gt;""),Data!D73,IF(AND(Data!$N$14=4,Data!E73&lt;&gt;""),Data!E73,IF(AND(Data!$N$14=5,Data!F73&lt;&gt;""),Data!F73,IF(AND(Data!$N$14=6,Data!G73&lt;&gt;""),Data!G73,IF(AND(Data!$N$14=7,Data!H73&lt;&gt;""),Data!H73,IF(AND(Data!$N$14=8,Data!I73&lt;&gt;""),Data!I73,IF(AND(Data!$N$14=9,Data!J73&lt;&gt;""),Data!J73,IF(AND(Data!$N$14=10,Data!K73&lt;&gt;""),Data!K73,""))))))))))</f>
        <v>4347</v>
      </c>
    </row>
    <row r="78" spans="1:8" ht="14" x14ac:dyDescent="0.15">
      <c r="A78" s="12">
        <v>1</v>
      </c>
      <c r="B78" s="82">
        <f>IF(AND(Data!$N$8=1,Data!B74&lt;&gt;""),Data!B74,IF(AND(Data!$N$8=2,Data!C74&lt;&gt;""),Data!C74,IF(AND(Data!$N$8=3,Data!D74&lt;&gt;""),Data!D74,IF(AND(Data!$N$8=4,Data!E74&lt;&gt;""),Data!E74,IF(AND(Data!$N$8=5,Data!F74&lt;&gt;""),Data!F74,IF(AND(Data!$N$8=6,Data!G74&lt;&gt;""),Data!G74,IF(AND(Data!$N$8=7,Data!H74&lt;&gt;""),Data!H74,IF(AND(Data!$N$8=8,Data!I74&lt;&gt;""),Data!I74,IF(AND(Data!$N$8=9,Data!J74&lt;&gt;""),Data!J74,IF(AND(Data!$N$8=10,Data!K74&lt;&gt;""),Data!K74,""))))))))))</f>
        <v>126</v>
      </c>
      <c r="C78" s="83">
        <f>IF(AND(Data!$N$9=1,Data!B74&lt;&gt;""),Data!B74,IF(AND(Data!$N$9=2,Data!C74&lt;&gt;""),Data!C74,IF(AND(Data!$N$9=3,Data!D74&lt;&gt;""),Data!D74,IF(AND(Data!$N$9=4,Data!E74&lt;&gt;""),Data!E74,IF(AND(Data!$N$9=5,Data!F74&lt;&gt;""),Data!F74,IF(AND(Data!$N$9=6,Data!G74&lt;&gt;""),Data!G74,IF(AND(Data!$N$9=7,Data!H74&lt;&gt;""),Data!H74,IF(AND(Data!$N$9=8,Data!I74&lt;&gt;""),Data!I74,IF(AND(Data!$N$9=9,Data!J74&lt;&gt;""),Data!J74,IF(AND(Data!$N$9=10,Data!K74&lt;&gt;""),Data!K74,""))))))))))</f>
        <v>6</v>
      </c>
      <c r="D78" s="83">
        <f>IF(AND(Data!$N$10=1,Data!B74&lt;&gt;""),Data!B74,IF(AND(Data!$N$10=2,Data!C74&lt;&gt;""),Data!C74,IF(AND(Data!$N$10=3,Data!D74&lt;&gt;""),Data!D74,IF(AND(Data!$N$10=4,Data!E74&lt;&gt;""),Data!E74,IF(AND(Data!$N$10=5,Data!F74&lt;&gt;""),Data!F74,IF(AND(Data!$N$10=6,Data!G74&lt;&gt;""),Data!G74,IF(AND(Data!$N$10=7,Data!H74&lt;&gt;""),Data!H74,IF(AND(Data!$N$10=8,Data!I74&lt;&gt;""),Data!I74,IF(AND(Data!$N$10=9,Data!J74&lt;&gt;""),Data!J74,IF(AND(Data!$N$10=10,Data!K74&lt;&gt;""),Data!K74,""))))))))))</f>
        <v>0</v>
      </c>
      <c r="E78" s="83">
        <f>IF(AND(Data!$N$11=1,Data!B74&lt;&gt;""),Data!B74,IF(AND(Data!$N$11=2,Data!C74&lt;&gt;""),Data!C74,IF(AND(Data!$N$11=3,Data!D74&lt;&gt;""),Data!D74,IF(AND(Data!$N$11=4,Data!E74&lt;&gt;""),Data!E74,IF(AND(Data!$N$11=5,Data!F74&lt;&gt;""),Data!F74,IF(AND(Data!$N$11=6,Data!G74&lt;&gt;""),Data!G74,IF(AND(Data!$N$11=7,Data!H74&lt;&gt;""),Data!H74,IF(AND(Data!$N$11=8,Data!I74&lt;&gt;""),Data!I74,IF(AND(Data!$N$11=9,Data!J74&lt;&gt;""),Data!J74,IF(AND(Data!$N$11=10,Data!K74&lt;&gt;""),Data!K74,""))))))))))</f>
        <v>0</v>
      </c>
      <c r="F78" s="83">
        <f>IF(AND(Data!$N$12=1,Data!B74&lt;&gt;""),Data!B74,IF(AND(Data!$N$12=2,Data!C74&lt;&gt;""),Data!C74,IF(AND(Data!$N$12=3,Data!D74&lt;&gt;""),Data!D74,IF(AND(Data!$N$12=4,Data!E74&lt;&gt;""),Data!E74,IF(AND(Data!$N$12=5,Data!F74&lt;&gt;""),Data!F74,IF(AND(Data!$N$12=6,Data!G74&lt;&gt;""),Data!G74,IF(AND(Data!$N$12=7,Data!H74&lt;&gt;""),Data!H74,IF(AND(Data!$N$12=8,Data!I74&lt;&gt;""),Data!I74,IF(AND(Data!$N$12=9,Data!J74&lt;&gt;""),Data!J74,IF(AND(Data!$N$12=10,Data!K74&lt;&gt;""),Data!K74,""))))))))))</f>
        <v>32</v>
      </c>
      <c r="G78" s="84"/>
      <c r="H78" s="82">
        <f>IF(AND(Data!$N$14=1,Data!B74&lt;&gt;""),Data!B74,IF(AND(Data!$N$14=2,Data!C74&lt;&gt;""),Data!C74,IF(AND(Data!$N$14=3,Data!D74&lt;&gt;""),Data!D74,IF(AND(Data!$N$14=4,Data!E74&lt;&gt;""),Data!E74,IF(AND(Data!$N$14=5,Data!F74&lt;&gt;""),Data!F74,IF(AND(Data!$N$14=6,Data!G74&lt;&gt;""),Data!G74,IF(AND(Data!$N$14=7,Data!H74&lt;&gt;""),Data!H74,IF(AND(Data!$N$14=8,Data!I74&lt;&gt;""),Data!I74,IF(AND(Data!$N$14=9,Data!J74&lt;&gt;""),Data!J74,IF(AND(Data!$N$14=10,Data!K74&lt;&gt;""),Data!K74,""))))))))))</f>
        <v>4412</v>
      </c>
    </row>
    <row r="79" spans="1:8" ht="14" x14ac:dyDescent="0.15">
      <c r="A79" s="12">
        <v>1</v>
      </c>
      <c r="B79" s="82">
        <f>IF(AND(Data!$N$8=1,Data!B75&lt;&gt;""),Data!B75,IF(AND(Data!$N$8=2,Data!C75&lt;&gt;""),Data!C75,IF(AND(Data!$N$8=3,Data!D75&lt;&gt;""),Data!D75,IF(AND(Data!$N$8=4,Data!E75&lt;&gt;""),Data!E75,IF(AND(Data!$N$8=5,Data!F75&lt;&gt;""),Data!F75,IF(AND(Data!$N$8=6,Data!G75&lt;&gt;""),Data!G75,IF(AND(Data!$N$8=7,Data!H75&lt;&gt;""),Data!H75,IF(AND(Data!$N$8=8,Data!I75&lt;&gt;""),Data!I75,IF(AND(Data!$N$8=9,Data!J75&lt;&gt;""),Data!J75,IF(AND(Data!$N$8=10,Data!K75&lt;&gt;""),Data!K75,""))))))))))</f>
        <v>112</v>
      </c>
      <c r="C79" s="83">
        <f>IF(AND(Data!$N$9=1,Data!B75&lt;&gt;""),Data!B75,IF(AND(Data!$N$9=2,Data!C75&lt;&gt;""),Data!C75,IF(AND(Data!$N$9=3,Data!D75&lt;&gt;""),Data!D75,IF(AND(Data!$N$9=4,Data!E75&lt;&gt;""),Data!E75,IF(AND(Data!$N$9=5,Data!F75&lt;&gt;""),Data!F75,IF(AND(Data!$N$9=6,Data!G75&lt;&gt;""),Data!G75,IF(AND(Data!$N$9=7,Data!H75&lt;&gt;""),Data!H75,IF(AND(Data!$N$9=8,Data!I75&lt;&gt;""),Data!I75,IF(AND(Data!$N$9=9,Data!J75&lt;&gt;""),Data!J75,IF(AND(Data!$N$9=10,Data!K75&lt;&gt;""),Data!K75,""))))))))))</f>
        <v>5</v>
      </c>
      <c r="D79" s="83">
        <f>IF(AND(Data!$N$10=1,Data!B75&lt;&gt;""),Data!B75,IF(AND(Data!$N$10=2,Data!C75&lt;&gt;""),Data!C75,IF(AND(Data!$N$10=3,Data!D75&lt;&gt;""),Data!D75,IF(AND(Data!$N$10=4,Data!E75&lt;&gt;""),Data!E75,IF(AND(Data!$N$10=5,Data!F75&lt;&gt;""),Data!F75,IF(AND(Data!$N$10=6,Data!G75&lt;&gt;""),Data!G75,IF(AND(Data!$N$10=7,Data!H75&lt;&gt;""),Data!H75,IF(AND(Data!$N$10=8,Data!I75&lt;&gt;""),Data!I75,IF(AND(Data!$N$10=9,Data!J75&lt;&gt;""),Data!J75,IF(AND(Data!$N$10=10,Data!K75&lt;&gt;""),Data!K75,""))))))))))</f>
        <v>0</v>
      </c>
      <c r="E79" s="83">
        <f>IF(AND(Data!$N$11=1,Data!B75&lt;&gt;""),Data!B75,IF(AND(Data!$N$11=2,Data!C75&lt;&gt;""),Data!C75,IF(AND(Data!$N$11=3,Data!D75&lt;&gt;""),Data!D75,IF(AND(Data!$N$11=4,Data!E75&lt;&gt;""),Data!E75,IF(AND(Data!$N$11=5,Data!F75&lt;&gt;""),Data!F75,IF(AND(Data!$N$11=6,Data!G75&lt;&gt;""),Data!G75,IF(AND(Data!$N$11=7,Data!H75&lt;&gt;""),Data!H75,IF(AND(Data!$N$11=8,Data!I75&lt;&gt;""),Data!I75,IF(AND(Data!$N$11=9,Data!J75&lt;&gt;""),Data!J75,IF(AND(Data!$N$11=10,Data!K75&lt;&gt;""),Data!K75,""))))))))))</f>
        <v>0</v>
      </c>
      <c r="F79" s="83">
        <f>IF(AND(Data!$N$12=1,Data!B75&lt;&gt;""),Data!B75,IF(AND(Data!$N$12=2,Data!C75&lt;&gt;""),Data!C75,IF(AND(Data!$N$12=3,Data!D75&lt;&gt;""),Data!D75,IF(AND(Data!$N$12=4,Data!E75&lt;&gt;""),Data!E75,IF(AND(Data!$N$12=5,Data!F75&lt;&gt;""),Data!F75,IF(AND(Data!$N$12=6,Data!G75&lt;&gt;""),Data!G75,IF(AND(Data!$N$12=7,Data!H75&lt;&gt;""),Data!H75,IF(AND(Data!$N$12=8,Data!I75&lt;&gt;""),Data!I75,IF(AND(Data!$N$12=9,Data!J75&lt;&gt;""),Data!J75,IF(AND(Data!$N$12=10,Data!K75&lt;&gt;""),Data!K75,""))))))))))</f>
        <v>44</v>
      </c>
      <c r="G79" s="84"/>
      <c r="H79" s="82">
        <f>IF(AND(Data!$N$14=1,Data!B75&lt;&gt;""),Data!B75,IF(AND(Data!$N$14=2,Data!C75&lt;&gt;""),Data!C75,IF(AND(Data!$N$14=3,Data!D75&lt;&gt;""),Data!D75,IF(AND(Data!$N$14=4,Data!E75&lt;&gt;""),Data!E75,IF(AND(Data!$N$14=5,Data!F75&lt;&gt;""),Data!F75,IF(AND(Data!$N$14=6,Data!G75&lt;&gt;""),Data!G75,IF(AND(Data!$N$14=7,Data!H75&lt;&gt;""),Data!H75,IF(AND(Data!$N$14=8,Data!I75&lt;&gt;""),Data!I75,IF(AND(Data!$N$14=9,Data!J75&lt;&gt;""),Data!J75,IF(AND(Data!$N$14=10,Data!K75&lt;&gt;""),Data!K75,""))))))))))</f>
        <v>4424</v>
      </c>
    </row>
    <row r="80" spans="1:8" ht="14" x14ac:dyDescent="0.15">
      <c r="A80" s="12">
        <v>1</v>
      </c>
      <c r="B80" s="82">
        <f>IF(AND(Data!$N$8=1,Data!B76&lt;&gt;""),Data!B76,IF(AND(Data!$N$8=2,Data!C76&lt;&gt;""),Data!C76,IF(AND(Data!$N$8=3,Data!D76&lt;&gt;""),Data!D76,IF(AND(Data!$N$8=4,Data!E76&lt;&gt;""),Data!E76,IF(AND(Data!$N$8=5,Data!F76&lt;&gt;""),Data!F76,IF(AND(Data!$N$8=6,Data!G76&lt;&gt;""),Data!G76,IF(AND(Data!$N$8=7,Data!H76&lt;&gt;""),Data!H76,IF(AND(Data!$N$8=8,Data!I76&lt;&gt;""),Data!I76,IF(AND(Data!$N$8=9,Data!J76&lt;&gt;""),Data!J76,IF(AND(Data!$N$8=10,Data!K76&lt;&gt;""),Data!K76,""))))))))))</f>
        <v>78</v>
      </c>
      <c r="C80" s="83">
        <f>IF(AND(Data!$N$9=1,Data!B76&lt;&gt;""),Data!B76,IF(AND(Data!$N$9=2,Data!C76&lt;&gt;""),Data!C76,IF(AND(Data!$N$9=3,Data!D76&lt;&gt;""),Data!D76,IF(AND(Data!$N$9=4,Data!E76&lt;&gt;""),Data!E76,IF(AND(Data!$N$9=5,Data!F76&lt;&gt;""),Data!F76,IF(AND(Data!$N$9=6,Data!G76&lt;&gt;""),Data!G76,IF(AND(Data!$N$9=7,Data!H76&lt;&gt;""),Data!H76,IF(AND(Data!$N$9=8,Data!I76&lt;&gt;""),Data!I76,IF(AND(Data!$N$9=9,Data!J76&lt;&gt;""),Data!J76,IF(AND(Data!$N$9=10,Data!K76&lt;&gt;""),Data!K76,""))))))))))</f>
        <v>7</v>
      </c>
      <c r="D80" s="83">
        <f>IF(AND(Data!$N$10=1,Data!B76&lt;&gt;""),Data!B76,IF(AND(Data!$N$10=2,Data!C76&lt;&gt;""),Data!C76,IF(AND(Data!$N$10=3,Data!D76&lt;&gt;""),Data!D76,IF(AND(Data!$N$10=4,Data!E76&lt;&gt;""),Data!E76,IF(AND(Data!$N$10=5,Data!F76&lt;&gt;""),Data!F76,IF(AND(Data!$N$10=6,Data!G76&lt;&gt;""),Data!G76,IF(AND(Data!$N$10=7,Data!H76&lt;&gt;""),Data!H76,IF(AND(Data!$N$10=8,Data!I76&lt;&gt;""),Data!I76,IF(AND(Data!$N$10=9,Data!J76&lt;&gt;""),Data!J76,IF(AND(Data!$N$10=10,Data!K76&lt;&gt;""),Data!K76,""))))))))))</f>
        <v>1</v>
      </c>
      <c r="E80" s="83">
        <f>IF(AND(Data!$N$11=1,Data!B76&lt;&gt;""),Data!B76,IF(AND(Data!$N$11=2,Data!C76&lt;&gt;""),Data!C76,IF(AND(Data!$N$11=3,Data!D76&lt;&gt;""),Data!D76,IF(AND(Data!$N$11=4,Data!E76&lt;&gt;""),Data!E76,IF(AND(Data!$N$11=5,Data!F76&lt;&gt;""),Data!F76,IF(AND(Data!$N$11=6,Data!G76&lt;&gt;""),Data!G76,IF(AND(Data!$N$11=7,Data!H76&lt;&gt;""),Data!H76,IF(AND(Data!$N$11=8,Data!I76&lt;&gt;""),Data!I76,IF(AND(Data!$N$11=9,Data!J76&lt;&gt;""),Data!J76,IF(AND(Data!$N$11=10,Data!K76&lt;&gt;""),Data!K76,""))))))))))</f>
        <v>0</v>
      </c>
      <c r="F80" s="83">
        <f>IF(AND(Data!$N$12=1,Data!B76&lt;&gt;""),Data!B76,IF(AND(Data!$N$12=2,Data!C76&lt;&gt;""),Data!C76,IF(AND(Data!$N$12=3,Data!D76&lt;&gt;""),Data!D76,IF(AND(Data!$N$12=4,Data!E76&lt;&gt;""),Data!E76,IF(AND(Data!$N$12=5,Data!F76&lt;&gt;""),Data!F76,IF(AND(Data!$N$12=6,Data!G76&lt;&gt;""),Data!G76,IF(AND(Data!$N$12=7,Data!H76&lt;&gt;""),Data!H76,IF(AND(Data!$N$12=8,Data!I76&lt;&gt;""),Data!I76,IF(AND(Data!$N$12=9,Data!J76&lt;&gt;""),Data!J76,IF(AND(Data!$N$12=10,Data!K76&lt;&gt;""),Data!K76,""))))))))))</f>
        <v>22</v>
      </c>
      <c r="G80" s="84"/>
      <c r="H80" s="82">
        <f>IF(AND(Data!$N$14=1,Data!B76&lt;&gt;""),Data!B76,IF(AND(Data!$N$14=2,Data!C76&lt;&gt;""),Data!C76,IF(AND(Data!$N$14=3,Data!D76&lt;&gt;""),Data!D76,IF(AND(Data!$N$14=4,Data!E76&lt;&gt;""),Data!E76,IF(AND(Data!$N$14=5,Data!F76&lt;&gt;""),Data!F76,IF(AND(Data!$N$14=6,Data!G76&lt;&gt;""),Data!G76,IF(AND(Data!$N$14=7,Data!H76&lt;&gt;""),Data!H76,IF(AND(Data!$N$14=8,Data!I76&lt;&gt;""),Data!I76,IF(AND(Data!$N$14=9,Data!J76&lt;&gt;""),Data!J76,IF(AND(Data!$N$14=10,Data!K76&lt;&gt;""),Data!K76,""))))))))))</f>
        <v>4603</v>
      </c>
    </row>
    <row r="81" spans="1:8" ht="14" x14ac:dyDescent="0.15">
      <c r="A81" s="12">
        <v>1</v>
      </c>
      <c r="B81" s="82">
        <f>IF(AND(Data!$N$8=1,Data!B77&lt;&gt;""),Data!B77,IF(AND(Data!$N$8=2,Data!C77&lt;&gt;""),Data!C77,IF(AND(Data!$N$8=3,Data!D77&lt;&gt;""),Data!D77,IF(AND(Data!$N$8=4,Data!E77&lt;&gt;""),Data!E77,IF(AND(Data!$N$8=5,Data!F77&lt;&gt;""),Data!F77,IF(AND(Data!$N$8=6,Data!G77&lt;&gt;""),Data!G77,IF(AND(Data!$N$8=7,Data!H77&lt;&gt;""),Data!H77,IF(AND(Data!$N$8=8,Data!I77&lt;&gt;""),Data!I77,IF(AND(Data!$N$8=9,Data!J77&lt;&gt;""),Data!J77,IF(AND(Data!$N$8=10,Data!K77&lt;&gt;""),Data!K77,""))))))))))</f>
        <v>186</v>
      </c>
      <c r="C81" s="83">
        <f>IF(AND(Data!$N$9=1,Data!B77&lt;&gt;""),Data!B77,IF(AND(Data!$N$9=2,Data!C77&lt;&gt;""),Data!C77,IF(AND(Data!$N$9=3,Data!D77&lt;&gt;""),Data!D77,IF(AND(Data!$N$9=4,Data!E77&lt;&gt;""),Data!E77,IF(AND(Data!$N$9=5,Data!F77&lt;&gt;""),Data!F77,IF(AND(Data!$N$9=6,Data!G77&lt;&gt;""),Data!G77,IF(AND(Data!$N$9=7,Data!H77&lt;&gt;""),Data!H77,IF(AND(Data!$N$9=8,Data!I77&lt;&gt;""),Data!I77,IF(AND(Data!$N$9=9,Data!J77&lt;&gt;""),Data!J77,IF(AND(Data!$N$9=10,Data!K77&lt;&gt;""),Data!K77,""))))))))))</f>
        <v>3</v>
      </c>
      <c r="D81" s="83">
        <f>IF(AND(Data!$N$10=1,Data!B77&lt;&gt;""),Data!B77,IF(AND(Data!$N$10=2,Data!C77&lt;&gt;""),Data!C77,IF(AND(Data!$N$10=3,Data!D77&lt;&gt;""),Data!D77,IF(AND(Data!$N$10=4,Data!E77&lt;&gt;""),Data!E77,IF(AND(Data!$N$10=5,Data!F77&lt;&gt;""),Data!F77,IF(AND(Data!$N$10=6,Data!G77&lt;&gt;""),Data!G77,IF(AND(Data!$N$10=7,Data!H77&lt;&gt;""),Data!H77,IF(AND(Data!$N$10=8,Data!I77&lt;&gt;""),Data!I77,IF(AND(Data!$N$10=9,Data!J77&lt;&gt;""),Data!J77,IF(AND(Data!$N$10=10,Data!K77&lt;&gt;""),Data!K77,""))))))))))</f>
        <v>1</v>
      </c>
      <c r="E81" s="83">
        <f>IF(AND(Data!$N$11=1,Data!B77&lt;&gt;""),Data!B77,IF(AND(Data!$N$11=2,Data!C77&lt;&gt;""),Data!C77,IF(AND(Data!$N$11=3,Data!D77&lt;&gt;""),Data!D77,IF(AND(Data!$N$11=4,Data!E77&lt;&gt;""),Data!E77,IF(AND(Data!$N$11=5,Data!F77&lt;&gt;""),Data!F77,IF(AND(Data!$N$11=6,Data!G77&lt;&gt;""),Data!G77,IF(AND(Data!$N$11=7,Data!H77&lt;&gt;""),Data!H77,IF(AND(Data!$N$11=8,Data!I77&lt;&gt;""),Data!I77,IF(AND(Data!$N$11=9,Data!J77&lt;&gt;""),Data!J77,IF(AND(Data!$N$11=10,Data!K77&lt;&gt;""),Data!K77,""))))))))))</f>
        <v>0</v>
      </c>
      <c r="F81" s="83">
        <f>IF(AND(Data!$N$12=1,Data!B77&lt;&gt;""),Data!B77,IF(AND(Data!$N$12=2,Data!C77&lt;&gt;""),Data!C77,IF(AND(Data!$N$12=3,Data!D77&lt;&gt;""),Data!D77,IF(AND(Data!$N$12=4,Data!E77&lt;&gt;""),Data!E77,IF(AND(Data!$N$12=5,Data!F77&lt;&gt;""),Data!F77,IF(AND(Data!$N$12=6,Data!G77&lt;&gt;""),Data!G77,IF(AND(Data!$N$12=7,Data!H77&lt;&gt;""),Data!H77,IF(AND(Data!$N$12=8,Data!I77&lt;&gt;""),Data!I77,IF(AND(Data!$N$12=9,Data!J77&lt;&gt;""),Data!J77,IF(AND(Data!$N$12=10,Data!K77&lt;&gt;""),Data!K77,""))))))))))</f>
        <v>42</v>
      </c>
      <c r="G81" s="84"/>
      <c r="H81" s="82">
        <f>IF(AND(Data!$N$14=1,Data!B77&lt;&gt;""),Data!B77,IF(AND(Data!$N$14=2,Data!C77&lt;&gt;""),Data!C77,IF(AND(Data!$N$14=3,Data!D77&lt;&gt;""),Data!D77,IF(AND(Data!$N$14=4,Data!E77&lt;&gt;""),Data!E77,IF(AND(Data!$N$14=5,Data!F77&lt;&gt;""),Data!F77,IF(AND(Data!$N$14=6,Data!G77&lt;&gt;""),Data!G77,IF(AND(Data!$N$14=7,Data!H77&lt;&gt;""),Data!H77,IF(AND(Data!$N$14=8,Data!I77&lt;&gt;""),Data!I77,IF(AND(Data!$N$14=9,Data!J77&lt;&gt;""),Data!J77,IF(AND(Data!$N$14=10,Data!K77&lt;&gt;""),Data!K77,""))))))))))</f>
        <v>4705</v>
      </c>
    </row>
    <row r="82" spans="1:8" ht="14" x14ac:dyDescent="0.15">
      <c r="A82" s="12">
        <v>1</v>
      </c>
      <c r="B82" s="82">
        <f>IF(AND(Data!$N$8=1,Data!B78&lt;&gt;""),Data!B78,IF(AND(Data!$N$8=2,Data!C78&lt;&gt;""),Data!C78,IF(AND(Data!$N$8=3,Data!D78&lt;&gt;""),Data!D78,IF(AND(Data!$N$8=4,Data!E78&lt;&gt;""),Data!E78,IF(AND(Data!$N$8=5,Data!F78&lt;&gt;""),Data!F78,IF(AND(Data!$N$8=6,Data!G78&lt;&gt;""),Data!G78,IF(AND(Data!$N$8=7,Data!H78&lt;&gt;""),Data!H78,IF(AND(Data!$N$8=8,Data!I78&lt;&gt;""),Data!I78,IF(AND(Data!$N$8=9,Data!J78&lt;&gt;""),Data!J78,IF(AND(Data!$N$8=10,Data!K78&lt;&gt;""),Data!K78,""))))))))))</f>
        <v>150</v>
      </c>
      <c r="C82" s="83">
        <f>IF(AND(Data!$N$9=1,Data!B78&lt;&gt;""),Data!B78,IF(AND(Data!$N$9=2,Data!C78&lt;&gt;""),Data!C78,IF(AND(Data!$N$9=3,Data!D78&lt;&gt;""),Data!D78,IF(AND(Data!$N$9=4,Data!E78&lt;&gt;""),Data!E78,IF(AND(Data!$N$9=5,Data!F78&lt;&gt;""),Data!F78,IF(AND(Data!$N$9=6,Data!G78&lt;&gt;""),Data!G78,IF(AND(Data!$N$9=7,Data!H78&lt;&gt;""),Data!H78,IF(AND(Data!$N$9=8,Data!I78&lt;&gt;""),Data!I78,IF(AND(Data!$N$9=9,Data!J78&lt;&gt;""),Data!J78,IF(AND(Data!$N$9=10,Data!K78&lt;&gt;""),Data!K78,""))))))))))</f>
        <v>5</v>
      </c>
      <c r="D82" s="83">
        <f>IF(AND(Data!$N$10=1,Data!B78&lt;&gt;""),Data!B78,IF(AND(Data!$N$10=2,Data!C78&lt;&gt;""),Data!C78,IF(AND(Data!$N$10=3,Data!D78&lt;&gt;""),Data!D78,IF(AND(Data!$N$10=4,Data!E78&lt;&gt;""),Data!E78,IF(AND(Data!$N$10=5,Data!F78&lt;&gt;""),Data!F78,IF(AND(Data!$N$10=6,Data!G78&lt;&gt;""),Data!G78,IF(AND(Data!$N$10=7,Data!H78&lt;&gt;""),Data!H78,IF(AND(Data!$N$10=8,Data!I78&lt;&gt;""),Data!I78,IF(AND(Data!$N$10=9,Data!J78&lt;&gt;""),Data!J78,IF(AND(Data!$N$10=10,Data!K78&lt;&gt;""),Data!K78,""))))))))))</f>
        <v>0</v>
      </c>
      <c r="E82" s="83">
        <f>IF(AND(Data!$N$11=1,Data!B78&lt;&gt;""),Data!B78,IF(AND(Data!$N$11=2,Data!C78&lt;&gt;""),Data!C78,IF(AND(Data!$N$11=3,Data!D78&lt;&gt;""),Data!D78,IF(AND(Data!$N$11=4,Data!E78&lt;&gt;""),Data!E78,IF(AND(Data!$N$11=5,Data!F78&lt;&gt;""),Data!F78,IF(AND(Data!$N$11=6,Data!G78&lt;&gt;""),Data!G78,IF(AND(Data!$N$11=7,Data!H78&lt;&gt;""),Data!H78,IF(AND(Data!$N$11=8,Data!I78&lt;&gt;""),Data!I78,IF(AND(Data!$N$11=9,Data!J78&lt;&gt;""),Data!J78,IF(AND(Data!$N$11=10,Data!K78&lt;&gt;""),Data!K78,""))))))))))</f>
        <v>1</v>
      </c>
      <c r="F82" s="83">
        <f>IF(AND(Data!$N$12=1,Data!B78&lt;&gt;""),Data!B78,IF(AND(Data!$N$12=2,Data!C78&lt;&gt;""),Data!C78,IF(AND(Data!$N$12=3,Data!D78&lt;&gt;""),Data!D78,IF(AND(Data!$N$12=4,Data!E78&lt;&gt;""),Data!E78,IF(AND(Data!$N$12=5,Data!F78&lt;&gt;""),Data!F78,IF(AND(Data!$N$12=6,Data!G78&lt;&gt;""),Data!G78,IF(AND(Data!$N$12=7,Data!H78&lt;&gt;""),Data!H78,IF(AND(Data!$N$12=8,Data!I78&lt;&gt;""),Data!I78,IF(AND(Data!$N$12=9,Data!J78&lt;&gt;""),Data!J78,IF(AND(Data!$N$12=10,Data!K78&lt;&gt;""),Data!K78,""))))))))))</f>
        <v>40</v>
      </c>
      <c r="G82" s="84"/>
      <c r="H82" s="82">
        <f>IF(AND(Data!$N$14=1,Data!B78&lt;&gt;""),Data!B78,IF(AND(Data!$N$14=2,Data!C78&lt;&gt;""),Data!C78,IF(AND(Data!$N$14=3,Data!D78&lt;&gt;""),Data!D78,IF(AND(Data!$N$14=4,Data!E78&lt;&gt;""),Data!E78,IF(AND(Data!$N$14=5,Data!F78&lt;&gt;""),Data!F78,IF(AND(Data!$N$14=6,Data!G78&lt;&gt;""),Data!G78,IF(AND(Data!$N$14=7,Data!H78&lt;&gt;""),Data!H78,IF(AND(Data!$N$14=8,Data!I78&lt;&gt;""),Data!I78,IF(AND(Data!$N$14=9,Data!J78&lt;&gt;""),Data!J78,IF(AND(Data!$N$14=10,Data!K78&lt;&gt;""),Data!K78,""))))))))))</f>
        <v>4742</v>
      </c>
    </row>
    <row r="83" spans="1:8" ht="14" x14ac:dyDescent="0.15">
      <c r="A83" s="12">
        <v>1</v>
      </c>
      <c r="B83" s="82">
        <f>IF(AND(Data!$N$8=1,Data!B79&lt;&gt;""),Data!B79,IF(AND(Data!$N$8=2,Data!C79&lt;&gt;""),Data!C79,IF(AND(Data!$N$8=3,Data!D79&lt;&gt;""),Data!D79,IF(AND(Data!$N$8=4,Data!E79&lt;&gt;""),Data!E79,IF(AND(Data!$N$8=5,Data!F79&lt;&gt;""),Data!F79,IF(AND(Data!$N$8=6,Data!G79&lt;&gt;""),Data!G79,IF(AND(Data!$N$8=7,Data!H79&lt;&gt;""),Data!H79,IF(AND(Data!$N$8=8,Data!I79&lt;&gt;""),Data!I79,IF(AND(Data!$N$8=9,Data!J79&lt;&gt;""),Data!J79,IF(AND(Data!$N$8=10,Data!K79&lt;&gt;""),Data!K79,""))))))))))</f>
        <v>198</v>
      </c>
      <c r="C83" s="83">
        <f>IF(AND(Data!$N$9=1,Data!B79&lt;&gt;""),Data!B79,IF(AND(Data!$N$9=2,Data!C79&lt;&gt;""),Data!C79,IF(AND(Data!$N$9=3,Data!D79&lt;&gt;""),Data!D79,IF(AND(Data!$N$9=4,Data!E79&lt;&gt;""),Data!E79,IF(AND(Data!$N$9=5,Data!F79&lt;&gt;""),Data!F79,IF(AND(Data!$N$9=6,Data!G79&lt;&gt;""),Data!G79,IF(AND(Data!$N$9=7,Data!H79&lt;&gt;""),Data!H79,IF(AND(Data!$N$9=8,Data!I79&lt;&gt;""),Data!I79,IF(AND(Data!$N$9=9,Data!J79&lt;&gt;""),Data!J79,IF(AND(Data!$N$9=10,Data!K79&lt;&gt;""),Data!K79,""))))))))))</f>
        <v>4</v>
      </c>
      <c r="D83" s="83">
        <f>IF(AND(Data!$N$10=1,Data!B79&lt;&gt;""),Data!B79,IF(AND(Data!$N$10=2,Data!C79&lt;&gt;""),Data!C79,IF(AND(Data!$N$10=3,Data!D79&lt;&gt;""),Data!D79,IF(AND(Data!$N$10=4,Data!E79&lt;&gt;""),Data!E79,IF(AND(Data!$N$10=5,Data!F79&lt;&gt;""),Data!F79,IF(AND(Data!$N$10=6,Data!G79&lt;&gt;""),Data!G79,IF(AND(Data!$N$10=7,Data!H79&lt;&gt;""),Data!H79,IF(AND(Data!$N$10=8,Data!I79&lt;&gt;""),Data!I79,IF(AND(Data!$N$10=9,Data!J79&lt;&gt;""),Data!J79,IF(AND(Data!$N$10=10,Data!K79&lt;&gt;""),Data!K79,""))))))))))</f>
        <v>0</v>
      </c>
      <c r="E83" s="83">
        <f>IF(AND(Data!$N$11=1,Data!B79&lt;&gt;""),Data!B79,IF(AND(Data!$N$11=2,Data!C79&lt;&gt;""),Data!C79,IF(AND(Data!$N$11=3,Data!D79&lt;&gt;""),Data!D79,IF(AND(Data!$N$11=4,Data!E79&lt;&gt;""),Data!E79,IF(AND(Data!$N$11=5,Data!F79&lt;&gt;""),Data!F79,IF(AND(Data!$N$11=6,Data!G79&lt;&gt;""),Data!G79,IF(AND(Data!$N$11=7,Data!H79&lt;&gt;""),Data!H79,IF(AND(Data!$N$11=8,Data!I79&lt;&gt;""),Data!I79,IF(AND(Data!$N$11=9,Data!J79&lt;&gt;""),Data!J79,IF(AND(Data!$N$11=10,Data!K79&lt;&gt;""),Data!K79,""))))))))))</f>
        <v>0</v>
      </c>
      <c r="F83" s="83">
        <f>IF(AND(Data!$N$12=1,Data!B79&lt;&gt;""),Data!B79,IF(AND(Data!$N$12=2,Data!C79&lt;&gt;""),Data!C79,IF(AND(Data!$N$12=3,Data!D79&lt;&gt;""),Data!D79,IF(AND(Data!$N$12=4,Data!E79&lt;&gt;""),Data!E79,IF(AND(Data!$N$12=5,Data!F79&lt;&gt;""),Data!F79,IF(AND(Data!$N$12=6,Data!G79&lt;&gt;""),Data!G79,IF(AND(Data!$N$12=7,Data!H79&lt;&gt;""),Data!H79,IF(AND(Data!$N$12=8,Data!I79&lt;&gt;""),Data!I79,IF(AND(Data!$N$12=9,Data!J79&lt;&gt;""),Data!J79,IF(AND(Data!$N$12=10,Data!K79&lt;&gt;""),Data!K79,""))))))))))</f>
        <v>46</v>
      </c>
      <c r="G83" s="84"/>
      <c r="H83" s="82">
        <f>IF(AND(Data!$N$14=1,Data!B79&lt;&gt;""),Data!B79,IF(AND(Data!$N$14=2,Data!C79&lt;&gt;""),Data!C79,IF(AND(Data!$N$14=3,Data!D79&lt;&gt;""),Data!D79,IF(AND(Data!$N$14=4,Data!E79&lt;&gt;""),Data!E79,IF(AND(Data!$N$14=5,Data!F79&lt;&gt;""),Data!F79,IF(AND(Data!$N$14=6,Data!G79&lt;&gt;""),Data!G79,IF(AND(Data!$N$14=7,Data!H79&lt;&gt;""),Data!H79,IF(AND(Data!$N$14=8,Data!I79&lt;&gt;""),Data!I79,IF(AND(Data!$N$14=9,Data!J79&lt;&gt;""),Data!J79,IF(AND(Data!$N$14=10,Data!K79&lt;&gt;""),Data!K79,""))))))))))</f>
        <v>4764</v>
      </c>
    </row>
    <row r="84" spans="1:8" ht="14" x14ac:dyDescent="0.15">
      <c r="A84" s="12">
        <v>1</v>
      </c>
      <c r="B84" s="82">
        <f>IF(AND(Data!$N$8=1,Data!B80&lt;&gt;""),Data!B80,IF(AND(Data!$N$8=2,Data!C80&lt;&gt;""),Data!C80,IF(AND(Data!$N$8=3,Data!D80&lt;&gt;""),Data!D80,IF(AND(Data!$N$8=4,Data!E80&lt;&gt;""),Data!E80,IF(AND(Data!$N$8=5,Data!F80&lt;&gt;""),Data!F80,IF(AND(Data!$N$8=6,Data!G80&lt;&gt;""),Data!G80,IF(AND(Data!$N$8=7,Data!H80&lt;&gt;""),Data!H80,IF(AND(Data!$N$8=8,Data!I80&lt;&gt;""),Data!I80,IF(AND(Data!$N$8=9,Data!J80&lt;&gt;""),Data!J80,IF(AND(Data!$N$8=10,Data!K80&lt;&gt;""),Data!K80,""))))))))))</f>
        <v>138</v>
      </c>
      <c r="C84" s="83">
        <f>IF(AND(Data!$N$9=1,Data!B80&lt;&gt;""),Data!B80,IF(AND(Data!$N$9=2,Data!C80&lt;&gt;""),Data!C80,IF(AND(Data!$N$9=3,Data!D80&lt;&gt;""),Data!D80,IF(AND(Data!$N$9=4,Data!E80&lt;&gt;""),Data!E80,IF(AND(Data!$N$9=5,Data!F80&lt;&gt;""),Data!F80,IF(AND(Data!$N$9=6,Data!G80&lt;&gt;""),Data!G80,IF(AND(Data!$N$9=7,Data!H80&lt;&gt;""),Data!H80,IF(AND(Data!$N$9=8,Data!I80&lt;&gt;""),Data!I80,IF(AND(Data!$N$9=9,Data!J80&lt;&gt;""),Data!J80,IF(AND(Data!$N$9=10,Data!K80&lt;&gt;""),Data!K80,""))))))))))</f>
        <v>5</v>
      </c>
      <c r="D84" s="83">
        <f>IF(AND(Data!$N$10=1,Data!B80&lt;&gt;""),Data!B80,IF(AND(Data!$N$10=2,Data!C80&lt;&gt;""),Data!C80,IF(AND(Data!$N$10=3,Data!D80&lt;&gt;""),Data!D80,IF(AND(Data!$N$10=4,Data!E80&lt;&gt;""),Data!E80,IF(AND(Data!$N$10=5,Data!F80&lt;&gt;""),Data!F80,IF(AND(Data!$N$10=6,Data!G80&lt;&gt;""),Data!G80,IF(AND(Data!$N$10=7,Data!H80&lt;&gt;""),Data!H80,IF(AND(Data!$N$10=8,Data!I80&lt;&gt;""),Data!I80,IF(AND(Data!$N$10=9,Data!J80&lt;&gt;""),Data!J80,IF(AND(Data!$N$10=10,Data!K80&lt;&gt;""),Data!K80,""))))))))))</f>
        <v>1</v>
      </c>
      <c r="E84" s="83">
        <f>IF(AND(Data!$N$11=1,Data!B80&lt;&gt;""),Data!B80,IF(AND(Data!$N$11=2,Data!C80&lt;&gt;""),Data!C80,IF(AND(Data!$N$11=3,Data!D80&lt;&gt;""),Data!D80,IF(AND(Data!$N$11=4,Data!E80&lt;&gt;""),Data!E80,IF(AND(Data!$N$11=5,Data!F80&lt;&gt;""),Data!F80,IF(AND(Data!$N$11=6,Data!G80&lt;&gt;""),Data!G80,IF(AND(Data!$N$11=7,Data!H80&lt;&gt;""),Data!H80,IF(AND(Data!$N$11=8,Data!I80&lt;&gt;""),Data!I80,IF(AND(Data!$N$11=9,Data!J80&lt;&gt;""),Data!J80,IF(AND(Data!$N$11=10,Data!K80&lt;&gt;""),Data!K80,""))))))))))</f>
        <v>1</v>
      </c>
      <c r="F84" s="83">
        <f>IF(AND(Data!$N$12=1,Data!B80&lt;&gt;""),Data!B80,IF(AND(Data!$N$12=2,Data!C80&lt;&gt;""),Data!C80,IF(AND(Data!$N$12=3,Data!D80&lt;&gt;""),Data!D80,IF(AND(Data!$N$12=4,Data!E80&lt;&gt;""),Data!E80,IF(AND(Data!$N$12=5,Data!F80&lt;&gt;""),Data!F80,IF(AND(Data!$N$12=6,Data!G80&lt;&gt;""),Data!G80,IF(AND(Data!$N$12=7,Data!H80&lt;&gt;""),Data!H80,IF(AND(Data!$N$12=8,Data!I80&lt;&gt;""),Data!I80,IF(AND(Data!$N$12=9,Data!J80&lt;&gt;""),Data!J80,IF(AND(Data!$N$12=10,Data!K80&lt;&gt;""),Data!K80,""))))))))))</f>
        <v>41</v>
      </c>
      <c r="G84" s="84"/>
      <c r="H84" s="82">
        <f>IF(AND(Data!$N$14=1,Data!B80&lt;&gt;""),Data!B80,IF(AND(Data!$N$14=2,Data!C80&lt;&gt;""),Data!C80,IF(AND(Data!$N$14=3,Data!D80&lt;&gt;""),Data!D80,IF(AND(Data!$N$14=4,Data!E80&lt;&gt;""),Data!E80,IF(AND(Data!$N$14=5,Data!F80&lt;&gt;""),Data!F80,IF(AND(Data!$N$14=6,Data!G80&lt;&gt;""),Data!G80,IF(AND(Data!$N$14=7,Data!H80&lt;&gt;""),Data!H80,IF(AND(Data!$N$14=8,Data!I80&lt;&gt;""),Data!I80,IF(AND(Data!$N$14=9,Data!J80&lt;&gt;""),Data!J80,IF(AND(Data!$N$14=10,Data!K80&lt;&gt;""),Data!K80,""))))))))))</f>
        <v>4820</v>
      </c>
    </row>
    <row r="85" spans="1:8" ht="14" x14ac:dyDescent="0.15">
      <c r="A85" s="12">
        <v>1</v>
      </c>
      <c r="B85" s="82">
        <f>IF(AND(Data!$N$8=1,Data!B81&lt;&gt;""),Data!B81,IF(AND(Data!$N$8=2,Data!C81&lt;&gt;""),Data!C81,IF(AND(Data!$N$8=3,Data!D81&lt;&gt;""),Data!D81,IF(AND(Data!$N$8=4,Data!E81&lt;&gt;""),Data!E81,IF(AND(Data!$N$8=5,Data!F81&lt;&gt;""),Data!F81,IF(AND(Data!$N$8=6,Data!G81&lt;&gt;""),Data!G81,IF(AND(Data!$N$8=7,Data!H81&lt;&gt;""),Data!H81,IF(AND(Data!$N$8=8,Data!I81&lt;&gt;""),Data!I81,IF(AND(Data!$N$8=9,Data!J81&lt;&gt;""),Data!J81,IF(AND(Data!$N$8=10,Data!K81&lt;&gt;""),Data!K81,""))))))))))</f>
        <v>123</v>
      </c>
      <c r="C85" s="83">
        <f>IF(AND(Data!$N$9=1,Data!B81&lt;&gt;""),Data!B81,IF(AND(Data!$N$9=2,Data!C81&lt;&gt;""),Data!C81,IF(AND(Data!$N$9=3,Data!D81&lt;&gt;""),Data!D81,IF(AND(Data!$N$9=4,Data!E81&lt;&gt;""),Data!E81,IF(AND(Data!$N$9=5,Data!F81&lt;&gt;""),Data!F81,IF(AND(Data!$N$9=6,Data!G81&lt;&gt;""),Data!G81,IF(AND(Data!$N$9=7,Data!H81&lt;&gt;""),Data!H81,IF(AND(Data!$N$9=8,Data!I81&lt;&gt;""),Data!I81,IF(AND(Data!$N$9=9,Data!J81&lt;&gt;""),Data!J81,IF(AND(Data!$N$9=10,Data!K81&lt;&gt;""),Data!K81,""))))))))))</f>
        <v>7</v>
      </c>
      <c r="D85" s="83">
        <f>IF(AND(Data!$N$10=1,Data!B81&lt;&gt;""),Data!B81,IF(AND(Data!$N$10=2,Data!C81&lt;&gt;""),Data!C81,IF(AND(Data!$N$10=3,Data!D81&lt;&gt;""),Data!D81,IF(AND(Data!$N$10=4,Data!E81&lt;&gt;""),Data!E81,IF(AND(Data!$N$10=5,Data!F81&lt;&gt;""),Data!F81,IF(AND(Data!$N$10=6,Data!G81&lt;&gt;""),Data!G81,IF(AND(Data!$N$10=7,Data!H81&lt;&gt;""),Data!H81,IF(AND(Data!$N$10=8,Data!I81&lt;&gt;""),Data!I81,IF(AND(Data!$N$10=9,Data!J81&lt;&gt;""),Data!J81,IF(AND(Data!$N$10=10,Data!K81&lt;&gt;""),Data!K81,""))))))))))</f>
        <v>1</v>
      </c>
      <c r="E85" s="83">
        <f>IF(AND(Data!$N$11=1,Data!B81&lt;&gt;""),Data!B81,IF(AND(Data!$N$11=2,Data!C81&lt;&gt;""),Data!C81,IF(AND(Data!$N$11=3,Data!D81&lt;&gt;""),Data!D81,IF(AND(Data!$N$11=4,Data!E81&lt;&gt;""),Data!E81,IF(AND(Data!$N$11=5,Data!F81&lt;&gt;""),Data!F81,IF(AND(Data!$N$11=6,Data!G81&lt;&gt;""),Data!G81,IF(AND(Data!$N$11=7,Data!H81&lt;&gt;""),Data!H81,IF(AND(Data!$N$11=8,Data!I81&lt;&gt;""),Data!I81,IF(AND(Data!$N$11=9,Data!J81&lt;&gt;""),Data!J81,IF(AND(Data!$N$11=10,Data!K81&lt;&gt;""),Data!K81,""))))))))))</f>
        <v>0</v>
      </c>
      <c r="F85" s="83">
        <f>IF(AND(Data!$N$12=1,Data!B81&lt;&gt;""),Data!B81,IF(AND(Data!$N$12=2,Data!C81&lt;&gt;""),Data!C81,IF(AND(Data!$N$12=3,Data!D81&lt;&gt;""),Data!D81,IF(AND(Data!$N$12=4,Data!E81&lt;&gt;""),Data!E81,IF(AND(Data!$N$12=5,Data!F81&lt;&gt;""),Data!F81,IF(AND(Data!$N$12=6,Data!G81&lt;&gt;""),Data!G81,IF(AND(Data!$N$12=7,Data!H81&lt;&gt;""),Data!H81,IF(AND(Data!$N$12=8,Data!I81&lt;&gt;""),Data!I81,IF(AND(Data!$N$12=9,Data!J81&lt;&gt;""),Data!J81,IF(AND(Data!$N$12=10,Data!K81&lt;&gt;""),Data!K81,""))))))))))</f>
        <v>34</v>
      </c>
      <c r="G85" s="84"/>
      <c r="H85" s="82">
        <f>IF(AND(Data!$N$14=1,Data!B81&lt;&gt;""),Data!B81,IF(AND(Data!$N$14=2,Data!C81&lt;&gt;""),Data!C81,IF(AND(Data!$N$14=3,Data!D81&lt;&gt;""),Data!D81,IF(AND(Data!$N$14=4,Data!E81&lt;&gt;""),Data!E81,IF(AND(Data!$N$14=5,Data!F81&lt;&gt;""),Data!F81,IF(AND(Data!$N$14=6,Data!G81&lt;&gt;""),Data!G81,IF(AND(Data!$N$14=7,Data!H81&lt;&gt;""),Data!H81,IF(AND(Data!$N$14=8,Data!I81&lt;&gt;""),Data!I81,IF(AND(Data!$N$14=9,Data!J81&lt;&gt;""),Data!J81,IF(AND(Data!$N$14=10,Data!K81&lt;&gt;""),Data!K81,""))))))))))</f>
        <v>4828</v>
      </c>
    </row>
    <row r="86" spans="1:8" ht="14" x14ac:dyDescent="0.15">
      <c r="A86" s="12">
        <v>1</v>
      </c>
      <c r="B86" s="82">
        <f>IF(AND(Data!$N$8=1,Data!B82&lt;&gt;""),Data!B82,IF(AND(Data!$N$8=2,Data!C82&lt;&gt;""),Data!C82,IF(AND(Data!$N$8=3,Data!D82&lt;&gt;""),Data!D82,IF(AND(Data!$N$8=4,Data!E82&lt;&gt;""),Data!E82,IF(AND(Data!$N$8=5,Data!F82&lt;&gt;""),Data!F82,IF(AND(Data!$N$8=6,Data!G82&lt;&gt;""),Data!G82,IF(AND(Data!$N$8=7,Data!H82&lt;&gt;""),Data!H82,IF(AND(Data!$N$8=8,Data!I82&lt;&gt;""),Data!I82,IF(AND(Data!$N$8=9,Data!J82&lt;&gt;""),Data!J82,IF(AND(Data!$N$8=10,Data!K82&lt;&gt;""),Data!K82,""))))))))))</f>
        <v>138</v>
      </c>
      <c r="C86" s="83">
        <f>IF(AND(Data!$N$9=1,Data!B82&lt;&gt;""),Data!B82,IF(AND(Data!$N$9=2,Data!C82&lt;&gt;""),Data!C82,IF(AND(Data!$N$9=3,Data!D82&lt;&gt;""),Data!D82,IF(AND(Data!$N$9=4,Data!E82&lt;&gt;""),Data!E82,IF(AND(Data!$N$9=5,Data!F82&lt;&gt;""),Data!F82,IF(AND(Data!$N$9=6,Data!G82&lt;&gt;""),Data!G82,IF(AND(Data!$N$9=7,Data!H82&lt;&gt;""),Data!H82,IF(AND(Data!$N$9=8,Data!I82&lt;&gt;""),Data!I82,IF(AND(Data!$N$9=9,Data!J82&lt;&gt;""),Data!J82,IF(AND(Data!$N$9=10,Data!K82&lt;&gt;""),Data!K82,""))))))))))</f>
        <v>5</v>
      </c>
      <c r="D86" s="83">
        <f>IF(AND(Data!$N$10=1,Data!B82&lt;&gt;""),Data!B82,IF(AND(Data!$N$10=2,Data!C82&lt;&gt;""),Data!C82,IF(AND(Data!$N$10=3,Data!D82&lt;&gt;""),Data!D82,IF(AND(Data!$N$10=4,Data!E82&lt;&gt;""),Data!E82,IF(AND(Data!$N$10=5,Data!F82&lt;&gt;""),Data!F82,IF(AND(Data!$N$10=6,Data!G82&lt;&gt;""),Data!G82,IF(AND(Data!$N$10=7,Data!H82&lt;&gt;""),Data!H82,IF(AND(Data!$N$10=8,Data!I82&lt;&gt;""),Data!I82,IF(AND(Data!$N$10=9,Data!J82&lt;&gt;""),Data!J82,IF(AND(Data!$N$10=10,Data!K82&lt;&gt;""),Data!K82,""))))))))))</f>
        <v>0</v>
      </c>
      <c r="E86" s="83">
        <f>IF(AND(Data!$N$11=1,Data!B82&lt;&gt;""),Data!B82,IF(AND(Data!$N$11=2,Data!C82&lt;&gt;""),Data!C82,IF(AND(Data!$N$11=3,Data!D82&lt;&gt;""),Data!D82,IF(AND(Data!$N$11=4,Data!E82&lt;&gt;""),Data!E82,IF(AND(Data!$N$11=5,Data!F82&lt;&gt;""),Data!F82,IF(AND(Data!$N$11=6,Data!G82&lt;&gt;""),Data!G82,IF(AND(Data!$N$11=7,Data!H82&lt;&gt;""),Data!H82,IF(AND(Data!$N$11=8,Data!I82&lt;&gt;""),Data!I82,IF(AND(Data!$N$11=9,Data!J82&lt;&gt;""),Data!J82,IF(AND(Data!$N$11=10,Data!K82&lt;&gt;""),Data!K82,""))))))))))</f>
        <v>1</v>
      </c>
      <c r="F86" s="83">
        <f>IF(AND(Data!$N$12=1,Data!B82&lt;&gt;""),Data!B82,IF(AND(Data!$N$12=2,Data!C82&lt;&gt;""),Data!C82,IF(AND(Data!$N$12=3,Data!D82&lt;&gt;""),Data!D82,IF(AND(Data!$N$12=4,Data!E82&lt;&gt;""),Data!E82,IF(AND(Data!$N$12=5,Data!F82&lt;&gt;""),Data!F82,IF(AND(Data!$N$12=6,Data!G82&lt;&gt;""),Data!G82,IF(AND(Data!$N$12=7,Data!H82&lt;&gt;""),Data!H82,IF(AND(Data!$N$12=8,Data!I82&lt;&gt;""),Data!I82,IF(AND(Data!$N$12=9,Data!J82&lt;&gt;""),Data!J82,IF(AND(Data!$N$12=10,Data!K82&lt;&gt;""),Data!K82,""))))))))))</f>
        <v>43</v>
      </c>
      <c r="G86" s="84"/>
      <c r="H86" s="82">
        <f>IF(AND(Data!$N$14=1,Data!B82&lt;&gt;""),Data!B82,IF(AND(Data!$N$14=2,Data!C82&lt;&gt;""),Data!C82,IF(AND(Data!$N$14=3,Data!D82&lt;&gt;""),Data!D82,IF(AND(Data!$N$14=4,Data!E82&lt;&gt;""),Data!E82,IF(AND(Data!$N$14=5,Data!F82&lt;&gt;""),Data!F82,IF(AND(Data!$N$14=6,Data!G82&lt;&gt;""),Data!G82,IF(AND(Data!$N$14=7,Data!H82&lt;&gt;""),Data!H82,IF(AND(Data!$N$14=8,Data!I82&lt;&gt;""),Data!I82,IF(AND(Data!$N$14=9,Data!J82&lt;&gt;""),Data!J82,IF(AND(Data!$N$14=10,Data!K82&lt;&gt;""),Data!K82,""))))))))))</f>
        <v>4837</v>
      </c>
    </row>
    <row r="87" spans="1:8" ht="14" x14ac:dyDescent="0.15">
      <c r="A87" s="12">
        <v>1</v>
      </c>
      <c r="B87" s="82">
        <f>IF(AND(Data!$N$8=1,Data!B83&lt;&gt;""),Data!B83,IF(AND(Data!$N$8=2,Data!C83&lt;&gt;""),Data!C83,IF(AND(Data!$N$8=3,Data!D83&lt;&gt;""),Data!D83,IF(AND(Data!$N$8=4,Data!E83&lt;&gt;""),Data!E83,IF(AND(Data!$N$8=5,Data!F83&lt;&gt;""),Data!F83,IF(AND(Data!$N$8=6,Data!G83&lt;&gt;""),Data!G83,IF(AND(Data!$N$8=7,Data!H83&lt;&gt;""),Data!H83,IF(AND(Data!$N$8=8,Data!I83&lt;&gt;""),Data!I83,IF(AND(Data!$N$8=9,Data!J83&lt;&gt;""),Data!J83,IF(AND(Data!$N$8=10,Data!K83&lt;&gt;""),Data!K83,""))))))))))</f>
        <v>122</v>
      </c>
      <c r="C87" s="83">
        <f>IF(AND(Data!$N$9=1,Data!B83&lt;&gt;""),Data!B83,IF(AND(Data!$N$9=2,Data!C83&lt;&gt;""),Data!C83,IF(AND(Data!$N$9=3,Data!D83&lt;&gt;""),Data!D83,IF(AND(Data!$N$9=4,Data!E83&lt;&gt;""),Data!E83,IF(AND(Data!$N$9=5,Data!F83&lt;&gt;""),Data!F83,IF(AND(Data!$N$9=6,Data!G83&lt;&gt;""),Data!G83,IF(AND(Data!$N$9=7,Data!H83&lt;&gt;""),Data!H83,IF(AND(Data!$N$9=8,Data!I83&lt;&gt;""),Data!I83,IF(AND(Data!$N$9=9,Data!J83&lt;&gt;""),Data!J83,IF(AND(Data!$N$9=10,Data!K83&lt;&gt;""),Data!K83,""))))))))))</f>
        <v>7</v>
      </c>
      <c r="D87" s="83">
        <f>IF(AND(Data!$N$10=1,Data!B83&lt;&gt;""),Data!B83,IF(AND(Data!$N$10=2,Data!C83&lt;&gt;""),Data!C83,IF(AND(Data!$N$10=3,Data!D83&lt;&gt;""),Data!D83,IF(AND(Data!$N$10=4,Data!E83&lt;&gt;""),Data!E83,IF(AND(Data!$N$10=5,Data!F83&lt;&gt;""),Data!F83,IF(AND(Data!$N$10=6,Data!G83&lt;&gt;""),Data!G83,IF(AND(Data!$N$10=7,Data!H83&lt;&gt;""),Data!H83,IF(AND(Data!$N$10=8,Data!I83&lt;&gt;""),Data!I83,IF(AND(Data!$N$10=9,Data!J83&lt;&gt;""),Data!J83,IF(AND(Data!$N$10=10,Data!K83&lt;&gt;""),Data!K83,""))))))))))</f>
        <v>1</v>
      </c>
      <c r="E87" s="83">
        <f>IF(AND(Data!$N$11=1,Data!B83&lt;&gt;""),Data!B83,IF(AND(Data!$N$11=2,Data!C83&lt;&gt;""),Data!C83,IF(AND(Data!$N$11=3,Data!D83&lt;&gt;""),Data!D83,IF(AND(Data!$N$11=4,Data!E83&lt;&gt;""),Data!E83,IF(AND(Data!$N$11=5,Data!F83&lt;&gt;""),Data!F83,IF(AND(Data!$N$11=6,Data!G83&lt;&gt;""),Data!G83,IF(AND(Data!$N$11=7,Data!H83&lt;&gt;""),Data!H83,IF(AND(Data!$N$11=8,Data!I83&lt;&gt;""),Data!I83,IF(AND(Data!$N$11=9,Data!J83&lt;&gt;""),Data!J83,IF(AND(Data!$N$11=10,Data!K83&lt;&gt;""),Data!K83,""))))))))))</f>
        <v>0</v>
      </c>
      <c r="F87" s="83">
        <f>IF(AND(Data!$N$12=1,Data!B83&lt;&gt;""),Data!B83,IF(AND(Data!$N$12=2,Data!C83&lt;&gt;""),Data!C83,IF(AND(Data!$N$12=3,Data!D83&lt;&gt;""),Data!D83,IF(AND(Data!$N$12=4,Data!E83&lt;&gt;""),Data!E83,IF(AND(Data!$N$12=5,Data!F83&lt;&gt;""),Data!F83,IF(AND(Data!$N$12=6,Data!G83&lt;&gt;""),Data!G83,IF(AND(Data!$N$12=7,Data!H83&lt;&gt;""),Data!H83,IF(AND(Data!$N$12=8,Data!I83&lt;&gt;""),Data!I83,IF(AND(Data!$N$12=9,Data!J83&lt;&gt;""),Data!J83,IF(AND(Data!$N$12=10,Data!K83&lt;&gt;""),Data!K83,""))))))))))</f>
        <v>33</v>
      </c>
      <c r="G87" s="84"/>
      <c r="H87" s="82">
        <f>IF(AND(Data!$N$14=1,Data!B83&lt;&gt;""),Data!B83,IF(AND(Data!$N$14=2,Data!C83&lt;&gt;""),Data!C83,IF(AND(Data!$N$14=3,Data!D83&lt;&gt;""),Data!D83,IF(AND(Data!$N$14=4,Data!E83&lt;&gt;""),Data!E83,IF(AND(Data!$N$14=5,Data!F83&lt;&gt;""),Data!F83,IF(AND(Data!$N$14=6,Data!G83&lt;&gt;""),Data!G83,IF(AND(Data!$N$14=7,Data!H83&lt;&gt;""),Data!H83,IF(AND(Data!$N$14=8,Data!I83&lt;&gt;""),Data!I83,IF(AND(Data!$N$14=9,Data!J83&lt;&gt;""),Data!J83,IF(AND(Data!$N$14=10,Data!K83&lt;&gt;""),Data!K83,""))))))))))</f>
        <v>4918</v>
      </c>
    </row>
    <row r="88" spans="1:8" ht="14" x14ac:dyDescent="0.15">
      <c r="A88" s="12">
        <v>1</v>
      </c>
      <c r="B88" s="82">
        <f>IF(AND(Data!$N$8=1,Data!B84&lt;&gt;""),Data!B84,IF(AND(Data!$N$8=2,Data!C84&lt;&gt;""),Data!C84,IF(AND(Data!$N$8=3,Data!D84&lt;&gt;""),Data!D84,IF(AND(Data!$N$8=4,Data!E84&lt;&gt;""),Data!E84,IF(AND(Data!$N$8=5,Data!F84&lt;&gt;""),Data!F84,IF(AND(Data!$N$8=6,Data!G84&lt;&gt;""),Data!G84,IF(AND(Data!$N$8=7,Data!H84&lt;&gt;""),Data!H84,IF(AND(Data!$N$8=8,Data!I84&lt;&gt;""),Data!I84,IF(AND(Data!$N$8=9,Data!J84&lt;&gt;""),Data!J84,IF(AND(Data!$N$8=10,Data!K84&lt;&gt;""),Data!K84,""))))))))))</f>
        <v>189</v>
      </c>
      <c r="C88" s="83">
        <f>IF(AND(Data!$N$9=1,Data!B84&lt;&gt;""),Data!B84,IF(AND(Data!$N$9=2,Data!C84&lt;&gt;""),Data!C84,IF(AND(Data!$N$9=3,Data!D84&lt;&gt;""),Data!D84,IF(AND(Data!$N$9=4,Data!E84&lt;&gt;""),Data!E84,IF(AND(Data!$N$9=5,Data!F84&lt;&gt;""),Data!F84,IF(AND(Data!$N$9=6,Data!G84&lt;&gt;""),Data!G84,IF(AND(Data!$N$9=7,Data!H84&lt;&gt;""),Data!H84,IF(AND(Data!$N$9=8,Data!I84&lt;&gt;""),Data!I84,IF(AND(Data!$N$9=9,Data!J84&lt;&gt;""),Data!J84,IF(AND(Data!$N$9=10,Data!K84&lt;&gt;""),Data!K84,""))))))))))</f>
        <v>4</v>
      </c>
      <c r="D88" s="83">
        <f>IF(AND(Data!$N$10=1,Data!B84&lt;&gt;""),Data!B84,IF(AND(Data!$N$10=2,Data!C84&lt;&gt;""),Data!C84,IF(AND(Data!$N$10=3,Data!D84&lt;&gt;""),Data!D84,IF(AND(Data!$N$10=4,Data!E84&lt;&gt;""),Data!E84,IF(AND(Data!$N$10=5,Data!F84&lt;&gt;""),Data!F84,IF(AND(Data!$N$10=6,Data!G84&lt;&gt;""),Data!G84,IF(AND(Data!$N$10=7,Data!H84&lt;&gt;""),Data!H84,IF(AND(Data!$N$10=8,Data!I84&lt;&gt;""),Data!I84,IF(AND(Data!$N$10=9,Data!J84&lt;&gt;""),Data!J84,IF(AND(Data!$N$10=10,Data!K84&lt;&gt;""),Data!K84,""))))))))))</f>
        <v>0</v>
      </c>
      <c r="E88" s="83">
        <f>IF(AND(Data!$N$11=1,Data!B84&lt;&gt;""),Data!B84,IF(AND(Data!$N$11=2,Data!C84&lt;&gt;""),Data!C84,IF(AND(Data!$N$11=3,Data!D84&lt;&gt;""),Data!D84,IF(AND(Data!$N$11=4,Data!E84&lt;&gt;""),Data!E84,IF(AND(Data!$N$11=5,Data!F84&lt;&gt;""),Data!F84,IF(AND(Data!$N$11=6,Data!G84&lt;&gt;""),Data!G84,IF(AND(Data!$N$11=7,Data!H84&lt;&gt;""),Data!H84,IF(AND(Data!$N$11=8,Data!I84&lt;&gt;""),Data!I84,IF(AND(Data!$N$11=9,Data!J84&lt;&gt;""),Data!J84,IF(AND(Data!$N$11=10,Data!K84&lt;&gt;""),Data!K84,""))))))))))</f>
        <v>0</v>
      </c>
      <c r="F88" s="83">
        <f>IF(AND(Data!$N$12=1,Data!B84&lt;&gt;""),Data!B84,IF(AND(Data!$N$12=2,Data!C84&lt;&gt;""),Data!C84,IF(AND(Data!$N$12=3,Data!D84&lt;&gt;""),Data!D84,IF(AND(Data!$N$12=4,Data!E84&lt;&gt;""),Data!E84,IF(AND(Data!$N$12=5,Data!F84&lt;&gt;""),Data!F84,IF(AND(Data!$N$12=6,Data!G84&lt;&gt;""),Data!G84,IF(AND(Data!$N$12=7,Data!H84&lt;&gt;""),Data!H84,IF(AND(Data!$N$12=8,Data!I84&lt;&gt;""),Data!I84,IF(AND(Data!$N$12=9,Data!J84&lt;&gt;""),Data!J84,IF(AND(Data!$N$12=10,Data!K84&lt;&gt;""),Data!K84,""))))))))))</f>
        <v>45</v>
      </c>
      <c r="G88" s="84"/>
      <c r="H88" s="82">
        <f>IF(AND(Data!$N$14=1,Data!B84&lt;&gt;""),Data!B84,IF(AND(Data!$N$14=2,Data!C84&lt;&gt;""),Data!C84,IF(AND(Data!$N$14=3,Data!D84&lt;&gt;""),Data!D84,IF(AND(Data!$N$14=4,Data!E84&lt;&gt;""),Data!E84,IF(AND(Data!$N$14=5,Data!F84&lt;&gt;""),Data!F84,IF(AND(Data!$N$14=6,Data!G84&lt;&gt;""),Data!G84,IF(AND(Data!$N$14=7,Data!H84&lt;&gt;""),Data!H84,IF(AND(Data!$N$14=8,Data!I84&lt;&gt;""),Data!I84,IF(AND(Data!$N$14=9,Data!J84&lt;&gt;""),Data!J84,IF(AND(Data!$N$14=10,Data!K84&lt;&gt;""),Data!K84,""))))))))))</f>
        <v>4927</v>
      </c>
    </row>
    <row r="89" spans="1:8" ht="14" x14ac:dyDescent="0.15">
      <c r="A89" s="12">
        <v>1</v>
      </c>
      <c r="B89" s="82">
        <f>IF(AND(Data!$N$8=1,Data!B85&lt;&gt;""),Data!B85,IF(AND(Data!$N$8=2,Data!C85&lt;&gt;""),Data!C85,IF(AND(Data!$N$8=3,Data!D85&lt;&gt;""),Data!D85,IF(AND(Data!$N$8=4,Data!E85&lt;&gt;""),Data!E85,IF(AND(Data!$N$8=5,Data!F85&lt;&gt;""),Data!F85,IF(AND(Data!$N$8=6,Data!G85&lt;&gt;""),Data!G85,IF(AND(Data!$N$8=7,Data!H85&lt;&gt;""),Data!H85,IF(AND(Data!$N$8=8,Data!I85&lt;&gt;""),Data!I85,IF(AND(Data!$N$8=9,Data!J85&lt;&gt;""),Data!J85,IF(AND(Data!$N$8=10,Data!K85&lt;&gt;""),Data!K85,""))))))))))</f>
        <v>189</v>
      </c>
      <c r="C89" s="83">
        <f>IF(AND(Data!$N$9=1,Data!B85&lt;&gt;""),Data!B85,IF(AND(Data!$N$9=2,Data!C85&lt;&gt;""),Data!C85,IF(AND(Data!$N$9=3,Data!D85&lt;&gt;""),Data!D85,IF(AND(Data!$N$9=4,Data!E85&lt;&gt;""),Data!E85,IF(AND(Data!$N$9=5,Data!F85&lt;&gt;""),Data!F85,IF(AND(Data!$N$9=6,Data!G85&lt;&gt;""),Data!G85,IF(AND(Data!$N$9=7,Data!H85&lt;&gt;""),Data!H85,IF(AND(Data!$N$9=8,Data!I85&lt;&gt;""),Data!I85,IF(AND(Data!$N$9=9,Data!J85&lt;&gt;""),Data!J85,IF(AND(Data!$N$9=10,Data!K85&lt;&gt;""),Data!K85,""))))))))))</f>
        <v>4</v>
      </c>
      <c r="D89" s="83">
        <f>IF(AND(Data!$N$10=1,Data!B85&lt;&gt;""),Data!B85,IF(AND(Data!$N$10=2,Data!C85&lt;&gt;""),Data!C85,IF(AND(Data!$N$10=3,Data!D85&lt;&gt;""),Data!D85,IF(AND(Data!$N$10=4,Data!E85&lt;&gt;""),Data!E85,IF(AND(Data!$N$10=5,Data!F85&lt;&gt;""),Data!F85,IF(AND(Data!$N$10=6,Data!G85&lt;&gt;""),Data!G85,IF(AND(Data!$N$10=7,Data!H85&lt;&gt;""),Data!H85,IF(AND(Data!$N$10=8,Data!I85&lt;&gt;""),Data!I85,IF(AND(Data!$N$10=9,Data!J85&lt;&gt;""),Data!J85,IF(AND(Data!$N$10=10,Data!K85&lt;&gt;""),Data!K85,""))))))))))</f>
        <v>0</v>
      </c>
      <c r="E89" s="83">
        <f>IF(AND(Data!$N$11=1,Data!B85&lt;&gt;""),Data!B85,IF(AND(Data!$N$11=2,Data!C85&lt;&gt;""),Data!C85,IF(AND(Data!$N$11=3,Data!D85&lt;&gt;""),Data!D85,IF(AND(Data!$N$11=4,Data!E85&lt;&gt;""),Data!E85,IF(AND(Data!$N$11=5,Data!F85&lt;&gt;""),Data!F85,IF(AND(Data!$N$11=6,Data!G85&lt;&gt;""),Data!G85,IF(AND(Data!$N$11=7,Data!H85&lt;&gt;""),Data!H85,IF(AND(Data!$N$11=8,Data!I85&lt;&gt;""),Data!I85,IF(AND(Data!$N$11=9,Data!J85&lt;&gt;""),Data!J85,IF(AND(Data!$N$11=10,Data!K85&lt;&gt;""),Data!K85,""))))))))))</f>
        <v>1</v>
      </c>
      <c r="F89" s="83">
        <f>IF(AND(Data!$N$12=1,Data!B85&lt;&gt;""),Data!B85,IF(AND(Data!$N$12=2,Data!C85&lt;&gt;""),Data!C85,IF(AND(Data!$N$12=3,Data!D85&lt;&gt;""),Data!D85,IF(AND(Data!$N$12=4,Data!E85&lt;&gt;""),Data!E85,IF(AND(Data!$N$12=5,Data!F85&lt;&gt;""),Data!F85,IF(AND(Data!$N$12=6,Data!G85&lt;&gt;""),Data!G85,IF(AND(Data!$N$12=7,Data!H85&lt;&gt;""),Data!H85,IF(AND(Data!$N$12=8,Data!I85&lt;&gt;""),Data!I85,IF(AND(Data!$N$12=9,Data!J85&lt;&gt;""),Data!J85,IF(AND(Data!$N$12=10,Data!K85&lt;&gt;""),Data!K85,""))))))))))</f>
        <v>45</v>
      </c>
      <c r="G89" s="84"/>
      <c r="H89" s="82">
        <f>IF(AND(Data!$N$14=1,Data!B85&lt;&gt;""),Data!B85,IF(AND(Data!$N$14=2,Data!C85&lt;&gt;""),Data!C85,IF(AND(Data!$N$14=3,Data!D85&lt;&gt;""),Data!D85,IF(AND(Data!$N$14=4,Data!E85&lt;&gt;""),Data!E85,IF(AND(Data!$N$14=5,Data!F85&lt;&gt;""),Data!F85,IF(AND(Data!$N$14=6,Data!G85&lt;&gt;""),Data!G85,IF(AND(Data!$N$14=7,Data!H85&lt;&gt;""),Data!H85,IF(AND(Data!$N$14=8,Data!I85&lt;&gt;""),Data!I85,IF(AND(Data!$N$14=9,Data!J85&lt;&gt;""),Data!J85,IF(AND(Data!$N$14=10,Data!K85&lt;&gt;""),Data!K85,""))))))))))</f>
        <v>4965</v>
      </c>
    </row>
    <row r="90" spans="1:8" ht="14" x14ac:dyDescent="0.15">
      <c r="A90" s="12">
        <v>1</v>
      </c>
      <c r="B90" s="82">
        <f>IF(AND(Data!$N$8=1,Data!B86&lt;&gt;""),Data!B86,IF(AND(Data!$N$8=2,Data!C86&lt;&gt;""),Data!C86,IF(AND(Data!$N$8=3,Data!D86&lt;&gt;""),Data!D86,IF(AND(Data!$N$8=4,Data!E86&lt;&gt;""),Data!E86,IF(AND(Data!$N$8=5,Data!F86&lt;&gt;""),Data!F86,IF(AND(Data!$N$8=6,Data!G86&lt;&gt;""),Data!G86,IF(AND(Data!$N$8=7,Data!H86&lt;&gt;""),Data!H86,IF(AND(Data!$N$8=8,Data!I86&lt;&gt;""),Data!I86,IF(AND(Data!$N$8=9,Data!J86&lt;&gt;""),Data!J86,IF(AND(Data!$N$8=10,Data!K86&lt;&gt;""),Data!K86,""))))))))))</f>
        <v>201</v>
      </c>
      <c r="C90" s="83">
        <f>IF(AND(Data!$N$9=1,Data!B86&lt;&gt;""),Data!B86,IF(AND(Data!$N$9=2,Data!C86&lt;&gt;""),Data!C86,IF(AND(Data!$N$9=3,Data!D86&lt;&gt;""),Data!D86,IF(AND(Data!$N$9=4,Data!E86&lt;&gt;""),Data!E86,IF(AND(Data!$N$9=5,Data!F86&lt;&gt;""),Data!F86,IF(AND(Data!$N$9=6,Data!G86&lt;&gt;""),Data!G86,IF(AND(Data!$N$9=7,Data!H86&lt;&gt;""),Data!H86,IF(AND(Data!$N$9=8,Data!I86&lt;&gt;""),Data!I86,IF(AND(Data!$N$9=9,Data!J86&lt;&gt;""),Data!J86,IF(AND(Data!$N$9=10,Data!K86&lt;&gt;""),Data!K86,""))))))))))</f>
        <v>4</v>
      </c>
      <c r="D90" s="83">
        <f>IF(AND(Data!$N$10=1,Data!B86&lt;&gt;""),Data!B86,IF(AND(Data!$N$10=2,Data!C86&lt;&gt;""),Data!C86,IF(AND(Data!$N$10=3,Data!D86&lt;&gt;""),Data!D86,IF(AND(Data!$N$10=4,Data!E86&lt;&gt;""),Data!E86,IF(AND(Data!$N$10=5,Data!F86&lt;&gt;""),Data!F86,IF(AND(Data!$N$10=6,Data!G86&lt;&gt;""),Data!G86,IF(AND(Data!$N$10=7,Data!H86&lt;&gt;""),Data!H86,IF(AND(Data!$N$10=8,Data!I86&lt;&gt;""),Data!I86,IF(AND(Data!$N$10=9,Data!J86&lt;&gt;""),Data!J86,IF(AND(Data!$N$10=10,Data!K86&lt;&gt;""),Data!K86,""))))))))))</f>
        <v>1</v>
      </c>
      <c r="E90" s="83">
        <f>IF(AND(Data!$N$11=1,Data!B86&lt;&gt;""),Data!B86,IF(AND(Data!$N$11=2,Data!C86&lt;&gt;""),Data!C86,IF(AND(Data!$N$11=3,Data!D86&lt;&gt;""),Data!D86,IF(AND(Data!$N$11=4,Data!E86&lt;&gt;""),Data!E86,IF(AND(Data!$N$11=5,Data!F86&lt;&gt;""),Data!F86,IF(AND(Data!$N$11=6,Data!G86&lt;&gt;""),Data!G86,IF(AND(Data!$N$11=7,Data!H86&lt;&gt;""),Data!H86,IF(AND(Data!$N$11=8,Data!I86&lt;&gt;""),Data!I86,IF(AND(Data!$N$11=9,Data!J86&lt;&gt;""),Data!J86,IF(AND(Data!$N$11=10,Data!K86&lt;&gt;""),Data!K86,""))))))))))</f>
        <v>0</v>
      </c>
      <c r="F90" s="83">
        <f>IF(AND(Data!$N$12=1,Data!B86&lt;&gt;""),Data!B86,IF(AND(Data!$N$12=2,Data!C86&lt;&gt;""),Data!C86,IF(AND(Data!$N$12=3,Data!D86&lt;&gt;""),Data!D86,IF(AND(Data!$N$12=4,Data!E86&lt;&gt;""),Data!E86,IF(AND(Data!$N$12=5,Data!F86&lt;&gt;""),Data!F86,IF(AND(Data!$N$12=6,Data!G86&lt;&gt;""),Data!G86,IF(AND(Data!$N$12=7,Data!H86&lt;&gt;""),Data!H86,IF(AND(Data!$N$12=8,Data!I86&lt;&gt;""),Data!I86,IF(AND(Data!$N$12=9,Data!J86&lt;&gt;""),Data!J86,IF(AND(Data!$N$12=10,Data!K86&lt;&gt;""),Data!K86,""))))))))))</f>
        <v>50</v>
      </c>
      <c r="G90" s="84"/>
      <c r="H90" s="82">
        <f>IF(AND(Data!$N$14=1,Data!B86&lt;&gt;""),Data!B86,IF(AND(Data!$N$14=2,Data!C86&lt;&gt;""),Data!C86,IF(AND(Data!$N$14=3,Data!D86&lt;&gt;""),Data!D86,IF(AND(Data!$N$14=4,Data!E86&lt;&gt;""),Data!E86,IF(AND(Data!$N$14=5,Data!F86&lt;&gt;""),Data!F86,IF(AND(Data!$N$14=6,Data!G86&lt;&gt;""),Data!G86,IF(AND(Data!$N$14=7,Data!H86&lt;&gt;""),Data!H86,IF(AND(Data!$N$14=8,Data!I86&lt;&gt;""),Data!I86,IF(AND(Data!$N$14=9,Data!J86&lt;&gt;""),Data!J86,IF(AND(Data!$N$14=10,Data!K86&lt;&gt;""),Data!K86,""))))))))))</f>
        <v>5037</v>
      </c>
    </row>
    <row r="91" spans="1:8" ht="14" x14ac:dyDescent="0.15">
      <c r="A91" s="12">
        <v>1</v>
      </c>
      <c r="B91" s="82">
        <f>IF(AND(Data!$N$8=1,Data!B87&lt;&gt;""),Data!B87,IF(AND(Data!$N$8=2,Data!C87&lt;&gt;""),Data!C87,IF(AND(Data!$N$8=3,Data!D87&lt;&gt;""),Data!D87,IF(AND(Data!$N$8=4,Data!E87&lt;&gt;""),Data!E87,IF(AND(Data!$N$8=5,Data!F87&lt;&gt;""),Data!F87,IF(AND(Data!$N$8=6,Data!G87&lt;&gt;""),Data!G87,IF(AND(Data!$N$8=7,Data!H87&lt;&gt;""),Data!H87,IF(AND(Data!$N$8=8,Data!I87&lt;&gt;""),Data!I87,IF(AND(Data!$N$8=9,Data!J87&lt;&gt;""),Data!J87,IF(AND(Data!$N$8=10,Data!K87&lt;&gt;""),Data!K87,""))))))))))</f>
        <v>202</v>
      </c>
      <c r="C91" s="83">
        <f>IF(AND(Data!$N$9=1,Data!B87&lt;&gt;""),Data!B87,IF(AND(Data!$N$9=2,Data!C87&lt;&gt;""),Data!C87,IF(AND(Data!$N$9=3,Data!D87&lt;&gt;""),Data!D87,IF(AND(Data!$N$9=4,Data!E87&lt;&gt;""),Data!E87,IF(AND(Data!$N$9=5,Data!F87&lt;&gt;""),Data!F87,IF(AND(Data!$N$9=6,Data!G87&lt;&gt;""),Data!G87,IF(AND(Data!$N$9=7,Data!H87&lt;&gt;""),Data!H87,IF(AND(Data!$N$9=8,Data!I87&lt;&gt;""),Data!I87,IF(AND(Data!$N$9=9,Data!J87&lt;&gt;""),Data!J87,IF(AND(Data!$N$9=10,Data!K87&lt;&gt;""),Data!K87,""))))))))))</f>
        <v>4</v>
      </c>
      <c r="D91" s="83">
        <f>IF(AND(Data!$N$10=1,Data!B87&lt;&gt;""),Data!B87,IF(AND(Data!$N$10=2,Data!C87&lt;&gt;""),Data!C87,IF(AND(Data!$N$10=3,Data!D87&lt;&gt;""),Data!D87,IF(AND(Data!$N$10=4,Data!E87&lt;&gt;""),Data!E87,IF(AND(Data!$N$10=5,Data!F87&lt;&gt;""),Data!F87,IF(AND(Data!$N$10=6,Data!G87&lt;&gt;""),Data!G87,IF(AND(Data!$N$10=7,Data!H87&lt;&gt;""),Data!H87,IF(AND(Data!$N$10=8,Data!I87&lt;&gt;""),Data!I87,IF(AND(Data!$N$10=9,Data!J87&lt;&gt;""),Data!J87,IF(AND(Data!$N$10=10,Data!K87&lt;&gt;""),Data!K87,""))))))))))</f>
        <v>1</v>
      </c>
      <c r="E91" s="83">
        <f>IF(AND(Data!$N$11=1,Data!B87&lt;&gt;""),Data!B87,IF(AND(Data!$N$11=2,Data!C87&lt;&gt;""),Data!C87,IF(AND(Data!$N$11=3,Data!D87&lt;&gt;""),Data!D87,IF(AND(Data!$N$11=4,Data!E87&lt;&gt;""),Data!E87,IF(AND(Data!$N$11=5,Data!F87&lt;&gt;""),Data!F87,IF(AND(Data!$N$11=6,Data!G87&lt;&gt;""),Data!G87,IF(AND(Data!$N$11=7,Data!H87&lt;&gt;""),Data!H87,IF(AND(Data!$N$11=8,Data!I87&lt;&gt;""),Data!I87,IF(AND(Data!$N$11=9,Data!J87&lt;&gt;""),Data!J87,IF(AND(Data!$N$11=10,Data!K87&lt;&gt;""),Data!K87,""))))))))))</f>
        <v>1</v>
      </c>
      <c r="F91" s="83">
        <f>IF(AND(Data!$N$12=1,Data!B87&lt;&gt;""),Data!B87,IF(AND(Data!$N$12=2,Data!C87&lt;&gt;""),Data!C87,IF(AND(Data!$N$12=3,Data!D87&lt;&gt;""),Data!D87,IF(AND(Data!$N$12=4,Data!E87&lt;&gt;""),Data!E87,IF(AND(Data!$N$12=5,Data!F87&lt;&gt;""),Data!F87,IF(AND(Data!$N$12=6,Data!G87&lt;&gt;""),Data!G87,IF(AND(Data!$N$12=7,Data!H87&lt;&gt;""),Data!H87,IF(AND(Data!$N$12=8,Data!I87&lt;&gt;""),Data!I87,IF(AND(Data!$N$12=9,Data!J87&lt;&gt;""),Data!J87,IF(AND(Data!$N$12=10,Data!K87&lt;&gt;""),Data!K87,""))))))))))</f>
        <v>50</v>
      </c>
      <c r="G91" s="84"/>
      <c r="H91" s="82">
        <f>IF(AND(Data!$N$14=1,Data!B87&lt;&gt;""),Data!B87,IF(AND(Data!$N$14=2,Data!C87&lt;&gt;""),Data!C87,IF(AND(Data!$N$14=3,Data!D87&lt;&gt;""),Data!D87,IF(AND(Data!$N$14=4,Data!E87&lt;&gt;""),Data!E87,IF(AND(Data!$N$14=5,Data!F87&lt;&gt;""),Data!F87,IF(AND(Data!$N$14=6,Data!G87&lt;&gt;""),Data!G87,IF(AND(Data!$N$14=7,Data!H87&lt;&gt;""),Data!H87,IF(AND(Data!$N$14=8,Data!I87&lt;&gt;""),Data!I87,IF(AND(Data!$N$14=9,Data!J87&lt;&gt;""),Data!J87,IF(AND(Data!$N$14=10,Data!K87&lt;&gt;""),Data!K87,""))))))))))</f>
        <v>5037</v>
      </c>
    </row>
    <row r="92" spans="1:8" ht="14" x14ac:dyDescent="0.15">
      <c r="A92" s="12">
        <v>1</v>
      </c>
      <c r="B92" s="82">
        <f>IF(AND(Data!$N$8=1,Data!B88&lt;&gt;""),Data!B88,IF(AND(Data!$N$8=2,Data!C88&lt;&gt;""),Data!C88,IF(AND(Data!$N$8=3,Data!D88&lt;&gt;""),Data!D88,IF(AND(Data!$N$8=4,Data!E88&lt;&gt;""),Data!E88,IF(AND(Data!$N$8=5,Data!F88&lt;&gt;""),Data!F88,IF(AND(Data!$N$8=6,Data!G88&lt;&gt;""),Data!G88,IF(AND(Data!$N$8=7,Data!H88&lt;&gt;""),Data!H88,IF(AND(Data!$N$8=8,Data!I88&lt;&gt;""),Data!I88,IF(AND(Data!$N$8=9,Data!J88&lt;&gt;""),Data!J88,IF(AND(Data!$N$8=10,Data!K88&lt;&gt;""),Data!K88,""))))))))))</f>
        <v>199</v>
      </c>
      <c r="C92" s="83">
        <f>IF(AND(Data!$N$9=1,Data!B88&lt;&gt;""),Data!B88,IF(AND(Data!$N$9=2,Data!C88&lt;&gt;""),Data!C88,IF(AND(Data!$N$9=3,Data!D88&lt;&gt;""),Data!D88,IF(AND(Data!$N$9=4,Data!E88&lt;&gt;""),Data!E88,IF(AND(Data!$N$9=5,Data!F88&lt;&gt;""),Data!F88,IF(AND(Data!$N$9=6,Data!G88&lt;&gt;""),Data!G88,IF(AND(Data!$N$9=7,Data!H88&lt;&gt;""),Data!H88,IF(AND(Data!$N$9=8,Data!I88&lt;&gt;""),Data!I88,IF(AND(Data!$N$9=9,Data!J88&lt;&gt;""),Data!J88,IF(AND(Data!$N$9=10,Data!K88&lt;&gt;""),Data!K88,""))))))))))</f>
        <v>4</v>
      </c>
      <c r="D92" s="83">
        <f>IF(AND(Data!$N$10=1,Data!B88&lt;&gt;""),Data!B88,IF(AND(Data!$N$10=2,Data!C88&lt;&gt;""),Data!C88,IF(AND(Data!$N$10=3,Data!D88&lt;&gt;""),Data!D88,IF(AND(Data!$N$10=4,Data!E88&lt;&gt;""),Data!E88,IF(AND(Data!$N$10=5,Data!F88&lt;&gt;""),Data!F88,IF(AND(Data!$N$10=6,Data!G88&lt;&gt;""),Data!G88,IF(AND(Data!$N$10=7,Data!H88&lt;&gt;""),Data!H88,IF(AND(Data!$N$10=8,Data!I88&lt;&gt;""),Data!I88,IF(AND(Data!$N$10=9,Data!J88&lt;&gt;""),Data!J88,IF(AND(Data!$N$10=10,Data!K88&lt;&gt;""),Data!K88,""))))))))))</f>
        <v>1</v>
      </c>
      <c r="E92" s="83">
        <f>IF(AND(Data!$N$11=1,Data!B88&lt;&gt;""),Data!B88,IF(AND(Data!$N$11=2,Data!C88&lt;&gt;""),Data!C88,IF(AND(Data!$N$11=3,Data!D88&lt;&gt;""),Data!D88,IF(AND(Data!$N$11=4,Data!E88&lt;&gt;""),Data!E88,IF(AND(Data!$N$11=5,Data!F88&lt;&gt;""),Data!F88,IF(AND(Data!$N$11=6,Data!G88&lt;&gt;""),Data!G88,IF(AND(Data!$N$11=7,Data!H88&lt;&gt;""),Data!H88,IF(AND(Data!$N$11=8,Data!I88&lt;&gt;""),Data!I88,IF(AND(Data!$N$11=9,Data!J88&lt;&gt;""),Data!J88,IF(AND(Data!$N$11=10,Data!K88&lt;&gt;""),Data!K88,""))))))))))</f>
        <v>1</v>
      </c>
      <c r="F92" s="83">
        <f>IF(AND(Data!$N$12=1,Data!B88&lt;&gt;""),Data!B88,IF(AND(Data!$N$12=2,Data!C88&lt;&gt;""),Data!C88,IF(AND(Data!$N$12=3,Data!D88&lt;&gt;""),Data!D88,IF(AND(Data!$N$12=4,Data!E88&lt;&gt;""),Data!E88,IF(AND(Data!$N$12=5,Data!F88&lt;&gt;""),Data!F88,IF(AND(Data!$N$12=6,Data!G88&lt;&gt;""),Data!G88,IF(AND(Data!$N$12=7,Data!H88&lt;&gt;""),Data!H88,IF(AND(Data!$N$12=8,Data!I88&lt;&gt;""),Data!I88,IF(AND(Data!$N$12=9,Data!J88&lt;&gt;""),Data!J88,IF(AND(Data!$N$12=10,Data!K88&lt;&gt;""),Data!K88,""))))))))))</f>
        <v>50</v>
      </c>
      <c r="G92" s="84"/>
      <c r="H92" s="82">
        <f>IF(AND(Data!$N$14=1,Data!B88&lt;&gt;""),Data!B88,IF(AND(Data!$N$14=2,Data!C88&lt;&gt;""),Data!C88,IF(AND(Data!$N$14=3,Data!D88&lt;&gt;""),Data!D88,IF(AND(Data!$N$14=4,Data!E88&lt;&gt;""),Data!E88,IF(AND(Data!$N$14=5,Data!F88&lt;&gt;""),Data!F88,IF(AND(Data!$N$14=6,Data!G88&lt;&gt;""),Data!G88,IF(AND(Data!$N$14=7,Data!H88&lt;&gt;""),Data!H88,IF(AND(Data!$N$14=8,Data!I88&lt;&gt;""),Data!I88,IF(AND(Data!$N$14=9,Data!J88&lt;&gt;""),Data!J88,IF(AND(Data!$N$14=10,Data!K88&lt;&gt;""),Data!K88,""))))))))))</f>
        <v>5037</v>
      </c>
    </row>
    <row r="93" spans="1:8" ht="14" x14ac:dyDescent="0.15">
      <c r="A93" s="12">
        <v>1</v>
      </c>
      <c r="B93" s="82">
        <f>IF(AND(Data!$N$8=1,Data!B89&lt;&gt;""),Data!B89,IF(AND(Data!$N$8=2,Data!C89&lt;&gt;""),Data!C89,IF(AND(Data!$N$8=3,Data!D89&lt;&gt;""),Data!D89,IF(AND(Data!$N$8=4,Data!E89&lt;&gt;""),Data!E89,IF(AND(Data!$N$8=5,Data!F89&lt;&gt;""),Data!F89,IF(AND(Data!$N$8=6,Data!G89&lt;&gt;""),Data!G89,IF(AND(Data!$N$8=7,Data!H89&lt;&gt;""),Data!H89,IF(AND(Data!$N$8=8,Data!I89&lt;&gt;""),Data!I89,IF(AND(Data!$N$8=9,Data!J89&lt;&gt;""),Data!J89,IF(AND(Data!$N$8=10,Data!K89&lt;&gt;""),Data!K89,""))))))))))</f>
        <v>201</v>
      </c>
      <c r="C93" s="83">
        <f>IF(AND(Data!$N$9=1,Data!B89&lt;&gt;""),Data!B89,IF(AND(Data!$N$9=2,Data!C89&lt;&gt;""),Data!C89,IF(AND(Data!$N$9=3,Data!D89&lt;&gt;""),Data!D89,IF(AND(Data!$N$9=4,Data!E89&lt;&gt;""),Data!E89,IF(AND(Data!$N$9=5,Data!F89&lt;&gt;""),Data!F89,IF(AND(Data!$N$9=6,Data!G89&lt;&gt;""),Data!G89,IF(AND(Data!$N$9=7,Data!H89&lt;&gt;""),Data!H89,IF(AND(Data!$N$9=8,Data!I89&lt;&gt;""),Data!I89,IF(AND(Data!$N$9=9,Data!J89&lt;&gt;""),Data!J89,IF(AND(Data!$N$9=10,Data!K89&lt;&gt;""),Data!K89,""))))))))))</f>
        <v>4</v>
      </c>
      <c r="D93" s="83">
        <f>IF(AND(Data!$N$10=1,Data!B89&lt;&gt;""),Data!B89,IF(AND(Data!$N$10=2,Data!C89&lt;&gt;""),Data!C89,IF(AND(Data!$N$10=3,Data!D89&lt;&gt;""),Data!D89,IF(AND(Data!$N$10=4,Data!E89&lt;&gt;""),Data!E89,IF(AND(Data!$N$10=5,Data!F89&lt;&gt;""),Data!F89,IF(AND(Data!$N$10=6,Data!G89&lt;&gt;""),Data!G89,IF(AND(Data!$N$10=7,Data!H89&lt;&gt;""),Data!H89,IF(AND(Data!$N$10=8,Data!I89&lt;&gt;""),Data!I89,IF(AND(Data!$N$10=9,Data!J89&lt;&gt;""),Data!J89,IF(AND(Data!$N$10=10,Data!K89&lt;&gt;""),Data!K89,""))))))))))</f>
        <v>1</v>
      </c>
      <c r="E93" s="83">
        <f>IF(AND(Data!$N$11=1,Data!B89&lt;&gt;""),Data!B89,IF(AND(Data!$N$11=2,Data!C89&lt;&gt;""),Data!C89,IF(AND(Data!$N$11=3,Data!D89&lt;&gt;""),Data!D89,IF(AND(Data!$N$11=4,Data!E89&lt;&gt;""),Data!E89,IF(AND(Data!$N$11=5,Data!F89&lt;&gt;""),Data!F89,IF(AND(Data!$N$11=6,Data!G89&lt;&gt;""),Data!G89,IF(AND(Data!$N$11=7,Data!H89&lt;&gt;""),Data!H89,IF(AND(Data!$N$11=8,Data!I89&lt;&gt;""),Data!I89,IF(AND(Data!$N$11=9,Data!J89&lt;&gt;""),Data!J89,IF(AND(Data!$N$11=10,Data!K89&lt;&gt;""),Data!K89,""))))))))))</f>
        <v>0</v>
      </c>
      <c r="F93" s="83">
        <f>IF(AND(Data!$N$12=1,Data!B89&lt;&gt;""),Data!B89,IF(AND(Data!$N$12=2,Data!C89&lt;&gt;""),Data!C89,IF(AND(Data!$N$12=3,Data!D89&lt;&gt;""),Data!D89,IF(AND(Data!$N$12=4,Data!E89&lt;&gt;""),Data!E89,IF(AND(Data!$N$12=5,Data!F89&lt;&gt;""),Data!F89,IF(AND(Data!$N$12=6,Data!G89&lt;&gt;""),Data!G89,IF(AND(Data!$N$12=7,Data!H89&lt;&gt;""),Data!H89,IF(AND(Data!$N$12=8,Data!I89&lt;&gt;""),Data!I89,IF(AND(Data!$N$12=9,Data!J89&lt;&gt;""),Data!J89,IF(AND(Data!$N$12=10,Data!K89&lt;&gt;""),Data!K89,""))))))))))</f>
        <v>50</v>
      </c>
      <c r="G93" s="84"/>
      <c r="H93" s="82">
        <f>IF(AND(Data!$N$14=1,Data!B89&lt;&gt;""),Data!B89,IF(AND(Data!$N$14=2,Data!C89&lt;&gt;""),Data!C89,IF(AND(Data!$N$14=3,Data!D89&lt;&gt;""),Data!D89,IF(AND(Data!$N$14=4,Data!E89&lt;&gt;""),Data!E89,IF(AND(Data!$N$14=5,Data!F89&lt;&gt;""),Data!F89,IF(AND(Data!$N$14=6,Data!G89&lt;&gt;""),Data!G89,IF(AND(Data!$N$14=7,Data!H89&lt;&gt;""),Data!H89,IF(AND(Data!$N$14=8,Data!I89&lt;&gt;""),Data!I89,IF(AND(Data!$N$14=9,Data!J89&lt;&gt;""),Data!J89,IF(AND(Data!$N$14=10,Data!K89&lt;&gt;""),Data!K89,""))))))))))</f>
        <v>5137</v>
      </c>
    </row>
    <row r="94" spans="1:8" ht="14" x14ac:dyDescent="0.15">
      <c r="A94" s="12">
        <v>1</v>
      </c>
      <c r="B94" s="82">
        <f>IF(AND(Data!$N$8=1,Data!B90&lt;&gt;""),Data!B90,IF(AND(Data!$N$8=2,Data!C90&lt;&gt;""),Data!C90,IF(AND(Data!$N$8=3,Data!D90&lt;&gt;""),Data!D90,IF(AND(Data!$N$8=4,Data!E90&lt;&gt;""),Data!E90,IF(AND(Data!$N$8=5,Data!F90&lt;&gt;""),Data!F90,IF(AND(Data!$N$8=6,Data!G90&lt;&gt;""),Data!G90,IF(AND(Data!$N$8=7,Data!H90&lt;&gt;""),Data!H90,IF(AND(Data!$N$8=8,Data!I90&lt;&gt;""),Data!I90,IF(AND(Data!$N$8=9,Data!J90&lt;&gt;""),Data!J90,IF(AND(Data!$N$8=10,Data!K90&lt;&gt;""),Data!K90,""))))))))))</f>
        <v>198</v>
      </c>
      <c r="C94" s="83">
        <f>IF(AND(Data!$N$9=1,Data!B90&lt;&gt;""),Data!B90,IF(AND(Data!$N$9=2,Data!C90&lt;&gt;""),Data!C90,IF(AND(Data!$N$9=3,Data!D90&lt;&gt;""),Data!D90,IF(AND(Data!$N$9=4,Data!E90&lt;&gt;""),Data!E90,IF(AND(Data!$N$9=5,Data!F90&lt;&gt;""),Data!F90,IF(AND(Data!$N$9=6,Data!G90&lt;&gt;""),Data!G90,IF(AND(Data!$N$9=7,Data!H90&lt;&gt;""),Data!H90,IF(AND(Data!$N$9=8,Data!I90&lt;&gt;""),Data!I90,IF(AND(Data!$N$9=9,Data!J90&lt;&gt;""),Data!J90,IF(AND(Data!$N$9=10,Data!K90&lt;&gt;""),Data!K90,""))))))))))</f>
        <v>4</v>
      </c>
      <c r="D94" s="83">
        <f>IF(AND(Data!$N$10=1,Data!B90&lt;&gt;""),Data!B90,IF(AND(Data!$N$10=2,Data!C90&lt;&gt;""),Data!C90,IF(AND(Data!$N$10=3,Data!D90&lt;&gt;""),Data!D90,IF(AND(Data!$N$10=4,Data!E90&lt;&gt;""),Data!E90,IF(AND(Data!$N$10=5,Data!F90&lt;&gt;""),Data!F90,IF(AND(Data!$N$10=6,Data!G90&lt;&gt;""),Data!G90,IF(AND(Data!$N$10=7,Data!H90&lt;&gt;""),Data!H90,IF(AND(Data!$N$10=8,Data!I90&lt;&gt;""),Data!I90,IF(AND(Data!$N$10=9,Data!J90&lt;&gt;""),Data!J90,IF(AND(Data!$N$10=10,Data!K90&lt;&gt;""),Data!K90,""))))))))))</f>
        <v>1</v>
      </c>
      <c r="E94" s="83">
        <f>IF(AND(Data!$N$11=1,Data!B90&lt;&gt;""),Data!B90,IF(AND(Data!$N$11=2,Data!C90&lt;&gt;""),Data!C90,IF(AND(Data!$N$11=3,Data!D90&lt;&gt;""),Data!D90,IF(AND(Data!$N$11=4,Data!E90&lt;&gt;""),Data!E90,IF(AND(Data!$N$11=5,Data!F90&lt;&gt;""),Data!F90,IF(AND(Data!$N$11=6,Data!G90&lt;&gt;""),Data!G90,IF(AND(Data!$N$11=7,Data!H90&lt;&gt;""),Data!H90,IF(AND(Data!$N$11=8,Data!I90&lt;&gt;""),Data!I90,IF(AND(Data!$N$11=9,Data!J90&lt;&gt;""),Data!J90,IF(AND(Data!$N$11=10,Data!K90&lt;&gt;""),Data!K90,""))))))))))</f>
        <v>0</v>
      </c>
      <c r="F94" s="83">
        <f>IF(AND(Data!$N$12=1,Data!B90&lt;&gt;""),Data!B90,IF(AND(Data!$N$12=2,Data!C90&lt;&gt;""),Data!C90,IF(AND(Data!$N$12=3,Data!D90&lt;&gt;""),Data!D90,IF(AND(Data!$N$12=4,Data!E90&lt;&gt;""),Data!E90,IF(AND(Data!$N$12=5,Data!F90&lt;&gt;""),Data!F90,IF(AND(Data!$N$12=6,Data!G90&lt;&gt;""),Data!G90,IF(AND(Data!$N$12=7,Data!H90&lt;&gt;""),Data!H90,IF(AND(Data!$N$12=8,Data!I90&lt;&gt;""),Data!I90,IF(AND(Data!$N$12=9,Data!J90&lt;&gt;""),Data!J90,IF(AND(Data!$N$12=10,Data!K90&lt;&gt;""),Data!K90,""))))))))))</f>
        <v>52</v>
      </c>
      <c r="G94" s="84"/>
      <c r="H94" s="82">
        <f>IF(AND(Data!$N$14=1,Data!B90&lt;&gt;""),Data!B90,IF(AND(Data!$N$14=2,Data!C90&lt;&gt;""),Data!C90,IF(AND(Data!$N$14=3,Data!D90&lt;&gt;""),Data!D90,IF(AND(Data!$N$14=4,Data!E90&lt;&gt;""),Data!E90,IF(AND(Data!$N$14=5,Data!F90&lt;&gt;""),Data!F90,IF(AND(Data!$N$14=6,Data!G90&lt;&gt;""),Data!G90,IF(AND(Data!$N$14=7,Data!H90&lt;&gt;""),Data!H90,IF(AND(Data!$N$14=8,Data!I90&lt;&gt;""),Data!I90,IF(AND(Data!$N$14=9,Data!J90&lt;&gt;""),Data!J90,IF(AND(Data!$N$14=10,Data!K90&lt;&gt;""),Data!K90,""))))))))))</f>
        <v>5149</v>
      </c>
    </row>
    <row r="95" spans="1:8" ht="14" x14ac:dyDescent="0.15">
      <c r="A95" s="12">
        <v>1</v>
      </c>
      <c r="B95" s="82">
        <f>IF(AND(Data!$N$8=1,Data!B91&lt;&gt;""),Data!B91,IF(AND(Data!$N$8=2,Data!C91&lt;&gt;""),Data!C91,IF(AND(Data!$N$8=3,Data!D91&lt;&gt;""),Data!D91,IF(AND(Data!$N$8=4,Data!E91&lt;&gt;""),Data!E91,IF(AND(Data!$N$8=5,Data!F91&lt;&gt;""),Data!F91,IF(AND(Data!$N$8=6,Data!G91&lt;&gt;""),Data!G91,IF(AND(Data!$N$8=7,Data!H91&lt;&gt;""),Data!H91,IF(AND(Data!$N$8=8,Data!I91&lt;&gt;""),Data!I91,IF(AND(Data!$N$8=9,Data!J91&lt;&gt;""),Data!J91,IF(AND(Data!$N$8=10,Data!K91&lt;&gt;""),Data!K91,""))))))))))</f>
        <v>198</v>
      </c>
      <c r="C95" s="83">
        <f>IF(AND(Data!$N$9=1,Data!B91&lt;&gt;""),Data!B91,IF(AND(Data!$N$9=2,Data!C91&lt;&gt;""),Data!C91,IF(AND(Data!$N$9=3,Data!D91&lt;&gt;""),Data!D91,IF(AND(Data!$N$9=4,Data!E91&lt;&gt;""),Data!E91,IF(AND(Data!$N$9=5,Data!F91&lt;&gt;""),Data!F91,IF(AND(Data!$N$9=6,Data!G91&lt;&gt;""),Data!G91,IF(AND(Data!$N$9=7,Data!H91&lt;&gt;""),Data!H91,IF(AND(Data!$N$9=8,Data!I91&lt;&gt;""),Data!I91,IF(AND(Data!$N$9=9,Data!J91&lt;&gt;""),Data!J91,IF(AND(Data!$N$9=10,Data!K91&lt;&gt;""),Data!K91,""))))))))))</f>
        <v>4</v>
      </c>
      <c r="D95" s="83">
        <f>IF(AND(Data!$N$10=1,Data!B91&lt;&gt;""),Data!B91,IF(AND(Data!$N$10=2,Data!C91&lt;&gt;""),Data!C91,IF(AND(Data!$N$10=3,Data!D91&lt;&gt;""),Data!D91,IF(AND(Data!$N$10=4,Data!E91&lt;&gt;""),Data!E91,IF(AND(Data!$N$10=5,Data!F91&lt;&gt;""),Data!F91,IF(AND(Data!$N$10=6,Data!G91&lt;&gt;""),Data!G91,IF(AND(Data!$N$10=7,Data!H91&lt;&gt;""),Data!H91,IF(AND(Data!$N$10=8,Data!I91&lt;&gt;""),Data!I91,IF(AND(Data!$N$10=9,Data!J91&lt;&gt;""),Data!J91,IF(AND(Data!$N$10=10,Data!K91&lt;&gt;""),Data!K91,""))))))))))</f>
        <v>1</v>
      </c>
      <c r="E95" s="83">
        <f>IF(AND(Data!$N$11=1,Data!B91&lt;&gt;""),Data!B91,IF(AND(Data!$N$11=2,Data!C91&lt;&gt;""),Data!C91,IF(AND(Data!$N$11=3,Data!D91&lt;&gt;""),Data!D91,IF(AND(Data!$N$11=4,Data!E91&lt;&gt;""),Data!E91,IF(AND(Data!$N$11=5,Data!F91&lt;&gt;""),Data!F91,IF(AND(Data!$N$11=6,Data!G91&lt;&gt;""),Data!G91,IF(AND(Data!$N$11=7,Data!H91&lt;&gt;""),Data!H91,IF(AND(Data!$N$11=8,Data!I91&lt;&gt;""),Data!I91,IF(AND(Data!$N$11=9,Data!J91&lt;&gt;""),Data!J91,IF(AND(Data!$N$11=10,Data!K91&lt;&gt;""),Data!K91,""))))))))))</f>
        <v>0</v>
      </c>
      <c r="F95" s="83">
        <f>IF(AND(Data!$N$12=1,Data!B91&lt;&gt;""),Data!B91,IF(AND(Data!$N$12=2,Data!C91&lt;&gt;""),Data!C91,IF(AND(Data!$N$12=3,Data!D91&lt;&gt;""),Data!D91,IF(AND(Data!$N$12=4,Data!E91&lt;&gt;""),Data!E91,IF(AND(Data!$N$12=5,Data!F91&lt;&gt;""),Data!F91,IF(AND(Data!$N$12=6,Data!G91&lt;&gt;""),Data!G91,IF(AND(Data!$N$12=7,Data!H91&lt;&gt;""),Data!H91,IF(AND(Data!$N$12=8,Data!I91&lt;&gt;""),Data!I91,IF(AND(Data!$N$12=9,Data!J91&lt;&gt;""),Data!J91,IF(AND(Data!$N$12=10,Data!K91&lt;&gt;""),Data!K91,""))))))))))</f>
        <v>52</v>
      </c>
      <c r="G95" s="84"/>
      <c r="H95" s="82">
        <f>IF(AND(Data!$N$14=1,Data!B91&lt;&gt;""),Data!B91,IF(AND(Data!$N$14=2,Data!C91&lt;&gt;""),Data!C91,IF(AND(Data!$N$14=3,Data!D91&lt;&gt;""),Data!D91,IF(AND(Data!$N$14=4,Data!E91&lt;&gt;""),Data!E91,IF(AND(Data!$N$14=5,Data!F91&lt;&gt;""),Data!F91,IF(AND(Data!$N$14=6,Data!G91&lt;&gt;""),Data!G91,IF(AND(Data!$N$14=7,Data!H91&lt;&gt;""),Data!H91,IF(AND(Data!$N$14=8,Data!I91&lt;&gt;""),Data!I91,IF(AND(Data!$N$14=9,Data!J91&lt;&gt;""),Data!J91,IF(AND(Data!$N$14=10,Data!K91&lt;&gt;""),Data!K91,""))))))))))</f>
        <v>5149</v>
      </c>
    </row>
    <row r="96" spans="1:8" ht="14" x14ac:dyDescent="0.15">
      <c r="A96" s="12">
        <v>1</v>
      </c>
      <c r="B96" s="82">
        <f>IF(AND(Data!$N$8=1,Data!B92&lt;&gt;""),Data!B92,IF(AND(Data!$N$8=2,Data!C92&lt;&gt;""),Data!C92,IF(AND(Data!$N$8=3,Data!D92&lt;&gt;""),Data!D92,IF(AND(Data!$N$8=4,Data!E92&lt;&gt;""),Data!E92,IF(AND(Data!$N$8=5,Data!F92&lt;&gt;""),Data!F92,IF(AND(Data!$N$8=6,Data!G92&lt;&gt;""),Data!G92,IF(AND(Data!$N$8=7,Data!H92&lt;&gt;""),Data!H92,IF(AND(Data!$N$8=8,Data!I92&lt;&gt;""),Data!I92,IF(AND(Data!$N$8=9,Data!J92&lt;&gt;""),Data!J92,IF(AND(Data!$N$8=10,Data!K92&lt;&gt;""),Data!K92,""))))))))))</f>
        <v>96</v>
      </c>
      <c r="C96" s="83">
        <f>IF(AND(Data!$N$9=1,Data!B92&lt;&gt;""),Data!B92,IF(AND(Data!$N$9=2,Data!C92&lt;&gt;""),Data!C92,IF(AND(Data!$N$9=3,Data!D92&lt;&gt;""),Data!D92,IF(AND(Data!$N$9=4,Data!E92&lt;&gt;""),Data!E92,IF(AND(Data!$N$9=5,Data!F92&lt;&gt;""),Data!F92,IF(AND(Data!$N$9=6,Data!G92&lt;&gt;""),Data!G92,IF(AND(Data!$N$9=7,Data!H92&lt;&gt;""),Data!H92,IF(AND(Data!$N$9=8,Data!I92&lt;&gt;""),Data!I92,IF(AND(Data!$N$9=9,Data!J92&lt;&gt;""),Data!J92,IF(AND(Data!$N$9=10,Data!K92&lt;&gt;""),Data!K92,""))))))))))</f>
        <v>3</v>
      </c>
      <c r="D96" s="83">
        <f>IF(AND(Data!$N$10=1,Data!B92&lt;&gt;""),Data!B92,IF(AND(Data!$N$10=2,Data!C92&lt;&gt;""),Data!C92,IF(AND(Data!$N$10=3,Data!D92&lt;&gt;""),Data!D92,IF(AND(Data!$N$10=4,Data!E92&lt;&gt;""),Data!E92,IF(AND(Data!$N$10=5,Data!F92&lt;&gt;""),Data!F92,IF(AND(Data!$N$10=6,Data!G92&lt;&gt;""),Data!G92,IF(AND(Data!$N$10=7,Data!H92&lt;&gt;""),Data!H92,IF(AND(Data!$N$10=8,Data!I92&lt;&gt;""),Data!I92,IF(AND(Data!$N$10=9,Data!J92&lt;&gt;""),Data!J92,IF(AND(Data!$N$10=10,Data!K92&lt;&gt;""),Data!K92,""))))))))))</f>
        <v>0</v>
      </c>
      <c r="E96" s="83">
        <f>IF(AND(Data!$N$11=1,Data!B92&lt;&gt;""),Data!B92,IF(AND(Data!$N$11=2,Data!C92&lt;&gt;""),Data!C92,IF(AND(Data!$N$11=3,Data!D92&lt;&gt;""),Data!D92,IF(AND(Data!$N$11=4,Data!E92&lt;&gt;""),Data!E92,IF(AND(Data!$N$11=5,Data!F92&lt;&gt;""),Data!F92,IF(AND(Data!$N$11=6,Data!G92&lt;&gt;""),Data!G92,IF(AND(Data!$N$11=7,Data!H92&lt;&gt;""),Data!H92,IF(AND(Data!$N$11=8,Data!I92&lt;&gt;""),Data!I92,IF(AND(Data!$N$11=9,Data!J92&lt;&gt;""),Data!J92,IF(AND(Data!$N$11=10,Data!K92&lt;&gt;""),Data!K92,""))))))))))</f>
        <v>1</v>
      </c>
      <c r="F96" s="83">
        <f>IF(AND(Data!$N$12=1,Data!B92&lt;&gt;""),Data!B92,IF(AND(Data!$N$12=2,Data!C92&lt;&gt;""),Data!C92,IF(AND(Data!$N$12=3,Data!D92&lt;&gt;""),Data!D92,IF(AND(Data!$N$12=4,Data!E92&lt;&gt;""),Data!E92,IF(AND(Data!$N$12=5,Data!F92&lt;&gt;""),Data!F92,IF(AND(Data!$N$12=6,Data!G92&lt;&gt;""),Data!G92,IF(AND(Data!$N$12=7,Data!H92&lt;&gt;""),Data!H92,IF(AND(Data!$N$12=8,Data!I92&lt;&gt;""),Data!I92,IF(AND(Data!$N$12=9,Data!J92&lt;&gt;""),Data!J92,IF(AND(Data!$N$12=10,Data!K92&lt;&gt;""),Data!K92,""))))))))))</f>
        <v>27</v>
      </c>
      <c r="G96" s="84"/>
      <c r="H96" s="82">
        <f>IF(AND(Data!$N$14=1,Data!B92&lt;&gt;""),Data!B92,IF(AND(Data!$N$14=2,Data!C92&lt;&gt;""),Data!C92,IF(AND(Data!$N$14=3,Data!D92&lt;&gt;""),Data!D92,IF(AND(Data!$N$14=4,Data!E92&lt;&gt;""),Data!E92,IF(AND(Data!$N$14=5,Data!F92&lt;&gt;""),Data!F92,IF(AND(Data!$N$14=6,Data!G92&lt;&gt;""),Data!G92,IF(AND(Data!$N$14=7,Data!H92&lt;&gt;""),Data!H92,IF(AND(Data!$N$14=8,Data!I92&lt;&gt;""),Data!I92,IF(AND(Data!$N$14=9,Data!J92&lt;&gt;""),Data!J92,IF(AND(Data!$N$14=10,Data!K92&lt;&gt;""),Data!K92,""))))))))))</f>
        <v>5150</v>
      </c>
    </row>
    <row r="97" spans="1:8" ht="14" x14ac:dyDescent="0.15">
      <c r="A97" s="12">
        <v>1</v>
      </c>
      <c r="B97" s="82">
        <f>IF(AND(Data!$N$8=1,Data!B93&lt;&gt;""),Data!B93,IF(AND(Data!$N$8=2,Data!C93&lt;&gt;""),Data!C93,IF(AND(Data!$N$8=3,Data!D93&lt;&gt;""),Data!D93,IF(AND(Data!$N$8=4,Data!E93&lt;&gt;""),Data!E93,IF(AND(Data!$N$8=5,Data!F93&lt;&gt;""),Data!F93,IF(AND(Data!$N$8=6,Data!G93&lt;&gt;""),Data!G93,IF(AND(Data!$N$8=7,Data!H93&lt;&gt;""),Data!H93,IF(AND(Data!$N$8=8,Data!I93&lt;&gt;""),Data!I93,IF(AND(Data!$N$8=9,Data!J93&lt;&gt;""),Data!J93,IF(AND(Data!$N$8=10,Data!K93&lt;&gt;""),Data!K93,""))))))))))</f>
        <v>199</v>
      </c>
      <c r="C97" s="83">
        <f>IF(AND(Data!$N$9=1,Data!B93&lt;&gt;""),Data!B93,IF(AND(Data!$N$9=2,Data!C93&lt;&gt;""),Data!C93,IF(AND(Data!$N$9=3,Data!D93&lt;&gt;""),Data!D93,IF(AND(Data!$N$9=4,Data!E93&lt;&gt;""),Data!E93,IF(AND(Data!$N$9=5,Data!F93&lt;&gt;""),Data!F93,IF(AND(Data!$N$9=6,Data!G93&lt;&gt;""),Data!G93,IF(AND(Data!$N$9=7,Data!H93&lt;&gt;""),Data!H93,IF(AND(Data!$N$9=8,Data!I93&lt;&gt;""),Data!I93,IF(AND(Data!$N$9=9,Data!J93&lt;&gt;""),Data!J93,IF(AND(Data!$N$9=10,Data!K93&lt;&gt;""),Data!K93,""))))))))))</f>
        <v>4</v>
      </c>
      <c r="D97" s="83">
        <f>IF(AND(Data!$N$10=1,Data!B93&lt;&gt;""),Data!B93,IF(AND(Data!$N$10=2,Data!C93&lt;&gt;""),Data!C93,IF(AND(Data!$N$10=3,Data!D93&lt;&gt;""),Data!D93,IF(AND(Data!$N$10=4,Data!E93&lt;&gt;""),Data!E93,IF(AND(Data!$N$10=5,Data!F93&lt;&gt;""),Data!F93,IF(AND(Data!$N$10=6,Data!G93&lt;&gt;""),Data!G93,IF(AND(Data!$N$10=7,Data!H93&lt;&gt;""),Data!H93,IF(AND(Data!$N$10=8,Data!I93&lt;&gt;""),Data!I93,IF(AND(Data!$N$10=9,Data!J93&lt;&gt;""),Data!J93,IF(AND(Data!$N$10=10,Data!K93&lt;&gt;""),Data!K93,""))))))))))</f>
        <v>1</v>
      </c>
      <c r="E97" s="83">
        <f>IF(AND(Data!$N$11=1,Data!B93&lt;&gt;""),Data!B93,IF(AND(Data!$N$11=2,Data!C93&lt;&gt;""),Data!C93,IF(AND(Data!$N$11=3,Data!D93&lt;&gt;""),Data!D93,IF(AND(Data!$N$11=4,Data!E93&lt;&gt;""),Data!E93,IF(AND(Data!$N$11=5,Data!F93&lt;&gt;""),Data!F93,IF(AND(Data!$N$11=6,Data!G93&lt;&gt;""),Data!G93,IF(AND(Data!$N$11=7,Data!H93&lt;&gt;""),Data!H93,IF(AND(Data!$N$11=8,Data!I93&lt;&gt;""),Data!I93,IF(AND(Data!$N$11=9,Data!J93&lt;&gt;""),Data!J93,IF(AND(Data!$N$11=10,Data!K93&lt;&gt;""),Data!K93,""))))))))))</f>
        <v>0</v>
      </c>
      <c r="F97" s="83">
        <f>IF(AND(Data!$N$12=1,Data!B93&lt;&gt;""),Data!B93,IF(AND(Data!$N$12=2,Data!C93&lt;&gt;""),Data!C93,IF(AND(Data!$N$12=3,Data!D93&lt;&gt;""),Data!D93,IF(AND(Data!$N$12=4,Data!E93&lt;&gt;""),Data!E93,IF(AND(Data!$N$12=5,Data!F93&lt;&gt;""),Data!F93,IF(AND(Data!$N$12=6,Data!G93&lt;&gt;""),Data!G93,IF(AND(Data!$N$12=7,Data!H93&lt;&gt;""),Data!H93,IF(AND(Data!$N$12=8,Data!I93&lt;&gt;""),Data!I93,IF(AND(Data!$N$12=9,Data!J93&lt;&gt;""),Data!J93,IF(AND(Data!$N$12=10,Data!K93&lt;&gt;""),Data!K93,""))))))))))</f>
        <v>52</v>
      </c>
      <c r="G97" s="84"/>
      <c r="H97" s="82">
        <f>IF(AND(Data!$N$14=1,Data!B93&lt;&gt;""),Data!B93,IF(AND(Data!$N$14=2,Data!C93&lt;&gt;""),Data!C93,IF(AND(Data!$N$14=3,Data!D93&lt;&gt;""),Data!D93,IF(AND(Data!$N$14=4,Data!E93&lt;&gt;""),Data!E93,IF(AND(Data!$N$14=5,Data!F93&lt;&gt;""),Data!F93,IF(AND(Data!$N$14=6,Data!G93&lt;&gt;""),Data!G93,IF(AND(Data!$N$14=7,Data!H93&lt;&gt;""),Data!H93,IF(AND(Data!$N$14=8,Data!I93&lt;&gt;""),Data!I93,IF(AND(Data!$N$14=9,Data!J93&lt;&gt;""),Data!J93,IF(AND(Data!$N$14=10,Data!K93&lt;&gt;""),Data!K93,""))))))))))</f>
        <v>5234</v>
      </c>
    </row>
    <row r="98" spans="1:8" ht="14" x14ac:dyDescent="0.15">
      <c r="A98" s="12">
        <v>1</v>
      </c>
      <c r="B98" s="82">
        <f>IF(AND(Data!$N$8=1,Data!B94&lt;&gt;""),Data!B94,IF(AND(Data!$N$8=2,Data!C94&lt;&gt;""),Data!C94,IF(AND(Data!$N$8=3,Data!D94&lt;&gt;""),Data!D94,IF(AND(Data!$N$8=4,Data!E94&lt;&gt;""),Data!E94,IF(AND(Data!$N$8=5,Data!F94&lt;&gt;""),Data!F94,IF(AND(Data!$N$8=6,Data!G94&lt;&gt;""),Data!G94,IF(AND(Data!$N$8=7,Data!H94&lt;&gt;""),Data!H94,IF(AND(Data!$N$8=8,Data!I94&lt;&gt;""),Data!I94,IF(AND(Data!$N$8=9,Data!J94&lt;&gt;""),Data!J94,IF(AND(Data!$N$8=10,Data!K94&lt;&gt;""),Data!K94,""))))))))))</f>
        <v>165</v>
      </c>
      <c r="C98" s="83">
        <f>IF(AND(Data!$N$9=1,Data!B94&lt;&gt;""),Data!B94,IF(AND(Data!$N$9=2,Data!C94&lt;&gt;""),Data!C94,IF(AND(Data!$N$9=3,Data!D94&lt;&gt;""),Data!D94,IF(AND(Data!$N$9=4,Data!E94&lt;&gt;""),Data!E94,IF(AND(Data!$N$9=5,Data!F94&lt;&gt;""),Data!F94,IF(AND(Data!$N$9=6,Data!G94&lt;&gt;""),Data!G94,IF(AND(Data!$N$9=7,Data!H94&lt;&gt;""),Data!H94,IF(AND(Data!$N$9=8,Data!I94&lt;&gt;""),Data!I94,IF(AND(Data!$N$9=9,Data!J94&lt;&gt;""),Data!J94,IF(AND(Data!$N$9=10,Data!K94&lt;&gt;""),Data!K94,""))))))))))</f>
        <v>7</v>
      </c>
      <c r="D98" s="83">
        <f>IF(AND(Data!$N$10=1,Data!B94&lt;&gt;""),Data!B94,IF(AND(Data!$N$10=2,Data!C94&lt;&gt;""),Data!C94,IF(AND(Data!$N$10=3,Data!D94&lt;&gt;""),Data!D94,IF(AND(Data!$N$10=4,Data!E94&lt;&gt;""),Data!E94,IF(AND(Data!$N$10=5,Data!F94&lt;&gt;""),Data!F94,IF(AND(Data!$N$10=6,Data!G94&lt;&gt;""),Data!G94,IF(AND(Data!$N$10=7,Data!H94&lt;&gt;""),Data!H94,IF(AND(Data!$N$10=8,Data!I94&lt;&gt;""),Data!I94,IF(AND(Data!$N$10=9,Data!J94&lt;&gt;""),Data!J94,IF(AND(Data!$N$10=10,Data!K94&lt;&gt;""),Data!K94,""))))))))))</f>
        <v>1</v>
      </c>
      <c r="E98" s="83">
        <f>IF(AND(Data!$N$11=1,Data!B94&lt;&gt;""),Data!B94,IF(AND(Data!$N$11=2,Data!C94&lt;&gt;""),Data!C94,IF(AND(Data!$N$11=3,Data!D94&lt;&gt;""),Data!D94,IF(AND(Data!$N$11=4,Data!E94&lt;&gt;""),Data!E94,IF(AND(Data!$N$11=5,Data!F94&lt;&gt;""),Data!F94,IF(AND(Data!$N$11=6,Data!G94&lt;&gt;""),Data!G94,IF(AND(Data!$N$11=7,Data!H94&lt;&gt;""),Data!H94,IF(AND(Data!$N$11=8,Data!I94&lt;&gt;""),Data!I94,IF(AND(Data!$N$11=9,Data!J94&lt;&gt;""),Data!J94,IF(AND(Data!$N$11=10,Data!K94&lt;&gt;""),Data!K94,""))))))))))</f>
        <v>0</v>
      </c>
      <c r="F98" s="83">
        <f>IF(AND(Data!$N$12=1,Data!B94&lt;&gt;""),Data!B94,IF(AND(Data!$N$12=2,Data!C94&lt;&gt;""),Data!C94,IF(AND(Data!$N$12=3,Data!D94&lt;&gt;""),Data!D94,IF(AND(Data!$N$12=4,Data!E94&lt;&gt;""),Data!E94,IF(AND(Data!$N$12=5,Data!F94&lt;&gt;""),Data!F94,IF(AND(Data!$N$12=6,Data!G94&lt;&gt;""),Data!G94,IF(AND(Data!$N$12=7,Data!H94&lt;&gt;""),Data!H94,IF(AND(Data!$N$12=8,Data!I94&lt;&gt;""),Data!I94,IF(AND(Data!$N$12=9,Data!J94&lt;&gt;""),Data!J94,IF(AND(Data!$N$12=10,Data!K94&lt;&gt;""),Data!K94,""))))))))))</f>
        <v>44</v>
      </c>
      <c r="G98" s="84"/>
      <c r="H98" s="82">
        <f>IF(AND(Data!$N$14=1,Data!B94&lt;&gt;""),Data!B94,IF(AND(Data!$N$14=2,Data!C94&lt;&gt;""),Data!C94,IF(AND(Data!$N$14=3,Data!D94&lt;&gt;""),Data!D94,IF(AND(Data!$N$14=4,Data!E94&lt;&gt;""),Data!E94,IF(AND(Data!$N$14=5,Data!F94&lt;&gt;""),Data!F94,IF(AND(Data!$N$14=6,Data!G94&lt;&gt;""),Data!G94,IF(AND(Data!$N$14=7,Data!H94&lt;&gt;""),Data!H94,IF(AND(Data!$N$14=8,Data!I94&lt;&gt;""),Data!I94,IF(AND(Data!$N$14=9,Data!J94&lt;&gt;""),Data!J94,IF(AND(Data!$N$14=10,Data!K94&lt;&gt;""),Data!K94,""))))))))))</f>
        <v>5301</v>
      </c>
    </row>
    <row r="99" spans="1:8" ht="14" x14ac:dyDescent="0.15">
      <c r="A99" s="12">
        <v>1</v>
      </c>
      <c r="B99" s="82">
        <f>IF(AND(Data!$N$8=1,Data!B95&lt;&gt;""),Data!B95,IF(AND(Data!$N$8=2,Data!C95&lt;&gt;""),Data!C95,IF(AND(Data!$N$8=3,Data!D95&lt;&gt;""),Data!D95,IF(AND(Data!$N$8=4,Data!E95&lt;&gt;""),Data!E95,IF(AND(Data!$N$8=5,Data!F95&lt;&gt;""),Data!F95,IF(AND(Data!$N$8=6,Data!G95&lt;&gt;""),Data!G95,IF(AND(Data!$N$8=7,Data!H95&lt;&gt;""),Data!H95,IF(AND(Data!$N$8=8,Data!I95&lt;&gt;""),Data!I95,IF(AND(Data!$N$8=9,Data!J95&lt;&gt;""),Data!J95,IF(AND(Data!$N$8=10,Data!K95&lt;&gt;""),Data!K95,""))))))))))</f>
        <v>165</v>
      </c>
      <c r="C99" s="83">
        <f>IF(AND(Data!$N$9=1,Data!B95&lt;&gt;""),Data!B95,IF(AND(Data!$N$9=2,Data!C95&lt;&gt;""),Data!C95,IF(AND(Data!$N$9=3,Data!D95&lt;&gt;""),Data!D95,IF(AND(Data!$N$9=4,Data!E95&lt;&gt;""),Data!E95,IF(AND(Data!$N$9=5,Data!F95&lt;&gt;""),Data!F95,IF(AND(Data!$N$9=6,Data!G95&lt;&gt;""),Data!G95,IF(AND(Data!$N$9=7,Data!H95&lt;&gt;""),Data!H95,IF(AND(Data!$N$9=8,Data!I95&lt;&gt;""),Data!I95,IF(AND(Data!$N$9=9,Data!J95&lt;&gt;""),Data!J95,IF(AND(Data!$N$9=10,Data!K95&lt;&gt;""),Data!K95,""))))))))))</f>
        <v>7</v>
      </c>
      <c r="D99" s="83">
        <f>IF(AND(Data!$N$10=1,Data!B95&lt;&gt;""),Data!B95,IF(AND(Data!$N$10=2,Data!C95&lt;&gt;""),Data!C95,IF(AND(Data!$N$10=3,Data!D95&lt;&gt;""),Data!D95,IF(AND(Data!$N$10=4,Data!E95&lt;&gt;""),Data!E95,IF(AND(Data!$N$10=5,Data!F95&lt;&gt;""),Data!F95,IF(AND(Data!$N$10=6,Data!G95&lt;&gt;""),Data!G95,IF(AND(Data!$N$10=7,Data!H95&lt;&gt;""),Data!H95,IF(AND(Data!$N$10=8,Data!I95&lt;&gt;""),Data!I95,IF(AND(Data!$N$10=9,Data!J95&lt;&gt;""),Data!J95,IF(AND(Data!$N$10=10,Data!K95&lt;&gt;""),Data!K95,""))))))))))</f>
        <v>1</v>
      </c>
      <c r="E99" s="83">
        <f>IF(AND(Data!$N$11=1,Data!B95&lt;&gt;""),Data!B95,IF(AND(Data!$N$11=2,Data!C95&lt;&gt;""),Data!C95,IF(AND(Data!$N$11=3,Data!D95&lt;&gt;""),Data!D95,IF(AND(Data!$N$11=4,Data!E95&lt;&gt;""),Data!E95,IF(AND(Data!$N$11=5,Data!F95&lt;&gt;""),Data!F95,IF(AND(Data!$N$11=6,Data!G95&lt;&gt;""),Data!G95,IF(AND(Data!$N$11=7,Data!H95&lt;&gt;""),Data!H95,IF(AND(Data!$N$11=8,Data!I95&lt;&gt;""),Data!I95,IF(AND(Data!$N$11=9,Data!J95&lt;&gt;""),Data!J95,IF(AND(Data!$N$11=10,Data!K95&lt;&gt;""),Data!K95,""))))))))))</f>
        <v>1</v>
      </c>
      <c r="F99" s="83">
        <f>IF(AND(Data!$N$12=1,Data!B95&lt;&gt;""),Data!B95,IF(AND(Data!$N$12=2,Data!C95&lt;&gt;""),Data!C95,IF(AND(Data!$N$12=3,Data!D95&lt;&gt;""),Data!D95,IF(AND(Data!$N$12=4,Data!E95&lt;&gt;""),Data!E95,IF(AND(Data!$N$12=5,Data!F95&lt;&gt;""),Data!F95,IF(AND(Data!$N$12=6,Data!G95&lt;&gt;""),Data!G95,IF(AND(Data!$N$12=7,Data!H95&lt;&gt;""),Data!H95,IF(AND(Data!$N$12=8,Data!I95&lt;&gt;""),Data!I95,IF(AND(Data!$N$12=9,Data!J95&lt;&gt;""),Data!J95,IF(AND(Data!$N$12=10,Data!K95&lt;&gt;""),Data!K95,""))))))))))</f>
        <v>44</v>
      </c>
      <c r="G99" s="84"/>
      <c r="H99" s="82">
        <f>IF(AND(Data!$N$14=1,Data!B95&lt;&gt;""),Data!B95,IF(AND(Data!$N$14=2,Data!C95&lt;&gt;""),Data!C95,IF(AND(Data!$N$14=3,Data!D95&lt;&gt;""),Data!D95,IF(AND(Data!$N$14=4,Data!E95&lt;&gt;""),Data!E95,IF(AND(Data!$N$14=5,Data!F95&lt;&gt;""),Data!F95,IF(AND(Data!$N$14=6,Data!G95&lt;&gt;""),Data!G95,IF(AND(Data!$N$14=7,Data!H95&lt;&gt;""),Data!H95,IF(AND(Data!$N$14=8,Data!I95&lt;&gt;""),Data!I95,IF(AND(Data!$N$14=9,Data!J95&lt;&gt;""),Data!J95,IF(AND(Data!$N$14=10,Data!K95&lt;&gt;""),Data!K95,""))))))))))</f>
        <v>5301</v>
      </c>
    </row>
    <row r="100" spans="1:8" ht="14" x14ac:dyDescent="0.15">
      <c r="A100" s="12">
        <v>1</v>
      </c>
      <c r="B100" s="82">
        <f>IF(AND(Data!$N$8=1,Data!B96&lt;&gt;""),Data!B96,IF(AND(Data!$N$8=2,Data!C96&lt;&gt;""),Data!C96,IF(AND(Data!$N$8=3,Data!D96&lt;&gt;""),Data!D96,IF(AND(Data!$N$8=4,Data!E96&lt;&gt;""),Data!E96,IF(AND(Data!$N$8=5,Data!F96&lt;&gt;""),Data!F96,IF(AND(Data!$N$8=6,Data!G96&lt;&gt;""),Data!G96,IF(AND(Data!$N$8=7,Data!H96&lt;&gt;""),Data!H96,IF(AND(Data!$N$8=8,Data!I96&lt;&gt;""),Data!I96,IF(AND(Data!$N$8=9,Data!J96&lt;&gt;""),Data!J96,IF(AND(Data!$N$8=10,Data!K96&lt;&gt;""),Data!K96,""))))))))))</f>
        <v>165</v>
      </c>
      <c r="C100" s="83">
        <f>IF(AND(Data!$N$9=1,Data!B96&lt;&gt;""),Data!B96,IF(AND(Data!$N$9=2,Data!C96&lt;&gt;""),Data!C96,IF(AND(Data!$N$9=3,Data!D96&lt;&gt;""),Data!D96,IF(AND(Data!$N$9=4,Data!E96&lt;&gt;""),Data!E96,IF(AND(Data!$N$9=5,Data!F96&lt;&gt;""),Data!F96,IF(AND(Data!$N$9=6,Data!G96&lt;&gt;""),Data!G96,IF(AND(Data!$N$9=7,Data!H96&lt;&gt;""),Data!H96,IF(AND(Data!$N$9=8,Data!I96&lt;&gt;""),Data!I96,IF(AND(Data!$N$9=9,Data!J96&lt;&gt;""),Data!J96,IF(AND(Data!$N$9=10,Data!K96&lt;&gt;""),Data!K96,""))))))))))</f>
        <v>7</v>
      </c>
      <c r="D100" s="83">
        <f>IF(AND(Data!$N$10=1,Data!B96&lt;&gt;""),Data!B96,IF(AND(Data!$N$10=2,Data!C96&lt;&gt;""),Data!C96,IF(AND(Data!$N$10=3,Data!D96&lt;&gt;""),Data!D96,IF(AND(Data!$N$10=4,Data!E96&lt;&gt;""),Data!E96,IF(AND(Data!$N$10=5,Data!F96&lt;&gt;""),Data!F96,IF(AND(Data!$N$10=6,Data!G96&lt;&gt;""),Data!G96,IF(AND(Data!$N$10=7,Data!H96&lt;&gt;""),Data!H96,IF(AND(Data!$N$10=8,Data!I96&lt;&gt;""),Data!I96,IF(AND(Data!$N$10=9,Data!J96&lt;&gt;""),Data!J96,IF(AND(Data!$N$10=10,Data!K96&lt;&gt;""),Data!K96,""))))))))))</f>
        <v>1</v>
      </c>
      <c r="E100" s="83">
        <f>IF(AND(Data!$N$11=1,Data!B96&lt;&gt;""),Data!B96,IF(AND(Data!$N$11=2,Data!C96&lt;&gt;""),Data!C96,IF(AND(Data!$N$11=3,Data!D96&lt;&gt;""),Data!D96,IF(AND(Data!$N$11=4,Data!E96&lt;&gt;""),Data!E96,IF(AND(Data!$N$11=5,Data!F96&lt;&gt;""),Data!F96,IF(AND(Data!$N$11=6,Data!G96&lt;&gt;""),Data!G96,IF(AND(Data!$N$11=7,Data!H96&lt;&gt;""),Data!H96,IF(AND(Data!$N$11=8,Data!I96&lt;&gt;""),Data!I96,IF(AND(Data!$N$11=9,Data!J96&lt;&gt;""),Data!J96,IF(AND(Data!$N$11=10,Data!K96&lt;&gt;""),Data!K96,""))))))))))</f>
        <v>0</v>
      </c>
      <c r="F100" s="83">
        <f>IF(AND(Data!$N$12=1,Data!B96&lt;&gt;""),Data!B96,IF(AND(Data!$N$12=2,Data!C96&lt;&gt;""),Data!C96,IF(AND(Data!$N$12=3,Data!D96&lt;&gt;""),Data!D96,IF(AND(Data!$N$12=4,Data!E96&lt;&gt;""),Data!E96,IF(AND(Data!$N$12=5,Data!F96&lt;&gt;""),Data!F96,IF(AND(Data!$N$12=6,Data!G96&lt;&gt;""),Data!G96,IF(AND(Data!$N$12=7,Data!H96&lt;&gt;""),Data!H96,IF(AND(Data!$N$12=8,Data!I96&lt;&gt;""),Data!I96,IF(AND(Data!$N$12=9,Data!J96&lt;&gt;""),Data!J96,IF(AND(Data!$N$12=10,Data!K96&lt;&gt;""),Data!K96,""))))))))))</f>
        <v>43</v>
      </c>
      <c r="G100" s="84"/>
      <c r="H100" s="82">
        <f>IF(AND(Data!$N$14=1,Data!B96&lt;&gt;""),Data!B96,IF(AND(Data!$N$14=2,Data!C96&lt;&gt;""),Data!C96,IF(AND(Data!$N$14=3,Data!D96&lt;&gt;""),Data!D96,IF(AND(Data!$N$14=4,Data!E96&lt;&gt;""),Data!E96,IF(AND(Data!$N$14=5,Data!F96&lt;&gt;""),Data!F96,IF(AND(Data!$N$14=6,Data!G96&lt;&gt;""),Data!G96,IF(AND(Data!$N$14=7,Data!H96&lt;&gt;""),Data!H96,IF(AND(Data!$N$14=8,Data!I96&lt;&gt;""),Data!I96,IF(AND(Data!$N$14=9,Data!J96&lt;&gt;""),Data!J96,IF(AND(Data!$N$14=10,Data!K96&lt;&gt;""),Data!K96,""))))))))))</f>
        <v>5327</v>
      </c>
    </row>
    <row r="101" spans="1:8" ht="14" x14ac:dyDescent="0.15">
      <c r="A101" s="12">
        <v>1</v>
      </c>
      <c r="B101" s="82">
        <f>IF(AND(Data!$N$8=1,Data!B97&lt;&gt;""),Data!B97,IF(AND(Data!$N$8=2,Data!C97&lt;&gt;""),Data!C97,IF(AND(Data!$N$8=3,Data!D97&lt;&gt;""),Data!D97,IF(AND(Data!$N$8=4,Data!E97&lt;&gt;""),Data!E97,IF(AND(Data!$N$8=5,Data!F97&lt;&gt;""),Data!F97,IF(AND(Data!$N$8=6,Data!G97&lt;&gt;""),Data!G97,IF(AND(Data!$N$8=7,Data!H97&lt;&gt;""),Data!H97,IF(AND(Data!$N$8=8,Data!I97&lt;&gt;""),Data!I97,IF(AND(Data!$N$8=9,Data!J97&lt;&gt;""),Data!J97,IF(AND(Data!$N$8=10,Data!K97&lt;&gt;""),Data!K97,""))))))))))</f>
        <v>201</v>
      </c>
      <c r="C101" s="83">
        <f>IF(AND(Data!$N$9=1,Data!B97&lt;&gt;""),Data!B97,IF(AND(Data!$N$9=2,Data!C97&lt;&gt;""),Data!C97,IF(AND(Data!$N$9=3,Data!D97&lt;&gt;""),Data!D97,IF(AND(Data!$N$9=4,Data!E97&lt;&gt;""),Data!E97,IF(AND(Data!$N$9=5,Data!F97&lt;&gt;""),Data!F97,IF(AND(Data!$N$9=6,Data!G97&lt;&gt;""),Data!G97,IF(AND(Data!$N$9=7,Data!H97&lt;&gt;""),Data!H97,IF(AND(Data!$N$9=8,Data!I97&lt;&gt;""),Data!I97,IF(AND(Data!$N$9=9,Data!J97&lt;&gt;""),Data!J97,IF(AND(Data!$N$9=10,Data!K97&lt;&gt;""),Data!K97,""))))))))))</f>
        <v>5</v>
      </c>
      <c r="D101" s="83">
        <f>IF(AND(Data!$N$10=1,Data!B97&lt;&gt;""),Data!B97,IF(AND(Data!$N$10=2,Data!C97&lt;&gt;""),Data!C97,IF(AND(Data!$N$10=3,Data!D97&lt;&gt;""),Data!D97,IF(AND(Data!$N$10=4,Data!E97&lt;&gt;""),Data!E97,IF(AND(Data!$N$10=5,Data!F97&lt;&gt;""),Data!F97,IF(AND(Data!$N$10=6,Data!G97&lt;&gt;""),Data!G97,IF(AND(Data!$N$10=7,Data!H97&lt;&gt;""),Data!H97,IF(AND(Data!$N$10=8,Data!I97&lt;&gt;""),Data!I97,IF(AND(Data!$N$10=9,Data!J97&lt;&gt;""),Data!J97,IF(AND(Data!$N$10=10,Data!K97&lt;&gt;""),Data!K97,""))))))))))</f>
        <v>1</v>
      </c>
      <c r="E101" s="83">
        <f>IF(AND(Data!$N$11=1,Data!B97&lt;&gt;""),Data!B97,IF(AND(Data!$N$11=2,Data!C97&lt;&gt;""),Data!C97,IF(AND(Data!$N$11=3,Data!D97&lt;&gt;""),Data!D97,IF(AND(Data!$N$11=4,Data!E97&lt;&gt;""),Data!E97,IF(AND(Data!$N$11=5,Data!F97&lt;&gt;""),Data!F97,IF(AND(Data!$N$11=6,Data!G97&lt;&gt;""),Data!G97,IF(AND(Data!$N$11=7,Data!H97&lt;&gt;""),Data!H97,IF(AND(Data!$N$11=8,Data!I97&lt;&gt;""),Data!I97,IF(AND(Data!$N$11=9,Data!J97&lt;&gt;""),Data!J97,IF(AND(Data!$N$11=10,Data!K97&lt;&gt;""),Data!K97,""))))))))))</f>
        <v>0</v>
      </c>
      <c r="F101" s="83">
        <f>IF(AND(Data!$N$12=1,Data!B97&lt;&gt;""),Data!B97,IF(AND(Data!$N$12=2,Data!C97&lt;&gt;""),Data!C97,IF(AND(Data!$N$12=3,Data!D97&lt;&gt;""),Data!D97,IF(AND(Data!$N$12=4,Data!E97&lt;&gt;""),Data!E97,IF(AND(Data!$N$12=5,Data!F97&lt;&gt;""),Data!F97,IF(AND(Data!$N$12=6,Data!G97&lt;&gt;""),Data!G97,IF(AND(Data!$N$12=7,Data!H97&lt;&gt;""),Data!H97,IF(AND(Data!$N$12=8,Data!I97&lt;&gt;""),Data!I97,IF(AND(Data!$N$12=9,Data!J97&lt;&gt;""),Data!J97,IF(AND(Data!$N$12=10,Data!K97&lt;&gt;""),Data!K97,""))))))))))</f>
        <v>52</v>
      </c>
      <c r="G101" s="84"/>
      <c r="H101" s="82">
        <f>IF(AND(Data!$N$14=1,Data!B97&lt;&gt;""),Data!B97,IF(AND(Data!$N$14=2,Data!C97&lt;&gt;""),Data!C97,IF(AND(Data!$N$14=3,Data!D97&lt;&gt;""),Data!D97,IF(AND(Data!$N$14=4,Data!E97&lt;&gt;""),Data!E97,IF(AND(Data!$N$14=5,Data!F97&lt;&gt;""),Data!F97,IF(AND(Data!$N$14=6,Data!G97&lt;&gt;""),Data!G97,IF(AND(Data!$N$14=7,Data!H97&lt;&gt;""),Data!H97,IF(AND(Data!$N$14=8,Data!I97&lt;&gt;""),Data!I97,IF(AND(Data!$N$14=9,Data!J97&lt;&gt;""),Data!J97,IF(AND(Data!$N$14=10,Data!K97&lt;&gt;""),Data!K97,""))))))))))</f>
        <v>5345</v>
      </c>
    </row>
    <row r="102" spans="1:8" ht="14" x14ac:dyDescent="0.15">
      <c r="A102" s="12">
        <v>1</v>
      </c>
      <c r="B102" s="82">
        <f>IF(AND(Data!$N$8=1,Data!B98&lt;&gt;""),Data!B98,IF(AND(Data!$N$8=2,Data!C98&lt;&gt;""),Data!C98,IF(AND(Data!$N$8=3,Data!D98&lt;&gt;""),Data!D98,IF(AND(Data!$N$8=4,Data!E98&lt;&gt;""),Data!E98,IF(AND(Data!$N$8=5,Data!F98&lt;&gt;""),Data!F98,IF(AND(Data!$N$8=6,Data!G98&lt;&gt;""),Data!G98,IF(AND(Data!$N$8=7,Data!H98&lt;&gt;""),Data!H98,IF(AND(Data!$N$8=8,Data!I98&lt;&gt;""),Data!I98,IF(AND(Data!$N$8=9,Data!J98&lt;&gt;""),Data!J98,IF(AND(Data!$N$8=10,Data!K98&lt;&gt;""),Data!K98,""))))))))))</f>
        <v>203</v>
      </c>
      <c r="C102" s="83">
        <f>IF(AND(Data!$N$9=1,Data!B98&lt;&gt;""),Data!B98,IF(AND(Data!$N$9=2,Data!C98&lt;&gt;""),Data!C98,IF(AND(Data!$N$9=3,Data!D98&lt;&gt;""),Data!D98,IF(AND(Data!$N$9=4,Data!E98&lt;&gt;""),Data!E98,IF(AND(Data!$N$9=5,Data!F98&lt;&gt;""),Data!F98,IF(AND(Data!$N$9=6,Data!G98&lt;&gt;""),Data!G98,IF(AND(Data!$N$9=7,Data!H98&lt;&gt;""),Data!H98,IF(AND(Data!$N$9=8,Data!I98&lt;&gt;""),Data!I98,IF(AND(Data!$N$9=9,Data!J98&lt;&gt;""),Data!J98,IF(AND(Data!$N$9=10,Data!K98&lt;&gt;""),Data!K98,""))))))))))</f>
        <v>5</v>
      </c>
      <c r="D102" s="83">
        <f>IF(AND(Data!$N$10=1,Data!B98&lt;&gt;""),Data!B98,IF(AND(Data!$N$10=2,Data!C98&lt;&gt;""),Data!C98,IF(AND(Data!$N$10=3,Data!D98&lt;&gt;""),Data!D98,IF(AND(Data!$N$10=4,Data!E98&lt;&gt;""),Data!E98,IF(AND(Data!$N$10=5,Data!F98&lt;&gt;""),Data!F98,IF(AND(Data!$N$10=6,Data!G98&lt;&gt;""),Data!G98,IF(AND(Data!$N$10=7,Data!H98&lt;&gt;""),Data!H98,IF(AND(Data!$N$10=8,Data!I98&lt;&gt;""),Data!I98,IF(AND(Data!$N$10=9,Data!J98&lt;&gt;""),Data!J98,IF(AND(Data!$N$10=10,Data!K98&lt;&gt;""),Data!K98,""))))))))))</f>
        <v>1</v>
      </c>
      <c r="E102" s="83">
        <f>IF(AND(Data!$N$11=1,Data!B98&lt;&gt;""),Data!B98,IF(AND(Data!$N$11=2,Data!C98&lt;&gt;""),Data!C98,IF(AND(Data!$N$11=3,Data!D98&lt;&gt;""),Data!D98,IF(AND(Data!$N$11=4,Data!E98&lt;&gt;""),Data!E98,IF(AND(Data!$N$11=5,Data!F98&lt;&gt;""),Data!F98,IF(AND(Data!$N$11=6,Data!G98&lt;&gt;""),Data!G98,IF(AND(Data!$N$11=7,Data!H98&lt;&gt;""),Data!H98,IF(AND(Data!$N$11=8,Data!I98&lt;&gt;""),Data!I98,IF(AND(Data!$N$11=9,Data!J98&lt;&gt;""),Data!J98,IF(AND(Data!$N$11=10,Data!K98&lt;&gt;""),Data!K98,""))))))))))</f>
        <v>1</v>
      </c>
      <c r="F102" s="83">
        <f>IF(AND(Data!$N$12=1,Data!B98&lt;&gt;""),Data!B98,IF(AND(Data!$N$12=2,Data!C98&lt;&gt;""),Data!C98,IF(AND(Data!$N$12=3,Data!D98&lt;&gt;""),Data!D98,IF(AND(Data!$N$12=4,Data!E98&lt;&gt;""),Data!E98,IF(AND(Data!$N$12=5,Data!F98&lt;&gt;""),Data!F98,IF(AND(Data!$N$12=6,Data!G98&lt;&gt;""),Data!G98,IF(AND(Data!$N$12=7,Data!H98&lt;&gt;""),Data!H98,IF(AND(Data!$N$12=8,Data!I98&lt;&gt;""),Data!I98,IF(AND(Data!$N$12=9,Data!J98&lt;&gt;""),Data!J98,IF(AND(Data!$N$12=10,Data!K98&lt;&gt;""),Data!K98,""))))))))))</f>
        <v>52</v>
      </c>
      <c r="G102" s="84"/>
      <c r="H102" s="82">
        <f>IF(AND(Data!$N$14=1,Data!B98&lt;&gt;""),Data!B98,IF(AND(Data!$N$14=2,Data!C98&lt;&gt;""),Data!C98,IF(AND(Data!$N$14=3,Data!D98&lt;&gt;""),Data!D98,IF(AND(Data!$N$14=4,Data!E98&lt;&gt;""),Data!E98,IF(AND(Data!$N$14=5,Data!F98&lt;&gt;""),Data!F98,IF(AND(Data!$N$14=6,Data!G98&lt;&gt;""),Data!G98,IF(AND(Data!$N$14=7,Data!H98&lt;&gt;""),Data!H98,IF(AND(Data!$N$14=8,Data!I98&lt;&gt;""),Data!I98,IF(AND(Data!$N$14=9,Data!J98&lt;&gt;""),Data!J98,IF(AND(Data!$N$14=10,Data!K98&lt;&gt;""),Data!K98,""))))))))))</f>
        <v>5345</v>
      </c>
    </row>
    <row r="103" spans="1:8" ht="14" x14ac:dyDescent="0.15">
      <c r="A103" s="12">
        <v>1</v>
      </c>
      <c r="B103" s="82">
        <f>IF(AND(Data!$N$8=1,Data!B99&lt;&gt;""),Data!B99,IF(AND(Data!$N$8=2,Data!C99&lt;&gt;""),Data!C99,IF(AND(Data!$N$8=3,Data!D99&lt;&gt;""),Data!D99,IF(AND(Data!$N$8=4,Data!E99&lt;&gt;""),Data!E99,IF(AND(Data!$N$8=5,Data!F99&lt;&gt;""),Data!F99,IF(AND(Data!$N$8=6,Data!G99&lt;&gt;""),Data!G99,IF(AND(Data!$N$8=7,Data!H99&lt;&gt;""),Data!H99,IF(AND(Data!$N$8=8,Data!I99&lt;&gt;""),Data!I99,IF(AND(Data!$N$8=9,Data!J99&lt;&gt;""),Data!J99,IF(AND(Data!$N$8=10,Data!K99&lt;&gt;""),Data!K99,""))))))))))</f>
        <v>203</v>
      </c>
      <c r="C103" s="83">
        <f>IF(AND(Data!$N$9=1,Data!B99&lt;&gt;""),Data!B99,IF(AND(Data!$N$9=2,Data!C99&lt;&gt;""),Data!C99,IF(AND(Data!$N$9=3,Data!D99&lt;&gt;""),Data!D99,IF(AND(Data!$N$9=4,Data!E99&lt;&gt;""),Data!E99,IF(AND(Data!$N$9=5,Data!F99&lt;&gt;""),Data!F99,IF(AND(Data!$N$9=6,Data!G99&lt;&gt;""),Data!G99,IF(AND(Data!$N$9=7,Data!H99&lt;&gt;""),Data!H99,IF(AND(Data!$N$9=8,Data!I99&lt;&gt;""),Data!I99,IF(AND(Data!$N$9=9,Data!J99&lt;&gt;""),Data!J99,IF(AND(Data!$N$9=10,Data!K99&lt;&gt;""),Data!K99,""))))))))))</f>
        <v>4</v>
      </c>
      <c r="D103" s="83">
        <f>IF(AND(Data!$N$10=1,Data!B99&lt;&gt;""),Data!B99,IF(AND(Data!$N$10=2,Data!C99&lt;&gt;""),Data!C99,IF(AND(Data!$N$10=3,Data!D99&lt;&gt;""),Data!D99,IF(AND(Data!$N$10=4,Data!E99&lt;&gt;""),Data!E99,IF(AND(Data!$N$10=5,Data!F99&lt;&gt;""),Data!F99,IF(AND(Data!$N$10=6,Data!G99&lt;&gt;""),Data!G99,IF(AND(Data!$N$10=7,Data!H99&lt;&gt;""),Data!H99,IF(AND(Data!$N$10=8,Data!I99&lt;&gt;""),Data!I99,IF(AND(Data!$N$10=9,Data!J99&lt;&gt;""),Data!J99,IF(AND(Data!$N$10=10,Data!K99&lt;&gt;""),Data!K99,""))))))))))</f>
        <v>1</v>
      </c>
      <c r="E103" s="83">
        <f>IF(AND(Data!$N$11=1,Data!B99&lt;&gt;""),Data!B99,IF(AND(Data!$N$11=2,Data!C99&lt;&gt;""),Data!C99,IF(AND(Data!$N$11=3,Data!D99&lt;&gt;""),Data!D99,IF(AND(Data!$N$11=4,Data!E99&lt;&gt;""),Data!E99,IF(AND(Data!$N$11=5,Data!F99&lt;&gt;""),Data!F99,IF(AND(Data!$N$11=6,Data!G99&lt;&gt;""),Data!G99,IF(AND(Data!$N$11=7,Data!H99&lt;&gt;""),Data!H99,IF(AND(Data!$N$11=8,Data!I99&lt;&gt;""),Data!I99,IF(AND(Data!$N$11=9,Data!J99&lt;&gt;""),Data!J99,IF(AND(Data!$N$11=10,Data!K99&lt;&gt;""),Data!K99,""))))))))))</f>
        <v>1</v>
      </c>
      <c r="F103" s="83">
        <f>IF(AND(Data!$N$12=1,Data!B99&lt;&gt;""),Data!B99,IF(AND(Data!$N$12=2,Data!C99&lt;&gt;""),Data!C99,IF(AND(Data!$N$12=3,Data!D99&lt;&gt;""),Data!D99,IF(AND(Data!$N$12=4,Data!E99&lt;&gt;""),Data!E99,IF(AND(Data!$N$12=5,Data!F99&lt;&gt;""),Data!F99,IF(AND(Data!$N$12=6,Data!G99&lt;&gt;""),Data!G99,IF(AND(Data!$N$12=7,Data!H99&lt;&gt;""),Data!H99,IF(AND(Data!$N$12=8,Data!I99&lt;&gt;""),Data!I99,IF(AND(Data!$N$12=9,Data!J99&lt;&gt;""),Data!J99,IF(AND(Data!$N$12=10,Data!K99&lt;&gt;""),Data!K99,""))))))))))</f>
        <v>52</v>
      </c>
      <c r="G103" s="84"/>
      <c r="H103" s="82">
        <f>IF(AND(Data!$N$14=1,Data!B99&lt;&gt;""),Data!B99,IF(AND(Data!$N$14=2,Data!C99&lt;&gt;""),Data!C99,IF(AND(Data!$N$14=3,Data!D99&lt;&gt;""),Data!D99,IF(AND(Data!$N$14=4,Data!E99&lt;&gt;""),Data!E99,IF(AND(Data!$N$14=5,Data!F99&lt;&gt;""),Data!F99,IF(AND(Data!$N$14=6,Data!G99&lt;&gt;""),Data!G99,IF(AND(Data!$N$14=7,Data!H99&lt;&gt;""),Data!H99,IF(AND(Data!$N$14=8,Data!I99&lt;&gt;""),Data!I99,IF(AND(Data!$N$14=9,Data!J99&lt;&gt;""),Data!J99,IF(AND(Data!$N$14=10,Data!K99&lt;&gt;""),Data!K99,""))))))))))</f>
        <v>5345</v>
      </c>
    </row>
    <row r="104" spans="1:8" ht="14" x14ac:dyDescent="0.15">
      <c r="A104" s="12">
        <v>1</v>
      </c>
      <c r="B104" s="82">
        <f>IF(AND(Data!$N$8=1,Data!B100&lt;&gt;""),Data!B100,IF(AND(Data!$N$8=2,Data!C100&lt;&gt;""),Data!C100,IF(AND(Data!$N$8=3,Data!D100&lt;&gt;""),Data!D100,IF(AND(Data!$N$8=4,Data!E100&lt;&gt;""),Data!E100,IF(AND(Data!$N$8=5,Data!F100&lt;&gt;""),Data!F100,IF(AND(Data!$N$8=6,Data!G100&lt;&gt;""),Data!G100,IF(AND(Data!$N$8=7,Data!H100&lt;&gt;""),Data!H100,IF(AND(Data!$N$8=8,Data!I100&lt;&gt;""),Data!I100,IF(AND(Data!$N$8=9,Data!J100&lt;&gt;""),Data!J100,IF(AND(Data!$N$8=10,Data!K100&lt;&gt;""),Data!K100,""))))))))))</f>
        <v>213</v>
      </c>
      <c r="C104" s="83">
        <f>IF(AND(Data!$N$9=1,Data!B100&lt;&gt;""),Data!B100,IF(AND(Data!$N$9=2,Data!C100&lt;&gt;""),Data!C100,IF(AND(Data!$N$9=3,Data!D100&lt;&gt;""),Data!D100,IF(AND(Data!$N$9=4,Data!E100&lt;&gt;""),Data!E100,IF(AND(Data!$N$9=5,Data!F100&lt;&gt;""),Data!F100,IF(AND(Data!$N$9=6,Data!G100&lt;&gt;""),Data!G100,IF(AND(Data!$N$9=7,Data!H100&lt;&gt;""),Data!H100,IF(AND(Data!$N$9=8,Data!I100&lt;&gt;""),Data!I100,IF(AND(Data!$N$9=9,Data!J100&lt;&gt;""),Data!J100,IF(AND(Data!$N$9=10,Data!K100&lt;&gt;""),Data!K100,""))))))))))</f>
        <v>5</v>
      </c>
      <c r="D104" s="83">
        <f>IF(AND(Data!$N$10=1,Data!B100&lt;&gt;""),Data!B100,IF(AND(Data!$N$10=2,Data!C100&lt;&gt;""),Data!C100,IF(AND(Data!$N$10=3,Data!D100&lt;&gt;""),Data!D100,IF(AND(Data!$N$10=4,Data!E100&lt;&gt;""),Data!E100,IF(AND(Data!$N$10=5,Data!F100&lt;&gt;""),Data!F100,IF(AND(Data!$N$10=6,Data!G100&lt;&gt;""),Data!G100,IF(AND(Data!$N$10=7,Data!H100&lt;&gt;""),Data!H100,IF(AND(Data!$N$10=8,Data!I100&lt;&gt;""),Data!I100,IF(AND(Data!$N$10=9,Data!J100&lt;&gt;""),Data!J100,IF(AND(Data!$N$10=10,Data!K100&lt;&gt;""),Data!K100,""))))))))))</f>
        <v>1</v>
      </c>
      <c r="E104" s="83">
        <f>IF(AND(Data!$N$11=1,Data!B100&lt;&gt;""),Data!B100,IF(AND(Data!$N$11=2,Data!C100&lt;&gt;""),Data!C100,IF(AND(Data!$N$11=3,Data!D100&lt;&gt;""),Data!D100,IF(AND(Data!$N$11=4,Data!E100&lt;&gt;""),Data!E100,IF(AND(Data!$N$11=5,Data!F100&lt;&gt;""),Data!F100,IF(AND(Data!$N$11=6,Data!G100&lt;&gt;""),Data!G100,IF(AND(Data!$N$11=7,Data!H100&lt;&gt;""),Data!H100,IF(AND(Data!$N$11=8,Data!I100&lt;&gt;""),Data!I100,IF(AND(Data!$N$11=9,Data!J100&lt;&gt;""),Data!J100,IF(AND(Data!$N$11=10,Data!K100&lt;&gt;""),Data!K100,""))))))))))</f>
        <v>0</v>
      </c>
      <c r="F104" s="83">
        <f>IF(AND(Data!$N$12=1,Data!B100&lt;&gt;""),Data!B100,IF(AND(Data!$N$12=2,Data!C100&lt;&gt;""),Data!C100,IF(AND(Data!$N$12=3,Data!D100&lt;&gt;""),Data!D100,IF(AND(Data!$N$12=4,Data!E100&lt;&gt;""),Data!E100,IF(AND(Data!$N$12=5,Data!F100&lt;&gt;""),Data!F100,IF(AND(Data!$N$12=6,Data!G100&lt;&gt;""),Data!G100,IF(AND(Data!$N$12=7,Data!H100&lt;&gt;""),Data!H100,IF(AND(Data!$N$12=8,Data!I100&lt;&gt;""),Data!I100,IF(AND(Data!$N$12=9,Data!J100&lt;&gt;""),Data!J100,IF(AND(Data!$N$12=10,Data!K100&lt;&gt;""),Data!K100,""))))))))))</f>
        <v>52</v>
      </c>
      <c r="G104" s="84"/>
      <c r="H104" s="82">
        <f>IF(AND(Data!$N$14=1,Data!B100&lt;&gt;""),Data!B100,IF(AND(Data!$N$14=2,Data!C100&lt;&gt;""),Data!C100,IF(AND(Data!$N$14=3,Data!D100&lt;&gt;""),Data!D100,IF(AND(Data!$N$14=4,Data!E100&lt;&gt;""),Data!E100,IF(AND(Data!$N$14=5,Data!F100&lt;&gt;""),Data!F100,IF(AND(Data!$N$14=6,Data!G100&lt;&gt;""),Data!G100,IF(AND(Data!$N$14=7,Data!H100&lt;&gt;""),Data!H100,IF(AND(Data!$N$14=8,Data!I100&lt;&gt;""),Data!I100,IF(AND(Data!$N$14=9,Data!J100&lt;&gt;""),Data!J100,IF(AND(Data!$N$14=10,Data!K100&lt;&gt;""),Data!K100,""))))))))))</f>
        <v>5345</v>
      </c>
    </row>
    <row r="105" spans="1:8" ht="14" x14ac:dyDescent="0.15">
      <c r="A105" s="12">
        <v>1</v>
      </c>
      <c r="B105" s="82">
        <f>IF(AND(Data!$N$8=1,Data!B101&lt;&gt;""),Data!B101,IF(AND(Data!$N$8=2,Data!C101&lt;&gt;""),Data!C101,IF(AND(Data!$N$8=3,Data!D101&lt;&gt;""),Data!D101,IF(AND(Data!$N$8=4,Data!E101&lt;&gt;""),Data!E101,IF(AND(Data!$N$8=5,Data!F101&lt;&gt;""),Data!F101,IF(AND(Data!$N$8=6,Data!G101&lt;&gt;""),Data!G101,IF(AND(Data!$N$8=7,Data!H101&lt;&gt;""),Data!H101,IF(AND(Data!$N$8=8,Data!I101&lt;&gt;""),Data!I101,IF(AND(Data!$N$8=9,Data!J101&lt;&gt;""),Data!J101,IF(AND(Data!$N$8=10,Data!K101&lt;&gt;""),Data!K101,""))))))))))</f>
        <v>165</v>
      </c>
      <c r="C105" s="83">
        <f>IF(AND(Data!$N$9=1,Data!B101&lt;&gt;""),Data!B101,IF(AND(Data!$N$9=2,Data!C101&lt;&gt;""),Data!C101,IF(AND(Data!$N$9=3,Data!D101&lt;&gt;""),Data!D101,IF(AND(Data!$N$9=4,Data!E101&lt;&gt;""),Data!E101,IF(AND(Data!$N$9=5,Data!F101&lt;&gt;""),Data!F101,IF(AND(Data!$N$9=6,Data!G101&lt;&gt;""),Data!G101,IF(AND(Data!$N$9=7,Data!H101&lt;&gt;""),Data!H101,IF(AND(Data!$N$9=8,Data!I101&lt;&gt;""),Data!I101,IF(AND(Data!$N$9=9,Data!J101&lt;&gt;""),Data!J101,IF(AND(Data!$N$9=10,Data!K101&lt;&gt;""),Data!K101,""))))))))))</f>
        <v>6</v>
      </c>
      <c r="D105" s="83">
        <f>IF(AND(Data!$N$10=1,Data!B101&lt;&gt;""),Data!B101,IF(AND(Data!$N$10=2,Data!C101&lt;&gt;""),Data!C101,IF(AND(Data!$N$10=3,Data!D101&lt;&gt;""),Data!D101,IF(AND(Data!$N$10=4,Data!E101&lt;&gt;""),Data!E101,IF(AND(Data!$N$10=5,Data!F101&lt;&gt;""),Data!F101,IF(AND(Data!$N$10=6,Data!G101&lt;&gt;""),Data!G101,IF(AND(Data!$N$10=7,Data!H101&lt;&gt;""),Data!H101,IF(AND(Data!$N$10=8,Data!I101&lt;&gt;""),Data!I101,IF(AND(Data!$N$10=9,Data!J101&lt;&gt;""),Data!J101,IF(AND(Data!$N$10=10,Data!K101&lt;&gt;""),Data!K101,""))))))))))</f>
        <v>1</v>
      </c>
      <c r="E105" s="83">
        <f>IF(AND(Data!$N$11=1,Data!B101&lt;&gt;""),Data!B101,IF(AND(Data!$N$11=2,Data!C101&lt;&gt;""),Data!C101,IF(AND(Data!$N$11=3,Data!D101&lt;&gt;""),Data!D101,IF(AND(Data!$N$11=4,Data!E101&lt;&gt;""),Data!E101,IF(AND(Data!$N$11=5,Data!F101&lt;&gt;""),Data!F101,IF(AND(Data!$N$11=6,Data!G101&lt;&gt;""),Data!G101,IF(AND(Data!$N$11=7,Data!H101&lt;&gt;""),Data!H101,IF(AND(Data!$N$11=8,Data!I101&lt;&gt;""),Data!I101,IF(AND(Data!$N$11=9,Data!J101&lt;&gt;""),Data!J101,IF(AND(Data!$N$11=10,Data!K101&lt;&gt;""),Data!K101,""))))))))))</f>
        <v>0</v>
      </c>
      <c r="F105" s="83">
        <f>IF(AND(Data!$N$12=1,Data!B101&lt;&gt;""),Data!B101,IF(AND(Data!$N$12=2,Data!C101&lt;&gt;""),Data!C101,IF(AND(Data!$N$12=3,Data!D101&lt;&gt;""),Data!D101,IF(AND(Data!$N$12=4,Data!E101&lt;&gt;""),Data!E101,IF(AND(Data!$N$12=5,Data!F101&lt;&gt;""),Data!F101,IF(AND(Data!$N$12=6,Data!G101&lt;&gt;""),Data!G101,IF(AND(Data!$N$12=7,Data!H101&lt;&gt;""),Data!H101,IF(AND(Data!$N$12=8,Data!I101&lt;&gt;""),Data!I101,IF(AND(Data!$N$12=9,Data!J101&lt;&gt;""),Data!J101,IF(AND(Data!$N$12=10,Data!K101&lt;&gt;""),Data!K101,""))))))))))</f>
        <v>46</v>
      </c>
      <c r="G105" s="84"/>
      <c r="H105" s="82">
        <f>IF(AND(Data!$N$14=1,Data!B101&lt;&gt;""),Data!B101,IF(AND(Data!$N$14=2,Data!C101&lt;&gt;""),Data!C101,IF(AND(Data!$N$14=3,Data!D101&lt;&gt;""),Data!D101,IF(AND(Data!$N$14=4,Data!E101&lt;&gt;""),Data!E101,IF(AND(Data!$N$14=5,Data!F101&lt;&gt;""),Data!F101,IF(AND(Data!$N$14=6,Data!G101&lt;&gt;""),Data!G101,IF(AND(Data!$N$14=7,Data!H101&lt;&gt;""),Data!H101,IF(AND(Data!$N$14=8,Data!I101&lt;&gt;""),Data!I101,IF(AND(Data!$N$14=9,Data!J101&lt;&gt;""),Data!J101,IF(AND(Data!$N$14=10,Data!K101&lt;&gt;""),Data!K101,""))))))))))</f>
        <v>5370</v>
      </c>
    </row>
    <row r="106" spans="1:8" ht="14" x14ac:dyDescent="0.15">
      <c r="A106" s="12">
        <v>1</v>
      </c>
      <c r="B106" s="82">
        <f>IF(AND(Data!$N$8=1,Data!B102&lt;&gt;""),Data!B102,IF(AND(Data!$N$8=2,Data!C102&lt;&gt;""),Data!C102,IF(AND(Data!$N$8=3,Data!D102&lt;&gt;""),Data!D102,IF(AND(Data!$N$8=4,Data!E102&lt;&gt;""),Data!E102,IF(AND(Data!$N$8=5,Data!F102&lt;&gt;""),Data!F102,IF(AND(Data!$N$8=6,Data!G102&lt;&gt;""),Data!G102,IF(AND(Data!$N$8=7,Data!H102&lt;&gt;""),Data!H102,IF(AND(Data!$N$8=8,Data!I102&lt;&gt;""),Data!I102,IF(AND(Data!$N$8=9,Data!J102&lt;&gt;""),Data!J102,IF(AND(Data!$N$8=10,Data!K102&lt;&gt;""),Data!K102,""))))))))))</f>
        <v>166</v>
      </c>
      <c r="C106" s="83">
        <f>IF(AND(Data!$N$9=1,Data!B102&lt;&gt;""),Data!B102,IF(AND(Data!$N$9=2,Data!C102&lt;&gt;""),Data!C102,IF(AND(Data!$N$9=3,Data!D102&lt;&gt;""),Data!D102,IF(AND(Data!$N$9=4,Data!E102&lt;&gt;""),Data!E102,IF(AND(Data!$N$9=5,Data!F102&lt;&gt;""),Data!F102,IF(AND(Data!$N$9=6,Data!G102&lt;&gt;""),Data!G102,IF(AND(Data!$N$9=7,Data!H102&lt;&gt;""),Data!H102,IF(AND(Data!$N$9=8,Data!I102&lt;&gt;""),Data!I102,IF(AND(Data!$N$9=9,Data!J102&lt;&gt;""),Data!J102,IF(AND(Data!$N$9=10,Data!K102&lt;&gt;""),Data!K102,""))))))))))</f>
        <v>7</v>
      </c>
      <c r="D106" s="83">
        <f>IF(AND(Data!$N$10=1,Data!B102&lt;&gt;""),Data!B102,IF(AND(Data!$N$10=2,Data!C102&lt;&gt;""),Data!C102,IF(AND(Data!$N$10=3,Data!D102&lt;&gt;""),Data!D102,IF(AND(Data!$N$10=4,Data!E102&lt;&gt;""),Data!E102,IF(AND(Data!$N$10=5,Data!F102&lt;&gt;""),Data!F102,IF(AND(Data!$N$10=6,Data!G102&lt;&gt;""),Data!G102,IF(AND(Data!$N$10=7,Data!H102&lt;&gt;""),Data!H102,IF(AND(Data!$N$10=8,Data!I102&lt;&gt;""),Data!I102,IF(AND(Data!$N$10=9,Data!J102&lt;&gt;""),Data!J102,IF(AND(Data!$N$10=10,Data!K102&lt;&gt;""),Data!K102,""))))))))))</f>
        <v>1</v>
      </c>
      <c r="E106" s="83">
        <f>IF(AND(Data!$N$11=1,Data!B102&lt;&gt;""),Data!B102,IF(AND(Data!$N$11=2,Data!C102&lt;&gt;""),Data!C102,IF(AND(Data!$N$11=3,Data!D102&lt;&gt;""),Data!D102,IF(AND(Data!$N$11=4,Data!E102&lt;&gt;""),Data!E102,IF(AND(Data!$N$11=5,Data!F102&lt;&gt;""),Data!F102,IF(AND(Data!$N$11=6,Data!G102&lt;&gt;""),Data!G102,IF(AND(Data!$N$11=7,Data!H102&lt;&gt;""),Data!H102,IF(AND(Data!$N$11=8,Data!I102&lt;&gt;""),Data!I102,IF(AND(Data!$N$11=9,Data!J102&lt;&gt;""),Data!J102,IF(AND(Data!$N$11=10,Data!K102&lt;&gt;""),Data!K102,""))))))))))</f>
        <v>1</v>
      </c>
      <c r="F106" s="83">
        <f>IF(AND(Data!$N$12=1,Data!B102&lt;&gt;""),Data!B102,IF(AND(Data!$N$12=2,Data!C102&lt;&gt;""),Data!C102,IF(AND(Data!$N$12=3,Data!D102&lt;&gt;""),Data!D102,IF(AND(Data!$N$12=4,Data!E102&lt;&gt;""),Data!E102,IF(AND(Data!$N$12=5,Data!F102&lt;&gt;""),Data!F102,IF(AND(Data!$N$12=6,Data!G102&lt;&gt;""),Data!G102,IF(AND(Data!$N$12=7,Data!H102&lt;&gt;""),Data!H102,IF(AND(Data!$N$12=8,Data!I102&lt;&gt;""),Data!I102,IF(AND(Data!$N$12=9,Data!J102&lt;&gt;""),Data!J102,IF(AND(Data!$N$12=10,Data!K102&lt;&gt;""),Data!K102,""))))))))))</f>
        <v>44</v>
      </c>
      <c r="G106" s="84"/>
      <c r="H106" s="82">
        <f>IF(AND(Data!$N$14=1,Data!B102&lt;&gt;""),Data!B102,IF(AND(Data!$N$14=2,Data!C102&lt;&gt;""),Data!C102,IF(AND(Data!$N$14=3,Data!D102&lt;&gt;""),Data!D102,IF(AND(Data!$N$14=4,Data!E102&lt;&gt;""),Data!E102,IF(AND(Data!$N$14=5,Data!F102&lt;&gt;""),Data!F102,IF(AND(Data!$N$14=6,Data!G102&lt;&gt;""),Data!G102,IF(AND(Data!$N$14=7,Data!H102&lt;&gt;""),Data!H102,IF(AND(Data!$N$14=8,Data!I102&lt;&gt;""),Data!I102,IF(AND(Data!$N$14=9,Data!J102&lt;&gt;""),Data!J102,IF(AND(Data!$N$14=10,Data!K102&lt;&gt;""),Data!K102,""))))))))))</f>
        <v>5403</v>
      </c>
    </row>
    <row r="107" spans="1:8" ht="14" x14ac:dyDescent="0.15">
      <c r="A107" s="12">
        <v>1</v>
      </c>
      <c r="B107" s="82">
        <f>IF(AND(Data!$N$8=1,Data!B103&lt;&gt;""),Data!B103,IF(AND(Data!$N$8=2,Data!C103&lt;&gt;""),Data!C103,IF(AND(Data!$N$8=3,Data!D103&lt;&gt;""),Data!D103,IF(AND(Data!$N$8=4,Data!E103&lt;&gt;""),Data!E103,IF(AND(Data!$N$8=5,Data!F103&lt;&gt;""),Data!F103,IF(AND(Data!$N$8=6,Data!G103&lt;&gt;""),Data!G103,IF(AND(Data!$N$8=7,Data!H103&lt;&gt;""),Data!H103,IF(AND(Data!$N$8=8,Data!I103&lt;&gt;""),Data!I103,IF(AND(Data!$N$8=9,Data!J103&lt;&gt;""),Data!J103,IF(AND(Data!$N$8=10,Data!K103&lt;&gt;""),Data!K103,""))))))))))</f>
        <v>149</v>
      </c>
      <c r="C107" s="83">
        <f>IF(AND(Data!$N$9=1,Data!B103&lt;&gt;""),Data!B103,IF(AND(Data!$N$9=2,Data!C103&lt;&gt;""),Data!C103,IF(AND(Data!$N$9=3,Data!D103&lt;&gt;""),Data!D103,IF(AND(Data!$N$9=4,Data!E103&lt;&gt;""),Data!E103,IF(AND(Data!$N$9=5,Data!F103&lt;&gt;""),Data!F103,IF(AND(Data!$N$9=6,Data!G103&lt;&gt;""),Data!G103,IF(AND(Data!$N$9=7,Data!H103&lt;&gt;""),Data!H103,IF(AND(Data!$N$9=8,Data!I103&lt;&gt;""),Data!I103,IF(AND(Data!$N$9=9,Data!J103&lt;&gt;""),Data!J103,IF(AND(Data!$N$9=10,Data!K103&lt;&gt;""),Data!K103,""))))))))))</f>
        <v>4</v>
      </c>
      <c r="D107" s="83">
        <f>IF(AND(Data!$N$10=1,Data!B103&lt;&gt;""),Data!B103,IF(AND(Data!$N$10=2,Data!C103&lt;&gt;""),Data!C103,IF(AND(Data!$N$10=3,Data!D103&lt;&gt;""),Data!D103,IF(AND(Data!$N$10=4,Data!E103&lt;&gt;""),Data!E103,IF(AND(Data!$N$10=5,Data!F103&lt;&gt;""),Data!F103,IF(AND(Data!$N$10=6,Data!G103&lt;&gt;""),Data!G103,IF(AND(Data!$N$10=7,Data!H103&lt;&gt;""),Data!H103,IF(AND(Data!$N$10=8,Data!I103&lt;&gt;""),Data!I103,IF(AND(Data!$N$10=9,Data!J103&lt;&gt;""),Data!J103,IF(AND(Data!$N$10=10,Data!K103&lt;&gt;""),Data!K103,""))))))))))</f>
        <v>0</v>
      </c>
      <c r="E107" s="83">
        <f>IF(AND(Data!$N$11=1,Data!B103&lt;&gt;""),Data!B103,IF(AND(Data!$N$11=2,Data!C103&lt;&gt;""),Data!C103,IF(AND(Data!$N$11=3,Data!D103&lt;&gt;""),Data!D103,IF(AND(Data!$N$11=4,Data!E103&lt;&gt;""),Data!E103,IF(AND(Data!$N$11=5,Data!F103&lt;&gt;""),Data!F103,IF(AND(Data!$N$11=6,Data!G103&lt;&gt;""),Data!G103,IF(AND(Data!$N$11=7,Data!H103&lt;&gt;""),Data!H103,IF(AND(Data!$N$11=8,Data!I103&lt;&gt;""),Data!I103,IF(AND(Data!$N$11=9,Data!J103&lt;&gt;""),Data!J103,IF(AND(Data!$N$11=10,Data!K103&lt;&gt;""),Data!K103,""))))))))))</f>
        <v>0</v>
      </c>
      <c r="F107" s="83">
        <f>IF(AND(Data!$N$12=1,Data!B103&lt;&gt;""),Data!B103,IF(AND(Data!$N$12=2,Data!C103&lt;&gt;""),Data!C103,IF(AND(Data!$N$12=3,Data!D103&lt;&gt;""),Data!D103,IF(AND(Data!$N$12=4,Data!E103&lt;&gt;""),Data!E103,IF(AND(Data!$N$12=5,Data!F103&lt;&gt;""),Data!F103,IF(AND(Data!$N$12=6,Data!G103&lt;&gt;""),Data!G103,IF(AND(Data!$N$12=7,Data!H103&lt;&gt;""),Data!H103,IF(AND(Data!$N$12=8,Data!I103&lt;&gt;""),Data!I103,IF(AND(Data!$N$12=9,Data!J103&lt;&gt;""),Data!J103,IF(AND(Data!$N$12=10,Data!K103&lt;&gt;""),Data!K103,""))))))))))</f>
        <v>38</v>
      </c>
      <c r="G107" s="84"/>
      <c r="H107" s="82">
        <f>IF(AND(Data!$N$14=1,Data!B103&lt;&gt;""),Data!B103,IF(AND(Data!$N$14=2,Data!C103&lt;&gt;""),Data!C103,IF(AND(Data!$N$14=3,Data!D103&lt;&gt;""),Data!D103,IF(AND(Data!$N$14=4,Data!E103&lt;&gt;""),Data!E103,IF(AND(Data!$N$14=5,Data!F103&lt;&gt;""),Data!F103,IF(AND(Data!$N$14=6,Data!G103&lt;&gt;""),Data!G103,IF(AND(Data!$N$14=7,Data!H103&lt;&gt;""),Data!H103,IF(AND(Data!$N$14=8,Data!I103&lt;&gt;""),Data!I103,IF(AND(Data!$N$14=9,Data!J103&lt;&gt;""),Data!J103,IF(AND(Data!$N$14=10,Data!K103&lt;&gt;""),Data!K103,""))))))))))</f>
        <v>5450</v>
      </c>
    </row>
    <row r="108" spans="1:8" ht="14" x14ac:dyDescent="0.15">
      <c r="A108" s="12">
        <v>1</v>
      </c>
      <c r="B108" s="82">
        <f>IF(AND(Data!$N$8=1,Data!B104&lt;&gt;""),Data!B104,IF(AND(Data!$N$8=2,Data!C104&lt;&gt;""),Data!C104,IF(AND(Data!$N$8=3,Data!D104&lt;&gt;""),Data!D104,IF(AND(Data!$N$8=4,Data!E104&lt;&gt;""),Data!E104,IF(AND(Data!$N$8=5,Data!F104&lt;&gt;""),Data!F104,IF(AND(Data!$N$8=6,Data!G104&lt;&gt;""),Data!G104,IF(AND(Data!$N$8=7,Data!H104&lt;&gt;""),Data!H104,IF(AND(Data!$N$8=8,Data!I104&lt;&gt;""),Data!I104,IF(AND(Data!$N$8=9,Data!J104&lt;&gt;""),Data!J104,IF(AND(Data!$N$8=10,Data!K104&lt;&gt;""),Data!K104,""))))))))))</f>
        <v>212</v>
      </c>
      <c r="C108" s="83">
        <f>IF(AND(Data!$N$9=1,Data!B104&lt;&gt;""),Data!B104,IF(AND(Data!$N$9=2,Data!C104&lt;&gt;""),Data!C104,IF(AND(Data!$N$9=3,Data!D104&lt;&gt;""),Data!D104,IF(AND(Data!$N$9=4,Data!E104&lt;&gt;""),Data!E104,IF(AND(Data!$N$9=5,Data!F104&lt;&gt;""),Data!F104,IF(AND(Data!$N$9=6,Data!G104&lt;&gt;""),Data!G104,IF(AND(Data!$N$9=7,Data!H104&lt;&gt;""),Data!H104,IF(AND(Data!$N$9=8,Data!I104&lt;&gt;""),Data!I104,IF(AND(Data!$N$9=9,Data!J104&lt;&gt;""),Data!J104,IF(AND(Data!$N$9=10,Data!K104&lt;&gt;""),Data!K104,""))))))))))</f>
        <v>5</v>
      </c>
      <c r="D108" s="83">
        <f>IF(AND(Data!$N$10=1,Data!B104&lt;&gt;""),Data!B104,IF(AND(Data!$N$10=2,Data!C104&lt;&gt;""),Data!C104,IF(AND(Data!$N$10=3,Data!D104&lt;&gt;""),Data!D104,IF(AND(Data!$N$10=4,Data!E104&lt;&gt;""),Data!E104,IF(AND(Data!$N$10=5,Data!F104&lt;&gt;""),Data!F104,IF(AND(Data!$N$10=6,Data!G104&lt;&gt;""),Data!G104,IF(AND(Data!$N$10=7,Data!H104&lt;&gt;""),Data!H104,IF(AND(Data!$N$10=8,Data!I104&lt;&gt;""),Data!I104,IF(AND(Data!$N$10=9,Data!J104&lt;&gt;""),Data!J104,IF(AND(Data!$N$10=10,Data!K104&lt;&gt;""),Data!K104,""))))))))))</f>
        <v>1</v>
      </c>
      <c r="E108" s="83">
        <f>IF(AND(Data!$N$11=1,Data!B104&lt;&gt;""),Data!B104,IF(AND(Data!$N$11=2,Data!C104&lt;&gt;""),Data!C104,IF(AND(Data!$N$11=3,Data!D104&lt;&gt;""),Data!D104,IF(AND(Data!$N$11=4,Data!E104&lt;&gt;""),Data!E104,IF(AND(Data!$N$11=5,Data!F104&lt;&gt;""),Data!F104,IF(AND(Data!$N$11=6,Data!G104&lt;&gt;""),Data!G104,IF(AND(Data!$N$11=7,Data!H104&lt;&gt;""),Data!H104,IF(AND(Data!$N$11=8,Data!I104&lt;&gt;""),Data!I104,IF(AND(Data!$N$11=9,Data!J104&lt;&gt;""),Data!J104,IF(AND(Data!$N$11=10,Data!K104&lt;&gt;""),Data!K104,""))))))))))</f>
        <v>1</v>
      </c>
      <c r="F108" s="83">
        <f>IF(AND(Data!$N$12=1,Data!B104&lt;&gt;""),Data!B104,IF(AND(Data!$N$12=2,Data!C104&lt;&gt;""),Data!C104,IF(AND(Data!$N$12=3,Data!D104&lt;&gt;""),Data!D104,IF(AND(Data!$N$12=4,Data!E104&lt;&gt;""),Data!E104,IF(AND(Data!$N$12=5,Data!F104&lt;&gt;""),Data!F104,IF(AND(Data!$N$12=6,Data!G104&lt;&gt;""),Data!G104,IF(AND(Data!$N$12=7,Data!H104&lt;&gt;""),Data!H104,IF(AND(Data!$N$12=8,Data!I104&lt;&gt;""),Data!I104,IF(AND(Data!$N$12=9,Data!J104&lt;&gt;""),Data!J104,IF(AND(Data!$N$12=10,Data!K104&lt;&gt;""),Data!K104,""))))))))))</f>
        <v>52</v>
      </c>
      <c r="G108" s="84"/>
      <c r="H108" s="82">
        <f>IF(AND(Data!$N$14=1,Data!B104&lt;&gt;""),Data!B104,IF(AND(Data!$N$14=2,Data!C104&lt;&gt;""),Data!C104,IF(AND(Data!$N$14=3,Data!D104&lt;&gt;""),Data!D104,IF(AND(Data!$N$14=4,Data!E104&lt;&gt;""),Data!E104,IF(AND(Data!$N$14=5,Data!F104&lt;&gt;""),Data!F104,IF(AND(Data!$N$14=6,Data!G104&lt;&gt;""),Data!G104,IF(AND(Data!$N$14=7,Data!H104&lt;&gt;""),Data!H104,IF(AND(Data!$N$14=8,Data!I104&lt;&gt;""),Data!I104,IF(AND(Data!$N$14=9,Data!J104&lt;&gt;""),Data!J104,IF(AND(Data!$N$14=10,Data!K104&lt;&gt;""),Data!K104,""))))))))))</f>
        <v>5454</v>
      </c>
    </row>
    <row r="109" spans="1:8" ht="14" x14ac:dyDescent="0.15">
      <c r="A109" s="12">
        <v>1</v>
      </c>
      <c r="B109" s="82">
        <f>IF(AND(Data!$N$8=1,Data!B105&lt;&gt;""),Data!B105,IF(AND(Data!$N$8=2,Data!C105&lt;&gt;""),Data!C105,IF(AND(Data!$N$8=3,Data!D105&lt;&gt;""),Data!D105,IF(AND(Data!$N$8=4,Data!E105&lt;&gt;""),Data!E105,IF(AND(Data!$N$8=5,Data!F105&lt;&gt;""),Data!F105,IF(AND(Data!$N$8=6,Data!G105&lt;&gt;""),Data!G105,IF(AND(Data!$N$8=7,Data!H105&lt;&gt;""),Data!H105,IF(AND(Data!$N$8=8,Data!I105&lt;&gt;""),Data!I105,IF(AND(Data!$N$8=9,Data!J105&lt;&gt;""),Data!J105,IF(AND(Data!$N$8=10,Data!K105&lt;&gt;""),Data!K105,""))))))))))</f>
        <v>154</v>
      </c>
      <c r="C109" s="83">
        <f>IF(AND(Data!$N$9=1,Data!B105&lt;&gt;""),Data!B105,IF(AND(Data!$N$9=2,Data!C105&lt;&gt;""),Data!C105,IF(AND(Data!$N$9=3,Data!D105&lt;&gt;""),Data!D105,IF(AND(Data!$N$9=4,Data!E105&lt;&gt;""),Data!E105,IF(AND(Data!$N$9=5,Data!F105&lt;&gt;""),Data!F105,IF(AND(Data!$N$9=6,Data!G105&lt;&gt;""),Data!G105,IF(AND(Data!$N$9=7,Data!H105&lt;&gt;""),Data!H105,IF(AND(Data!$N$9=8,Data!I105&lt;&gt;""),Data!I105,IF(AND(Data!$N$9=9,Data!J105&lt;&gt;""),Data!J105,IF(AND(Data!$N$9=10,Data!K105&lt;&gt;""),Data!K105,""))))))))))</f>
        <v>4</v>
      </c>
      <c r="D109" s="83">
        <f>IF(AND(Data!$N$10=1,Data!B105&lt;&gt;""),Data!B105,IF(AND(Data!$N$10=2,Data!C105&lt;&gt;""),Data!C105,IF(AND(Data!$N$10=3,Data!D105&lt;&gt;""),Data!D105,IF(AND(Data!$N$10=4,Data!E105&lt;&gt;""),Data!E105,IF(AND(Data!$N$10=5,Data!F105&lt;&gt;""),Data!F105,IF(AND(Data!$N$10=6,Data!G105&lt;&gt;""),Data!G105,IF(AND(Data!$N$10=7,Data!H105&lt;&gt;""),Data!H105,IF(AND(Data!$N$10=8,Data!I105&lt;&gt;""),Data!I105,IF(AND(Data!$N$10=9,Data!J105&lt;&gt;""),Data!J105,IF(AND(Data!$N$10=10,Data!K105&lt;&gt;""),Data!K105,""))))))))))</f>
        <v>0</v>
      </c>
      <c r="E109" s="83">
        <f>IF(AND(Data!$N$11=1,Data!B105&lt;&gt;""),Data!B105,IF(AND(Data!$N$11=2,Data!C105&lt;&gt;""),Data!C105,IF(AND(Data!$N$11=3,Data!D105&lt;&gt;""),Data!D105,IF(AND(Data!$N$11=4,Data!E105&lt;&gt;""),Data!E105,IF(AND(Data!$N$11=5,Data!F105&lt;&gt;""),Data!F105,IF(AND(Data!$N$11=6,Data!G105&lt;&gt;""),Data!G105,IF(AND(Data!$N$11=7,Data!H105&lt;&gt;""),Data!H105,IF(AND(Data!$N$11=8,Data!I105&lt;&gt;""),Data!I105,IF(AND(Data!$N$11=9,Data!J105&lt;&gt;""),Data!J105,IF(AND(Data!$N$11=10,Data!K105&lt;&gt;""),Data!K105,""))))))))))</f>
        <v>1</v>
      </c>
      <c r="F109" s="83">
        <f>IF(AND(Data!$N$12=1,Data!B105&lt;&gt;""),Data!B105,IF(AND(Data!$N$12=2,Data!C105&lt;&gt;""),Data!C105,IF(AND(Data!$N$12=3,Data!D105&lt;&gt;""),Data!D105,IF(AND(Data!$N$12=4,Data!E105&lt;&gt;""),Data!E105,IF(AND(Data!$N$12=5,Data!F105&lt;&gt;""),Data!F105,IF(AND(Data!$N$12=6,Data!G105&lt;&gt;""),Data!G105,IF(AND(Data!$N$12=7,Data!H105&lt;&gt;""),Data!H105,IF(AND(Data!$N$12=8,Data!I105&lt;&gt;""),Data!I105,IF(AND(Data!$N$12=9,Data!J105&lt;&gt;""),Data!J105,IF(AND(Data!$N$12=10,Data!K105&lt;&gt;""),Data!K105,""))))))))))</f>
        <v>39</v>
      </c>
      <c r="G109" s="84"/>
      <c r="H109" s="82">
        <f>IF(AND(Data!$N$14=1,Data!B105&lt;&gt;""),Data!B105,IF(AND(Data!$N$14=2,Data!C105&lt;&gt;""),Data!C105,IF(AND(Data!$N$14=3,Data!D105&lt;&gt;""),Data!D105,IF(AND(Data!$N$14=4,Data!E105&lt;&gt;""),Data!E105,IF(AND(Data!$N$14=5,Data!F105&lt;&gt;""),Data!F105,IF(AND(Data!$N$14=6,Data!G105&lt;&gt;""),Data!G105,IF(AND(Data!$N$14=7,Data!H105&lt;&gt;""),Data!H105,IF(AND(Data!$N$14=8,Data!I105&lt;&gt;""),Data!I105,IF(AND(Data!$N$14=9,Data!J105&lt;&gt;""),Data!J105,IF(AND(Data!$N$14=10,Data!K105&lt;&gt;""),Data!K105,""))))))))))</f>
        <v>5455</v>
      </c>
    </row>
    <row r="110" spans="1:8" ht="14" x14ac:dyDescent="0.15">
      <c r="A110" s="12">
        <v>1</v>
      </c>
      <c r="B110" s="82">
        <f>IF(AND(Data!$N$8=1,Data!B106&lt;&gt;""),Data!B106,IF(AND(Data!$N$8=2,Data!C106&lt;&gt;""),Data!C106,IF(AND(Data!$N$8=3,Data!D106&lt;&gt;""),Data!D106,IF(AND(Data!$N$8=4,Data!E106&lt;&gt;""),Data!E106,IF(AND(Data!$N$8=5,Data!F106&lt;&gt;""),Data!F106,IF(AND(Data!$N$8=6,Data!G106&lt;&gt;""),Data!G106,IF(AND(Data!$N$8=7,Data!H106&lt;&gt;""),Data!H106,IF(AND(Data!$N$8=8,Data!I106&lt;&gt;""),Data!I106,IF(AND(Data!$N$8=9,Data!J106&lt;&gt;""),Data!J106,IF(AND(Data!$N$8=10,Data!K106&lt;&gt;""),Data!K106,""))))))))))</f>
        <v>98</v>
      </c>
      <c r="C110" s="83">
        <f>IF(AND(Data!$N$9=1,Data!B106&lt;&gt;""),Data!B106,IF(AND(Data!$N$9=2,Data!C106&lt;&gt;""),Data!C106,IF(AND(Data!$N$9=3,Data!D106&lt;&gt;""),Data!D106,IF(AND(Data!$N$9=4,Data!E106&lt;&gt;""),Data!E106,IF(AND(Data!$N$9=5,Data!F106&lt;&gt;""),Data!F106,IF(AND(Data!$N$9=6,Data!G106&lt;&gt;""),Data!G106,IF(AND(Data!$N$9=7,Data!H106&lt;&gt;""),Data!H106,IF(AND(Data!$N$9=8,Data!I106&lt;&gt;""),Data!I106,IF(AND(Data!$N$9=9,Data!J106&lt;&gt;""),Data!J106,IF(AND(Data!$N$9=10,Data!K106&lt;&gt;""),Data!K106,""))))))))))</f>
        <v>4</v>
      </c>
      <c r="D110" s="83">
        <f>IF(AND(Data!$N$10=1,Data!B106&lt;&gt;""),Data!B106,IF(AND(Data!$N$10=2,Data!C106&lt;&gt;""),Data!C106,IF(AND(Data!$N$10=3,Data!D106&lt;&gt;""),Data!D106,IF(AND(Data!$N$10=4,Data!E106&lt;&gt;""),Data!E106,IF(AND(Data!$N$10=5,Data!F106&lt;&gt;""),Data!F106,IF(AND(Data!$N$10=6,Data!G106&lt;&gt;""),Data!G106,IF(AND(Data!$N$10=7,Data!H106&lt;&gt;""),Data!H106,IF(AND(Data!$N$10=8,Data!I106&lt;&gt;""),Data!I106,IF(AND(Data!$N$10=9,Data!J106&lt;&gt;""),Data!J106,IF(AND(Data!$N$10=10,Data!K106&lt;&gt;""),Data!K106,""))))))))))</f>
        <v>0</v>
      </c>
      <c r="E110" s="83">
        <f>IF(AND(Data!$N$11=1,Data!B106&lt;&gt;""),Data!B106,IF(AND(Data!$N$11=2,Data!C106&lt;&gt;""),Data!C106,IF(AND(Data!$N$11=3,Data!D106&lt;&gt;""),Data!D106,IF(AND(Data!$N$11=4,Data!E106&lt;&gt;""),Data!E106,IF(AND(Data!$N$11=5,Data!F106&lt;&gt;""),Data!F106,IF(AND(Data!$N$11=6,Data!G106&lt;&gt;""),Data!G106,IF(AND(Data!$N$11=7,Data!H106&lt;&gt;""),Data!H106,IF(AND(Data!$N$11=8,Data!I106&lt;&gt;""),Data!I106,IF(AND(Data!$N$11=9,Data!J106&lt;&gt;""),Data!J106,IF(AND(Data!$N$11=10,Data!K106&lt;&gt;""),Data!K106,""))))))))))</f>
        <v>0</v>
      </c>
      <c r="F110" s="83">
        <f>IF(AND(Data!$N$12=1,Data!B106&lt;&gt;""),Data!B106,IF(AND(Data!$N$12=2,Data!C106&lt;&gt;""),Data!C106,IF(AND(Data!$N$12=3,Data!D106&lt;&gt;""),Data!D106,IF(AND(Data!$N$12=4,Data!E106&lt;&gt;""),Data!E106,IF(AND(Data!$N$12=5,Data!F106&lt;&gt;""),Data!F106,IF(AND(Data!$N$12=6,Data!G106&lt;&gt;""),Data!G106,IF(AND(Data!$N$12=7,Data!H106&lt;&gt;""),Data!H106,IF(AND(Data!$N$12=8,Data!I106&lt;&gt;""),Data!I106,IF(AND(Data!$N$12=9,Data!J106&lt;&gt;""),Data!J106,IF(AND(Data!$N$12=10,Data!K106&lt;&gt;""),Data!K106,""))))))))))</f>
        <v>27</v>
      </c>
      <c r="G110" s="84"/>
      <c r="H110" s="82">
        <f>IF(AND(Data!$N$14=1,Data!B106&lt;&gt;""),Data!B106,IF(AND(Data!$N$14=2,Data!C106&lt;&gt;""),Data!C106,IF(AND(Data!$N$14=3,Data!D106&lt;&gt;""),Data!D106,IF(AND(Data!$N$14=4,Data!E106&lt;&gt;""),Data!E106,IF(AND(Data!$N$14=5,Data!F106&lt;&gt;""),Data!F106,IF(AND(Data!$N$14=6,Data!G106&lt;&gt;""),Data!G106,IF(AND(Data!$N$14=7,Data!H106&lt;&gt;""),Data!H106,IF(AND(Data!$N$14=8,Data!I106&lt;&gt;""),Data!I106,IF(AND(Data!$N$14=9,Data!J106&lt;&gt;""),Data!J106,IF(AND(Data!$N$14=10,Data!K106&lt;&gt;""),Data!K106,""))))))))))</f>
        <v>5500</v>
      </c>
    </row>
    <row r="111" spans="1:8" ht="14" x14ac:dyDescent="0.15">
      <c r="A111" s="12">
        <v>1</v>
      </c>
      <c r="B111" s="82">
        <f>IF(AND(Data!$N$8=1,Data!B107&lt;&gt;""),Data!B107,IF(AND(Data!$N$8=2,Data!C107&lt;&gt;""),Data!C107,IF(AND(Data!$N$8=3,Data!D107&lt;&gt;""),Data!D107,IF(AND(Data!$N$8=4,Data!E107&lt;&gt;""),Data!E107,IF(AND(Data!$N$8=5,Data!F107&lt;&gt;""),Data!F107,IF(AND(Data!$N$8=6,Data!G107&lt;&gt;""),Data!G107,IF(AND(Data!$N$8=7,Data!H107&lt;&gt;""),Data!H107,IF(AND(Data!$N$8=8,Data!I107&lt;&gt;""),Data!I107,IF(AND(Data!$N$8=9,Data!J107&lt;&gt;""),Data!J107,IF(AND(Data!$N$8=10,Data!K107&lt;&gt;""),Data!K107,""))))))))))</f>
        <v>167</v>
      </c>
      <c r="C111" s="83">
        <f>IF(AND(Data!$N$9=1,Data!B107&lt;&gt;""),Data!B107,IF(AND(Data!$N$9=2,Data!C107&lt;&gt;""),Data!C107,IF(AND(Data!$N$9=3,Data!D107&lt;&gt;""),Data!D107,IF(AND(Data!$N$9=4,Data!E107&lt;&gt;""),Data!E107,IF(AND(Data!$N$9=5,Data!F107&lt;&gt;""),Data!F107,IF(AND(Data!$N$9=6,Data!G107&lt;&gt;""),Data!G107,IF(AND(Data!$N$9=7,Data!H107&lt;&gt;""),Data!H107,IF(AND(Data!$N$9=8,Data!I107&lt;&gt;""),Data!I107,IF(AND(Data!$N$9=9,Data!J107&lt;&gt;""),Data!J107,IF(AND(Data!$N$9=10,Data!K107&lt;&gt;""),Data!K107,""))))))))))</f>
        <v>6</v>
      </c>
      <c r="D111" s="83">
        <f>IF(AND(Data!$N$10=1,Data!B107&lt;&gt;""),Data!B107,IF(AND(Data!$N$10=2,Data!C107&lt;&gt;""),Data!C107,IF(AND(Data!$N$10=3,Data!D107&lt;&gt;""),Data!D107,IF(AND(Data!$N$10=4,Data!E107&lt;&gt;""),Data!E107,IF(AND(Data!$N$10=5,Data!F107&lt;&gt;""),Data!F107,IF(AND(Data!$N$10=6,Data!G107&lt;&gt;""),Data!G107,IF(AND(Data!$N$10=7,Data!H107&lt;&gt;""),Data!H107,IF(AND(Data!$N$10=8,Data!I107&lt;&gt;""),Data!I107,IF(AND(Data!$N$10=9,Data!J107&lt;&gt;""),Data!J107,IF(AND(Data!$N$10=10,Data!K107&lt;&gt;""),Data!K107,""))))))))))</f>
        <v>1</v>
      </c>
      <c r="E111" s="83">
        <f>IF(AND(Data!$N$11=1,Data!B107&lt;&gt;""),Data!B107,IF(AND(Data!$N$11=2,Data!C107&lt;&gt;""),Data!C107,IF(AND(Data!$N$11=3,Data!D107&lt;&gt;""),Data!D107,IF(AND(Data!$N$11=4,Data!E107&lt;&gt;""),Data!E107,IF(AND(Data!$N$11=5,Data!F107&lt;&gt;""),Data!F107,IF(AND(Data!$N$11=6,Data!G107&lt;&gt;""),Data!G107,IF(AND(Data!$N$11=7,Data!H107&lt;&gt;""),Data!H107,IF(AND(Data!$N$11=8,Data!I107&lt;&gt;""),Data!I107,IF(AND(Data!$N$11=9,Data!J107&lt;&gt;""),Data!J107,IF(AND(Data!$N$11=10,Data!K107&lt;&gt;""),Data!K107,""))))))))))</f>
        <v>1</v>
      </c>
      <c r="F111" s="83">
        <f>IF(AND(Data!$N$12=1,Data!B107&lt;&gt;""),Data!B107,IF(AND(Data!$N$12=2,Data!C107&lt;&gt;""),Data!C107,IF(AND(Data!$N$12=3,Data!D107&lt;&gt;""),Data!D107,IF(AND(Data!$N$12=4,Data!E107&lt;&gt;""),Data!E107,IF(AND(Data!$N$12=5,Data!F107&lt;&gt;""),Data!F107,IF(AND(Data!$N$12=6,Data!G107&lt;&gt;""),Data!G107,IF(AND(Data!$N$12=7,Data!H107&lt;&gt;""),Data!H107,IF(AND(Data!$N$12=8,Data!I107&lt;&gt;""),Data!I107,IF(AND(Data!$N$12=9,Data!J107&lt;&gt;""),Data!J107,IF(AND(Data!$N$12=10,Data!K107&lt;&gt;""),Data!K107,""))))))))))</f>
        <v>46</v>
      </c>
      <c r="G111" s="84"/>
      <c r="H111" s="82">
        <f>IF(AND(Data!$N$14=1,Data!B107&lt;&gt;""),Data!B107,IF(AND(Data!$N$14=2,Data!C107&lt;&gt;""),Data!C107,IF(AND(Data!$N$14=3,Data!D107&lt;&gt;""),Data!D107,IF(AND(Data!$N$14=4,Data!E107&lt;&gt;""),Data!E107,IF(AND(Data!$N$14=5,Data!F107&lt;&gt;""),Data!F107,IF(AND(Data!$N$14=6,Data!G107&lt;&gt;""),Data!G107,IF(AND(Data!$N$14=7,Data!H107&lt;&gt;""),Data!H107,IF(AND(Data!$N$14=8,Data!I107&lt;&gt;""),Data!I107,IF(AND(Data!$N$14=9,Data!J107&lt;&gt;""),Data!J107,IF(AND(Data!$N$14=10,Data!K107&lt;&gt;""),Data!K107,""))))))))))</f>
        <v>5571</v>
      </c>
    </row>
    <row r="112" spans="1:8" ht="14" x14ac:dyDescent="0.15">
      <c r="A112" s="12">
        <v>1</v>
      </c>
      <c r="B112" s="82">
        <f>IF(AND(Data!$N$8=1,Data!B108&lt;&gt;""),Data!B108,IF(AND(Data!$N$8=2,Data!C108&lt;&gt;""),Data!C108,IF(AND(Data!$N$8=3,Data!D108&lt;&gt;""),Data!D108,IF(AND(Data!$N$8=4,Data!E108&lt;&gt;""),Data!E108,IF(AND(Data!$N$8=5,Data!F108&lt;&gt;""),Data!F108,IF(AND(Data!$N$8=6,Data!G108&lt;&gt;""),Data!G108,IF(AND(Data!$N$8=7,Data!H108&lt;&gt;""),Data!H108,IF(AND(Data!$N$8=8,Data!I108&lt;&gt;""),Data!I108,IF(AND(Data!$N$8=9,Data!J108&lt;&gt;""),Data!J108,IF(AND(Data!$N$8=10,Data!K108&lt;&gt;""),Data!K108,""))))))))))</f>
        <v>162</v>
      </c>
      <c r="C112" s="83">
        <f>IF(AND(Data!$N$9=1,Data!B108&lt;&gt;""),Data!B108,IF(AND(Data!$N$9=2,Data!C108&lt;&gt;""),Data!C108,IF(AND(Data!$N$9=3,Data!D108&lt;&gt;""),Data!D108,IF(AND(Data!$N$9=4,Data!E108&lt;&gt;""),Data!E108,IF(AND(Data!$N$9=5,Data!F108&lt;&gt;""),Data!F108,IF(AND(Data!$N$9=6,Data!G108&lt;&gt;""),Data!G108,IF(AND(Data!$N$9=7,Data!H108&lt;&gt;""),Data!H108,IF(AND(Data!$N$9=8,Data!I108&lt;&gt;""),Data!I108,IF(AND(Data!$N$9=9,Data!J108&lt;&gt;""),Data!J108,IF(AND(Data!$N$9=10,Data!K108&lt;&gt;""),Data!K108,""))))))))))</f>
        <v>6</v>
      </c>
      <c r="D112" s="83">
        <f>IF(AND(Data!$N$10=1,Data!B108&lt;&gt;""),Data!B108,IF(AND(Data!$N$10=2,Data!C108&lt;&gt;""),Data!C108,IF(AND(Data!$N$10=3,Data!D108&lt;&gt;""),Data!D108,IF(AND(Data!$N$10=4,Data!E108&lt;&gt;""),Data!E108,IF(AND(Data!$N$10=5,Data!F108&lt;&gt;""),Data!F108,IF(AND(Data!$N$10=6,Data!G108&lt;&gt;""),Data!G108,IF(AND(Data!$N$10=7,Data!H108&lt;&gt;""),Data!H108,IF(AND(Data!$N$10=8,Data!I108&lt;&gt;""),Data!I108,IF(AND(Data!$N$10=9,Data!J108&lt;&gt;""),Data!J108,IF(AND(Data!$N$10=10,Data!K108&lt;&gt;""),Data!K108,""))))))))))</f>
        <v>1</v>
      </c>
      <c r="E112" s="83">
        <f>IF(AND(Data!$N$11=1,Data!B108&lt;&gt;""),Data!B108,IF(AND(Data!$N$11=2,Data!C108&lt;&gt;""),Data!C108,IF(AND(Data!$N$11=3,Data!D108&lt;&gt;""),Data!D108,IF(AND(Data!$N$11=4,Data!E108&lt;&gt;""),Data!E108,IF(AND(Data!$N$11=5,Data!F108&lt;&gt;""),Data!F108,IF(AND(Data!$N$11=6,Data!G108&lt;&gt;""),Data!G108,IF(AND(Data!$N$11=7,Data!H108&lt;&gt;""),Data!H108,IF(AND(Data!$N$11=8,Data!I108&lt;&gt;""),Data!I108,IF(AND(Data!$N$11=9,Data!J108&lt;&gt;""),Data!J108,IF(AND(Data!$N$11=10,Data!K108&lt;&gt;""),Data!K108,""))))))))))</f>
        <v>1</v>
      </c>
      <c r="F112" s="83">
        <f>IF(AND(Data!$N$12=1,Data!B108&lt;&gt;""),Data!B108,IF(AND(Data!$N$12=2,Data!C108&lt;&gt;""),Data!C108,IF(AND(Data!$N$12=3,Data!D108&lt;&gt;""),Data!D108,IF(AND(Data!$N$12=4,Data!E108&lt;&gt;""),Data!E108,IF(AND(Data!$N$12=5,Data!F108&lt;&gt;""),Data!F108,IF(AND(Data!$N$12=6,Data!G108&lt;&gt;""),Data!G108,IF(AND(Data!$N$12=7,Data!H108&lt;&gt;""),Data!H108,IF(AND(Data!$N$12=8,Data!I108&lt;&gt;""),Data!I108,IF(AND(Data!$N$12=9,Data!J108&lt;&gt;""),Data!J108,IF(AND(Data!$N$12=10,Data!K108&lt;&gt;""),Data!K108,""))))))))))</f>
        <v>45</v>
      </c>
      <c r="G112" s="84"/>
      <c r="H112" s="82">
        <f>IF(AND(Data!$N$14=1,Data!B108&lt;&gt;""),Data!B108,IF(AND(Data!$N$14=2,Data!C108&lt;&gt;""),Data!C108,IF(AND(Data!$N$14=3,Data!D108&lt;&gt;""),Data!D108,IF(AND(Data!$N$14=4,Data!E108&lt;&gt;""),Data!E108,IF(AND(Data!$N$14=5,Data!F108&lt;&gt;""),Data!F108,IF(AND(Data!$N$14=6,Data!G108&lt;&gt;""),Data!G108,IF(AND(Data!$N$14=7,Data!H108&lt;&gt;""),Data!H108,IF(AND(Data!$N$14=8,Data!I108&lt;&gt;""),Data!I108,IF(AND(Data!$N$14=9,Data!J108&lt;&gt;""),Data!J108,IF(AND(Data!$N$14=10,Data!K108&lt;&gt;""),Data!K108,""))))))))))</f>
        <v>5573</v>
      </c>
    </row>
    <row r="113" spans="1:8" ht="14" x14ac:dyDescent="0.15">
      <c r="A113" s="12">
        <v>1</v>
      </c>
      <c r="B113" s="82">
        <f>IF(AND(Data!$N$8=1,Data!B109&lt;&gt;""),Data!B109,IF(AND(Data!$N$8=2,Data!C109&lt;&gt;""),Data!C109,IF(AND(Data!$N$8=3,Data!D109&lt;&gt;""),Data!D109,IF(AND(Data!$N$8=4,Data!E109&lt;&gt;""),Data!E109,IF(AND(Data!$N$8=5,Data!F109&lt;&gt;""),Data!F109,IF(AND(Data!$N$8=6,Data!G109&lt;&gt;""),Data!G109,IF(AND(Data!$N$8=7,Data!H109&lt;&gt;""),Data!H109,IF(AND(Data!$N$8=8,Data!I109&lt;&gt;""),Data!I109,IF(AND(Data!$N$8=9,Data!J109&lt;&gt;""),Data!J109,IF(AND(Data!$N$8=10,Data!K109&lt;&gt;""),Data!K109,""))))))))))</f>
        <v>186</v>
      </c>
      <c r="C113" s="83">
        <f>IF(AND(Data!$N$9=1,Data!B109&lt;&gt;""),Data!B109,IF(AND(Data!$N$9=2,Data!C109&lt;&gt;""),Data!C109,IF(AND(Data!$N$9=3,Data!D109&lt;&gt;""),Data!D109,IF(AND(Data!$N$9=4,Data!E109&lt;&gt;""),Data!E109,IF(AND(Data!$N$9=5,Data!F109&lt;&gt;""),Data!F109,IF(AND(Data!$N$9=6,Data!G109&lt;&gt;""),Data!G109,IF(AND(Data!$N$9=7,Data!H109&lt;&gt;""),Data!H109,IF(AND(Data!$N$9=8,Data!I109&lt;&gt;""),Data!I109,IF(AND(Data!$N$9=9,Data!J109&lt;&gt;""),Data!J109,IF(AND(Data!$N$9=10,Data!K109&lt;&gt;""),Data!K109,""))))))))))</f>
        <v>6</v>
      </c>
      <c r="D113" s="83">
        <f>IF(AND(Data!$N$10=1,Data!B109&lt;&gt;""),Data!B109,IF(AND(Data!$N$10=2,Data!C109&lt;&gt;""),Data!C109,IF(AND(Data!$N$10=3,Data!D109&lt;&gt;""),Data!D109,IF(AND(Data!$N$10=4,Data!E109&lt;&gt;""),Data!E109,IF(AND(Data!$N$10=5,Data!F109&lt;&gt;""),Data!F109,IF(AND(Data!$N$10=6,Data!G109&lt;&gt;""),Data!G109,IF(AND(Data!$N$10=7,Data!H109&lt;&gt;""),Data!H109,IF(AND(Data!$N$10=8,Data!I109&lt;&gt;""),Data!I109,IF(AND(Data!$N$10=9,Data!J109&lt;&gt;""),Data!J109,IF(AND(Data!$N$10=10,Data!K109&lt;&gt;""),Data!K109,""))))))))))</f>
        <v>1</v>
      </c>
      <c r="E113" s="83">
        <f>IF(AND(Data!$N$11=1,Data!B109&lt;&gt;""),Data!B109,IF(AND(Data!$N$11=2,Data!C109&lt;&gt;""),Data!C109,IF(AND(Data!$N$11=3,Data!D109&lt;&gt;""),Data!D109,IF(AND(Data!$N$11=4,Data!E109&lt;&gt;""),Data!E109,IF(AND(Data!$N$11=5,Data!F109&lt;&gt;""),Data!F109,IF(AND(Data!$N$11=6,Data!G109&lt;&gt;""),Data!G109,IF(AND(Data!$N$11=7,Data!H109&lt;&gt;""),Data!H109,IF(AND(Data!$N$11=8,Data!I109&lt;&gt;""),Data!I109,IF(AND(Data!$N$11=9,Data!J109&lt;&gt;""),Data!J109,IF(AND(Data!$N$11=10,Data!K109&lt;&gt;""),Data!K109,""))))))))))</f>
        <v>1</v>
      </c>
      <c r="F113" s="83">
        <f>IF(AND(Data!$N$12=1,Data!B109&lt;&gt;""),Data!B109,IF(AND(Data!$N$12=2,Data!C109&lt;&gt;""),Data!C109,IF(AND(Data!$N$12=3,Data!D109&lt;&gt;""),Data!D109,IF(AND(Data!$N$12=4,Data!E109&lt;&gt;""),Data!E109,IF(AND(Data!$N$12=5,Data!F109&lt;&gt;""),Data!F109,IF(AND(Data!$N$12=6,Data!G109&lt;&gt;""),Data!G109,IF(AND(Data!$N$12=7,Data!H109&lt;&gt;""),Data!H109,IF(AND(Data!$N$12=8,Data!I109&lt;&gt;""),Data!I109,IF(AND(Data!$N$12=9,Data!J109&lt;&gt;""),Data!J109,IF(AND(Data!$N$12=10,Data!K109&lt;&gt;""),Data!K109,""))))))))))</f>
        <v>48</v>
      </c>
      <c r="G113" s="84"/>
      <c r="H113" s="82">
        <f>IF(AND(Data!$N$14=1,Data!B109&lt;&gt;""),Data!B109,IF(AND(Data!$N$14=2,Data!C109&lt;&gt;""),Data!C109,IF(AND(Data!$N$14=3,Data!D109&lt;&gt;""),Data!D109,IF(AND(Data!$N$14=4,Data!E109&lt;&gt;""),Data!E109,IF(AND(Data!$N$14=5,Data!F109&lt;&gt;""),Data!F109,IF(AND(Data!$N$14=6,Data!G109&lt;&gt;""),Data!G109,IF(AND(Data!$N$14=7,Data!H109&lt;&gt;""),Data!H109,IF(AND(Data!$N$14=8,Data!I109&lt;&gt;""),Data!I109,IF(AND(Data!$N$14=9,Data!J109&lt;&gt;""),Data!J109,IF(AND(Data!$N$14=10,Data!K109&lt;&gt;""),Data!K109,""))))))))))</f>
        <v>5678</v>
      </c>
    </row>
    <row r="114" spans="1:8" ht="14" x14ac:dyDescent="0.15">
      <c r="A114" s="12">
        <v>1</v>
      </c>
      <c r="B114" s="82">
        <f>IF(AND(Data!$N$8=1,Data!B110&lt;&gt;""),Data!B110,IF(AND(Data!$N$8=2,Data!C110&lt;&gt;""),Data!C110,IF(AND(Data!$N$8=3,Data!D110&lt;&gt;""),Data!D110,IF(AND(Data!$N$8=4,Data!E110&lt;&gt;""),Data!E110,IF(AND(Data!$N$8=5,Data!F110&lt;&gt;""),Data!F110,IF(AND(Data!$N$8=6,Data!G110&lt;&gt;""),Data!G110,IF(AND(Data!$N$8=7,Data!H110&lt;&gt;""),Data!H110,IF(AND(Data!$N$8=8,Data!I110&lt;&gt;""),Data!I110,IF(AND(Data!$N$8=9,Data!J110&lt;&gt;""),Data!J110,IF(AND(Data!$N$8=10,Data!K110&lt;&gt;""),Data!K110,""))))))))))</f>
        <v>161</v>
      </c>
      <c r="C114" s="83">
        <f>IF(AND(Data!$N$9=1,Data!B110&lt;&gt;""),Data!B110,IF(AND(Data!$N$9=2,Data!C110&lt;&gt;""),Data!C110,IF(AND(Data!$N$9=3,Data!D110&lt;&gt;""),Data!D110,IF(AND(Data!$N$9=4,Data!E110&lt;&gt;""),Data!E110,IF(AND(Data!$N$9=5,Data!F110&lt;&gt;""),Data!F110,IF(AND(Data!$N$9=6,Data!G110&lt;&gt;""),Data!G110,IF(AND(Data!$N$9=7,Data!H110&lt;&gt;""),Data!H110,IF(AND(Data!$N$9=8,Data!I110&lt;&gt;""),Data!I110,IF(AND(Data!$N$9=9,Data!J110&lt;&gt;""),Data!J110,IF(AND(Data!$N$9=10,Data!K110&lt;&gt;""),Data!K110,""))))))))))</f>
        <v>6</v>
      </c>
      <c r="D114" s="83">
        <f>IF(AND(Data!$N$10=1,Data!B110&lt;&gt;""),Data!B110,IF(AND(Data!$N$10=2,Data!C110&lt;&gt;""),Data!C110,IF(AND(Data!$N$10=3,Data!D110&lt;&gt;""),Data!D110,IF(AND(Data!$N$10=4,Data!E110&lt;&gt;""),Data!E110,IF(AND(Data!$N$10=5,Data!F110&lt;&gt;""),Data!F110,IF(AND(Data!$N$10=6,Data!G110&lt;&gt;""),Data!G110,IF(AND(Data!$N$10=7,Data!H110&lt;&gt;""),Data!H110,IF(AND(Data!$N$10=8,Data!I110&lt;&gt;""),Data!I110,IF(AND(Data!$N$10=9,Data!J110&lt;&gt;""),Data!J110,IF(AND(Data!$N$10=10,Data!K110&lt;&gt;""),Data!K110,""))))))))))</f>
        <v>1</v>
      </c>
      <c r="E114" s="83">
        <f>IF(AND(Data!$N$11=1,Data!B110&lt;&gt;""),Data!B110,IF(AND(Data!$N$11=2,Data!C110&lt;&gt;""),Data!C110,IF(AND(Data!$N$11=3,Data!D110&lt;&gt;""),Data!D110,IF(AND(Data!$N$11=4,Data!E110&lt;&gt;""),Data!E110,IF(AND(Data!$N$11=5,Data!F110&lt;&gt;""),Data!F110,IF(AND(Data!$N$11=6,Data!G110&lt;&gt;""),Data!G110,IF(AND(Data!$N$11=7,Data!H110&lt;&gt;""),Data!H110,IF(AND(Data!$N$11=8,Data!I110&lt;&gt;""),Data!I110,IF(AND(Data!$N$11=9,Data!J110&lt;&gt;""),Data!J110,IF(AND(Data!$N$11=10,Data!K110&lt;&gt;""),Data!K110,""))))))))))</f>
        <v>1</v>
      </c>
      <c r="F114" s="83">
        <f>IF(AND(Data!$N$12=1,Data!B110&lt;&gt;""),Data!B110,IF(AND(Data!$N$12=2,Data!C110&lt;&gt;""),Data!C110,IF(AND(Data!$N$12=3,Data!D110&lt;&gt;""),Data!D110,IF(AND(Data!$N$12=4,Data!E110&lt;&gt;""),Data!E110,IF(AND(Data!$N$12=5,Data!F110&lt;&gt;""),Data!F110,IF(AND(Data!$N$12=6,Data!G110&lt;&gt;""),Data!G110,IF(AND(Data!$N$12=7,Data!H110&lt;&gt;""),Data!H110,IF(AND(Data!$N$12=8,Data!I110&lt;&gt;""),Data!I110,IF(AND(Data!$N$12=9,Data!J110&lt;&gt;""),Data!J110,IF(AND(Data!$N$12=10,Data!K110&lt;&gt;""),Data!K110,""))))))))))</f>
        <v>45</v>
      </c>
      <c r="G114" s="84"/>
      <c r="H114" s="82">
        <f>IF(AND(Data!$N$14=1,Data!B110&lt;&gt;""),Data!B110,IF(AND(Data!$N$14=2,Data!C110&lt;&gt;""),Data!C110,IF(AND(Data!$N$14=3,Data!D110&lt;&gt;""),Data!D110,IF(AND(Data!$N$14=4,Data!E110&lt;&gt;""),Data!E110,IF(AND(Data!$N$14=5,Data!F110&lt;&gt;""),Data!F110,IF(AND(Data!$N$14=6,Data!G110&lt;&gt;""),Data!G110,IF(AND(Data!$N$14=7,Data!H110&lt;&gt;""),Data!H110,IF(AND(Data!$N$14=8,Data!I110&lt;&gt;""),Data!I110,IF(AND(Data!$N$14=9,Data!J110&lt;&gt;""),Data!J110,IF(AND(Data!$N$14=10,Data!K110&lt;&gt;""),Data!K110,""))))))))))</f>
        <v>5897</v>
      </c>
    </row>
    <row r="115" spans="1:8" ht="14" x14ac:dyDescent="0.15">
      <c r="A115" s="12">
        <v>1</v>
      </c>
      <c r="B115" s="82">
        <f>IF(AND(Data!$N$8=1,Data!B111&lt;&gt;""),Data!B111,IF(AND(Data!$N$8=2,Data!C111&lt;&gt;""),Data!C111,IF(AND(Data!$N$8=3,Data!D111&lt;&gt;""),Data!D111,IF(AND(Data!$N$8=4,Data!E111&lt;&gt;""),Data!E111,IF(AND(Data!$N$8=5,Data!F111&lt;&gt;""),Data!F111,IF(AND(Data!$N$8=6,Data!G111&lt;&gt;""),Data!G111,IF(AND(Data!$N$8=7,Data!H111&lt;&gt;""),Data!H111,IF(AND(Data!$N$8=8,Data!I111&lt;&gt;""),Data!I111,IF(AND(Data!$N$8=9,Data!J111&lt;&gt;""),Data!J111,IF(AND(Data!$N$8=10,Data!K111&lt;&gt;""),Data!K111,""))))))))))</f>
        <v>188</v>
      </c>
      <c r="C115" s="83">
        <f>IF(AND(Data!$N$9=1,Data!B111&lt;&gt;""),Data!B111,IF(AND(Data!$N$9=2,Data!C111&lt;&gt;""),Data!C111,IF(AND(Data!$N$9=3,Data!D111&lt;&gt;""),Data!D111,IF(AND(Data!$N$9=4,Data!E111&lt;&gt;""),Data!E111,IF(AND(Data!$N$9=5,Data!F111&lt;&gt;""),Data!F111,IF(AND(Data!$N$9=6,Data!G111&lt;&gt;""),Data!G111,IF(AND(Data!$N$9=7,Data!H111&lt;&gt;""),Data!H111,IF(AND(Data!$N$9=8,Data!I111&lt;&gt;""),Data!I111,IF(AND(Data!$N$9=9,Data!J111&lt;&gt;""),Data!J111,IF(AND(Data!$N$9=10,Data!K111&lt;&gt;""),Data!K111,""))))))))))</f>
        <v>6</v>
      </c>
      <c r="D115" s="83">
        <f>IF(AND(Data!$N$10=1,Data!B111&lt;&gt;""),Data!B111,IF(AND(Data!$N$10=2,Data!C111&lt;&gt;""),Data!C111,IF(AND(Data!$N$10=3,Data!D111&lt;&gt;""),Data!D111,IF(AND(Data!$N$10=4,Data!E111&lt;&gt;""),Data!E111,IF(AND(Data!$N$10=5,Data!F111&lt;&gt;""),Data!F111,IF(AND(Data!$N$10=6,Data!G111&lt;&gt;""),Data!G111,IF(AND(Data!$N$10=7,Data!H111&lt;&gt;""),Data!H111,IF(AND(Data!$N$10=8,Data!I111&lt;&gt;""),Data!I111,IF(AND(Data!$N$10=9,Data!J111&lt;&gt;""),Data!J111,IF(AND(Data!$N$10=10,Data!K111&lt;&gt;""),Data!K111,""))))))))))</f>
        <v>1</v>
      </c>
      <c r="E115" s="83">
        <f>IF(AND(Data!$N$11=1,Data!B111&lt;&gt;""),Data!B111,IF(AND(Data!$N$11=2,Data!C111&lt;&gt;""),Data!C111,IF(AND(Data!$N$11=3,Data!D111&lt;&gt;""),Data!D111,IF(AND(Data!$N$11=4,Data!E111&lt;&gt;""),Data!E111,IF(AND(Data!$N$11=5,Data!F111&lt;&gt;""),Data!F111,IF(AND(Data!$N$11=6,Data!G111&lt;&gt;""),Data!G111,IF(AND(Data!$N$11=7,Data!H111&lt;&gt;""),Data!H111,IF(AND(Data!$N$11=8,Data!I111&lt;&gt;""),Data!I111,IF(AND(Data!$N$11=9,Data!J111&lt;&gt;""),Data!J111,IF(AND(Data!$N$11=10,Data!K111&lt;&gt;""),Data!K111,""))))))))))</f>
        <v>1</v>
      </c>
      <c r="F115" s="83">
        <f>IF(AND(Data!$N$12=1,Data!B111&lt;&gt;""),Data!B111,IF(AND(Data!$N$12=2,Data!C111&lt;&gt;""),Data!C111,IF(AND(Data!$N$12=3,Data!D111&lt;&gt;""),Data!D111,IF(AND(Data!$N$12=4,Data!E111&lt;&gt;""),Data!E111,IF(AND(Data!$N$12=5,Data!F111&lt;&gt;""),Data!F111,IF(AND(Data!$N$12=6,Data!G111&lt;&gt;""),Data!G111,IF(AND(Data!$N$12=7,Data!H111&lt;&gt;""),Data!H111,IF(AND(Data!$N$12=8,Data!I111&lt;&gt;""),Data!I111,IF(AND(Data!$N$12=9,Data!J111&lt;&gt;""),Data!J111,IF(AND(Data!$N$12=10,Data!K111&lt;&gt;""),Data!K111,""))))))))))</f>
        <v>48</v>
      </c>
      <c r="G115" s="84"/>
      <c r="H115" s="82">
        <f>IF(AND(Data!$N$14=1,Data!B111&lt;&gt;""),Data!B111,IF(AND(Data!$N$14=2,Data!C111&lt;&gt;""),Data!C111,IF(AND(Data!$N$14=3,Data!D111&lt;&gt;""),Data!D111,IF(AND(Data!$N$14=4,Data!E111&lt;&gt;""),Data!E111,IF(AND(Data!$N$14=5,Data!F111&lt;&gt;""),Data!F111,IF(AND(Data!$N$14=6,Data!G111&lt;&gt;""),Data!G111,IF(AND(Data!$N$14=7,Data!H111&lt;&gt;""),Data!H111,IF(AND(Data!$N$14=8,Data!I111&lt;&gt;""),Data!I111,IF(AND(Data!$N$14=9,Data!J111&lt;&gt;""),Data!J111,IF(AND(Data!$N$14=10,Data!K111&lt;&gt;""),Data!K111,""))))))))))</f>
        <v>5965</v>
      </c>
    </row>
    <row r="116" spans="1:8" ht="14" x14ac:dyDescent="0.15">
      <c r="A116" s="12">
        <v>1</v>
      </c>
      <c r="B116" s="82" t="str">
        <f>IF(AND(Data!$N$8=1,Data!B112&lt;&gt;""),Data!B112,IF(AND(Data!$N$8=2,Data!C112&lt;&gt;""),Data!C112,IF(AND(Data!$N$8=3,Data!D112&lt;&gt;""),Data!D112,IF(AND(Data!$N$8=4,Data!E112&lt;&gt;""),Data!E112,IF(AND(Data!$N$8=5,Data!F112&lt;&gt;""),Data!F112,IF(AND(Data!$N$8=6,Data!G112&lt;&gt;""),Data!G112,IF(AND(Data!$N$8=7,Data!H112&lt;&gt;""),Data!H112,IF(AND(Data!$N$8=8,Data!I112&lt;&gt;""),Data!I112,IF(AND(Data!$N$8=9,Data!J112&lt;&gt;""),Data!J112,IF(AND(Data!$N$8=10,Data!K112&lt;&gt;""),Data!K112,""))))))))))</f>
        <v/>
      </c>
      <c r="C116" s="83" t="str">
        <f>IF(AND(Data!$N$9=1,Data!B112&lt;&gt;""),Data!B112,IF(AND(Data!$N$9=2,Data!C112&lt;&gt;""),Data!C112,IF(AND(Data!$N$9=3,Data!D112&lt;&gt;""),Data!D112,IF(AND(Data!$N$9=4,Data!E112&lt;&gt;""),Data!E112,IF(AND(Data!$N$9=5,Data!F112&lt;&gt;""),Data!F112,IF(AND(Data!$N$9=6,Data!G112&lt;&gt;""),Data!G112,IF(AND(Data!$N$9=7,Data!H112&lt;&gt;""),Data!H112,IF(AND(Data!$N$9=8,Data!I112&lt;&gt;""),Data!I112,IF(AND(Data!$N$9=9,Data!J112&lt;&gt;""),Data!J112,IF(AND(Data!$N$9=10,Data!K112&lt;&gt;""),Data!K112,""))))))))))</f>
        <v/>
      </c>
      <c r="D116" s="83" t="str">
        <f>IF(AND(Data!$N$10=1,Data!B112&lt;&gt;""),Data!B112,IF(AND(Data!$N$10=2,Data!C112&lt;&gt;""),Data!C112,IF(AND(Data!$N$10=3,Data!D112&lt;&gt;""),Data!D112,IF(AND(Data!$N$10=4,Data!E112&lt;&gt;""),Data!E112,IF(AND(Data!$N$10=5,Data!F112&lt;&gt;""),Data!F112,IF(AND(Data!$N$10=6,Data!G112&lt;&gt;""),Data!G112,IF(AND(Data!$N$10=7,Data!H112&lt;&gt;""),Data!H112,IF(AND(Data!$N$10=8,Data!I112&lt;&gt;""),Data!I112,IF(AND(Data!$N$10=9,Data!J112&lt;&gt;""),Data!J112,IF(AND(Data!$N$10=10,Data!K112&lt;&gt;""),Data!K112,""))))))))))</f>
        <v/>
      </c>
      <c r="E116" s="83" t="str">
        <f>IF(AND(Data!$N$11=1,Data!B112&lt;&gt;""),Data!B112,IF(AND(Data!$N$11=2,Data!C112&lt;&gt;""),Data!C112,IF(AND(Data!$N$11=3,Data!D112&lt;&gt;""),Data!D112,IF(AND(Data!$N$11=4,Data!E112&lt;&gt;""),Data!E112,IF(AND(Data!$N$11=5,Data!F112&lt;&gt;""),Data!F112,IF(AND(Data!$N$11=6,Data!G112&lt;&gt;""),Data!G112,IF(AND(Data!$N$11=7,Data!H112&lt;&gt;""),Data!H112,IF(AND(Data!$N$11=8,Data!I112&lt;&gt;""),Data!I112,IF(AND(Data!$N$11=9,Data!J112&lt;&gt;""),Data!J112,IF(AND(Data!$N$11=10,Data!K112&lt;&gt;""),Data!K112,""))))))))))</f>
        <v/>
      </c>
      <c r="F116" s="83" t="str">
        <f>IF(AND(Data!$N$12=1,Data!B112&lt;&gt;""),Data!B112,IF(AND(Data!$N$12=2,Data!C112&lt;&gt;""),Data!C112,IF(AND(Data!$N$12=3,Data!D112&lt;&gt;""),Data!D112,IF(AND(Data!$N$12=4,Data!E112&lt;&gt;""),Data!E112,IF(AND(Data!$N$12=5,Data!F112&lt;&gt;""),Data!F112,IF(AND(Data!$N$12=6,Data!G112&lt;&gt;""),Data!G112,IF(AND(Data!$N$12=7,Data!H112&lt;&gt;""),Data!H112,IF(AND(Data!$N$12=8,Data!I112&lt;&gt;""),Data!I112,IF(AND(Data!$N$12=9,Data!J112&lt;&gt;""),Data!J112,IF(AND(Data!$N$12=10,Data!K112&lt;&gt;""),Data!K112,""))))))))))</f>
        <v/>
      </c>
      <c r="G116" s="84"/>
      <c r="H116" s="82" t="str">
        <f>IF(AND(Data!$N$14=1,Data!B112&lt;&gt;""),Data!B112,IF(AND(Data!$N$14=2,Data!C112&lt;&gt;""),Data!C112,IF(AND(Data!$N$14=3,Data!D112&lt;&gt;""),Data!D112,IF(AND(Data!$N$14=4,Data!E112&lt;&gt;""),Data!E112,IF(AND(Data!$N$14=5,Data!F112&lt;&gt;""),Data!F112,IF(AND(Data!$N$14=6,Data!G112&lt;&gt;""),Data!G112,IF(AND(Data!$N$14=7,Data!H112&lt;&gt;""),Data!H112,IF(AND(Data!$N$14=8,Data!I112&lt;&gt;""),Data!I112,IF(AND(Data!$N$14=9,Data!J112&lt;&gt;""),Data!J112,IF(AND(Data!$N$14=10,Data!K112&lt;&gt;""),Data!K112,""))))))))))</f>
        <v/>
      </c>
    </row>
    <row r="117" spans="1:8" ht="14" x14ac:dyDescent="0.15">
      <c r="A117" s="12">
        <v>1</v>
      </c>
      <c r="B117" s="82" t="str">
        <f>IF(AND(Data!$N$8=1,Data!B113&lt;&gt;""),Data!B113,IF(AND(Data!$N$8=2,Data!C113&lt;&gt;""),Data!C113,IF(AND(Data!$N$8=3,Data!D113&lt;&gt;""),Data!D113,IF(AND(Data!$N$8=4,Data!E113&lt;&gt;""),Data!E113,IF(AND(Data!$N$8=5,Data!F113&lt;&gt;""),Data!F113,IF(AND(Data!$N$8=6,Data!G113&lt;&gt;""),Data!G113,IF(AND(Data!$N$8=7,Data!H113&lt;&gt;""),Data!H113,IF(AND(Data!$N$8=8,Data!I113&lt;&gt;""),Data!I113,IF(AND(Data!$N$8=9,Data!J113&lt;&gt;""),Data!J113,IF(AND(Data!$N$8=10,Data!K113&lt;&gt;""),Data!K113,""))))))))))</f>
        <v/>
      </c>
      <c r="C117" s="83" t="str">
        <f>IF(AND(Data!$N$9=1,Data!B113&lt;&gt;""),Data!B113,IF(AND(Data!$N$9=2,Data!C113&lt;&gt;""),Data!C113,IF(AND(Data!$N$9=3,Data!D113&lt;&gt;""),Data!D113,IF(AND(Data!$N$9=4,Data!E113&lt;&gt;""),Data!E113,IF(AND(Data!$N$9=5,Data!F113&lt;&gt;""),Data!F113,IF(AND(Data!$N$9=6,Data!G113&lt;&gt;""),Data!G113,IF(AND(Data!$N$9=7,Data!H113&lt;&gt;""),Data!H113,IF(AND(Data!$N$9=8,Data!I113&lt;&gt;""),Data!I113,IF(AND(Data!$N$9=9,Data!J113&lt;&gt;""),Data!J113,IF(AND(Data!$N$9=10,Data!K113&lt;&gt;""),Data!K113,""))))))))))</f>
        <v/>
      </c>
      <c r="D117" s="83" t="str">
        <f>IF(AND(Data!$N$10=1,Data!B113&lt;&gt;""),Data!B113,IF(AND(Data!$N$10=2,Data!C113&lt;&gt;""),Data!C113,IF(AND(Data!$N$10=3,Data!D113&lt;&gt;""),Data!D113,IF(AND(Data!$N$10=4,Data!E113&lt;&gt;""),Data!E113,IF(AND(Data!$N$10=5,Data!F113&lt;&gt;""),Data!F113,IF(AND(Data!$N$10=6,Data!G113&lt;&gt;""),Data!G113,IF(AND(Data!$N$10=7,Data!H113&lt;&gt;""),Data!H113,IF(AND(Data!$N$10=8,Data!I113&lt;&gt;""),Data!I113,IF(AND(Data!$N$10=9,Data!J113&lt;&gt;""),Data!J113,IF(AND(Data!$N$10=10,Data!K113&lt;&gt;""),Data!K113,""))))))))))</f>
        <v/>
      </c>
      <c r="E117" s="83" t="str">
        <f>IF(AND(Data!$N$11=1,Data!B113&lt;&gt;""),Data!B113,IF(AND(Data!$N$11=2,Data!C113&lt;&gt;""),Data!C113,IF(AND(Data!$N$11=3,Data!D113&lt;&gt;""),Data!D113,IF(AND(Data!$N$11=4,Data!E113&lt;&gt;""),Data!E113,IF(AND(Data!$N$11=5,Data!F113&lt;&gt;""),Data!F113,IF(AND(Data!$N$11=6,Data!G113&lt;&gt;""),Data!G113,IF(AND(Data!$N$11=7,Data!H113&lt;&gt;""),Data!H113,IF(AND(Data!$N$11=8,Data!I113&lt;&gt;""),Data!I113,IF(AND(Data!$N$11=9,Data!J113&lt;&gt;""),Data!J113,IF(AND(Data!$N$11=10,Data!K113&lt;&gt;""),Data!K113,""))))))))))</f>
        <v/>
      </c>
      <c r="F117" s="83" t="str">
        <f>IF(AND(Data!$N$12=1,Data!B113&lt;&gt;""),Data!B113,IF(AND(Data!$N$12=2,Data!C113&lt;&gt;""),Data!C113,IF(AND(Data!$N$12=3,Data!D113&lt;&gt;""),Data!D113,IF(AND(Data!$N$12=4,Data!E113&lt;&gt;""),Data!E113,IF(AND(Data!$N$12=5,Data!F113&lt;&gt;""),Data!F113,IF(AND(Data!$N$12=6,Data!G113&lt;&gt;""),Data!G113,IF(AND(Data!$N$12=7,Data!H113&lt;&gt;""),Data!H113,IF(AND(Data!$N$12=8,Data!I113&lt;&gt;""),Data!I113,IF(AND(Data!$N$12=9,Data!J113&lt;&gt;""),Data!J113,IF(AND(Data!$N$12=10,Data!K113&lt;&gt;""),Data!K113,""))))))))))</f>
        <v/>
      </c>
      <c r="G117" s="84"/>
      <c r="H117" s="82" t="str">
        <f>IF(AND(Data!$N$14=1,Data!B113&lt;&gt;""),Data!B113,IF(AND(Data!$N$14=2,Data!C113&lt;&gt;""),Data!C113,IF(AND(Data!$N$14=3,Data!D113&lt;&gt;""),Data!D113,IF(AND(Data!$N$14=4,Data!E113&lt;&gt;""),Data!E113,IF(AND(Data!$N$14=5,Data!F113&lt;&gt;""),Data!F113,IF(AND(Data!$N$14=6,Data!G113&lt;&gt;""),Data!G113,IF(AND(Data!$N$14=7,Data!H113&lt;&gt;""),Data!H113,IF(AND(Data!$N$14=8,Data!I113&lt;&gt;""),Data!I113,IF(AND(Data!$N$14=9,Data!J113&lt;&gt;""),Data!J113,IF(AND(Data!$N$14=10,Data!K113&lt;&gt;""),Data!K113,""))))))))))</f>
        <v/>
      </c>
    </row>
    <row r="118" spans="1:8" ht="14" x14ac:dyDescent="0.15">
      <c r="A118" s="12">
        <v>1</v>
      </c>
      <c r="B118" s="82" t="str">
        <f>IF(AND(Data!$N$8=1,Data!B114&lt;&gt;""),Data!B114,IF(AND(Data!$N$8=2,Data!C114&lt;&gt;""),Data!C114,IF(AND(Data!$N$8=3,Data!D114&lt;&gt;""),Data!D114,IF(AND(Data!$N$8=4,Data!E114&lt;&gt;""),Data!E114,IF(AND(Data!$N$8=5,Data!F114&lt;&gt;""),Data!F114,IF(AND(Data!$N$8=6,Data!G114&lt;&gt;""),Data!G114,IF(AND(Data!$N$8=7,Data!H114&lt;&gt;""),Data!H114,IF(AND(Data!$N$8=8,Data!I114&lt;&gt;""),Data!I114,IF(AND(Data!$N$8=9,Data!J114&lt;&gt;""),Data!J114,IF(AND(Data!$N$8=10,Data!K114&lt;&gt;""),Data!K114,""))))))))))</f>
        <v/>
      </c>
      <c r="C118" s="83" t="str">
        <f>IF(AND(Data!$N$9=1,Data!B114&lt;&gt;""),Data!B114,IF(AND(Data!$N$9=2,Data!C114&lt;&gt;""),Data!C114,IF(AND(Data!$N$9=3,Data!D114&lt;&gt;""),Data!D114,IF(AND(Data!$N$9=4,Data!E114&lt;&gt;""),Data!E114,IF(AND(Data!$N$9=5,Data!F114&lt;&gt;""),Data!F114,IF(AND(Data!$N$9=6,Data!G114&lt;&gt;""),Data!G114,IF(AND(Data!$N$9=7,Data!H114&lt;&gt;""),Data!H114,IF(AND(Data!$N$9=8,Data!I114&lt;&gt;""),Data!I114,IF(AND(Data!$N$9=9,Data!J114&lt;&gt;""),Data!J114,IF(AND(Data!$N$9=10,Data!K114&lt;&gt;""),Data!K114,""))))))))))</f>
        <v/>
      </c>
      <c r="D118" s="83" t="str">
        <f>IF(AND(Data!$N$10=1,Data!B114&lt;&gt;""),Data!B114,IF(AND(Data!$N$10=2,Data!C114&lt;&gt;""),Data!C114,IF(AND(Data!$N$10=3,Data!D114&lt;&gt;""),Data!D114,IF(AND(Data!$N$10=4,Data!E114&lt;&gt;""),Data!E114,IF(AND(Data!$N$10=5,Data!F114&lt;&gt;""),Data!F114,IF(AND(Data!$N$10=6,Data!G114&lt;&gt;""),Data!G114,IF(AND(Data!$N$10=7,Data!H114&lt;&gt;""),Data!H114,IF(AND(Data!$N$10=8,Data!I114&lt;&gt;""),Data!I114,IF(AND(Data!$N$10=9,Data!J114&lt;&gt;""),Data!J114,IF(AND(Data!$N$10=10,Data!K114&lt;&gt;""),Data!K114,""))))))))))</f>
        <v/>
      </c>
      <c r="E118" s="83" t="str">
        <f>IF(AND(Data!$N$11=1,Data!B114&lt;&gt;""),Data!B114,IF(AND(Data!$N$11=2,Data!C114&lt;&gt;""),Data!C114,IF(AND(Data!$N$11=3,Data!D114&lt;&gt;""),Data!D114,IF(AND(Data!$N$11=4,Data!E114&lt;&gt;""),Data!E114,IF(AND(Data!$N$11=5,Data!F114&lt;&gt;""),Data!F114,IF(AND(Data!$N$11=6,Data!G114&lt;&gt;""),Data!G114,IF(AND(Data!$N$11=7,Data!H114&lt;&gt;""),Data!H114,IF(AND(Data!$N$11=8,Data!I114&lt;&gt;""),Data!I114,IF(AND(Data!$N$11=9,Data!J114&lt;&gt;""),Data!J114,IF(AND(Data!$N$11=10,Data!K114&lt;&gt;""),Data!K114,""))))))))))</f>
        <v/>
      </c>
      <c r="F118" s="83" t="str">
        <f>IF(AND(Data!$N$12=1,Data!B114&lt;&gt;""),Data!B114,IF(AND(Data!$N$12=2,Data!C114&lt;&gt;""),Data!C114,IF(AND(Data!$N$12=3,Data!D114&lt;&gt;""),Data!D114,IF(AND(Data!$N$12=4,Data!E114&lt;&gt;""),Data!E114,IF(AND(Data!$N$12=5,Data!F114&lt;&gt;""),Data!F114,IF(AND(Data!$N$12=6,Data!G114&lt;&gt;""),Data!G114,IF(AND(Data!$N$12=7,Data!H114&lt;&gt;""),Data!H114,IF(AND(Data!$N$12=8,Data!I114&lt;&gt;""),Data!I114,IF(AND(Data!$N$12=9,Data!J114&lt;&gt;""),Data!J114,IF(AND(Data!$N$12=10,Data!K114&lt;&gt;""),Data!K114,""))))))))))</f>
        <v/>
      </c>
      <c r="G118" s="84"/>
      <c r="H118" s="82" t="str">
        <f>IF(AND(Data!$N$14=1,Data!B114&lt;&gt;""),Data!B114,IF(AND(Data!$N$14=2,Data!C114&lt;&gt;""),Data!C114,IF(AND(Data!$N$14=3,Data!D114&lt;&gt;""),Data!D114,IF(AND(Data!$N$14=4,Data!E114&lt;&gt;""),Data!E114,IF(AND(Data!$N$14=5,Data!F114&lt;&gt;""),Data!F114,IF(AND(Data!$N$14=6,Data!G114&lt;&gt;""),Data!G114,IF(AND(Data!$N$14=7,Data!H114&lt;&gt;""),Data!H114,IF(AND(Data!$N$14=8,Data!I114&lt;&gt;""),Data!I114,IF(AND(Data!$N$14=9,Data!J114&lt;&gt;""),Data!J114,IF(AND(Data!$N$14=10,Data!K114&lt;&gt;""),Data!K114,""))))))))))</f>
        <v/>
      </c>
    </row>
    <row r="119" spans="1:8" ht="14" x14ac:dyDescent="0.15">
      <c r="A119" s="12">
        <v>1</v>
      </c>
      <c r="B119" s="82" t="str">
        <f>IF(AND(Data!$N$8=1,Data!B115&lt;&gt;""),Data!B115,IF(AND(Data!$N$8=2,Data!C115&lt;&gt;""),Data!C115,IF(AND(Data!$N$8=3,Data!D115&lt;&gt;""),Data!D115,IF(AND(Data!$N$8=4,Data!E115&lt;&gt;""),Data!E115,IF(AND(Data!$N$8=5,Data!F115&lt;&gt;""),Data!F115,IF(AND(Data!$N$8=6,Data!G115&lt;&gt;""),Data!G115,IF(AND(Data!$N$8=7,Data!H115&lt;&gt;""),Data!H115,IF(AND(Data!$N$8=8,Data!I115&lt;&gt;""),Data!I115,IF(AND(Data!$N$8=9,Data!J115&lt;&gt;""),Data!J115,IF(AND(Data!$N$8=10,Data!K115&lt;&gt;""),Data!K115,""))))))))))</f>
        <v/>
      </c>
      <c r="C119" s="83" t="str">
        <f>IF(AND(Data!$N$9=1,Data!B115&lt;&gt;""),Data!B115,IF(AND(Data!$N$9=2,Data!C115&lt;&gt;""),Data!C115,IF(AND(Data!$N$9=3,Data!D115&lt;&gt;""),Data!D115,IF(AND(Data!$N$9=4,Data!E115&lt;&gt;""),Data!E115,IF(AND(Data!$N$9=5,Data!F115&lt;&gt;""),Data!F115,IF(AND(Data!$N$9=6,Data!G115&lt;&gt;""),Data!G115,IF(AND(Data!$N$9=7,Data!H115&lt;&gt;""),Data!H115,IF(AND(Data!$N$9=8,Data!I115&lt;&gt;""),Data!I115,IF(AND(Data!$N$9=9,Data!J115&lt;&gt;""),Data!J115,IF(AND(Data!$N$9=10,Data!K115&lt;&gt;""),Data!K115,""))))))))))</f>
        <v/>
      </c>
      <c r="D119" s="83" t="str">
        <f>IF(AND(Data!$N$10=1,Data!B115&lt;&gt;""),Data!B115,IF(AND(Data!$N$10=2,Data!C115&lt;&gt;""),Data!C115,IF(AND(Data!$N$10=3,Data!D115&lt;&gt;""),Data!D115,IF(AND(Data!$N$10=4,Data!E115&lt;&gt;""),Data!E115,IF(AND(Data!$N$10=5,Data!F115&lt;&gt;""),Data!F115,IF(AND(Data!$N$10=6,Data!G115&lt;&gt;""),Data!G115,IF(AND(Data!$N$10=7,Data!H115&lt;&gt;""),Data!H115,IF(AND(Data!$N$10=8,Data!I115&lt;&gt;""),Data!I115,IF(AND(Data!$N$10=9,Data!J115&lt;&gt;""),Data!J115,IF(AND(Data!$N$10=10,Data!K115&lt;&gt;""),Data!K115,""))))))))))</f>
        <v/>
      </c>
      <c r="E119" s="83" t="str">
        <f>IF(AND(Data!$N$11=1,Data!B115&lt;&gt;""),Data!B115,IF(AND(Data!$N$11=2,Data!C115&lt;&gt;""),Data!C115,IF(AND(Data!$N$11=3,Data!D115&lt;&gt;""),Data!D115,IF(AND(Data!$N$11=4,Data!E115&lt;&gt;""),Data!E115,IF(AND(Data!$N$11=5,Data!F115&lt;&gt;""),Data!F115,IF(AND(Data!$N$11=6,Data!G115&lt;&gt;""),Data!G115,IF(AND(Data!$N$11=7,Data!H115&lt;&gt;""),Data!H115,IF(AND(Data!$N$11=8,Data!I115&lt;&gt;""),Data!I115,IF(AND(Data!$N$11=9,Data!J115&lt;&gt;""),Data!J115,IF(AND(Data!$N$11=10,Data!K115&lt;&gt;""),Data!K115,""))))))))))</f>
        <v/>
      </c>
      <c r="F119" s="83" t="str">
        <f>IF(AND(Data!$N$12=1,Data!B115&lt;&gt;""),Data!B115,IF(AND(Data!$N$12=2,Data!C115&lt;&gt;""),Data!C115,IF(AND(Data!$N$12=3,Data!D115&lt;&gt;""),Data!D115,IF(AND(Data!$N$12=4,Data!E115&lt;&gt;""),Data!E115,IF(AND(Data!$N$12=5,Data!F115&lt;&gt;""),Data!F115,IF(AND(Data!$N$12=6,Data!G115&lt;&gt;""),Data!G115,IF(AND(Data!$N$12=7,Data!H115&lt;&gt;""),Data!H115,IF(AND(Data!$N$12=8,Data!I115&lt;&gt;""),Data!I115,IF(AND(Data!$N$12=9,Data!J115&lt;&gt;""),Data!J115,IF(AND(Data!$N$12=10,Data!K115&lt;&gt;""),Data!K115,""))))))))))</f>
        <v/>
      </c>
      <c r="G119" s="84"/>
      <c r="H119" s="82" t="str">
        <f>IF(AND(Data!$N$14=1,Data!B115&lt;&gt;""),Data!B115,IF(AND(Data!$N$14=2,Data!C115&lt;&gt;""),Data!C115,IF(AND(Data!$N$14=3,Data!D115&lt;&gt;""),Data!D115,IF(AND(Data!$N$14=4,Data!E115&lt;&gt;""),Data!E115,IF(AND(Data!$N$14=5,Data!F115&lt;&gt;""),Data!F115,IF(AND(Data!$N$14=6,Data!G115&lt;&gt;""),Data!G115,IF(AND(Data!$N$14=7,Data!H115&lt;&gt;""),Data!H115,IF(AND(Data!$N$14=8,Data!I115&lt;&gt;""),Data!I115,IF(AND(Data!$N$14=9,Data!J115&lt;&gt;""),Data!J115,IF(AND(Data!$N$14=10,Data!K115&lt;&gt;""),Data!K115,""))))))))))</f>
        <v/>
      </c>
    </row>
    <row r="120" spans="1:8" ht="14" x14ac:dyDescent="0.15">
      <c r="A120" s="12">
        <v>1</v>
      </c>
      <c r="B120" s="82" t="str">
        <f>IF(AND(Data!$N$8=1,Data!B116&lt;&gt;""),Data!B116,IF(AND(Data!$N$8=2,Data!C116&lt;&gt;""),Data!C116,IF(AND(Data!$N$8=3,Data!D116&lt;&gt;""),Data!D116,IF(AND(Data!$N$8=4,Data!E116&lt;&gt;""),Data!E116,IF(AND(Data!$N$8=5,Data!F116&lt;&gt;""),Data!F116,IF(AND(Data!$N$8=6,Data!G116&lt;&gt;""),Data!G116,IF(AND(Data!$N$8=7,Data!H116&lt;&gt;""),Data!H116,IF(AND(Data!$N$8=8,Data!I116&lt;&gt;""),Data!I116,IF(AND(Data!$N$8=9,Data!J116&lt;&gt;""),Data!J116,IF(AND(Data!$N$8=10,Data!K116&lt;&gt;""),Data!K116,""))))))))))</f>
        <v/>
      </c>
      <c r="C120" s="83" t="str">
        <f>IF(AND(Data!$N$9=1,Data!B116&lt;&gt;""),Data!B116,IF(AND(Data!$N$9=2,Data!C116&lt;&gt;""),Data!C116,IF(AND(Data!$N$9=3,Data!D116&lt;&gt;""),Data!D116,IF(AND(Data!$N$9=4,Data!E116&lt;&gt;""),Data!E116,IF(AND(Data!$N$9=5,Data!F116&lt;&gt;""),Data!F116,IF(AND(Data!$N$9=6,Data!G116&lt;&gt;""),Data!G116,IF(AND(Data!$N$9=7,Data!H116&lt;&gt;""),Data!H116,IF(AND(Data!$N$9=8,Data!I116&lt;&gt;""),Data!I116,IF(AND(Data!$N$9=9,Data!J116&lt;&gt;""),Data!J116,IF(AND(Data!$N$9=10,Data!K116&lt;&gt;""),Data!K116,""))))))))))</f>
        <v/>
      </c>
      <c r="D120" s="83" t="str">
        <f>IF(AND(Data!$N$10=1,Data!B116&lt;&gt;""),Data!B116,IF(AND(Data!$N$10=2,Data!C116&lt;&gt;""),Data!C116,IF(AND(Data!$N$10=3,Data!D116&lt;&gt;""),Data!D116,IF(AND(Data!$N$10=4,Data!E116&lt;&gt;""),Data!E116,IF(AND(Data!$N$10=5,Data!F116&lt;&gt;""),Data!F116,IF(AND(Data!$N$10=6,Data!G116&lt;&gt;""),Data!G116,IF(AND(Data!$N$10=7,Data!H116&lt;&gt;""),Data!H116,IF(AND(Data!$N$10=8,Data!I116&lt;&gt;""),Data!I116,IF(AND(Data!$N$10=9,Data!J116&lt;&gt;""),Data!J116,IF(AND(Data!$N$10=10,Data!K116&lt;&gt;""),Data!K116,""))))))))))</f>
        <v/>
      </c>
      <c r="E120" s="83" t="str">
        <f>IF(AND(Data!$N$11=1,Data!B116&lt;&gt;""),Data!B116,IF(AND(Data!$N$11=2,Data!C116&lt;&gt;""),Data!C116,IF(AND(Data!$N$11=3,Data!D116&lt;&gt;""),Data!D116,IF(AND(Data!$N$11=4,Data!E116&lt;&gt;""),Data!E116,IF(AND(Data!$N$11=5,Data!F116&lt;&gt;""),Data!F116,IF(AND(Data!$N$11=6,Data!G116&lt;&gt;""),Data!G116,IF(AND(Data!$N$11=7,Data!H116&lt;&gt;""),Data!H116,IF(AND(Data!$N$11=8,Data!I116&lt;&gt;""),Data!I116,IF(AND(Data!$N$11=9,Data!J116&lt;&gt;""),Data!J116,IF(AND(Data!$N$11=10,Data!K116&lt;&gt;""),Data!K116,""))))))))))</f>
        <v/>
      </c>
      <c r="F120" s="83" t="str">
        <f>IF(AND(Data!$N$12=1,Data!B116&lt;&gt;""),Data!B116,IF(AND(Data!$N$12=2,Data!C116&lt;&gt;""),Data!C116,IF(AND(Data!$N$12=3,Data!D116&lt;&gt;""),Data!D116,IF(AND(Data!$N$12=4,Data!E116&lt;&gt;""),Data!E116,IF(AND(Data!$N$12=5,Data!F116&lt;&gt;""),Data!F116,IF(AND(Data!$N$12=6,Data!G116&lt;&gt;""),Data!G116,IF(AND(Data!$N$12=7,Data!H116&lt;&gt;""),Data!H116,IF(AND(Data!$N$12=8,Data!I116&lt;&gt;""),Data!I116,IF(AND(Data!$N$12=9,Data!J116&lt;&gt;""),Data!J116,IF(AND(Data!$N$12=10,Data!K116&lt;&gt;""),Data!K116,""))))))))))</f>
        <v/>
      </c>
      <c r="G120" s="84"/>
      <c r="H120" s="82" t="str">
        <f>IF(AND(Data!$N$14=1,Data!B116&lt;&gt;""),Data!B116,IF(AND(Data!$N$14=2,Data!C116&lt;&gt;""),Data!C116,IF(AND(Data!$N$14=3,Data!D116&lt;&gt;""),Data!D116,IF(AND(Data!$N$14=4,Data!E116&lt;&gt;""),Data!E116,IF(AND(Data!$N$14=5,Data!F116&lt;&gt;""),Data!F116,IF(AND(Data!$N$14=6,Data!G116&lt;&gt;""),Data!G116,IF(AND(Data!$N$14=7,Data!H116&lt;&gt;""),Data!H116,IF(AND(Data!$N$14=8,Data!I116&lt;&gt;""),Data!I116,IF(AND(Data!$N$14=9,Data!J116&lt;&gt;""),Data!J116,IF(AND(Data!$N$14=10,Data!K116&lt;&gt;""),Data!K116,""))))))))))</f>
        <v/>
      </c>
    </row>
    <row r="121" spans="1:8" ht="14" x14ac:dyDescent="0.15">
      <c r="A121" s="12">
        <v>1</v>
      </c>
      <c r="B121" s="82" t="str">
        <f>IF(AND(Data!$N$8=1,Data!B117&lt;&gt;""),Data!B117,IF(AND(Data!$N$8=2,Data!C117&lt;&gt;""),Data!C117,IF(AND(Data!$N$8=3,Data!D117&lt;&gt;""),Data!D117,IF(AND(Data!$N$8=4,Data!E117&lt;&gt;""),Data!E117,IF(AND(Data!$N$8=5,Data!F117&lt;&gt;""),Data!F117,IF(AND(Data!$N$8=6,Data!G117&lt;&gt;""),Data!G117,IF(AND(Data!$N$8=7,Data!H117&lt;&gt;""),Data!H117,IF(AND(Data!$N$8=8,Data!I117&lt;&gt;""),Data!I117,IF(AND(Data!$N$8=9,Data!J117&lt;&gt;""),Data!J117,IF(AND(Data!$N$8=10,Data!K117&lt;&gt;""),Data!K117,""))))))))))</f>
        <v/>
      </c>
      <c r="C121" s="83" t="str">
        <f>IF(AND(Data!$N$9=1,Data!B117&lt;&gt;""),Data!B117,IF(AND(Data!$N$9=2,Data!C117&lt;&gt;""),Data!C117,IF(AND(Data!$N$9=3,Data!D117&lt;&gt;""),Data!D117,IF(AND(Data!$N$9=4,Data!E117&lt;&gt;""),Data!E117,IF(AND(Data!$N$9=5,Data!F117&lt;&gt;""),Data!F117,IF(AND(Data!$N$9=6,Data!G117&lt;&gt;""),Data!G117,IF(AND(Data!$N$9=7,Data!H117&lt;&gt;""),Data!H117,IF(AND(Data!$N$9=8,Data!I117&lt;&gt;""),Data!I117,IF(AND(Data!$N$9=9,Data!J117&lt;&gt;""),Data!J117,IF(AND(Data!$N$9=10,Data!K117&lt;&gt;""),Data!K117,""))))))))))</f>
        <v/>
      </c>
      <c r="D121" s="83" t="str">
        <f>IF(AND(Data!$N$10=1,Data!B117&lt;&gt;""),Data!B117,IF(AND(Data!$N$10=2,Data!C117&lt;&gt;""),Data!C117,IF(AND(Data!$N$10=3,Data!D117&lt;&gt;""),Data!D117,IF(AND(Data!$N$10=4,Data!E117&lt;&gt;""),Data!E117,IF(AND(Data!$N$10=5,Data!F117&lt;&gt;""),Data!F117,IF(AND(Data!$N$10=6,Data!G117&lt;&gt;""),Data!G117,IF(AND(Data!$N$10=7,Data!H117&lt;&gt;""),Data!H117,IF(AND(Data!$N$10=8,Data!I117&lt;&gt;""),Data!I117,IF(AND(Data!$N$10=9,Data!J117&lt;&gt;""),Data!J117,IF(AND(Data!$N$10=10,Data!K117&lt;&gt;""),Data!K117,""))))))))))</f>
        <v/>
      </c>
      <c r="E121" s="83" t="str">
        <f>IF(AND(Data!$N$11=1,Data!B117&lt;&gt;""),Data!B117,IF(AND(Data!$N$11=2,Data!C117&lt;&gt;""),Data!C117,IF(AND(Data!$N$11=3,Data!D117&lt;&gt;""),Data!D117,IF(AND(Data!$N$11=4,Data!E117&lt;&gt;""),Data!E117,IF(AND(Data!$N$11=5,Data!F117&lt;&gt;""),Data!F117,IF(AND(Data!$N$11=6,Data!G117&lt;&gt;""),Data!G117,IF(AND(Data!$N$11=7,Data!H117&lt;&gt;""),Data!H117,IF(AND(Data!$N$11=8,Data!I117&lt;&gt;""),Data!I117,IF(AND(Data!$N$11=9,Data!J117&lt;&gt;""),Data!J117,IF(AND(Data!$N$11=10,Data!K117&lt;&gt;""),Data!K117,""))))))))))</f>
        <v/>
      </c>
      <c r="F121" s="83" t="str">
        <f>IF(AND(Data!$N$12=1,Data!B117&lt;&gt;""),Data!B117,IF(AND(Data!$N$12=2,Data!C117&lt;&gt;""),Data!C117,IF(AND(Data!$N$12=3,Data!D117&lt;&gt;""),Data!D117,IF(AND(Data!$N$12=4,Data!E117&lt;&gt;""),Data!E117,IF(AND(Data!$N$12=5,Data!F117&lt;&gt;""),Data!F117,IF(AND(Data!$N$12=6,Data!G117&lt;&gt;""),Data!G117,IF(AND(Data!$N$12=7,Data!H117&lt;&gt;""),Data!H117,IF(AND(Data!$N$12=8,Data!I117&lt;&gt;""),Data!I117,IF(AND(Data!$N$12=9,Data!J117&lt;&gt;""),Data!J117,IF(AND(Data!$N$12=10,Data!K117&lt;&gt;""),Data!K117,""))))))))))</f>
        <v/>
      </c>
      <c r="G121" s="84"/>
      <c r="H121" s="82" t="str">
        <f>IF(AND(Data!$N$14=1,Data!B117&lt;&gt;""),Data!B117,IF(AND(Data!$N$14=2,Data!C117&lt;&gt;""),Data!C117,IF(AND(Data!$N$14=3,Data!D117&lt;&gt;""),Data!D117,IF(AND(Data!$N$14=4,Data!E117&lt;&gt;""),Data!E117,IF(AND(Data!$N$14=5,Data!F117&lt;&gt;""),Data!F117,IF(AND(Data!$N$14=6,Data!G117&lt;&gt;""),Data!G117,IF(AND(Data!$N$14=7,Data!H117&lt;&gt;""),Data!H117,IF(AND(Data!$N$14=8,Data!I117&lt;&gt;""),Data!I117,IF(AND(Data!$N$14=9,Data!J117&lt;&gt;""),Data!J117,IF(AND(Data!$N$14=10,Data!K117&lt;&gt;""),Data!K117,""))))))))))</f>
        <v/>
      </c>
    </row>
    <row r="122" spans="1:8" ht="14" x14ac:dyDescent="0.15">
      <c r="A122" s="12">
        <v>1</v>
      </c>
      <c r="B122" s="82" t="str">
        <f>IF(AND(Data!$N$8=1,Data!B118&lt;&gt;""),Data!B118,IF(AND(Data!$N$8=2,Data!C118&lt;&gt;""),Data!C118,IF(AND(Data!$N$8=3,Data!D118&lt;&gt;""),Data!D118,IF(AND(Data!$N$8=4,Data!E118&lt;&gt;""),Data!E118,IF(AND(Data!$N$8=5,Data!F118&lt;&gt;""),Data!F118,IF(AND(Data!$N$8=6,Data!G118&lt;&gt;""),Data!G118,IF(AND(Data!$N$8=7,Data!H118&lt;&gt;""),Data!H118,IF(AND(Data!$N$8=8,Data!I118&lt;&gt;""),Data!I118,IF(AND(Data!$N$8=9,Data!J118&lt;&gt;""),Data!J118,IF(AND(Data!$N$8=10,Data!K118&lt;&gt;""),Data!K118,""))))))))))</f>
        <v/>
      </c>
      <c r="C122" s="83" t="str">
        <f>IF(AND(Data!$N$9=1,Data!B118&lt;&gt;""),Data!B118,IF(AND(Data!$N$9=2,Data!C118&lt;&gt;""),Data!C118,IF(AND(Data!$N$9=3,Data!D118&lt;&gt;""),Data!D118,IF(AND(Data!$N$9=4,Data!E118&lt;&gt;""),Data!E118,IF(AND(Data!$N$9=5,Data!F118&lt;&gt;""),Data!F118,IF(AND(Data!$N$9=6,Data!G118&lt;&gt;""),Data!G118,IF(AND(Data!$N$9=7,Data!H118&lt;&gt;""),Data!H118,IF(AND(Data!$N$9=8,Data!I118&lt;&gt;""),Data!I118,IF(AND(Data!$N$9=9,Data!J118&lt;&gt;""),Data!J118,IF(AND(Data!$N$9=10,Data!K118&lt;&gt;""),Data!K118,""))))))))))</f>
        <v/>
      </c>
      <c r="D122" s="83" t="str">
        <f>IF(AND(Data!$N$10=1,Data!B118&lt;&gt;""),Data!B118,IF(AND(Data!$N$10=2,Data!C118&lt;&gt;""),Data!C118,IF(AND(Data!$N$10=3,Data!D118&lt;&gt;""),Data!D118,IF(AND(Data!$N$10=4,Data!E118&lt;&gt;""),Data!E118,IF(AND(Data!$N$10=5,Data!F118&lt;&gt;""),Data!F118,IF(AND(Data!$N$10=6,Data!G118&lt;&gt;""),Data!G118,IF(AND(Data!$N$10=7,Data!H118&lt;&gt;""),Data!H118,IF(AND(Data!$N$10=8,Data!I118&lt;&gt;""),Data!I118,IF(AND(Data!$N$10=9,Data!J118&lt;&gt;""),Data!J118,IF(AND(Data!$N$10=10,Data!K118&lt;&gt;""),Data!K118,""))))))))))</f>
        <v/>
      </c>
      <c r="E122" s="83" t="str">
        <f>IF(AND(Data!$N$11=1,Data!B118&lt;&gt;""),Data!B118,IF(AND(Data!$N$11=2,Data!C118&lt;&gt;""),Data!C118,IF(AND(Data!$N$11=3,Data!D118&lt;&gt;""),Data!D118,IF(AND(Data!$N$11=4,Data!E118&lt;&gt;""),Data!E118,IF(AND(Data!$N$11=5,Data!F118&lt;&gt;""),Data!F118,IF(AND(Data!$N$11=6,Data!G118&lt;&gt;""),Data!G118,IF(AND(Data!$N$11=7,Data!H118&lt;&gt;""),Data!H118,IF(AND(Data!$N$11=8,Data!I118&lt;&gt;""),Data!I118,IF(AND(Data!$N$11=9,Data!J118&lt;&gt;""),Data!J118,IF(AND(Data!$N$11=10,Data!K118&lt;&gt;""),Data!K118,""))))))))))</f>
        <v/>
      </c>
      <c r="F122" s="83" t="str">
        <f>IF(AND(Data!$N$12=1,Data!B118&lt;&gt;""),Data!B118,IF(AND(Data!$N$12=2,Data!C118&lt;&gt;""),Data!C118,IF(AND(Data!$N$12=3,Data!D118&lt;&gt;""),Data!D118,IF(AND(Data!$N$12=4,Data!E118&lt;&gt;""),Data!E118,IF(AND(Data!$N$12=5,Data!F118&lt;&gt;""),Data!F118,IF(AND(Data!$N$12=6,Data!G118&lt;&gt;""),Data!G118,IF(AND(Data!$N$12=7,Data!H118&lt;&gt;""),Data!H118,IF(AND(Data!$N$12=8,Data!I118&lt;&gt;""),Data!I118,IF(AND(Data!$N$12=9,Data!J118&lt;&gt;""),Data!J118,IF(AND(Data!$N$12=10,Data!K118&lt;&gt;""),Data!K118,""))))))))))</f>
        <v/>
      </c>
      <c r="G122" s="84"/>
      <c r="H122" s="82" t="str">
        <f>IF(AND(Data!$N$14=1,Data!B118&lt;&gt;""),Data!B118,IF(AND(Data!$N$14=2,Data!C118&lt;&gt;""),Data!C118,IF(AND(Data!$N$14=3,Data!D118&lt;&gt;""),Data!D118,IF(AND(Data!$N$14=4,Data!E118&lt;&gt;""),Data!E118,IF(AND(Data!$N$14=5,Data!F118&lt;&gt;""),Data!F118,IF(AND(Data!$N$14=6,Data!G118&lt;&gt;""),Data!G118,IF(AND(Data!$N$14=7,Data!H118&lt;&gt;""),Data!H118,IF(AND(Data!$N$14=8,Data!I118&lt;&gt;""),Data!I118,IF(AND(Data!$N$14=9,Data!J118&lt;&gt;""),Data!J118,IF(AND(Data!$N$14=10,Data!K118&lt;&gt;""),Data!K118,""))))))))))</f>
        <v/>
      </c>
    </row>
    <row r="123" spans="1:8" ht="14" x14ac:dyDescent="0.15">
      <c r="A123" s="12">
        <v>1</v>
      </c>
      <c r="B123" s="82" t="str">
        <f>IF(AND(Data!$N$8=1,Data!B119&lt;&gt;""),Data!B119,IF(AND(Data!$N$8=2,Data!C119&lt;&gt;""),Data!C119,IF(AND(Data!$N$8=3,Data!D119&lt;&gt;""),Data!D119,IF(AND(Data!$N$8=4,Data!E119&lt;&gt;""),Data!E119,IF(AND(Data!$N$8=5,Data!F119&lt;&gt;""),Data!F119,IF(AND(Data!$N$8=6,Data!G119&lt;&gt;""),Data!G119,IF(AND(Data!$N$8=7,Data!H119&lt;&gt;""),Data!H119,IF(AND(Data!$N$8=8,Data!I119&lt;&gt;""),Data!I119,IF(AND(Data!$N$8=9,Data!J119&lt;&gt;""),Data!J119,IF(AND(Data!$N$8=10,Data!K119&lt;&gt;""),Data!K119,""))))))))))</f>
        <v/>
      </c>
      <c r="C123" s="83" t="str">
        <f>IF(AND(Data!$N$9=1,Data!B119&lt;&gt;""),Data!B119,IF(AND(Data!$N$9=2,Data!C119&lt;&gt;""),Data!C119,IF(AND(Data!$N$9=3,Data!D119&lt;&gt;""),Data!D119,IF(AND(Data!$N$9=4,Data!E119&lt;&gt;""),Data!E119,IF(AND(Data!$N$9=5,Data!F119&lt;&gt;""),Data!F119,IF(AND(Data!$N$9=6,Data!G119&lt;&gt;""),Data!G119,IF(AND(Data!$N$9=7,Data!H119&lt;&gt;""),Data!H119,IF(AND(Data!$N$9=8,Data!I119&lt;&gt;""),Data!I119,IF(AND(Data!$N$9=9,Data!J119&lt;&gt;""),Data!J119,IF(AND(Data!$N$9=10,Data!K119&lt;&gt;""),Data!K119,""))))))))))</f>
        <v/>
      </c>
      <c r="D123" s="83" t="str">
        <f>IF(AND(Data!$N$10=1,Data!B119&lt;&gt;""),Data!B119,IF(AND(Data!$N$10=2,Data!C119&lt;&gt;""),Data!C119,IF(AND(Data!$N$10=3,Data!D119&lt;&gt;""),Data!D119,IF(AND(Data!$N$10=4,Data!E119&lt;&gt;""),Data!E119,IF(AND(Data!$N$10=5,Data!F119&lt;&gt;""),Data!F119,IF(AND(Data!$N$10=6,Data!G119&lt;&gt;""),Data!G119,IF(AND(Data!$N$10=7,Data!H119&lt;&gt;""),Data!H119,IF(AND(Data!$N$10=8,Data!I119&lt;&gt;""),Data!I119,IF(AND(Data!$N$10=9,Data!J119&lt;&gt;""),Data!J119,IF(AND(Data!$N$10=10,Data!K119&lt;&gt;""),Data!K119,""))))))))))</f>
        <v/>
      </c>
      <c r="E123" s="83" t="str">
        <f>IF(AND(Data!$N$11=1,Data!B119&lt;&gt;""),Data!B119,IF(AND(Data!$N$11=2,Data!C119&lt;&gt;""),Data!C119,IF(AND(Data!$N$11=3,Data!D119&lt;&gt;""),Data!D119,IF(AND(Data!$N$11=4,Data!E119&lt;&gt;""),Data!E119,IF(AND(Data!$N$11=5,Data!F119&lt;&gt;""),Data!F119,IF(AND(Data!$N$11=6,Data!G119&lt;&gt;""),Data!G119,IF(AND(Data!$N$11=7,Data!H119&lt;&gt;""),Data!H119,IF(AND(Data!$N$11=8,Data!I119&lt;&gt;""),Data!I119,IF(AND(Data!$N$11=9,Data!J119&lt;&gt;""),Data!J119,IF(AND(Data!$N$11=10,Data!K119&lt;&gt;""),Data!K119,""))))))))))</f>
        <v/>
      </c>
      <c r="F123" s="83" t="str">
        <f>IF(AND(Data!$N$12=1,Data!B119&lt;&gt;""),Data!B119,IF(AND(Data!$N$12=2,Data!C119&lt;&gt;""),Data!C119,IF(AND(Data!$N$12=3,Data!D119&lt;&gt;""),Data!D119,IF(AND(Data!$N$12=4,Data!E119&lt;&gt;""),Data!E119,IF(AND(Data!$N$12=5,Data!F119&lt;&gt;""),Data!F119,IF(AND(Data!$N$12=6,Data!G119&lt;&gt;""),Data!G119,IF(AND(Data!$N$12=7,Data!H119&lt;&gt;""),Data!H119,IF(AND(Data!$N$12=8,Data!I119&lt;&gt;""),Data!I119,IF(AND(Data!$N$12=9,Data!J119&lt;&gt;""),Data!J119,IF(AND(Data!$N$12=10,Data!K119&lt;&gt;""),Data!K119,""))))))))))</f>
        <v/>
      </c>
      <c r="G123" s="84"/>
      <c r="H123" s="82" t="str">
        <f>IF(AND(Data!$N$14=1,Data!B119&lt;&gt;""),Data!B119,IF(AND(Data!$N$14=2,Data!C119&lt;&gt;""),Data!C119,IF(AND(Data!$N$14=3,Data!D119&lt;&gt;""),Data!D119,IF(AND(Data!$N$14=4,Data!E119&lt;&gt;""),Data!E119,IF(AND(Data!$N$14=5,Data!F119&lt;&gt;""),Data!F119,IF(AND(Data!$N$14=6,Data!G119&lt;&gt;""),Data!G119,IF(AND(Data!$N$14=7,Data!H119&lt;&gt;""),Data!H119,IF(AND(Data!$N$14=8,Data!I119&lt;&gt;""),Data!I119,IF(AND(Data!$N$14=9,Data!J119&lt;&gt;""),Data!J119,IF(AND(Data!$N$14=10,Data!K119&lt;&gt;""),Data!K119,""))))))))))</f>
        <v/>
      </c>
    </row>
    <row r="124" spans="1:8" ht="14" x14ac:dyDescent="0.15">
      <c r="A124" s="12">
        <v>1</v>
      </c>
      <c r="B124" s="82" t="str">
        <f>IF(AND(Data!$N$8=1,Data!B120&lt;&gt;""),Data!B120,IF(AND(Data!$N$8=2,Data!C120&lt;&gt;""),Data!C120,IF(AND(Data!$N$8=3,Data!D120&lt;&gt;""),Data!D120,IF(AND(Data!$N$8=4,Data!E120&lt;&gt;""),Data!E120,IF(AND(Data!$N$8=5,Data!F120&lt;&gt;""),Data!F120,IF(AND(Data!$N$8=6,Data!G120&lt;&gt;""),Data!G120,IF(AND(Data!$N$8=7,Data!H120&lt;&gt;""),Data!H120,IF(AND(Data!$N$8=8,Data!I120&lt;&gt;""),Data!I120,IF(AND(Data!$N$8=9,Data!J120&lt;&gt;""),Data!J120,IF(AND(Data!$N$8=10,Data!K120&lt;&gt;""),Data!K120,""))))))))))</f>
        <v/>
      </c>
      <c r="C124" s="83" t="str">
        <f>IF(AND(Data!$N$9=1,Data!B120&lt;&gt;""),Data!B120,IF(AND(Data!$N$9=2,Data!C120&lt;&gt;""),Data!C120,IF(AND(Data!$N$9=3,Data!D120&lt;&gt;""),Data!D120,IF(AND(Data!$N$9=4,Data!E120&lt;&gt;""),Data!E120,IF(AND(Data!$N$9=5,Data!F120&lt;&gt;""),Data!F120,IF(AND(Data!$N$9=6,Data!G120&lt;&gt;""),Data!G120,IF(AND(Data!$N$9=7,Data!H120&lt;&gt;""),Data!H120,IF(AND(Data!$N$9=8,Data!I120&lt;&gt;""),Data!I120,IF(AND(Data!$N$9=9,Data!J120&lt;&gt;""),Data!J120,IF(AND(Data!$N$9=10,Data!K120&lt;&gt;""),Data!K120,""))))))))))</f>
        <v/>
      </c>
      <c r="D124" s="83" t="str">
        <f>IF(AND(Data!$N$10=1,Data!B120&lt;&gt;""),Data!B120,IF(AND(Data!$N$10=2,Data!C120&lt;&gt;""),Data!C120,IF(AND(Data!$N$10=3,Data!D120&lt;&gt;""),Data!D120,IF(AND(Data!$N$10=4,Data!E120&lt;&gt;""),Data!E120,IF(AND(Data!$N$10=5,Data!F120&lt;&gt;""),Data!F120,IF(AND(Data!$N$10=6,Data!G120&lt;&gt;""),Data!G120,IF(AND(Data!$N$10=7,Data!H120&lt;&gt;""),Data!H120,IF(AND(Data!$N$10=8,Data!I120&lt;&gt;""),Data!I120,IF(AND(Data!$N$10=9,Data!J120&lt;&gt;""),Data!J120,IF(AND(Data!$N$10=10,Data!K120&lt;&gt;""),Data!K120,""))))))))))</f>
        <v/>
      </c>
      <c r="E124" s="83" t="str">
        <f>IF(AND(Data!$N$11=1,Data!B120&lt;&gt;""),Data!B120,IF(AND(Data!$N$11=2,Data!C120&lt;&gt;""),Data!C120,IF(AND(Data!$N$11=3,Data!D120&lt;&gt;""),Data!D120,IF(AND(Data!$N$11=4,Data!E120&lt;&gt;""),Data!E120,IF(AND(Data!$N$11=5,Data!F120&lt;&gt;""),Data!F120,IF(AND(Data!$N$11=6,Data!G120&lt;&gt;""),Data!G120,IF(AND(Data!$N$11=7,Data!H120&lt;&gt;""),Data!H120,IF(AND(Data!$N$11=8,Data!I120&lt;&gt;""),Data!I120,IF(AND(Data!$N$11=9,Data!J120&lt;&gt;""),Data!J120,IF(AND(Data!$N$11=10,Data!K120&lt;&gt;""),Data!K120,""))))))))))</f>
        <v/>
      </c>
      <c r="F124" s="83" t="str">
        <f>IF(AND(Data!$N$12=1,Data!B120&lt;&gt;""),Data!B120,IF(AND(Data!$N$12=2,Data!C120&lt;&gt;""),Data!C120,IF(AND(Data!$N$12=3,Data!D120&lt;&gt;""),Data!D120,IF(AND(Data!$N$12=4,Data!E120&lt;&gt;""),Data!E120,IF(AND(Data!$N$12=5,Data!F120&lt;&gt;""),Data!F120,IF(AND(Data!$N$12=6,Data!G120&lt;&gt;""),Data!G120,IF(AND(Data!$N$12=7,Data!H120&lt;&gt;""),Data!H120,IF(AND(Data!$N$12=8,Data!I120&lt;&gt;""),Data!I120,IF(AND(Data!$N$12=9,Data!J120&lt;&gt;""),Data!J120,IF(AND(Data!$N$12=10,Data!K120&lt;&gt;""),Data!K120,""))))))))))</f>
        <v/>
      </c>
      <c r="G124" s="84"/>
      <c r="H124" s="82" t="str">
        <f>IF(AND(Data!$N$14=1,Data!B120&lt;&gt;""),Data!B120,IF(AND(Data!$N$14=2,Data!C120&lt;&gt;""),Data!C120,IF(AND(Data!$N$14=3,Data!D120&lt;&gt;""),Data!D120,IF(AND(Data!$N$14=4,Data!E120&lt;&gt;""),Data!E120,IF(AND(Data!$N$14=5,Data!F120&lt;&gt;""),Data!F120,IF(AND(Data!$N$14=6,Data!G120&lt;&gt;""),Data!G120,IF(AND(Data!$N$14=7,Data!H120&lt;&gt;""),Data!H120,IF(AND(Data!$N$14=8,Data!I120&lt;&gt;""),Data!I120,IF(AND(Data!$N$14=9,Data!J120&lt;&gt;""),Data!J120,IF(AND(Data!$N$14=10,Data!K120&lt;&gt;""),Data!K120,""))))))))))</f>
        <v/>
      </c>
    </row>
    <row r="125" spans="1:8" ht="14" x14ac:dyDescent="0.15">
      <c r="A125" s="12">
        <v>1</v>
      </c>
      <c r="B125" s="82" t="str">
        <f>IF(AND(Data!$N$8=1,Data!B121&lt;&gt;""),Data!B121,IF(AND(Data!$N$8=2,Data!C121&lt;&gt;""),Data!C121,IF(AND(Data!$N$8=3,Data!D121&lt;&gt;""),Data!D121,IF(AND(Data!$N$8=4,Data!E121&lt;&gt;""),Data!E121,IF(AND(Data!$N$8=5,Data!F121&lt;&gt;""),Data!F121,IF(AND(Data!$N$8=6,Data!G121&lt;&gt;""),Data!G121,IF(AND(Data!$N$8=7,Data!H121&lt;&gt;""),Data!H121,IF(AND(Data!$N$8=8,Data!I121&lt;&gt;""),Data!I121,IF(AND(Data!$N$8=9,Data!J121&lt;&gt;""),Data!J121,IF(AND(Data!$N$8=10,Data!K121&lt;&gt;""),Data!K121,""))))))))))</f>
        <v/>
      </c>
      <c r="C125" s="83" t="str">
        <f>IF(AND(Data!$N$9=1,Data!B121&lt;&gt;""),Data!B121,IF(AND(Data!$N$9=2,Data!C121&lt;&gt;""),Data!C121,IF(AND(Data!$N$9=3,Data!D121&lt;&gt;""),Data!D121,IF(AND(Data!$N$9=4,Data!E121&lt;&gt;""),Data!E121,IF(AND(Data!$N$9=5,Data!F121&lt;&gt;""),Data!F121,IF(AND(Data!$N$9=6,Data!G121&lt;&gt;""),Data!G121,IF(AND(Data!$N$9=7,Data!H121&lt;&gt;""),Data!H121,IF(AND(Data!$N$9=8,Data!I121&lt;&gt;""),Data!I121,IF(AND(Data!$N$9=9,Data!J121&lt;&gt;""),Data!J121,IF(AND(Data!$N$9=10,Data!K121&lt;&gt;""),Data!K121,""))))))))))</f>
        <v/>
      </c>
      <c r="D125" s="83" t="str">
        <f>IF(AND(Data!$N$10=1,Data!B121&lt;&gt;""),Data!B121,IF(AND(Data!$N$10=2,Data!C121&lt;&gt;""),Data!C121,IF(AND(Data!$N$10=3,Data!D121&lt;&gt;""),Data!D121,IF(AND(Data!$N$10=4,Data!E121&lt;&gt;""),Data!E121,IF(AND(Data!$N$10=5,Data!F121&lt;&gt;""),Data!F121,IF(AND(Data!$N$10=6,Data!G121&lt;&gt;""),Data!G121,IF(AND(Data!$N$10=7,Data!H121&lt;&gt;""),Data!H121,IF(AND(Data!$N$10=8,Data!I121&lt;&gt;""),Data!I121,IF(AND(Data!$N$10=9,Data!J121&lt;&gt;""),Data!J121,IF(AND(Data!$N$10=10,Data!K121&lt;&gt;""),Data!K121,""))))))))))</f>
        <v/>
      </c>
      <c r="E125" s="83" t="str">
        <f>IF(AND(Data!$N$11=1,Data!B121&lt;&gt;""),Data!B121,IF(AND(Data!$N$11=2,Data!C121&lt;&gt;""),Data!C121,IF(AND(Data!$N$11=3,Data!D121&lt;&gt;""),Data!D121,IF(AND(Data!$N$11=4,Data!E121&lt;&gt;""),Data!E121,IF(AND(Data!$N$11=5,Data!F121&lt;&gt;""),Data!F121,IF(AND(Data!$N$11=6,Data!G121&lt;&gt;""),Data!G121,IF(AND(Data!$N$11=7,Data!H121&lt;&gt;""),Data!H121,IF(AND(Data!$N$11=8,Data!I121&lt;&gt;""),Data!I121,IF(AND(Data!$N$11=9,Data!J121&lt;&gt;""),Data!J121,IF(AND(Data!$N$11=10,Data!K121&lt;&gt;""),Data!K121,""))))))))))</f>
        <v/>
      </c>
      <c r="F125" s="83" t="str">
        <f>IF(AND(Data!$N$12=1,Data!B121&lt;&gt;""),Data!B121,IF(AND(Data!$N$12=2,Data!C121&lt;&gt;""),Data!C121,IF(AND(Data!$N$12=3,Data!D121&lt;&gt;""),Data!D121,IF(AND(Data!$N$12=4,Data!E121&lt;&gt;""),Data!E121,IF(AND(Data!$N$12=5,Data!F121&lt;&gt;""),Data!F121,IF(AND(Data!$N$12=6,Data!G121&lt;&gt;""),Data!G121,IF(AND(Data!$N$12=7,Data!H121&lt;&gt;""),Data!H121,IF(AND(Data!$N$12=8,Data!I121&lt;&gt;""),Data!I121,IF(AND(Data!$N$12=9,Data!J121&lt;&gt;""),Data!J121,IF(AND(Data!$N$12=10,Data!K121&lt;&gt;""),Data!K121,""))))))))))</f>
        <v/>
      </c>
      <c r="G125" s="84"/>
      <c r="H125" s="82" t="str">
        <f>IF(AND(Data!$N$14=1,Data!B121&lt;&gt;""),Data!B121,IF(AND(Data!$N$14=2,Data!C121&lt;&gt;""),Data!C121,IF(AND(Data!$N$14=3,Data!D121&lt;&gt;""),Data!D121,IF(AND(Data!$N$14=4,Data!E121&lt;&gt;""),Data!E121,IF(AND(Data!$N$14=5,Data!F121&lt;&gt;""),Data!F121,IF(AND(Data!$N$14=6,Data!G121&lt;&gt;""),Data!G121,IF(AND(Data!$N$14=7,Data!H121&lt;&gt;""),Data!H121,IF(AND(Data!$N$14=8,Data!I121&lt;&gt;""),Data!I121,IF(AND(Data!$N$14=9,Data!J121&lt;&gt;""),Data!J121,IF(AND(Data!$N$14=10,Data!K121&lt;&gt;""),Data!K121,""))))))))))</f>
        <v/>
      </c>
    </row>
    <row r="126" spans="1:8" ht="14" x14ac:dyDescent="0.15">
      <c r="A126" s="12">
        <v>1</v>
      </c>
      <c r="B126" s="82" t="str">
        <f>IF(AND(Data!$N$8=1,Data!B122&lt;&gt;""),Data!B122,IF(AND(Data!$N$8=2,Data!C122&lt;&gt;""),Data!C122,IF(AND(Data!$N$8=3,Data!D122&lt;&gt;""),Data!D122,IF(AND(Data!$N$8=4,Data!E122&lt;&gt;""),Data!E122,IF(AND(Data!$N$8=5,Data!F122&lt;&gt;""),Data!F122,IF(AND(Data!$N$8=6,Data!G122&lt;&gt;""),Data!G122,IF(AND(Data!$N$8=7,Data!H122&lt;&gt;""),Data!H122,IF(AND(Data!$N$8=8,Data!I122&lt;&gt;""),Data!I122,IF(AND(Data!$N$8=9,Data!J122&lt;&gt;""),Data!J122,IF(AND(Data!$N$8=10,Data!K122&lt;&gt;""),Data!K122,""))))))))))</f>
        <v/>
      </c>
      <c r="C126" s="83" t="str">
        <f>IF(AND(Data!$N$9=1,Data!B122&lt;&gt;""),Data!B122,IF(AND(Data!$N$9=2,Data!C122&lt;&gt;""),Data!C122,IF(AND(Data!$N$9=3,Data!D122&lt;&gt;""),Data!D122,IF(AND(Data!$N$9=4,Data!E122&lt;&gt;""),Data!E122,IF(AND(Data!$N$9=5,Data!F122&lt;&gt;""),Data!F122,IF(AND(Data!$N$9=6,Data!G122&lt;&gt;""),Data!G122,IF(AND(Data!$N$9=7,Data!H122&lt;&gt;""),Data!H122,IF(AND(Data!$N$9=8,Data!I122&lt;&gt;""),Data!I122,IF(AND(Data!$N$9=9,Data!J122&lt;&gt;""),Data!J122,IF(AND(Data!$N$9=10,Data!K122&lt;&gt;""),Data!K122,""))))))))))</f>
        <v/>
      </c>
      <c r="D126" s="83" t="str">
        <f>IF(AND(Data!$N$10=1,Data!B122&lt;&gt;""),Data!B122,IF(AND(Data!$N$10=2,Data!C122&lt;&gt;""),Data!C122,IF(AND(Data!$N$10=3,Data!D122&lt;&gt;""),Data!D122,IF(AND(Data!$N$10=4,Data!E122&lt;&gt;""),Data!E122,IF(AND(Data!$N$10=5,Data!F122&lt;&gt;""),Data!F122,IF(AND(Data!$N$10=6,Data!G122&lt;&gt;""),Data!G122,IF(AND(Data!$N$10=7,Data!H122&lt;&gt;""),Data!H122,IF(AND(Data!$N$10=8,Data!I122&lt;&gt;""),Data!I122,IF(AND(Data!$N$10=9,Data!J122&lt;&gt;""),Data!J122,IF(AND(Data!$N$10=10,Data!K122&lt;&gt;""),Data!K122,""))))))))))</f>
        <v/>
      </c>
      <c r="E126" s="83" t="str">
        <f>IF(AND(Data!$N$11=1,Data!B122&lt;&gt;""),Data!B122,IF(AND(Data!$N$11=2,Data!C122&lt;&gt;""),Data!C122,IF(AND(Data!$N$11=3,Data!D122&lt;&gt;""),Data!D122,IF(AND(Data!$N$11=4,Data!E122&lt;&gt;""),Data!E122,IF(AND(Data!$N$11=5,Data!F122&lt;&gt;""),Data!F122,IF(AND(Data!$N$11=6,Data!G122&lt;&gt;""),Data!G122,IF(AND(Data!$N$11=7,Data!H122&lt;&gt;""),Data!H122,IF(AND(Data!$N$11=8,Data!I122&lt;&gt;""),Data!I122,IF(AND(Data!$N$11=9,Data!J122&lt;&gt;""),Data!J122,IF(AND(Data!$N$11=10,Data!K122&lt;&gt;""),Data!K122,""))))))))))</f>
        <v/>
      </c>
      <c r="F126" s="83" t="str">
        <f>IF(AND(Data!$N$12=1,Data!B122&lt;&gt;""),Data!B122,IF(AND(Data!$N$12=2,Data!C122&lt;&gt;""),Data!C122,IF(AND(Data!$N$12=3,Data!D122&lt;&gt;""),Data!D122,IF(AND(Data!$N$12=4,Data!E122&lt;&gt;""),Data!E122,IF(AND(Data!$N$12=5,Data!F122&lt;&gt;""),Data!F122,IF(AND(Data!$N$12=6,Data!G122&lt;&gt;""),Data!G122,IF(AND(Data!$N$12=7,Data!H122&lt;&gt;""),Data!H122,IF(AND(Data!$N$12=8,Data!I122&lt;&gt;""),Data!I122,IF(AND(Data!$N$12=9,Data!J122&lt;&gt;""),Data!J122,IF(AND(Data!$N$12=10,Data!K122&lt;&gt;""),Data!K122,""))))))))))</f>
        <v/>
      </c>
      <c r="G126" s="84"/>
      <c r="H126" s="82" t="str">
        <f>IF(AND(Data!$N$14=1,Data!B122&lt;&gt;""),Data!B122,IF(AND(Data!$N$14=2,Data!C122&lt;&gt;""),Data!C122,IF(AND(Data!$N$14=3,Data!D122&lt;&gt;""),Data!D122,IF(AND(Data!$N$14=4,Data!E122&lt;&gt;""),Data!E122,IF(AND(Data!$N$14=5,Data!F122&lt;&gt;""),Data!F122,IF(AND(Data!$N$14=6,Data!G122&lt;&gt;""),Data!G122,IF(AND(Data!$N$14=7,Data!H122&lt;&gt;""),Data!H122,IF(AND(Data!$N$14=8,Data!I122&lt;&gt;""),Data!I122,IF(AND(Data!$N$14=9,Data!J122&lt;&gt;""),Data!J122,IF(AND(Data!$N$14=10,Data!K122&lt;&gt;""),Data!K122,""))))))))))</f>
        <v/>
      </c>
    </row>
    <row r="127" spans="1:8" ht="14" x14ac:dyDescent="0.15">
      <c r="A127" s="12">
        <v>1</v>
      </c>
      <c r="B127" s="82" t="str">
        <f>IF(AND(Data!$N$8=1,Data!B123&lt;&gt;""),Data!B123,IF(AND(Data!$N$8=2,Data!C123&lt;&gt;""),Data!C123,IF(AND(Data!$N$8=3,Data!D123&lt;&gt;""),Data!D123,IF(AND(Data!$N$8=4,Data!E123&lt;&gt;""),Data!E123,IF(AND(Data!$N$8=5,Data!F123&lt;&gt;""),Data!F123,IF(AND(Data!$N$8=6,Data!G123&lt;&gt;""),Data!G123,IF(AND(Data!$N$8=7,Data!H123&lt;&gt;""),Data!H123,IF(AND(Data!$N$8=8,Data!I123&lt;&gt;""),Data!I123,IF(AND(Data!$N$8=9,Data!J123&lt;&gt;""),Data!J123,IF(AND(Data!$N$8=10,Data!K123&lt;&gt;""),Data!K123,""))))))))))</f>
        <v/>
      </c>
      <c r="C127" s="83" t="str">
        <f>IF(AND(Data!$N$9=1,Data!B123&lt;&gt;""),Data!B123,IF(AND(Data!$N$9=2,Data!C123&lt;&gt;""),Data!C123,IF(AND(Data!$N$9=3,Data!D123&lt;&gt;""),Data!D123,IF(AND(Data!$N$9=4,Data!E123&lt;&gt;""),Data!E123,IF(AND(Data!$N$9=5,Data!F123&lt;&gt;""),Data!F123,IF(AND(Data!$N$9=6,Data!G123&lt;&gt;""),Data!G123,IF(AND(Data!$N$9=7,Data!H123&lt;&gt;""),Data!H123,IF(AND(Data!$N$9=8,Data!I123&lt;&gt;""),Data!I123,IF(AND(Data!$N$9=9,Data!J123&lt;&gt;""),Data!J123,IF(AND(Data!$N$9=10,Data!K123&lt;&gt;""),Data!K123,""))))))))))</f>
        <v/>
      </c>
      <c r="D127" s="83" t="str">
        <f>IF(AND(Data!$N$10=1,Data!B123&lt;&gt;""),Data!B123,IF(AND(Data!$N$10=2,Data!C123&lt;&gt;""),Data!C123,IF(AND(Data!$N$10=3,Data!D123&lt;&gt;""),Data!D123,IF(AND(Data!$N$10=4,Data!E123&lt;&gt;""),Data!E123,IF(AND(Data!$N$10=5,Data!F123&lt;&gt;""),Data!F123,IF(AND(Data!$N$10=6,Data!G123&lt;&gt;""),Data!G123,IF(AND(Data!$N$10=7,Data!H123&lt;&gt;""),Data!H123,IF(AND(Data!$N$10=8,Data!I123&lt;&gt;""),Data!I123,IF(AND(Data!$N$10=9,Data!J123&lt;&gt;""),Data!J123,IF(AND(Data!$N$10=10,Data!K123&lt;&gt;""),Data!K123,""))))))))))</f>
        <v/>
      </c>
      <c r="E127" s="83" t="str">
        <f>IF(AND(Data!$N$11=1,Data!B123&lt;&gt;""),Data!B123,IF(AND(Data!$N$11=2,Data!C123&lt;&gt;""),Data!C123,IF(AND(Data!$N$11=3,Data!D123&lt;&gt;""),Data!D123,IF(AND(Data!$N$11=4,Data!E123&lt;&gt;""),Data!E123,IF(AND(Data!$N$11=5,Data!F123&lt;&gt;""),Data!F123,IF(AND(Data!$N$11=6,Data!G123&lt;&gt;""),Data!G123,IF(AND(Data!$N$11=7,Data!H123&lt;&gt;""),Data!H123,IF(AND(Data!$N$11=8,Data!I123&lt;&gt;""),Data!I123,IF(AND(Data!$N$11=9,Data!J123&lt;&gt;""),Data!J123,IF(AND(Data!$N$11=10,Data!K123&lt;&gt;""),Data!K123,""))))))))))</f>
        <v/>
      </c>
      <c r="F127" s="83" t="str">
        <f>IF(AND(Data!$N$12=1,Data!B123&lt;&gt;""),Data!B123,IF(AND(Data!$N$12=2,Data!C123&lt;&gt;""),Data!C123,IF(AND(Data!$N$12=3,Data!D123&lt;&gt;""),Data!D123,IF(AND(Data!$N$12=4,Data!E123&lt;&gt;""),Data!E123,IF(AND(Data!$N$12=5,Data!F123&lt;&gt;""),Data!F123,IF(AND(Data!$N$12=6,Data!G123&lt;&gt;""),Data!G123,IF(AND(Data!$N$12=7,Data!H123&lt;&gt;""),Data!H123,IF(AND(Data!$N$12=8,Data!I123&lt;&gt;""),Data!I123,IF(AND(Data!$N$12=9,Data!J123&lt;&gt;""),Data!J123,IF(AND(Data!$N$12=10,Data!K123&lt;&gt;""),Data!K123,""))))))))))</f>
        <v/>
      </c>
      <c r="G127" s="84"/>
      <c r="H127" s="82" t="str">
        <f>IF(AND(Data!$N$14=1,Data!B123&lt;&gt;""),Data!B123,IF(AND(Data!$N$14=2,Data!C123&lt;&gt;""),Data!C123,IF(AND(Data!$N$14=3,Data!D123&lt;&gt;""),Data!D123,IF(AND(Data!$N$14=4,Data!E123&lt;&gt;""),Data!E123,IF(AND(Data!$N$14=5,Data!F123&lt;&gt;""),Data!F123,IF(AND(Data!$N$14=6,Data!G123&lt;&gt;""),Data!G123,IF(AND(Data!$N$14=7,Data!H123&lt;&gt;""),Data!H123,IF(AND(Data!$N$14=8,Data!I123&lt;&gt;""),Data!I123,IF(AND(Data!$N$14=9,Data!J123&lt;&gt;""),Data!J123,IF(AND(Data!$N$14=10,Data!K123&lt;&gt;""),Data!K123,""))))))))))</f>
        <v/>
      </c>
    </row>
    <row r="128" spans="1:8" ht="14" x14ac:dyDescent="0.15">
      <c r="A128" s="12">
        <v>1</v>
      </c>
      <c r="B128" s="82" t="str">
        <f>IF(AND(Data!$N$8=1,Data!B124&lt;&gt;""),Data!B124,IF(AND(Data!$N$8=2,Data!C124&lt;&gt;""),Data!C124,IF(AND(Data!$N$8=3,Data!D124&lt;&gt;""),Data!D124,IF(AND(Data!$N$8=4,Data!E124&lt;&gt;""),Data!E124,IF(AND(Data!$N$8=5,Data!F124&lt;&gt;""),Data!F124,IF(AND(Data!$N$8=6,Data!G124&lt;&gt;""),Data!G124,IF(AND(Data!$N$8=7,Data!H124&lt;&gt;""),Data!H124,IF(AND(Data!$N$8=8,Data!I124&lt;&gt;""),Data!I124,IF(AND(Data!$N$8=9,Data!J124&lt;&gt;""),Data!J124,IF(AND(Data!$N$8=10,Data!K124&lt;&gt;""),Data!K124,""))))))))))</f>
        <v/>
      </c>
      <c r="C128" s="83" t="str">
        <f>IF(AND(Data!$N$9=1,Data!B124&lt;&gt;""),Data!B124,IF(AND(Data!$N$9=2,Data!C124&lt;&gt;""),Data!C124,IF(AND(Data!$N$9=3,Data!D124&lt;&gt;""),Data!D124,IF(AND(Data!$N$9=4,Data!E124&lt;&gt;""),Data!E124,IF(AND(Data!$N$9=5,Data!F124&lt;&gt;""),Data!F124,IF(AND(Data!$N$9=6,Data!G124&lt;&gt;""),Data!G124,IF(AND(Data!$N$9=7,Data!H124&lt;&gt;""),Data!H124,IF(AND(Data!$N$9=8,Data!I124&lt;&gt;""),Data!I124,IF(AND(Data!$N$9=9,Data!J124&lt;&gt;""),Data!J124,IF(AND(Data!$N$9=10,Data!K124&lt;&gt;""),Data!K124,""))))))))))</f>
        <v/>
      </c>
      <c r="D128" s="83" t="str">
        <f>IF(AND(Data!$N$10=1,Data!B124&lt;&gt;""),Data!B124,IF(AND(Data!$N$10=2,Data!C124&lt;&gt;""),Data!C124,IF(AND(Data!$N$10=3,Data!D124&lt;&gt;""),Data!D124,IF(AND(Data!$N$10=4,Data!E124&lt;&gt;""),Data!E124,IF(AND(Data!$N$10=5,Data!F124&lt;&gt;""),Data!F124,IF(AND(Data!$N$10=6,Data!G124&lt;&gt;""),Data!G124,IF(AND(Data!$N$10=7,Data!H124&lt;&gt;""),Data!H124,IF(AND(Data!$N$10=8,Data!I124&lt;&gt;""),Data!I124,IF(AND(Data!$N$10=9,Data!J124&lt;&gt;""),Data!J124,IF(AND(Data!$N$10=10,Data!K124&lt;&gt;""),Data!K124,""))))))))))</f>
        <v/>
      </c>
      <c r="E128" s="83" t="str">
        <f>IF(AND(Data!$N$11=1,Data!B124&lt;&gt;""),Data!B124,IF(AND(Data!$N$11=2,Data!C124&lt;&gt;""),Data!C124,IF(AND(Data!$N$11=3,Data!D124&lt;&gt;""),Data!D124,IF(AND(Data!$N$11=4,Data!E124&lt;&gt;""),Data!E124,IF(AND(Data!$N$11=5,Data!F124&lt;&gt;""),Data!F124,IF(AND(Data!$N$11=6,Data!G124&lt;&gt;""),Data!G124,IF(AND(Data!$N$11=7,Data!H124&lt;&gt;""),Data!H124,IF(AND(Data!$N$11=8,Data!I124&lt;&gt;""),Data!I124,IF(AND(Data!$N$11=9,Data!J124&lt;&gt;""),Data!J124,IF(AND(Data!$N$11=10,Data!K124&lt;&gt;""),Data!K124,""))))))))))</f>
        <v/>
      </c>
      <c r="F128" s="83" t="str">
        <f>IF(AND(Data!$N$12=1,Data!B124&lt;&gt;""),Data!B124,IF(AND(Data!$N$12=2,Data!C124&lt;&gt;""),Data!C124,IF(AND(Data!$N$12=3,Data!D124&lt;&gt;""),Data!D124,IF(AND(Data!$N$12=4,Data!E124&lt;&gt;""),Data!E124,IF(AND(Data!$N$12=5,Data!F124&lt;&gt;""),Data!F124,IF(AND(Data!$N$12=6,Data!G124&lt;&gt;""),Data!G124,IF(AND(Data!$N$12=7,Data!H124&lt;&gt;""),Data!H124,IF(AND(Data!$N$12=8,Data!I124&lt;&gt;""),Data!I124,IF(AND(Data!$N$12=9,Data!J124&lt;&gt;""),Data!J124,IF(AND(Data!$N$12=10,Data!K124&lt;&gt;""),Data!K124,""))))))))))</f>
        <v/>
      </c>
      <c r="G128" s="84"/>
      <c r="H128" s="82" t="str">
        <f>IF(AND(Data!$N$14=1,Data!B124&lt;&gt;""),Data!B124,IF(AND(Data!$N$14=2,Data!C124&lt;&gt;""),Data!C124,IF(AND(Data!$N$14=3,Data!D124&lt;&gt;""),Data!D124,IF(AND(Data!$N$14=4,Data!E124&lt;&gt;""),Data!E124,IF(AND(Data!$N$14=5,Data!F124&lt;&gt;""),Data!F124,IF(AND(Data!$N$14=6,Data!G124&lt;&gt;""),Data!G124,IF(AND(Data!$N$14=7,Data!H124&lt;&gt;""),Data!H124,IF(AND(Data!$N$14=8,Data!I124&lt;&gt;""),Data!I124,IF(AND(Data!$N$14=9,Data!J124&lt;&gt;""),Data!J124,IF(AND(Data!$N$14=10,Data!K124&lt;&gt;""),Data!K124,""))))))))))</f>
        <v/>
      </c>
    </row>
    <row r="129" spans="1:8" ht="14" x14ac:dyDescent="0.15">
      <c r="A129" s="12">
        <v>1</v>
      </c>
      <c r="B129" s="82" t="str">
        <f>IF(AND(Data!$N$8=1,Data!B125&lt;&gt;""),Data!B125,IF(AND(Data!$N$8=2,Data!C125&lt;&gt;""),Data!C125,IF(AND(Data!$N$8=3,Data!D125&lt;&gt;""),Data!D125,IF(AND(Data!$N$8=4,Data!E125&lt;&gt;""),Data!E125,IF(AND(Data!$N$8=5,Data!F125&lt;&gt;""),Data!F125,IF(AND(Data!$N$8=6,Data!G125&lt;&gt;""),Data!G125,IF(AND(Data!$N$8=7,Data!H125&lt;&gt;""),Data!H125,IF(AND(Data!$N$8=8,Data!I125&lt;&gt;""),Data!I125,IF(AND(Data!$N$8=9,Data!J125&lt;&gt;""),Data!J125,IF(AND(Data!$N$8=10,Data!K125&lt;&gt;""),Data!K125,""))))))))))</f>
        <v/>
      </c>
      <c r="C129" s="83" t="str">
        <f>IF(AND(Data!$N$9=1,Data!B125&lt;&gt;""),Data!B125,IF(AND(Data!$N$9=2,Data!C125&lt;&gt;""),Data!C125,IF(AND(Data!$N$9=3,Data!D125&lt;&gt;""),Data!D125,IF(AND(Data!$N$9=4,Data!E125&lt;&gt;""),Data!E125,IF(AND(Data!$N$9=5,Data!F125&lt;&gt;""),Data!F125,IF(AND(Data!$N$9=6,Data!G125&lt;&gt;""),Data!G125,IF(AND(Data!$N$9=7,Data!H125&lt;&gt;""),Data!H125,IF(AND(Data!$N$9=8,Data!I125&lt;&gt;""),Data!I125,IF(AND(Data!$N$9=9,Data!J125&lt;&gt;""),Data!J125,IF(AND(Data!$N$9=10,Data!K125&lt;&gt;""),Data!K125,""))))))))))</f>
        <v/>
      </c>
      <c r="D129" s="83" t="str">
        <f>IF(AND(Data!$N$10=1,Data!B125&lt;&gt;""),Data!B125,IF(AND(Data!$N$10=2,Data!C125&lt;&gt;""),Data!C125,IF(AND(Data!$N$10=3,Data!D125&lt;&gt;""),Data!D125,IF(AND(Data!$N$10=4,Data!E125&lt;&gt;""),Data!E125,IF(AND(Data!$N$10=5,Data!F125&lt;&gt;""),Data!F125,IF(AND(Data!$N$10=6,Data!G125&lt;&gt;""),Data!G125,IF(AND(Data!$N$10=7,Data!H125&lt;&gt;""),Data!H125,IF(AND(Data!$N$10=8,Data!I125&lt;&gt;""),Data!I125,IF(AND(Data!$N$10=9,Data!J125&lt;&gt;""),Data!J125,IF(AND(Data!$N$10=10,Data!K125&lt;&gt;""),Data!K125,""))))))))))</f>
        <v/>
      </c>
      <c r="E129" s="83" t="str">
        <f>IF(AND(Data!$N$11=1,Data!B125&lt;&gt;""),Data!B125,IF(AND(Data!$N$11=2,Data!C125&lt;&gt;""),Data!C125,IF(AND(Data!$N$11=3,Data!D125&lt;&gt;""),Data!D125,IF(AND(Data!$N$11=4,Data!E125&lt;&gt;""),Data!E125,IF(AND(Data!$N$11=5,Data!F125&lt;&gt;""),Data!F125,IF(AND(Data!$N$11=6,Data!G125&lt;&gt;""),Data!G125,IF(AND(Data!$N$11=7,Data!H125&lt;&gt;""),Data!H125,IF(AND(Data!$N$11=8,Data!I125&lt;&gt;""),Data!I125,IF(AND(Data!$N$11=9,Data!J125&lt;&gt;""),Data!J125,IF(AND(Data!$N$11=10,Data!K125&lt;&gt;""),Data!K125,""))))))))))</f>
        <v/>
      </c>
      <c r="F129" s="83" t="str">
        <f>IF(AND(Data!$N$12=1,Data!B125&lt;&gt;""),Data!B125,IF(AND(Data!$N$12=2,Data!C125&lt;&gt;""),Data!C125,IF(AND(Data!$N$12=3,Data!D125&lt;&gt;""),Data!D125,IF(AND(Data!$N$12=4,Data!E125&lt;&gt;""),Data!E125,IF(AND(Data!$N$12=5,Data!F125&lt;&gt;""),Data!F125,IF(AND(Data!$N$12=6,Data!G125&lt;&gt;""),Data!G125,IF(AND(Data!$N$12=7,Data!H125&lt;&gt;""),Data!H125,IF(AND(Data!$N$12=8,Data!I125&lt;&gt;""),Data!I125,IF(AND(Data!$N$12=9,Data!J125&lt;&gt;""),Data!J125,IF(AND(Data!$N$12=10,Data!K125&lt;&gt;""),Data!K125,""))))))))))</f>
        <v/>
      </c>
      <c r="G129" s="84"/>
      <c r="H129" s="82" t="str">
        <f>IF(AND(Data!$N$14=1,Data!B125&lt;&gt;""),Data!B125,IF(AND(Data!$N$14=2,Data!C125&lt;&gt;""),Data!C125,IF(AND(Data!$N$14=3,Data!D125&lt;&gt;""),Data!D125,IF(AND(Data!$N$14=4,Data!E125&lt;&gt;""),Data!E125,IF(AND(Data!$N$14=5,Data!F125&lt;&gt;""),Data!F125,IF(AND(Data!$N$14=6,Data!G125&lt;&gt;""),Data!G125,IF(AND(Data!$N$14=7,Data!H125&lt;&gt;""),Data!H125,IF(AND(Data!$N$14=8,Data!I125&lt;&gt;""),Data!I125,IF(AND(Data!$N$14=9,Data!J125&lt;&gt;""),Data!J125,IF(AND(Data!$N$14=10,Data!K125&lt;&gt;""),Data!K125,""))))))))))</f>
        <v/>
      </c>
    </row>
    <row r="130" spans="1:8" ht="14" x14ac:dyDescent="0.15">
      <c r="A130" s="12">
        <v>1</v>
      </c>
      <c r="B130" s="82" t="str">
        <f>IF(AND(Data!$N$8=1,Data!B126&lt;&gt;""),Data!B126,IF(AND(Data!$N$8=2,Data!C126&lt;&gt;""),Data!C126,IF(AND(Data!$N$8=3,Data!D126&lt;&gt;""),Data!D126,IF(AND(Data!$N$8=4,Data!E126&lt;&gt;""),Data!E126,IF(AND(Data!$N$8=5,Data!F126&lt;&gt;""),Data!F126,IF(AND(Data!$N$8=6,Data!G126&lt;&gt;""),Data!G126,IF(AND(Data!$N$8=7,Data!H126&lt;&gt;""),Data!H126,IF(AND(Data!$N$8=8,Data!I126&lt;&gt;""),Data!I126,IF(AND(Data!$N$8=9,Data!J126&lt;&gt;""),Data!J126,IF(AND(Data!$N$8=10,Data!K126&lt;&gt;""),Data!K126,""))))))))))</f>
        <v/>
      </c>
      <c r="C130" s="83" t="str">
        <f>IF(AND(Data!$N$9=1,Data!B126&lt;&gt;""),Data!B126,IF(AND(Data!$N$9=2,Data!C126&lt;&gt;""),Data!C126,IF(AND(Data!$N$9=3,Data!D126&lt;&gt;""),Data!D126,IF(AND(Data!$N$9=4,Data!E126&lt;&gt;""),Data!E126,IF(AND(Data!$N$9=5,Data!F126&lt;&gt;""),Data!F126,IF(AND(Data!$N$9=6,Data!G126&lt;&gt;""),Data!G126,IF(AND(Data!$N$9=7,Data!H126&lt;&gt;""),Data!H126,IF(AND(Data!$N$9=8,Data!I126&lt;&gt;""),Data!I126,IF(AND(Data!$N$9=9,Data!J126&lt;&gt;""),Data!J126,IF(AND(Data!$N$9=10,Data!K126&lt;&gt;""),Data!K126,""))))))))))</f>
        <v/>
      </c>
      <c r="D130" s="83" t="str">
        <f>IF(AND(Data!$N$10=1,Data!B126&lt;&gt;""),Data!B126,IF(AND(Data!$N$10=2,Data!C126&lt;&gt;""),Data!C126,IF(AND(Data!$N$10=3,Data!D126&lt;&gt;""),Data!D126,IF(AND(Data!$N$10=4,Data!E126&lt;&gt;""),Data!E126,IF(AND(Data!$N$10=5,Data!F126&lt;&gt;""),Data!F126,IF(AND(Data!$N$10=6,Data!G126&lt;&gt;""),Data!G126,IF(AND(Data!$N$10=7,Data!H126&lt;&gt;""),Data!H126,IF(AND(Data!$N$10=8,Data!I126&lt;&gt;""),Data!I126,IF(AND(Data!$N$10=9,Data!J126&lt;&gt;""),Data!J126,IF(AND(Data!$N$10=10,Data!K126&lt;&gt;""),Data!K126,""))))))))))</f>
        <v/>
      </c>
      <c r="E130" s="83" t="str">
        <f>IF(AND(Data!$N$11=1,Data!B126&lt;&gt;""),Data!B126,IF(AND(Data!$N$11=2,Data!C126&lt;&gt;""),Data!C126,IF(AND(Data!$N$11=3,Data!D126&lt;&gt;""),Data!D126,IF(AND(Data!$N$11=4,Data!E126&lt;&gt;""),Data!E126,IF(AND(Data!$N$11=5,Data!F126&lt;&gt;""),Data!F126,IF(AND(Data!$N$11=6,Data!G126&lt;&gt;""),Data!G126,IF(AND(Data!$N$11=7,Data!H126&lt;&gt;""),Data!H126,IF(AND(Data!$N$11=8,Data!I126&lt;&gt;""),Data!I126,IF(AND(Data!$N$11=9,Data!J126&lt;&gt;""),Data!J126,IF(AND(Data!$N$11=10,Data!K126&lt;&gt;""),Data!K126,""))))))))))</f>
        <v/>
      </c>
      <c r="F130" s="83" t="str">
        <f>IF(AND(Data!$N$12=1,Data!B126&lt;&gt;""),Data!B126,IF(AND(Data!$N$12=2,Data!C126&lt;&gt;""),Data!C126,IF(AND(Data!$N$12=3,Data!D126&lt;&gt;""),Data!D126,IF(AND(Data!$N$12=4,Data!E126&lt;&gt;""),Data!E126,IF(AND(Data!$N$12=5,Data!F126&lt;&gt;""),Data!F126,IF(AND(Data!$N$12=6,Data!G126&lt;&gt;""),Data!G126,IF(AND(Data!$N$12=7,Data!H126&lt;&gt;""),Data!H126,IF(AND(Data!$N$12=8,Data!I126&lt;&gt;""),Data!I126,IF(AND(Data!$N$12=9,Data!J126&lt;&gt;""),Data!J126,IF(AND(Data!$N$12=10,Data!K126&lt;&gt;""),Data!K126,""))))))))))</f>
        <v/>
      </c>
      <c r="G130" s="84"/>
      <c r="H130" s="82" t="str">
        <f>IF(AND(Data!$N$14=1,Data!B126&lt;&gt;""),Data!B126,IF(AND(Data!$N$14=2,Data!C126&lt;&gt;""),Data!C126,IF(AND(Data!$N$14=3,Data!D126&lt;&gt;""),Data!D126,IF(AND(Data!$N$14=4,Data!E126&lt;&gt;""),Data!E126,IF(AND(Data!$N$14=5,Data!F126&lt;&gt;""),Data!F126,IF(AND(Data!$N$14=6,Data!G126&lt;&gt;""),Data!G126,IF(AND(Data!$N$14=7,Data!H126&lt;&gt;""),Data!H126,IF(AND(Data!$N$14=8,Data!I126&lt;&gt;""),Data!I126,IF(AND(Data!$N$14=9,Data!J126&lt;&gt;""),Data!J126,IF(AND(Data!$N$14=10,Data!K126&lt;&gt;""),Data!K126,""))))))))))</f>
        <v/>
      </c>
    </row>
    <row r="131" spans="1:8" ht="14" x14ac:dyDescent="0.15">
      <c r="A131" s="12">
        <v>1</v>
      </c>
      <c r="B131" s="82" t="str">
        <f>IF(AND(Data!$N$8=1,Data!B127&lt;&gt;""),Data!B127,IF(AND(Data!$N$8=2,Data!C127&lt;&gt;""),Data!C127,IF(AND(Data!$N$8=3,Data!D127&lt;&gt;""),Data!D127,IF(AND(Data!$N$8=4,Data!E127&lt;&gt;""),Data!E127,IF(AND(Data!$N$8=5,Data!F127&lt;&gt;""),Data!F127,IF(AND(Data!$N$8=6,Data!G127&lt;&gt;""),Data!G127,IF(AND(Data!$N$8=7,Data!H127&lt;&gt;""),Data!H127,IF(AND(Data!$N$8=8,Data!I127&lt;&gt;""),Data!I127,IF(AND(Data!$N$8=9,Data!J127&lt;&gt;""),Data!J127,IF(AND(Data!$N$8=10,Data!K127&lt;&gt;""),Data!K127,""))))))))))</f>
        <v/>
      </c>
      <c r="C131" s="83" t="str">
        <f>IF(AND(Data!$N$9=1,Data!B127&lt;&gt;""),Data!B127,IF(AND(Data!$N$9=2,Data!C127&lt;&gt;""),Data!C127,IF(AND(Data!$N$9=3,Data!D127&lt;&gt;""),Data!D127,IF(AND(Data!$N$9=4,Data!E127&lt;&gt;""),Data!E127,IF(AND(Data!$N$9=5,Data!F127&lt;&gt;""),Data!F127,IF(AND(Data!$N$9=6,Data!G127&lt;&gt;""),Data!G127,IF(AND(Data!$N$9=7,Data!H127&lt;&gt;""),Data!H127,IF(AND(Data!$N$9=8,Data!I127&lt;&gt;""),Data!I127,IF(AND(Data!$N$9=9,Data!J127&lt;&gt;""),Data!J127,IF(AND(Data!$N$9=10,Data!K127&lt;&gt;""),Data!K127,""))))))))))</f>
        <v/>
      </c>
      <c r="D131" s="83" t="str">
        <f>IF(AND(Data!$N$10=1,Data!B127&lt;&gt;""),Data!B127,IF(AND(Data!$N$10=2,Data!C127&lt;&gt;""),Data!C127,IF(AND(Data!$N$10=3,Data!D127&lt;&gt;""),Data!D127,IF(AND(Data!$N$10=4,Data!E127&lt;&gt;""),Data!E127,IF(AND(Data!$N$10=5,Data!F127&lt;&gt;""),Data!F127,IF(AND(Data!$N$10=6,Data!G127&lt;&gt;""),Data!G127,IF(AND(Data!$N$10=7,Data!H127&lt;&gt;""),Data!H127,IF(AND(Data!$N$10=8,Data!I127&lt;&gt;""),Data!I127,IF(AND(Data!$N$10=9,Data!J127&lt;&gt;""),Data!J127,IF(AND(Data!$N$10=10,Data!K127&lt;&gt;""),Data!K127,""))))))))))</f>
        <v/>
      </c>
      <c r="E131" s="83" t="str">
        <f>IF(AND(Data!$N$11=1,Data!B127&lt;&gt;""),Data!B127,IF(AND(Data!$N$11=2,Data!C127&lt;&gt;""),Data!C127,IF(AND(Data!$N$11=3,Data!D127&lt;&gt;""),Data!D127,IF(AND(Data!$N$11=4,Data!E127&lt;&gt;""),Data!E127,IF(AND(Data!$N$11=5,Data!F127&lt;&gt;""),Data!F127,IF(AND(Data!$N$11=6,Data!G127&lt;&gt;""),Data!G127,IF(AND(Data!$N$11=7,Data!H127&lt;&gt;""),Data!H127,IF(AND(Data!$N$11=8,Data!I127&lt;&gt;""),Data!I127,IF(AND(Data!$N$11=9,Data!J127&lt;&gt;""),Data!J127,IF(AND(Data!$N$11=10,Data!K127&lt;&gt;""),Data!K127,""))))))))))</f>
        <v/>
      </c>
      <c r="F131" s="83" t="str">
        <f>IF(AND(Data!$N$12=1,Data!B127&lt;&gt;""),Data!B127,IF(AND(Data!$N$12=2,Data!C127&lt;&gt;""),Data!C127,IF(AND(Data!$N$12=3,Data!D127&lt;&gt;""),Data!D127,IF(AND(Data!$N$12=4,Data!E127&lt;&gt;""),Data!E127,IF(AND(Data!$N$12=5,Data!F127&lt;&gt;""),Data!F127,IF(AND(Data!$N$12=6,Data!G127&lt;&gt;""),Data!G127,IF(AND(Data!$N$12=7,Data!H127&lt;&gt;""),Data!H127,IF(AND(Data!$N$12=8,Data!I127&lt;&gt;""),Data!I127,IF(AND(Data!$N$12=9,Data!J127&lt;&gt;""),Data!J127,IF(AND(Data!$N$12=10,Data!K127&lt;&gt;""),Data!K127,""))))))))))</f>
        <v/>
      </c>
      <c r="G131" s="84"/>
      <c r="H131" s="82" t="str">
        <f>IF(AND(Data!$N$14=1,Data!B127&lt;&gt;""),Data!B127,IF(AND(Data!$N$14=2,Data!C127&lt;&gt;""),Data!C127,IF(AND(Data!$N$14=3,Data!D127&lt;&gt;""),Data!D127,IF(AND(Data!$N$14=4,Data!E127&lt;&gt;""),Data!E127,IF(AND(Data!$N$14=5,Data!F127&lt;&gt;""),Data!F127,IF(AND(Data!$N$14=6,Data!G127&lt;&gt;""),Data!G127,IF(AND(Data!$N$14=7,Data!H127&lt;&gt;""),Data!H127,IF(AND(Data!$N$14=8,Data!I127&lt;&gt;""),Data!I127,IF(AND(Data!$N$14=9,Data!J127&lt;&gt;""),Data!J127,IF(AND(Data!$N$14=10,Data!K127&lt;&gt;""),Data!K127,""))))))))))</f>
        <v/>
      </c>
    </row>
    <row r="132" spans="1:8" ht="14" x14ac:dyDescent="0.15">
      <c r="A132" s="12">
        <v>1</v>
      </c>
      <c r="B132" s="82" t="str">
        <f>IF(AND(Data!$N$8=1,Data!B128&lt;&gt;""),Data!B128,IF(AND(Data!$N$8=2,Data!C128&lt;&gt;""),Data!C128,IF(AND(Data!$N$8=3,Data!D128&lt;&gt;""),Data!D128,IF(AND(Data!$N$8=4,Data!E128&lt;&gt;""),Data!E128,IF(AND(Data!$N$8=5,Data!F128&lt;&gt;""),Data!F128,IF(AND(Data!$N$8=6,Data!G128&lt;&gt;""),Data!G128,IF(AND(Data!$N$8=7,Data!H128&lt;&gt;""),Data!H128,IF(AND(Data!$N$8=8,Data!I128&lt;&gt;""),Data!I128,IF(AND(Data!$N$8=9,Data!J128&lt;&gt;""),Data!J128,IF(AND(Data!$N$8=10,Data!K128&lt;&gt;""),Data!K128,""))))))))))</f>
        <v/>
      </c>
      <c r="C132" s="83" t="str">
        <f>IF(AND(Data!$N$9=1,Data!B128&lt;&gt;""),Data!B128,IF(AND(Data!$N$9=2,Data!C128&lt;&gt;""),Data!C128,IF(AND(Data!$N$9=3,Data!D128&lt;&gt;""),Data!D128,IF(AND(Data!$N$9=4,Data!E128&lt;&gt;""),Data!E128,IF(AND(Data!$N$9=5,Data!F128&lt;&gt;""),Data!F128,IF(AND(Data!$N$9=6,Data!G128&lt;&gt;""),Data!G128,IF(AND(Data!$N$9=7,Data!H128&lt;&gt;""),Data!H128,IF(AND(Data!$N$9=8,Data!I128&lt;&gt;""),Data!I128,IF(AND(Data!$N$9=9,Data!J128&lt;&gt;""),Data!J128,IF(AND(Data!$N$9=10,Data!K128&lt;&gt;""),Data!K128,""))))))))))</f>
        <v/>
      </c>
      <c r="D132" s="83" t="str">
        <f>IF(AND(Data!$N$10=1,Data!B128&lt;&gt;""),Data!B128,IF(AND(Data!$N$10=2,Data!C128&lt;&gt;""),Data!C128,IF(AND(Data!$N$10=3,Data!D128&lt;&gt;""),Data!D128,IF(AND(Data!$N$10=4,Data!E128&lt;&gt;""),Data!E128,IF(AND(Data!$N$10=5,Data!F128&lt;&gt;""),Data!F128,IF(AND(Data!$N$10=6,Data!G128&lt;&gt;""),Data!G128,IF(AND(Data!$N$10=7,Data!H128&lt;&gt;""),Data!H128,IF(AND(Data!$N$10=8,Data!I128&lt;&gt;""),Data!I128,IF(AND(Data!$N$10=9,Data!J128&lt;&gt;""),Data!J128,IF(AND(Data!$N$10=10,Data!K128&lt;&gt;""),Data!K128,""))))))))))</f>
        <v/>
      </c>
      <c r="E132" s="83" t="str">
        <f>IF(AND(Data!$N$11=1,Data!B128&lt;&gt;""),Data!B128,IF(AND(Data!$N$11=2,Data!C128&lt;&gt;""),Data!C128,IF(AND(Data!$N$11=3,Data!D128&lt;&gt;""),Data!D128,IF(AND(Data!$N$11=4,Data!E128&lt;&gt;""),Data!E128,IF(AND(Data!$N$11=5,Data!F128&lt;&gt;""),Data!F128,IF(AND(Data!$N$11=6,Data!G128&lt;&gt;""),Data!G128,IF(AND(Data!$N$11=7,Data!H128&lt;&gt;""),Data!H128,IF(AND(Data!$N$11=8,Data!I128&lt;&gt;""),Data!I128,IF(AND(Data!$N$11=9,Data!J128&lt;&gt;""),Data!J128,IF(AND(Data!$N$11=10,Data!K128&lt;&gt;""),Data!K128,""))))))))))</f>
        <v/>
      </c>
      <c r="F132" s="83" t="str">
        <f>IF(AND(Data!$N$12=1,Data!B128&lt;&gt;""),Data!B128,IF(AND(Data!$N$12=2,Data!C128&lt;&gt;""),Data!C128,IF(AND(Data!$N$12=3,Data!D128&lt;&gt;""),Data!D128,IF(AND(Data!$N$12=4,Data!E128&lt;&gt;""),Data!E128,IF(AND(Data!$N$12=5,Data!F128&lt;&gt;""),Data!F128,IF(AND(Data!$N$12=6,Data!G128&lt;&gt;""),Data!G128,IF(AND(Data!$N$12=7,Data!H128&lt;&gt;""),Data!H128,IF(AND(Data!$N$12=8,Data!I128&lt;&gt;""),Data!I128,IF(AND(Data!$N$12=9,Data!J128&lt;&gt;""),Data!J128,IF(AND(Data!$N$12=10,Data!K128&lt;&gt;""),Data!K128,""))))))))))</f>
        <v/>
      </c>
      <c r="G132" s="84"/>
      <c r="H132" s="82" t="str">
        <f>IF(AND(Data!$N$14=1,Data!B128&lt;&gt;""),Data!B128,IF(AND(Data!$N$14=2,Data!C128&lt;&gt;""),Data!C128,IF(AND(Data!$N$14=3,Data!D128&lt;&gt;""),Data!D128,IF(AND(Data!$N$14=4,Data!E128&lt;&gt;""),Data!E128,IF(AND(Data!$N$14=5,Data!F128&lt;&gt;""),Data!F128,IF(AND(Data!$N$14=6,Data!G128&lt;&gt;""),Data!G128,IF(AND(Data!$N$14=7,Data!H128&lt;&gt;""),Data!H128,IF(AND(Data!$N$14=8,Data!I128&lt;&gt;""),Data!I128,IF(AND(Data!$N$14=9,Data!J128&lt;&gt;""),Data!J128,IF(AND(Data!$N$14=10,Data!K128&lt;&gt;""),Data!K128,""))))))))))</f>
        <v/>
      </c>
    </row>
    <row r="133" spans="1:8" ht="14" x14ac:dyDescent="0.15">
      <c r="A133" s="12">
        <v>1</v>
      </c>
      <c r="B133" s="82" t="str">
        <f>IF(AND(Data!$N$8=1,Data!B129&lt;&gt;""),Data!B129,IF(AND(Data!$N$8=2,Data!C129&lt;&gt;""),Data!C129,IF(AND(Data!$N$8=3,Data!D129&lt;&gt;""),Data!D129,IF(AND(Data!$N$8=4,Data!E129&lt;&gt;""),Data!E129,IF(AND(Data!$N$8=5,Data!F129&lt;&gt;""),Data!F129,IF(AND(Data!$N$8=6,Data!G129&lt;&gt;""),Data!G129,IF(AND(Data!$N$8=7,Data!H129&lt;&gt;""),Data!H129,IF(AND(Data!$N$8=8,Data!I129&lt;&gt;""),Data!I129,IF(AND(Data!$N$8=9,Data!J129&lt;&gt;""),Data!J129,IF(AND(Data!$N$8=10,Data!K129&lt;&gt;""),Data!K129,""))))))))))</f>
        <v/>
      </c>
      <c r="C133" s="83" t="str">
        <f>IF(AND(Data!$N$9=1,Data!B129&lt;&gt;""),Data!B129,IF(AND(Data!$N$9=2,Data!C129&lt;&gt;""),Data!C129,IF(AND(Data!$N$9=3,Data!D129&lt;&gt;""),Data!D129,IF(AND(Data!$N$9=4,Data!E129&lt;&gt;""),Data!E129,IF(AND(Data!$N$9=5,Data!F129&lt;&gt;""),Data!F129,IF(AND(Data!$N$9=6,Data!G129&lt;&gt;""),Data!G129,IF(AND(Data!$N$9=7,Data!H129&lt;&gt;""),Data!H129,IF(AND(Data!$N$9=8,Data!I129&lt;&gt;""),Data!I129,IF(AND(Data!$N$9=9,Data!J129&lt;&gt;""),Data!J129,IF(AND(Data!$N$9=10,Data!K129&lt;&gt;""),Data!K129,""))))))))))</f>
        <v/>
      </c>
      <c r="D133" s="83" t="str">
        <f>IF(AND(Data!$N$10=1,Data!B129&lt;&gt;""),Data!B129,IF(AND(Data!$N$10=2,Data!C129&lt;&gt;""),Data!C129,IF(AND(Data!$N$10=3,Data!D129&lt;&gt;""),Data!D129,IF(AND(Data!$N$10=4,Data!E129&lt;&gt;""),Data!E129,IF(AND(Data!$N$10=5,Data!F129&lt;&gt;""),Data!F129,IF(AND(Data!$N$10=6,Data!G129&lt;&gt;""),Data!G129,IF(AND(Data!$N$10=7,Data!H129&lt;&gt;""),Data!H129,IF(AND(Data!$N$10=8,Data!I129&lt;&gt;""),Data!I129,IF(AND(Data!$N$10=9,Data!J129&lt;&gt;""),Data!J129,IF(AND(Data!$N$10=10,Data!K129&lt;&gt;""),Data!K129,""))))))))))</f>
        <v/>
      </c>
      <c r="E133" s="83" t="str">
        <f>IF(AND(Data!$N$11=1,Data!B129&lt;&gt;""),Data!B129,IF(AND(Data!$N$11=2,Data!C129&lt;&gt;""),Data!C129,IF(AND(Data!$N$11=3,Data!D129&lt;&gt;""),Data!D129,IF(AND(Data!$N$11=4,Data!E129&lt;&gt;""),Data!E129,IF(AND(Data!$N$11=5,Data!F129&lt;&gt;""),Data!F129,IF(AND(Data!$N$11=6,Data!G129&lt;&gt;""),Data!G129,IF(AND(Data!$N$11=7,Data!H129&lt;&gt;""),Data!H129,IF(AND(Data!$N$11=8,Data!I129&lt;&gt;""),Data!I129,IF(AND(Data!$N$11=9,Data!J129&lt;&gt;""),Data!J129,IF(AND(Data!$N$11=10,Data!K129&lt;&gt;""),Data!K129,""))))))))))</f>
        <v/>
      </c>
      <c r="F133" s="83" t="str">
        <f>IF(AND(Data!$N$12=1,Data!B129&lt;&gt;""),Data!B129,IF(AND(Data!$N$12=2,Data!C129&lt;&gt;""),Data!C129,IF(AND(Data!$N$12=3,Data!D129&lt;&gt;""),Data!D129,IF(AND(Data!$N$12=4,Data!E129&lt;&gt;""),Data!E129,IF(AND(Data!$N$12=5,Data!F129&lt;&gt;""),Data!F129,IF(AND(Data!$N$12=6,Data!G129&lt;&gt;""),Data!G129,IF(AND(Data!$N$12=7,Data!H129&lt;&gt;""),Data!H129,IF(AND(Data!$N$12=8,Data!I129&lt;&gt;""),Data!I129,IF(AND(Data!$N$12=9,Data!J129&lt;&gt;""),Data!J129,IF(AND(Data!$N$12=10,Data!K129&lt;&gt;""),Data!K129,""))))))))))</f>
        <v/>
      </c>
      <c r="G133" s="84"/>
      <c r="H133" s="82" t="str">
        <f>IF(AND(Data!$N$14=1,Data!B129&lt;&gt;""),Data!B129,IF(AND(Data!$N$14=2,Data!C129&lt;&gt;""),Data!C129,IF(AND(Data!$N$14=3,Data!D129&lt;&gt;""),Data!D129,IF(AND(Data!$N$14=4,Data!E129&lt;&gt;""),Data!E129,IF(AND(Data!$N$14=5,Data!F129&lt;&gt;""),Data!F129,IF(AND(Data!$N$14=6,Data!G129&lt;&gt;""),Data!G129,IF(AND(Data!$N$14=7,Data!H129&lt;&gt;""),Data!H129,IF(AND(Data!$N$14=8,Data!I129&lt;&gt;""),Data!I129,IF(AND(Data!$N$14=9,Data!J129&lt;&gt;""),Data!J129,IF(AND(Data!$N$14=10,Data!K129&lt;&gt;""),Data!K129,""))))))))))</f>
        <v/>
      </c>
    </row>
    <row r="134" spans="1:8" ht="14" x14ac:dyDescent="0.15">
      <c r="A134" s="12">
        <v>1</v>
      </c>
      <c r="B134" s="82" t="str">
        <f>IF(AND(Data!$N$8=1,Data!B130&lt;&gt;""),Data!B130,IF(AND(Data!$N$8=2,Data!C130&lt;&gt;""),Data!C130,IF(AND(Data!$N$8=3,Data!D130&lt;&gt;""),Data!D130,IF(AND(Data!$N$8=4,Data!E130&lt;&gt;""),Data!E130,IF(AND(Data!$N$8=5,Data!F130&lt;&gt;""),Data!F130,IF(AND(Data!$N$8=6,Data!G130&lt;&gt;""),Data!G130,IF(AND(Data!$N$8=7,Data!H130&lt;&gt;""),Data!H130,IF(AND(Data!$N$8=8,Data!I130&lt;&gt;""),Data!I130,IF(AND(Data!$N$8=9,Data!J130&lt;&gt;""),Data!J130,IF(AND(Data!$N$8=10,Data!K130&lt;&gt;""),Data!K130,""))))))))))</f>
        <v/>
      </c>
      <c r="C134" s="83" t="str">
        <f>IF(AND(Data!$N$9=1,Data!B130&lt;&gt;""),Data!B130,IF(AND(Data!$N$9=2,Data!C130&lt;&gt;""),Data!C130,IF(AND(Data!$N$9=3,Data!D130&lt;&gt;""),Data!D130,IF(AND(Data!$N$9=4,Data!E130&lt;&gt;""),Data!E130,IF(AND(Data!$N$9=5,Data!F130&lt;&gt;""),Data!F130,IF(AND(Data!$N$9=6,Data!G130&lt;&gt;""),Data!G130,IF(AND(Data!$N$9=7,Data!H130&lt;&gt;""),Data!H130,IF(AND(Data!$N$9=8,Data!I130&lt;&gt;""),Data!I130,IF(AND(Data!$N$9=9,Data!J130&lt;&gt;""),Data!J130,IF(AND(Data!$N$9=10,Data!K130&lt;&gt;""),Data!K130,""))))))))))</f>
        <v/>
      </c>
      <c r="D134" s="83" t="str">
        <f>IF(AND(Data!$N$10=1,Data!B130&lt;&gt;""),Data!B130,IF(AND(Data!$N$10=2,Data!C130&lt;&gt;""),Data!C130,IF(AND(Data!$N$10=3,Data!D130&lt;&gt;""),Data!D130,IF(AND(Data!$N$10=4,Data!E130&lt;&gt;""),Data!E130,IF(AND(Data!$N$10=5,Data!F130&lt;&gt;""),Data!F130,IF(AND(Data!$N$10=6,Data!G130&lt;&gt;""),Data!G130,IF(AND(Data!$N$10=7,Data!H130&lt;&gt;""),Data!H130,IF(AND(Data!$N$10=8,Data!I130&lt;&gt;""),Data!I130,IF(AND(Data!$N$10=9,Data!J130&lt;&gt;""),Data!J130,IF(AND(Data!$N$10=10,Data!K130&lt;&gt;""),Data!K130,""))))))))))</f>
        <v/>
      </c>
      <c r="E134" s="83" t="str">
        <f>IF(AND(Data!$N$11=1,Data!B130&lt;&gt;""),Data!B130,IF(AND(Data!$N$11=2,Data!C130&lt;&gt;""),Data!C130,IF(AND(Data!$N$11=3,Data!D130&lt;&gt;""),Data!D130,IF(AND(Data!$N$11=4,Data!E130&lt;&gt;""),Data!E130,IF(AND(Data!$N$11=5,Data!F130&lt;&gt;""),Data!F130,IF(AND(Data!$N$11=6,Data!G130&lt;&gt;""),Data!G130,IF(AND(Data!$N$11=7,Data!H130&lt;&gt;""),Data!H130,IF(AND(Data!$N$11=8,Data!I130&lt;&gt;""),Data!I130,IF(AND(Data!$N$11=9,Data!J130&lt;&gt;""),Data!J130,IF(AND(Data!$N$11=10,Data!K130&lt;&gt;""),Data!K130,""))))))))))</f>
        <v/>
      </c>
      <c r="F134" s="83" t="str">
        <f>IF(AND(Data!$N$12=1,Data!B130&lt;&gt;""),Data!B130,IF(AND(Data!$N$12=2,Data!C130&lt;&gt;""),Data!C130,IF(AND(Data!$N$12=3,Data!D130&lt;&gt;""),Data!D130,IF(AND(Data!$N$12=4,Data!E130&lt;&gt;""),Data!E130,IF(AND(Data!$N$12=5,Data!F130&lt;&gt;""),Data!F130,IF(AND(Data!$N$12=6,Data!G130&lt;&gt;""),Data!G130,IF(AND(Data!$N$12=7,Data!H130&lt;&gt;""),Data!H130,IF(AND(Data!$N$12=8,Data!I130&lt;&gt;""),Data!I130,IF(AND(Data!$N$12=9,Data!J130&lt;&gt;""),Data!J130,IF(AND(Data!$N$12=10,Data!K130&lt;&gt;""),Data!K130,""))))))))))</f>
        <v/>
      </c>
      <c r="G134" s="84"/>
      <c r="H134" s="82" t="str">
        <f>IF(AND(Data!$N$14=1,Data!B130&lt;&gt;""),Data!B130,IF(AND(Data!$N$14=2,Data!C130&lt;&gt;""),Data!C130,IF(AND(Data!$N$14=3,Data!D130&lt;&gt;""),Data!D130,IF(AND(Data!$N$14=4,Data!E130&lt;&gt;""),Data!E130,IF(AND(Data!$N$14=5,Data!F130&lt;&gt;""),Data!F130,IF(AND(Data!$N$14=6,Data!G130&lt;&gt;""),Data!G130,IF(AND(Data!$N$14=7,Data!H130&lt;&gt;""),Data!H130,IF(AND(Data!$N$14=8,Data!I130&lt;&gt;""),Data!I130,IF(AND(Data!$N$14=9,Data!J130&lt;&gt;""),Data!J130,IF(AND(Data!$N$14=10,Data!K130&lt;&gt;""),Data!K130,""))))))))))</f>
        <v/>
      </c>
    </row>
    <row r="135" spans="1:8" ht="14" x14ac:dyDescent="0.15">
      <c r="A135" s="12">
        <v>1</v>
      </c>
      <c r="B135" s="82" t="str">
        <f>IF(AND(Data!$N$8=1,Data!B131&lt;&gt;""),Data!B131,IF(AND(Data!$N$8=2,Data!C131&lt;&gt;""),Data!C131,IF(AND(Data!$N$8=3,Data!D131&lt;&gt;""),Data!D131,IF(AND(Data!$N$8=4,Data!E131&lt;&gt;""),Data!E131,IF(AND(Data!$N$8=5,Data!F131&lt;&gt;""),Data!F131,IF(AND(Data!$N$8=6,Data!G131&lt;&gt;""),Data!G131,IF(AND(Data!$N$8=7,Data!H131&lt;&gt;""),Data!H131,IF(AND(Data!$N$8=8,Data!I131&lt;&gt;""),Data!I131,IF(AND(Data!$N$8=9,Data!J131&lt;&gt;""),Data!J131,IF(AND(Data!$N$8=10,Data!K131&lt;&gt;""),Data!K131,""))))))))))</f>
        <v/>
      </c>
      <c r="C135" s="83" t="str">
        <f>IF(AND(Data!$N$9=1,Data!B131&lt;&gt;""),Data!B131,IF(AND(Data!$N$9=2,Data!C131&lt;&gt;""),Data!C131,IF(AND(Data!$N$9=3,Data!D131&lt;&gt;""),Data!D131,IF(AND(Data!$N$9=4,Data!E131&lt;&gt;""),Data!E131,IF(AND(Data!$N$9=5,Data!F131&lt;&gt;""),Data!F131,IF(AND(Data!$N$9=6,Data!G131&lt;&gt;""),Data!G131,IF(AND(Data!$N$9=7,Data!H131&lt;&gt;""),Data!H131,IF(AND(Data!$N$9=8,Data!I131&lt;&gt;""),Data!I131,IF(AND(Data!$N$9=9,Data!J131&lt;&gt;""),Data!J131,IF(AND(Data!$N$9=10,Data!K131&lt;&gt;""),Data!K131,""))))))))))</f>
        <v/>
      </c>
      <c r="D135" s="83" t="str">
        <f>IF(AND(Data!$N$10=1,Data!B131&lt;&gt;""),Data!B131,IF(AND(Data!$N$10=2,Data!C131&lt;&gt;""),Data!C131,IF(AND(Data!$N$10=3,Data!D131&lt;&gt;""),Data!D131,IF(AND(Data!$N$10=4,Data!E131&lt;&gt;""),Data!E131,IF(AND(Data!$N$10=5,Data!F131&lt;&gt;""),Data!F131,IF(AND(Data!$N$10=6,Data!G131&lt;&gt;""),Data!G131,IF(AND(Data!$N$10=7,Data!H131&lt;&gt;""),Data!H131,IF(AND(Data!$N$10=8,Data!I131&lt;&gt;""),Data!I131,IF(AND(Data!$N$10=9,Data!J131&lt;&gt;""),Data!J131,IF(AND(Data!$N$10=10,Data!K131&lt;&gt;""),Data!K131,""))))))))))</f>
        <v/>
      </c>
      <c r="E135" s="83" t="str">
        <f>IF(AND(Data!$N$11=1,Data!B131&lt;&gt;""),Data!B131,IF(AND(Data!$N$11=2,Data!C131&lt;&gt;""),Data!C131,IF(AND(Data!$N$11=3,Data!D131&lt;&gt;""),Data!D131,IF(AND(Data!$N$11=4,Data!E131&lt;&gt;""),Data!E131,IF(AND(Data!$N$11=5,Data!F131&lt;&gt;""),Data!F131,IF(AND(Data!$N$11=6,Data!G131&lt;&gt;""),Data!G131,IF(AND(Data!$N$11=7,Data!H131&lt;&gt;""),Data!H131,IF(AND(Data!$N$11=8,Data!I131&lt;&gt;""),Data!I131,IF(AND(Data!$N$11=9,Data!J131&lt;&gt;""),Data!J131,IF(AND(Data!$N$11=10,Data!K131&lt;&gt;""),Data!K131,""))))))))))</f>
        <v/>
      </c>
      <c r="F135" s="83" t="str">
        <f>IF(AND(Data!$N$12=1,Data!B131&lt;&gt;""),Data!B131,IF(AND(Data!$N$12=2,Data!C131&lt;&gt;""),Data!C131,IF(AND(Data!$N$12=3,Data!D131&lt;&gt;""),Data!D131,IF(AND(Data!$N$12=4,Data!E131&lt;&gt;""),Data!E131,IF(AND(Data!$N$12=5,Data!F131&lt;&gt;""),Data!F131,IF(AND(Data!$N$12=6,Data!G131&lt;&gt;""),Data!G131,IF(AND(Data!$N$12=7,Data!H131&lt;&gt;""),Data!H131,IF(AND(Data!$N$12=8,Data!I131&lt;&gt;""),Data!I131,IF(AND(Data!$N$12=9,Data!J131&lt;&gt;""),Data!J131,IF(AND(Data!$N$12=10,Data!K131&lt;&gt;""),Data!K131,""))))))))))</f>
        <v/>
      </c>
      <c r="G135" s="84"/>
      <c r="H135" s="82" t="str">
        <f>IF(AND(Data!$N$14=1,Data!B131&lt;&gt;""),Data!B131,IF(AND(Data!$N$14=2,Data!C131&lt;&gt;""),Data!C131,IF(AND(Data!$N$14=3,Data!D131&lt;&gt;""),Data!D131,IF(AND(Data!$N$14=4,Data!E131&lt;&gt;""),Data!E131,IF(AND(Data!$N$14=5,Data!F131&lt;&gt;""),Data!F131,IF(AND(Data!$N$14=6,Data!G131&lt;&gt;""),Data!G131,IF(AND(Data!$N$14=7,Data!H131&lt;&gt;""),Data!H131,IF(AND(Data!$N$14=8,Data!I131&lt;&gt;""),Data!I131,IF(AND(Data!$N$14=9,Data!J131&lt;&gt;""),Data!J131,IF(AND(Data!$N$14=10,Data!K131&lt;&gt;""),Data!K131,""))))))))))</f>
        <v/>
      </c>
    </row>
    <row r="136" spans="1:8" ht="14" x14ac:dyDescent="0.15">
      <c r="A136" s="12">
        <v>1</v>
      </c>
      <c r="B136" s="82" t="str">
        <f>IF(AND(Data!$N$8=1,Data!B132&lt;&gt;""),Data!B132,IF(AND(Data!$N$8=2,Data!C132&lt;&gt;""),Data!C132,IF(AND(Data!$N$8=3,Data!D132&lt;&gt;""),Data!D132,IF(AND(Data!$N$8=4,Data!E132&lt;&gt;""),Data!E132,IF(AND(Data!$N$8=5,Data!F132&lt;&gt;""),Data!F132,IF(AND(Data!$N$8=6,Data!G132&lt;&gt;""),Data!G132,IF(AND(Data!$N$8=7,Data!H132&lt;&gt;""),Data!H132,IF(AND(Data!$N$8=8,Data!I132&lt;&gt;""),Data!I132,IF(AND(Data!$N$8=9,Data!J132&lt;&gt;""),Data!J132,IF(AND(Data!$N$8=10,Data!K132&lt;&gt;""),Data!K132,""))))))))))</f>
        <v/>
      </c>
      <c r="C136" s="83" t="str">
        <f>IF(AND(Data!$N$9=1,Data!B132&lt;&gt;""),Data!B132,IF(AND(Data!$N$9=2,Data!C132&lt;&gt;""),Data!C132,IF(AND(Data!$N$9=3,Data!D132&lt;&gt;""),Data!D132,IF(AND(Data!$N$9=4,Data!E132&lt;&gt;""),Data!E132,IF(AND(Data!$N$9=5,Data!F132&lt;&gt;""),Data!F132,IF(AND(Data!$N$9=6,Data!G132&lt;&gt;""),Data!G132,IF(AND(Data!$N$9=7,Data!H132&lt;&gt;""),Data!H132,IF(AND(Data!$N$9=8,Data!I132&lt;&gt;""),Data!I132,IF(AND(Data!$N$9=9,Data!J132&lt;&gt;""),Data!J132,IF(AND(Data!$N$9=10,Data!K132&lt;&gt;""),Data!K132,""))))))))))</f>
        <v/>
      </c>
      <c r="D136" s="83" t="str">
        <f>IF(AND(Data!$N$10=1,Data!B132&lt;&gt;""),Data!B132,IF(AND(Data!$N$10=2,Data!C132&lt;&gt;""),Data!C132,IF(AND(Data!$N$10=3,Data!D132&lt;&gt;""),Data!D132,IF(AND(Data!$N$10=4,Data!E132&lt;&gt;""),Data!E132,IF(AND(Data!$N$10=5,Data!F132&lt;&gt;""),Data!F132,IF(AND(Data!$N$10=6,Data!G132&lt;&gt;""),Data!G132,IF(AND(Data!$N$10=7,Data!H132&lt;&gt;""),Data!H132,IF(AND(Data!$N$10=8,Data!I132&lt;&gt;""),Data!I132,IF(AND(Data!$N$10=9,Data!J132&lt;&gt;""),Data!J132,IF(AND(Data!$N$10=10,Data!K132&lt;&gt;""),Data!K132,""))))))))))</f>
        <v/>
      </c>
      <c r="E136" s="83" t="str">
        <f>IF(AND(Data!$N$11=1,Data!B132&lt;&gt;""),Data!B132,IF(AND(Data!$N$11=2,Data!C132&lt;&gt;""),Data!C132,IF(AND(Data!$N$11=3,Data!D132&lt;&gt;""),Data!D132,IF(AND(Data!$N$11=4,Data!E132&lt;&gt;""),Data!E132,IF(AND(Data!$N$11=5,Data!F132&lt;&gt;""),Data!F132,IF(AND(Data!$N$11=6,Data!G132&lt;&gt;""),Data!G132,IF(AND(Data!$N$11=7,Data!H132&lt;&gt;""),Data!H132,IF(AND(Data!$N$11=8,Data!I132&lt;&gt;""),Data!I132,IF(AND(Data!$N$11=9,Data!J132&lt;&gt;""),Data!J132,IF(AND(Data!$N$11=10,Data!K132&lt;&gt;""),Data!K132,""))))))))))</f>
        <v/>
      </c>
      <c r="F136" s="83" t="str">
        <f>IF(AND(Data!$N$12=1,Data!B132&lt;&gt;""),Data!B132,IF(AND(Data!$N$12=2,Data!C132&lt;&gt;""),Data!C132,IF(AND(Data!$N$12=3,Data!D132&lt;&gt;""),Data!D132,IF(AND(Data!$N$12=4,Data!E132&lt;&gt;""),Data!E132,IF(AND(Data!$N$12=5,Data!F132&lt;&gt;""),Data!F132,IF(AND(Data!$N$12=6,Data!G132&lt;&gt;""),Data!G132,IF(AND(Data!$N$12=7,Data!H132&lt;&gt;""),Data!H132,IF(AND(Data!$N$12=8,Data!I132&lt;&gt;""),Data!I132,IF(AND(Data!$N$12=9,Data!J132&lt;&gt;""),Data!J132,IF(AND(Data!$N$12=10,Data!K132&lt;&gt;""),Data!K132,""))))))))))</f>
        <v/>
      </c>
      <c r="G136" s="84"/>
      <c r="H136" s="82" t="str">
        <f>IF(AND(Data!$N$14=1,Data!B132&lt;&gt;""),Data!B132,IF(AND(Data!$N$14=2,Data!C132&lt;&gt;""),Data!C132,IF(AND(Data!$N$14=3,Data!D132&lt;&gt;""),Data!D132,IF(AND(Data!$N$14=4,Data!E132&lt;&gt;""),Data!E132,IF(AND(Data!$N$14=5,Data!F132&lt;&gt;""),Data!F132,IF(AND(Data!$N$14=6,Data!G132&lt;&gt;""),Data!G132,IF(AND(Data!$N$14=7,Data!H132&lt;&gt;""),Data!H132,IF(AND(Data!$N$14=8,Data!I132&lt;&gt;""),Data!I132,IF(AND(Data!$N$14=9,Data!J132&lt;&gt;""),Data!J132,IF(AND(Data!$N$14=10,Data!K132&lt;&gt;""),Data!K132,""))))))))))</f>
        <v/>
      </c>
    </row>
    <row r="137" spans="1:8" ht="14" x14ac:dyDescent="0.15">
      <c r="A137" s="12">
        <v>1</v>
      </c>
      <c r="B137" s="82" t="str">
        <f>IF(AND(Data!$N$8=1,Data!B133&lt;&gt;""),Data!B133,IF(AND(Data!$N$8=2,Data!C133&lt;&gt;""),Data!C133,IF(AND(Data!$N$8=3,Data!D133&lt;&gt;""),Data!D133,IF(AND(Data!$N$8=4,Data!E133&lt;&gt;""),Data!E133,IF(AND(Data!$N$8=5,Data!F133&lt;&gt;""),Data!F133,IF(AND(Data!$N$8=6,Data!G133&lt;&gt;""),Data!G133,IF(AND(Data!$N$8=7,Data!H133&lt;&gt;""),Data!H133,IF(AND(Data!$N$8=8,Data!I133&lt;&gt;""),Data!I133,IF(AND(Data!$N$8=9,Data!J133&lt;&gt;""),Data!J133,IF(AND(Data!$N$8=10,Data!K133&lt;&gt;""),Data!K133,""))))))))))</f>
        <v/>
      </c>
      <c r="C137" s="83" t="str">
        <f>IF(AND(Data!$N$9=1,Data!B133&lt;&gt;""),Data!B133,IF(AND(Data!$N$9=2,Data!C133&lt;&gt;""),Data!C133,IF(AND(Data!$N$9=3,Data!D133&lt;&gt;""),Data!D133,IF(AND(Data!$N$9=4,Data!E133&lt;&gt;""),Data!E133,IF(AND(Data!$N$9=5,Data!F133&lt;&gt;""),Data!F133,IF(AND(Data!$N$9=6,Data!G133&lt;&gt;""),Data!G133,IF(AND(Data!$N$9=7,Data!H133&lt;&gt;""),Data!H133,IF(AND(Data!$N$9=8,Data!I133&lt;&gt;""),Data!I133,IF(AND(Data!$N$9=9,Data!J133&lt;&gt;""),Data!J133,IF(AND(Data!$N$9=10,Data!K133&lt;&gt;""),Data!K133,""))))))))))</f>
        <v/>
      </c>
      <c r="D137" s="83" t="str">
        <f>IF(AND(Data!$N$10=1,Data!B133&lt;&gt;""),Data!B133,IF(AND(Data!$N$10=2,Data!C133&lt;&gt;""),Data!C133,IF(AND(Data!$N$10=3,Data!D133&lt;&gt;""),Data!D133,IF(AND(Data!$N$10=4,Data!E133&lt;&gt;""),Data!E133,IF(AND(Data!$N$10=5,Data!F133&lt;&gt;""),Data!F133,IF(AND(Data!$N$10=6,Data!G133&lt;&gt;""),Data!G133,IF(AND(Data!$N$10=7,Data!H133&lt;&gt;""),Data!H133,IF(AND(Data!$N$10=8,Data!I133&lt;&gt;""),Data!I133,IF(AND(Data!$N$10=9,Data!J133&lt;&gt;""),Data!J133,IF(AND(Data!$N$10=10,Data!K133&lt;&gt;""),Data!K133,""))))))))))</f>
        <v/>
      </c>
      <c r="E137" s="83" t="str">
        <f>IF(AND(Data!$N$11=1,Data!B133&lt;&gt;""),Data!B133,IF(AND(Data!$N$11=2,Data!C133&lt;&gt;""),Data!C133,IF(AND(Data!$N$11=3,Data!D133&lt;&gt;""),Data!D133,IF(AND(Data!$N$11=4,Data!E133&lt;&gt;""),Data!E133,IF(AND(Data!$N$11=5,Data!F133&lt;&gt;""),Data!F133,IF(AND(Data!$N$11=6,Data!G133&lt;&gt;""),Data!G133,IF(AND(Data!$N$11=7,Data!H133&lt;&gt;""),Data!H133,IF(AND(Data!$N$11=8,Data!I133&lt;&gt;""),Data!I133,IF(AND(Data!$N$11=9,Data!J133&lt;&gt;""),Data!J133,IF(AND(Data!$N$11=10,Data!K133&lt;&gt;""),Data!K133,""))))))))))</f>
        <v/>
      </c>
      <c r="F137" s="83" t="str">
        <f>IF(AND(Data!$N$12=1,Data!B133&lt;&gt;""),Data!B133,IF(AND(Data!$N$12=2,Data!C133&lt;&gt;""),Data!C133,IF(AND(Data!$N$12=3,Data!D133&lt;&gt;""),Data!D133,IF(AND(Data!$N$12=4,Data!E133&lt;&gt;""),Data!E133,IF(AND(Data!$N$12=5,Data!F133&lt;&gt;""),Data!F133,IF(AND(Data!$N$12=6,Data!G133&lt;&gt;""),Data!G133,IF(AND(Data!$N$12=7,Data!H133&lt;&gt;""),Data!H133,IF(AND(Data!$N$12=8,Data!I133&lt;&gt;""),Data!I133,IF(AND(Data!$N$12=9,Data!J133&lt;&gt;""),Data!J133,IF(AND(Data!$N$12=10,Data!K133&lt;&gt;""),Data!K133,""))))))))))</f>
        <v/>
      </c>
      <c r="G137" s="84"/>
      <c r="H137" s="82" t="str">
        <f>IF(AND(Data!$N$14=1,Data!B133&lt;&gt;""),Data!B133,IF(AND(Data!$N$14=2,Data!C133&lt;&gt;""),Data!C133,IF(AND(Data!$N$14=3,Data!D133&lt;&gt;""),Data!D133,IF(AND(Data!$N$14=4,Data!E133&lt;&gt;""),Data!E133,IF(AND(Data!$N$14=5,Data!F133&lt;&gt;""),Data!F133,IF(AND(Data!$N$14=6,Data!G133&lt;&gt;""),Data!G133,IF(AND(Data!$N$14=7,Data!H133&lt;&gt;""),Data!H133,IF(AND(Data!$N$14=8,Data!I133&lt;&gt;""),Data!I133,IF(AND(Data!$N$14=9,Data!J133&lt;&gt;""),Data!J133,IF(AND(Data!$N$14=10,Data!K133&lt;&gt;""),Data!K133,""))))))))))</f>
        <v/>
      </c>
    </row>
    <row r="138" spans="1:8" ht="14" x14ac:dyDescent="0.15">
      <c r="A138" s="12">
        <v>1</v>
      </c>
      <c r="B138" s="82" t="str">
        <f>IF(AND(Data!$N$8=1,Data!B134&lt;&gt;""),Data!B134,IF(AND(Data!$N$8=2,Data!C134&lt;&gt;""),Data!C134,IF(AND(Data!$N$8=3,Data!D134&lt;&gt;""),Data!D134,IF(AND(Data!$N$8=4,Data!E134&lt;&gt;""),Data!E134,IF(AND(Data!$N$8=5,Data!F134&lt;&gt;""),Data!F134,IF(AND(Data!$N$8=6,Data!G134&lt;&gt;""),Data!G134,IF(AND(Data!$N$8=7,Data!H134&lt;&gt;""),Data!H134,IF(AND(Data!$N$8=8,Data!I134&lt;&gt;""),Data!I134,IF(AND(Data!$N$8=9,Data!J134&lt;&gt;""),Data!J134,IF(AND(Data!$N$8=10,Data!K134&lt;&gt;""),Data!K134,""))))))))))</f>
        <v/>
      </c>
      <c r="C138" s="83" t="str">
        <f>IF(AND(Data!$N$9=1,Data!B134&lt;&gt;""),Data!B134,IF(AND(Data!$N$9=2,Data!C134&lt;&gt;""),Data!C134,IF(AND(Data!$N$9=3,Data!D134&lt;&gt;""),Data!D134,IF(AND(Data!$N$9=4,Data!E134&lt;&gt;""),Data!E134,IF(AND(Data!$N$9=5,Data!F134&lt;&gt;""),Data!F134,IF(AND(Data!$N$9=6,Data!G134&lt;&gt;""),Data!G134,IF(AND(Data!$N$9=7,Data!H134&lt;&gt;""),Data!H134,IF(AND(Data!$N$9=8,Data!I134&lt;&gt;""),Data!I134,IF(AND(Data!$N$9=9,Data!J134&lt;&gt;""),Data!J134,IF(AND(Data!$N$9=10,Data!K134&lt;&gt;""),Data!K134,""))))))))))</f>
        <v/>
      </c>
      <c r="D138" s="83" t="str">
        <f>IF(AND(Data!$N$10=1,Data!B134&lt;&gt;""),Data!B134,IF(AND(Data!$N$10=2,Data!C134&lt;&gt;""),Data!C134,IF(AND(Data!$N$10=3,Data!D134&lt;&gt;""),Data!D134,IF(AND(Data!$N$10=4,Data!E134&lt;&gt;""),Data!E134,IF(AND(Data!$N$10=5,Data!F134&lt;&gt;""),Data!F134,IF(AND(Data!$N$10=6,Data!G134&lt;&gt;""),Data!G134,IF(AND(Data!$N$10=7,Data!H134&lt;&gt;""),Data!H134,IF(AND(Data!$N$10=8,Data!I134&lt;&gt;""),Data!I134,IF(AND(Data!$N$10=9,Data!J134&lt;&gt;""),Data!J134,IF(AND(Data!$N$10=10,Data!K134&lt;&gt;""),Data!K134,""))))))))))</f>
        <v/>
      </c>
      <c r="E138" s="83" t="str">
        <f>IF(AND(Data!$N$11=1,Data!B134&lt;&gt;""),Data!B134,IF(AND(Data!$N$11=2,Data!C134&lt;&gt;""),Data!C134,IF(AND(Data!$N$11=3,Data!D134&lt;&gt;""),Data!D134,IF(AND(Data!$N$11=4,Data!E134&lt;&gt;""),Data!E134,IF(AND(Data!$N$11=5,Data!F134&lt;&gt;""),Data!F134,IF(AND(Data!$N$11=6,Data!G134&lt;&gt;""),Data!G134,IF(AND(Data!$N$11=7,Data!H134&lt;&gt;""),Data!H134,IF(AND(Data!$N$11=8,Data!I134&lt;&gt;""),Data!I134,IF(AND(Data!$N$11=9,Data!J134&lt;&gt;""),Data!J134,IF(AND(Data!$N$11=10,Data!K134&lt;&gt;""),Data!K134,""))))))))))</f>
        <v/>
      </c>
      <c r="F138" s="83" t="str">
        <f>IF(AND(Data!$N$12=1,Data!B134&lt;&gt;""),Data!B134,IF(AND(Data!$N$12=2,Data!C134&lt;&gt;""),Data!C134,IF(AND(Data!$N$12=3,Data!D134&lt;&gt;""),Data!D134,IF(AND(Data!$N$12=4,Data!E134&lt;&gt;""),Data!E134,IF(AND(Data!$N$12=5,Data!F134&lt;&gt;""),Data!F134,IF(AND(Data!$N$12=6,Data!G134&lt;&gt;""),Data!G134,IF(AND(Data!$N$12=7,Data!H134&lt;&gt;""),Data!H134,IF(AND(Data!$N$12=8,Data!I134&lt;&gt;""),Data!I134,IF(AND(Data!$N$12=9,Data!J134&lt;&gt;""),Data!J134,IF(AND(Data!$N$12=10,Data!K134&lt;&gt;""),Data!K134,""))))))))))</f>
        <v/>
      </c>
      <c r="G138" s="84"/>
      <c r="H138" s="82" t="str">
        <f>IF(AND(Data!$N$14=1,Data!B134&lt;&gt;""),Data!B134,IF(AND(Data!$N$14=2,Data!C134&lt;&gt;""),Data!C134,IF(AND(Data!$N$14=3,Data!D134&lt;&gt;""),Data!D134,IF(AND(Data!$N$14=4,Data!E134&lt;&gt;""),Data!E134,IF(AND(Data!$N$14=5,Data!F134&lt;&gt;""),Data!F134,IF(AND(Data!$N$14=6,Data!G134&lt;&gt;""),Data!G134,IF(AND(Data!$N$14=7,Data!H134&lt;&gt;""),Data!H134,IF(AND(Data!$N$14=8,Data!I134&lt;&gt;""),Data!I134,IF(AND(Data!$N$14=9,Data!J134&lt;&gt;""),Data!J134,IF(AND(Data!$N$14=10,Data!K134&lt;&gt;""),Data!K134,""))))))))))</f>
        <v/>
      </c>
    </row>
    <row r="139" spans="1:8" ht="14" x14ac:dyDescent="0.15">
      <c r="A139" s="12">
        <v>1</v>
      </c>
      <c r="B139" s="82" t="str">
        <f>IF(AND(Data!$N$8=1,Data!B135&lt;&gt;""),Data!B135,IF(AND(Data!$N$8=2,Data!C135&lt;&gt;""),Data!C135,IF(AND(Data!$N$8=3,Data!D135&lt;&gt;""),Data!D135,IF(AND(Data!$N$8=4,Data!E135&lt;&gt;""),Data!E135,IF(AND(Data!$N$8=5,Data!F135&lt;&gt;""),Data!F135,IF(AND(Data!$N$8=6,Data!G135&lt;&gt;""),Data!G135,IF(AND(Data!$N$8=7,Data!H135&lt;&gt;""),Data!H135,IF(AND(Data!$N$8=8,Data!I135&lt;&gt;""),Data!I135,IF(AND(Data!$N$8=9,Data!J135&lt;&gt;""),Data!J135,IF(AND(Data!$N$8=10,Data!K135&lt;&gt;""),Data!K135,""))))))))))</f>
        <v/>
      </c>
      <c r="C139" s="83" t="str">
        <f>IF(AND(Data!$N$9=1,Data!B135&lt;&gt;""),Data!B135,IF(AND(Data!$N$9=2,Data!C135&lt;&gt;""),Data!C135,IF(AND(Data!$N$9=3,Data!D135&lt;&gt;""),Data!D135,IF(AND(Data!$N$9=4,Data!E135&lt;&gt;""),Data!E135,IF(AND(Data!$N$9=5,Data!F135&lt;&gt;""),Data!F135,IF(AND(Data!$N$9=6,Data!G135&lt;&gt;""),Data!G135,IF(AND(Data!$N$9=7,Data!H135&lt;&gt;""),Data!H135,IF(AND(Data!$N$9=8,Data!I135&lt;&gt;""),Data!I135,IF(AND(Data!$N$9=9,Data!J135&lt;&gt;""),Data!J135,IF(AND(Data!$N$9=10,Data!K135&lt;&gt;""),Data!K135,""))))))))))</f>
        <v/>
      </c>
      <c r="D139" s="83" t="str">
        <f>IF(AND(Data!$N$10=1,Data!B135&lt;&gt;""),Data!B135,IF(AND(Data!$N$10=2,Data!C135&lt;&gt;""),Data!C135,IF(AND(Data!$N$10=3,Data!D135&lt;&gt;""),Data!D135,IF(AND(Data!$N$10=4,Data!E135&lt;&gt;""),Data!E135,IF(AND(Data!$N$10=5,Data!F135&lt;&gt;""),Data!F135,IF(AND(Data!$N$10=6,Data!G135&lt;&gt;""),Data!G135,IF(AND(Data!$N$10=7,Data!H135&lt;&gt;""),Data!H135,IF(AND(Data!$N$10=8,Data!I135&lt;&gt;""),Data!I135,IF(AND(Data!$N$10=9,Data!J135&lt;&gt;""),Data!J135,IF(AND(Data!$N$10=10,Data!K135&lt;&gt;""),Data!K135,""))))))))))</f>
        <v/>
      </c>
      <c r="E139" s="83" t="str">
        <f>IF(AND(Data!$N$11=1,Data!B135&lt;&gt;""),Data!B135,IF(AND(Data!$N$11=2,Data!C135&lt;&gt;""),Data!C135,IF(AND(Data!$N$11=3,Data!D135&lt;&gt;""),Data!D135,IF(AND(Data!$N$11=4,Data!E135&lt;&gt;""),Data!E135,IF(AND(Data!$N$11=5,Data!F135&lt;&gt;""),Data!F135,IF(AND(Data!$N$11=6,Data!G135&lt;&gt;""),Data!G135,IF(AND(Data!$N$11=7,Data!H135&lt;&gt;""),Data!H135,IF(AND(Data!$N$11=8,Data!I135&lt;&gt;""),Data!I135,IF(AND(Data!$N$11=9,Data!J135&lt;&gt;""),Data!J135,IF(AND(Data!$N$11=10,Data!K135&lt;&gt;""),Data!K135,""))))))))))</f>
        <v/>
      </c>
      <c r="F139" s="83" t="str">
        <f>IF(AND(Data!$N$12=1,Data!B135&lt;&gt;""),Data!B135,IF(AND(Data!$N$12=2,Data!C135&lt;&gt;""),Data!C135,IF(AND(Data!$N$12=3,Data!D135&lt;&gt;""),Data!D135,IF(AND(Data!$N$12=4,Data!E135&lt;&gt;""),Data!E135,IF(AND(Data!$N$12=5,Data!F135&lt;&gt;""),Data!F135,IF(AND(Data!$N$12=6,Data!G135&lt;&gt;""),Data!G135,IF(AND(Data!$N$12=7,Data!H135&lt;&gt;""),Data!H135,IF(AND(Data!$N$12=8,Data!I135&lt;&gt;""),Data!I135,IF(AND(Data!$N$12=9,Data!J135&lt;&gt;""),Data!J135,IF(AND(Data!$N$12=10,Data!K135&lt;&gt;""),Data!K135,""))))))))))</f>
        <v/>
      </c>
      <c r="G139" s="84"/>
      <c r="H139" s="82" t="str">
        <f>IF(AND(Data!$N$14=1,Data!B135&lt;&gt;""),Data!B135,IF(AND(Data!$N$14=2,Data!C135&lt;&gt;""),Data!C135,IF(AND(Data!$N$14=3,Data!D135&lt;&gt;""),Data!D135,IF(AND(Data!$N$14=4,Data!E135&lt;&gt;""),Data!E135,IF(AND(Data!$N$14=5,Data!F135&lt;&gt;""),Data!F135,IF(AND(Data!$N$14=6,Data!G135&lt;&gt;""),Data!G135,IF(AND(Data!$N$14=7,Data!H135&lt;&gt;""),Data!H135,IF(AND(Data!$N$14=8,Data!I135&lt;&gt;""),Data!I135,IF(AND(Data!$N$14=9,Data!J135&lt;&gt;""),Data!J135,IF(AND(Data!$N$14=10,Data!K135&lt;&gt;""),Data!K135,""))))))))))</f>
        <v/>
      </c>
    </row>
    <row r="140" spans="1:8" ht="14" x14ac:dyDescent="0.15">
      <c r="A140" s="12">
        <v>1</v>
      </c>
      <c r="B140" s="82" t="str">
        <f>IF(AND(Data!$N$8=1,Data!B136&lt;&gt;""),Data!B136,IF(AND(Data!$N$8=2,Data!C136&lt;&gt;""),Data!C136,IF(AND(Data!$N$8=3,Data!D136&lt;&gt;""),Data!D136,IF(AND(Data!$N$8=4,Data!E136&lt;&gt;""),Data!E136,IF(AND(Data!$N$8=5,Data!F136&lt;&gt;""),Data!F136,IF(AND(Data!$N$8=6,Data!G136&lt;&gt;""),Data!G136,IF(AND(Data!$N$8=7,Data!H136&lt;&gt;""),Data!H136,IF(AND(Data!$N$8=8,Data!I136&lt;&gt;""),Data!I136,IF(AND(Data!$N$8=9,Data!J136&lt;&gt;""),Data!J136,IF(AND(Data!$N$8=10,Data!K136&lt;&gt;""),Data!K136,""))))))))))</f>
        <v/>
      </c>
      <c r="C140" s="83" t="str">
        <f>IF(AND(Data!$N$9=1,Data!B136&lt;&gt;""),Data!B136,IF(AND(Data!$N$9=2,Data!C136&lt;&gt;""),Data!C136,IF(AND(Data!$N$9=3,Data!D136&lt;&gt;""),Data!D136,IF(AND(Data!$N$9=4,Data!E136&lt;&gt;""),Data!E136,IF(AND(Data!$N$9=5,Data!F136&lt;&gt;""),Data!F136,IF(AND(Data!$N$9=6,Data!G136&lt;&gt;""),Data!G136,IF(AND(Data!$N$9=7,Data!H136&lt;&gt;""),Data!H136,IF(AND(Data!$N$9=8,Data!I136&lt;&gt;""),Data!I136,IF(AND(Data!$N$9=9,Data!J136&lt;&gt;""),Data!J136,IF(AND(Data!$N$9=10,Data!K136&lt;&gt;""),Data!K136,""))))))))))</f>
        <v/>
      </c>
      <c r="D140" s="83" t="str">
        <f>IF(AND(Data!$N$10=1,Data!B136&lt;&gt;""),Data!B136,IF(AND(Data!$N$10=2,Data!C136&lt;&gt;""),Data!C136,IF(AND(Data!$N$10=3,Data!D136&lt;&gt;""),Data!D136,IF(AND(Data!$N$10=4,Data!E136&lt;&gt;""),Data!E136,IF(AND(Data!$N$10=5,Data!F136&lt;&gt;""),Data!F136,IF(AND(Data!$N$10=6,Data!G136&lt;&gt;""),Data!G136,IF(AND(Data!$N$10=7,Data!H136&lt;&gt;""),Data!H136,IF(AND(Data!$N$10=8,Data!I136&lt;&gt;""),Data!I136,IF(AND(Data!$N$10=9,Data!J136&lt;&gt;""),Data!J136,IF(AND(Data!$N$10=10,Data!K136&lt;&gt;""),Data!K136,""))))))))))</f>
        <v/>
      </c>
      <c r="E140" s="83" t="str">
        <f>IF(AND(Data!$N$11=1,Data!B136&lt;&gt;""),Data!B136,IF(AND(Data!$N$11=2,Data!C136&lt;&gt;""),Data!C136,IF(AND(Data!$N$11=3,Data!D136&lt;&gt;""),Data!D136,IF(AND(Data!$N$11=4,Data!E136&lt;&gt;""),Data!E136,IF(AND(Data!$N$11=5,Data!F136&lt;&gt;""),Data!F136,IF(AND(Data!$N$11=6,Data!G136&lt;&gt;""),Data!G136,IF(AND(Data!$N$11=7,Data!H136&lt;&gt;""),Data!H136,IF(AND(Data!$N$11=8,Data!I136&lt;&gt;""),Data!I136,IF(AND(Data!$N$11=9,Data!J136&lt;&gt;""),Data!J136,IF(AND(Data!$N$11=10,Data!K136&lt;&gt;""),Data!K136,""))))))))))</f>
        <v/>
      </c>
      <c r="F140" s="83" t="str">
        <f>IF(AND(Data!$N$12=1,Data!B136&lt;&gt;""),Data!B136,IF(AND(Data!$N$12=2,Data!C136&lt;&gt;""),Data!C136,IF(AND(Data!$N$12=3,Data!D136&lt;&gt;""),Data!D136,IF(AND(Data!$N$12=4,Data!E136&lt;&gt;""),Data!E136,IF(AND(Data!$N$12=5,Data!F136&lt;&gt;""),Data!F136,IF(AND(Data!$N$12=6,Data!G136&lt;&gt;""),Data!G136,IF(AND(Data!$N$12=7,Data!H136&lt;&gt;""),Data!H136,IF(AND(Data!$N$12=8,Data!I136&lt;&gt;""),Data!I136,IF(AND(Data!$N$12=9,Data!J136&lt;&gt;""),Data!J136,IF(AND(Data!$N$12=10,Data!K136&lt;&gt;""),Data!K136,""))))))))))</f>
        <v/>
      </c>
      <c r="G140" s="84"/>
      <c r="H140" s="82" t="str">
        <f>IF(AND(Data!$N$14=1,Data!B136&lt;&gt;""),Data!B136,IF(AND(Data!$N$14=2,Data!C136&lt;&gt;""),Data!C136,IF(AND(Data!$N$14=3,Data!D136&lt;&gt;""),Data!D136,IF(AND(Data!$N$14=4,Data!E136&lt;&gt;""),Data!E136,IF(AND(Data!$N$14=5,Data!F136&lt;&gt;""),Data!F136,IF(AND(Data!$N$14=6,Data!G136&lt;&gt;""),Data!G136,IF(AND(Data!$N$14=7,Data!H136&lt;&gt;""),Data!H136,IF(AND(Data!$N$14=8,Data!I136&lt;&gt;""),Data!I136,IF(AND(Data!$N$14=9,Data!J136&lt;&gt;""),Data!J136,IF(AND(Data!$N$14=10,Data!K136&lt;&gt;""),Data!K136,""))))))))))</f>
        <v/>
      </c>
    </row>
    <row r="141" spans="1:8" ht="14" x14ac:dyDescent="0.15">
      <c r="A141" s="12">
        <v>1</v>
      </c>
      <c r="B141" s="82" t="str">
        <f>IF(AND(Data!$N$8=1,Data!B137&lt;&gt;""),Data!B137,IF(AND(Data!$N$8=2,Data!C137&lt;&gt;""),Data!C137,IF(AND(Data!$N$8=3,Data!D137&lt;&gt;""),Data!D137,IF(AND(Data!$N$8=4,Data!E137&lt;&gt;""),Data!E137,IF(AND(Data!$N$8=5,Data!F137&lt;&gt;""),Data!F137,IF(AND(Data!$N$8=6,Data!G137&lt;&gt;""),Data!G137,IF(AND(Data!$N$8=7,Data!H137&lt;&gt;""),Data!H137,IF(AND(Data!$N$8=8,Data!I137&lt;&gt;""),Data!I137,IF(AND(Data!$N$8=9,Data!J137&lt;&gt;""),Data!J137,IF(AND(Data!$N$8=10,Data!K137&lt;&gt;""),Data!K137,""))))))))))</f>
        <v/>
      </c>
      <c r="C141" s="83" t="str">
        <f>IF(AND(Data!$N$9=1,Data!B137&lt;&gt;""),Data!B137,IF(AND(Data!$N$9=2,Data!C137&lt;&gt;""),Data!C137,IF(AND(Data!$N$9=3,Data!D137&lt;&gt;""),Data!D137,IF(AND(Data!$N$9=4,Data!E137&lt;&gt;""),Data!E137,IF(AND(Data!$N$9=5,Data!F137&lt;&gt;""),Data!F137,IF(AND(Data!$N$9=6,Data!G137&lt;&gt;""),Data!G137,IF(AND(Data!$N$9=7,Data!H137&lt;&gt;""),Data!H137,IF(AND(Data!$N$9=8,Data!I137&lt;&gt;""),Data!I137,IF(AND(Data!$N$9=9,Data!J137&lt;&gt;""),Data!J137,IF(AND(Data!$N$9=10,Data!K137&lt;&gt;""),Data!K137,""))))))))))</f>
        <v/>
      </c>
      <c r="D141" s="83" t="str">
        <f>IF(AND(Data!$N$10=1,Data!B137&lt;&gt;""),Data!B137,IF(AND(Data!$N$10=2,Data!C137&lt;&gt;""),Data!C137,IF(AND(Data!$N$10=3,Data!D137&lt;&gt;""),Data!D137,IF(AND(Data!$N$10=4,Data!E137&lt;&gt;""),Data!E137,IF(AND(Data!$N$10=5,Data!F137&lt;&gt;""),Data!F137,IF(AND(Data!$N$10=6,Data!G137&lt;&gt;""),Data!G137,IF(AND(Data!$N$10=7,Data!H137&lt;&gt;""),Data!H137,IF(AND(Data!$N$10=8,Data!I137&lt;&gt;""),Data!I137,IF(AND(Data!$N$10=9,Data!J137&lt;&gt;""),Data!J137,IF(AND(Data!$N$10=10,Data!K137&lt;&gt;""),Data!K137,""))))))))))</f>
        <v/>
      </c>
      <c r="E141" s="83" t="str">
        <f>IF(AND(Data!$N$11=1,Data!B137&lt;&gt;""),Data!B137,IF(AND(Data!$N$11=2,Data!C137&lt;&gt;""),Data!C137,IF(AND(Data!$N$11=3,Data!D137&lt;&gt;""),Data!D137,IF(AND(Data!$N$11=4,Data!E137&lt;&gt;""),Data!E137,IF(AND(Data!$N$11=5,Data!F137&lt;&gt;""),Data!F137,IF(AND(Data!$N$11=6,Data!G137&lt;&gt;""),Data!G137,IF(AND(Data!$N$11=7,Data!H137&lt;&gt;""),Data!H137,IF(AND(Data!$N$11=8,Data!I137&lt;&gt;""),Data!I137,IF(AND(Data!$N$11=9,Data!J137&lt;&gt;""),Data!J137,IF(AND(Data!$N$11=10,Data!K137&lt;&gt;""),Data!K137,""))))))))))</f>
        <v/>
      </c>
      <c r="F141" s="83" t="str">
        <f>IF(AND(Data!$N$12=1,Data!B137&lt;&gt;""),Data!B137,IF(AND(Data!$N$12=2,Data!C137&lt;&gt;""),Data!C137,IF(AND(Data!$N$12=3,Data!D137&lt;&gt;""),Data!D137,IF(AND(Data!$N$12=4,Data!E137&lt;&gt;""),Data!E137,IF(AND(Data!$N$12=5,Data!F137&lt;&gt;""),Data!F137,IF(AND(Data!$N$12=6,Data!G137&lt;&gt;""),Data!G137,IF(AND(Data!$N$12=7,Data!H137&lt;&gt;""),Data!H137,IF(AND(Data!$N$12=8,Data!I137&lt;&gt;""),Data!I137,IF(AND(Data!$N$12=9,Data!J137&lt;&gt;""),Data!J137,IF(AND(Data!$N$12=10,Data!K137&lt;&gt;""),Data!K137,""))))))))))</f>
        <v/>
      </c>
      <c r="G141" s="84"/>
      <c r="H141" s="82" t="str">
        <f>IF(AND(Data!$N$14=1,Data!B137&lt;&gt;""),Data!B137,IF(AND(Data!$N$14=2,Data!C137&lt;&gt;""),Data!C137,IF(AND(Data!$N$14=3,Data!D137&lt;&gt;""),Data!D137,IF(AND(Data!$N$14=4,Data!E137&lt;&gt;""),Data!E137,IF(AND(Data!$N$14=5,Data!F137&lt;&gt;""),Data!F137,IF(AND(Data!$N$14=6,Data!G137&lt;&gt;""),Data!G137,IF(AND(Data!$N$14=7,Data!H137&lt;&gt;""),Data!H137,IF(AND(Data!$N$14=8,Data!I137&lt;&gt;""),Data!I137,IF(AND(Data!$N$14=9,Data!J137&lt;&gt;""),Data!J137,IF(AND(Data!$N$14=10,Data!K137&lt;&gt;""),Data!K137,""))))))))))</f>
        <v/>
      </c>
    </row>
    <row r="142" spans="1:8" ht="14" x14ac:dyDescent="0.15">
      <c r="A142" s="12">
        <v>1</v>
      </c>
      <c r="B142" s="82" t="str">
        <f>IF(AND(Data!$N$8=1,Data!B138&lt;&gt;""),Data!B138,IF(AND(Data!$N$8=2,Data!C138&lt;&gt;""),Data!C138,IF(AND(Data!$N$8=3,Data!D138&lt;&gt;""),Data!D138,IF(AND(Data!$N$8=4,Data!E138&lt;&gt;""),Data!E138,IF(AND(Data!$N$8=5,Data!F138&lt;&gt;""),Data!F138,IF(AND(Data!$N$8=6,Data!G138&lt;&gt;""),Data!G138,IF(AND(Data!$N$8=7,Data!H138&lt;&gt;""),Data!H138,IF(AND(Data!$N$8=8,Data!I138&lt;&gt;""),Data!I138,IF(AND(Data!$N$8=9,Data!J138&lt;&gt;""),Data!J138,IF(AND(Data!$N$8=10,Data!K138&lt;&gt;""),Data!K138,""))))))))))</f>
        <v/>
      </c>
      <c r="C142" s="83" t="str">
        <f>IF(AND(Data!$N$9=1,Data!B138&lt;&gt;""),Data!B138,IF(AND(Data!$N$9=2,Data!C138&lt;&gt;""),Data!C138,IF(AND(Data!$N$9=3,Data!D138&lt;&gt;""),Data!D138,IF(AND(Data!$N$9=4,Data!E138&lt;&gt;""),Data!E138,IF(AND(Data!$N$9=5,Data!F138&lt;&gt;""),Data!F138,IF(AND(Data!$N$9=6,Data!G138&lt;&gt;""),Data!G138,IF(AND(Data!$N$9=7,Data!H138&lt;&gt;""),Data!H138,IF(AND(Data!$N$9=8,Data!I138&lt;&gt;""),Data!I138,IF(AND(Data!$N$9=9,Data!J138&lt;&gt;""),Data!J138,IF(AND(Data!$N$9=10,Data!K138&lt;&gt;""),Data!K138,""))))))))))</f>
        <v/>
      </c>
      <c r="D142" s="83" t="str">
        <f>IF(AND(Data!$N$10=1,Data!B138&lt;&gt;""),Data!B138,IF(AND(Data!$N$10=2,Data!C138&lt;&gt;""),Data!C138,IF(AND(Data!$N$10=3,Data!D138&lt;&gt;""),Data!D138,IF(AND(Data!$N$10=4,Data!E138&lt;&gt;""),Data!E138,IF(AND(Data!$N$10=5,Data!F138&lt;&gt;""),Data!F138,IF(AND(Data!$N$10=6,Data!G138&lt;&gt;""),Data!G138,IF(AND(Data!$N$10=7,Data!H138&lt;&gt;""),Data!H138,IF(AND(Data!$N$10=8,Data!I138&lt;&gt;""),Data!I138,IF(AND(Data!$N$10=9,Data!J138&lt;&gt;""),Data!J138,IF(AND(Data!$N$10=10,Data!K138&lt;&gt;""),Data!K138,""))))))))))</f>
        <v/>
      </c>
      <c r="E142" s="83" t="str">
        <f>IF(AND(Data!$N$11=1,Data!B138&lt;&gt;""),Data!B138,IF(AND(Data!$N$11=2,Data!C138&lt;&gt;""),Data!C138,IF(AND(Data!$N$11=3,Data!D138&lt;&gt;""),Data!D138,IF(AND(Data!$N$11=4,Data!E138&lt;&gt;""),Data!E138,IF(AND(Data!$N$11=5,Data!F138&lt;&gt;""),Data!F138,IF(AND(Data!$N$11=6,Data!G138&lt;&gt;""),Data!G138,IF(AND(Data!$N$11=7,Data!H138&lt;&gt;""),Data!H138,IF(AND(Data!$N$11=8,Data!I138&lt;&gt;""),Data!I138,IF(AND(Data!$N$11=9,Data!J138&lt;&gt;""),Data!J138,IF(AND(Data!$N$11=10,Data!K138&lt;&gt;""),Data!K138,""))))))))))</f>
        <v/>
      </c>
      <c r="F142" s="83" t="str">
        <f>IF(AND(Data!$N$12=1,Data!B138&lt;&gt;""),Data!B138,IF(AND(Data!$N$12=2,Data!C138&lt;&gt;""),Data!C138,IF(AND(Data!$N$12=3,Data!D138&lt;&gt;""),Data!D138,IF(AND(Data!$N$12=4,Data!E138&lt;&gt;""),Data!E138,IF(AND(Data!$N$12=5,Data!F138&lt;&gt;""),Data!F138,IF(AND(Data!$N$12=6,Data!G138&lt;&gt;""),Data!G138,IF(AND(Data!$N$12=7,Data!H138&lt;&gt;""),Data!H138,IF(AND(Data!$N$12=8,Data!I138&lt;&gt;""),Data!I138,IF(AND(Data!$N$12=9,Data!J138&lt;&gt;""),Data!J138,IF(AND(Data!$N$12=10,Data!K138&lt;&gt;""),Data!K138,""))))))))))</f>
        <v/>
      </c>
      <c r="G142" s="84"/>
      <c r="H142" s="82" t="str">
        <f>IF(AND(Data!$N$14=1,Data!B138&lt;&gt;""),Data!B138,IF(AND(Data!$N$14=2,Data!C138&lt;&gt;""),Data!C138,IF(AND(Data!$N$14=3,Data!D138&lt;&gt;""),Data!D138,IF(AND(Data!$N$14=4,Data!E138&lt;&gt;""),Data!E138,IF(AND(Data!$N$14=5,Data!F138&lt;&gt;""),Data!F138,IF(AND(Data!$N$14=6,Data!G138&lt;&gt;""),Data!G138,IF(AND(Data!$N$14=7,Data!H138&lt;&gt;""),Data!H138,IF(AND(Data!$N$14=8,Data!I138&lt;&gt;""),Data!I138,IF(AND(Data!$N$14=9,Data!J138&lt;&gt;""),Data!J138,IF(AND(Data!$N$14=10,Data!K138&lt;&gt;""),Data!K138,""))))))))))</f>
        <v/>
      </c>
    </row>
    <row r="143" spans="1:8" ht="14" x14ac:dyDescent="0.15">
      <c r="A143" s="12">
        <v>1</v>
      </c>
      <c r="B143" s="82" t="str">
        <f>IF(AND(Data!$N$8=1,Data!B139&lt;&gt;""),Data!B139,IF(AND(Data!$N$8=2,Data!C139&lt;&gt;""),Data!C139,IF(AND(Data!$N$8=3,Data!D139&lt;&gt;""),Data!D139,IF(AND(Data!$N$8=4,Data!E139&lt;&gt;""),Data!E139,IF(AND(Data!$N$8=5,Data!F139&lt;&gt;""),Data!F139,IF(AND(Data!$N$8=6,Data!G139&lt;&gt;""),Data!G139,IF(AND(Data!$N$8=7,Data!H139&lt;&gt;""),Data!H139,IF(AND(Data!$N$8=8,Data!I139&lt;&gt;""),Data!I139,IF(AND(Data!$N$8=9,Data!J139&lt;&gt;""),Data!J139,IF(AND(Data!$N$8=10,Data!K139&lt;&gt;""),Data!K139,""))))))))))</f>
        <v/>
      </c>
      <c r="C143" s="83" t="str">
        <f>IF(AND(Data!$N$9=1,Data!B139&lt;&gt;""),Data!B139,IF(AND(Data!$N$9=2,Data!C139&lt;&gt;""),Data!C139,IF(AND(Data!$N$9=3,Data!D139&lt;&gt;""),Data!D139,IF(AND(Data!$N$9=4,Data!E139&lt;&gt;""),Data!E139,IF(AND(Data!$N$9=5,Data!F139&lt;&gt;""),Data!F139,IF(AND(Data!$N$9=6,Data!G139&lt;&gt;""),Data!G139,IF(AND(Data!$N$9=7,Data!H139&lt;&gt;""),Data!H139,IF(AND(Data!$N$9=8,Data!I139&lt;&gt;""),Data!I139,IF(AND(Data!$N$9=9,Data!J139&lt;&gt;""),Data!J139,IF(AND(Data!$N$9=10,Data!K139&lt;&gt;""),Data!K139,""))))))))))</f>
        <v/>
      </c>
      <c r="D143" s="83" t="str">
        <f>IF(AND(Data!$N$10=1,Data!B139&lt;&gt;""),Data!B139,IF(AND(Data!$N$10=2,Data!C139&lt;&gt;""),Data!C139,IF(AND(Data!$N$10=3,Data!D139&lt;&gt;""),Data!D139,IF(AND(Data!$N$10=4,Data!E139&lt;&gt;""),Data!E139,IF(AND(Data!$N$10=5,Data!F139&lt;&gt;""),Data!F139,IF(AND(Data!$N$10=6,Data!G139&lt;&gt;""),Data!G139,IF(AND(Data!$N$10=7,Data!H139&lt;&gt;""),Data!H139,IF(AND(Data!$N$10=8,Data!I139&lt;&gt;""),Data!I139,IF(AND(Data!$N$10=9,Data!J139&lt;&gt;""),Data!J139,IF(AND(Data!$N$10=10,Data!K139&lt;&gt;""),Data!K139,""))))))))))</f>
        <v/>
      </c>
      <c r="E143" s="83" t="str">
        <f>IF(AND(Data!$N$11=1,Data!B139&lt;&gt;""),Data!B139,IF(AND(Data!$N$11=2,Data!C139&lt;&gt;""),Data!C139,IF(AND(Data!$N$11=3,Data!D139&lt;&gt;""),Data!D139,IF(AND(Data!$N$11=4,Data!E139&lt;&gt;""),Data!E139,IF(AND(Data!$N$11=5,Data!F139&lt;&gt;""),Data!F139,IF(AND(Data!$N$11=6,Data!G139&lt;&gt;""),Data!G139,IF(AND(Data!$N$11=7,Data!H139&lt;&gt;""),Data!H139,IF(AND(Data!$N$11=8,Data!I139&lt;&gt;""),Data!I139,IF(AND(Data!$N$11=9,Data!J139&lt;&gt;""),Data!J139,IF(AND(Data!$N$11=10,Data!K139&lt;&gt;""),Data!K139,""))))))))))</f>
        <v/>
      </c>
      <c r="F143" s="83" t="str">
        <f>IF(AND(Data!$N$12=1,Data!B139&lt;&gt;""),Data!B139,IF(AND(Data!$N$12=2,Data!C139&lt;&gt;""),Data!C139,IF(AND(Data!$N$12=3,Data!D139&lt;&gt;""),Data!D139,IF(AND(Data!$N$12=4,Data!E139&lt;&gt;""),Data!E139,IF(AND(Data!$N$12=5,Data!F139&lt;&gt;""),Data!F139,IF(AND(Data!$N$12=6,Data!G139&lt;&gt;""),Data!G139,IF(AND(Data!$N$12=7,Data!H139&lt;&gt;""),Data!H139,IF(AND(Data!$N$12=8,Data!I139&lt;&gt;""),Data!I139,IF(AND(Data!$N$12=9,Data!J139&lt;&gt;""),Data!J139,IF(AND(Data!$N$12=10,Data!K139&lt;&gt;""),Data!K139,""))))))))))</f>
        <v/>
      </c>
      <c r="G143" s="84"/>
      <c r="H143" s="82" t="str">
        <f>IF(AND(Data!$N$14=1,Data!B139&lt;&gt;""),Data!B139,IF(AND(Data!$N$14=2,Data!C139&lt;&gt;""),Data!C139,IF(AND(Data!$N$14=3,Data!D139&lt;&gt;""),Data!D139,IF(AND(Data!$N$14=4,Data!E139&lt;&gt;""),Data!E139,IF(AND(Data!$N$14=5,Data!F139&lt;&gt;""),Data!F139,IF(AND(Data!$N$14=6,Data!G139&lt;&gt;""),Data!G139,IF(AND(Data!$N$14=7,Data!H139&lt;&gt;""),Data!H139,IF(AND(Data!$N$14=8,Data!I139&lt;&gt;""),Data!I139,IF(AND(Data!$N$14=9,Data!J139&lt;&gt;""),Data!J139,IF(AND(Data!$N$14=10,Data!K139&lt;&gt;""),Data!K139,""))))))))))</f>
        <v/>
      </c>
    </row>
    <row r="144" spans="1:8" ht="14" x14ac:dyDescent="0.15">
      <c r="A144" s="12">
        <v>1</v>
      </c>
      <c r="B144" s="82" t="str">
        <f>IF(AND(Data!$N$8=1,Data!B140&lt;&gt;""),Data!B140,IF(AND(Data!$N$8=2,Data!C140&lt;&gt;""),Data!C140,IF(AND(Data!$N$8=3,Data!D140&lt;&gt;""),Data!D140,IF(AND(Data!$N$8=4,Data!E140&lt;&gt;""),Data!E140,IF(AND(Data!$N$8=5,Data!F140&lt;&gt;""),Data!F140,IF(AND(Data!$N$8=6,Data!G140&lt;&gt;""),Data!G140,IF(AND(Data!$N$8=7,Data!H140&lt;&gt;""),Data!H140,IF(AND(Data!$N$8=8,Data!I140&lt;&gt;""),Data!I140,IF(AND(Data!$N$8=9,Data!J140&lt;&gt;""),Data!J140,IF(AND(Data!$N$8=10,Data!K140&lt;&gt;""),Data!K140,""))))))))))</f>
        <v/>
      </c>
      <c r="C144" s="83" t="str">
        <f>IF(AND(Data!$N$9=1,Data!B140&lt;&gt;""),Data!B140,IF(AND(Data!$N$9=2,Data!C140&lt;&gt;""),Data!C140,IF(AND(Data!$N$9=3,Data!D140&lt;&gt;""),Data!D140,IF(AND(Data!$N$9=4,Data!E140&lt;&gt;""),Data!E140,IF(AND(Data!$N$9=5,Data!F140&lt;&gt;""),Data!F140,IF(AND(Data!$N$9=6,Data!G140&lt;&gt;""),Data!G140,IF(AND(Data!$N$9=7,Data!H140&lt;&gt;""),Data!H140,IF(AND(Data!$N$9=8,Data!I140&lt;&gt;""),Data!I140,IF(AND(Data!$N$9=9,Data!J140&lt;&gt;""),Data!J140,IF(AND(Data!$N$9=10,Data!K140&lt;&gt;""),Data!K140,""))))))))))</f>
        <v/>
      </c>
      <c r="D144" s="83" t="str">
        <f>IF(AND(Data!$N$10=1,Data!B140&lt;&gt;""),Data!B140,IF(AND(Data!$N$10=2,Data!C140&lt;&gt;""),Data!C140,IF(AND(Data!$N$10=3,Data!D140&lt;&gt;""),Data!D140,IF(AND(Data!$N$10=4,Data!E140&lt;&gt;""),Data!E140,IF(AND(Data!$N$10=5,Data!F140&lt;&gt;""),Data!F140,IF(AND(Data!$N$10=6,Data!G140&lt;&gt;""),Data!G140,IF(AND(Data!$N$10=7,Data!H140&lt;&gt;""),Data!H140,IF(AND(Data!$N$10=8,Data!I140&lt;&gt;""),Data!I140,IF(AND(Data!$N$10=9,Data!J140&lt;&gt;""),Data!J140,IF(AND(Data!$N$10=10,Data!K140&lt;&gt;""),Data!K140,""))))))))))</f>
        <v/>
      </c>
      <c r="E144" s="83" t="str">
        <f>IF(AND(Data!$N$11=1,Data!B140&lt;&gt;""),Data!B140,IF(AND(Data!$N$11=2,Data!C140&lt;&gt;""),Data!C140,IF(AND(Data!$N$11=3,Data!D140&lt;&gt;""),Data!D140,IF(AND(Data!$N$11=4,Data!E140&lt;&gt;""),Data!E140,IF(AND(Data!$N$11=5,Data!F140&lt;&gt;""),Data!F140,IF(AND(Data!$N$11=6,Data!G140&lt;&gt;""),Data!G140,IF(AND(Data!$N$11=7,Data!H140&lt;&gt;""),Data!H140,IF(AND(Data!$N$11=8,Data!I140&lt;&gt;""),Data!I140,IF(AND(Data!$N$11=9,Data!J140&lt;&gt;""),Data!J140,IF(AND(Data!$N$11=10,Data!K140&lt;&gt;""),Data!K140,""))))))))))</f>
        <v/>
      </c>
      <c r="F144" s="83" t="str">
        <f>IF(AND(Data!$N$12=1,Data!B140&lt;&gt;""),Data!B140,IF(AND(Data!$N$12=2,Data!C140&lt;&gt;""),Data!C140,IF(AND(Data!$N$12=3,Data!D140&lt;&gt;""),Data!D140,IF(AND(Data!$N$12=4,Data!E140&lt;&gt;""),Data!E140,IF(AND(Data!$N$12=5,Data!F140&lt;&gt;""),Data!F140,IF(AND(Data!$N$12=6,Data!G140&lt;&gt;""),Data!G140,IF(AND(Data!$N$12=7,Data!H140&lt;&gt;""),Data!H140,IF(AND(Data!$N$12=8,Data!I140&lt;&gt;""),Data!I140,IF(AND(Data!$N$12=9,Data!J140&lt;&gt;""),Data!J140,IF(AND(Data!$N$12=10,Data!K140&lt;&gt;""),Data!K140,""))))))))))</f>
        <v/>
      </c>
      <c r="G144" s="84"/>
      <c r="H144" s="82" t="str">
        <f>IF(AND(Data!$N$14=1,Data!B140&lt;&gt;""),Data!B140,IF(AND(Data!$N$14=2,Data!C140&lt;&gt;""),Data!C140,IF(AND(Data!$N$14=3,Data!D140&lt;&gt;""),Data!D140,IF(AND(Data!$N$14=4,Data!E140&lt;&gt;""),Data!E140,IF(AND(Data!$N$14=5,Data!F140&lt;&gt;""),Data!F140,IF(AND(Data!$N$14=6,Data!G140&lt;&gt;""),Data!G140,IF(AND(Data!$N$14=7,Data!H140&lt;&gt;""),Data!H140,IF(AND(Data!$N$14=8,Data!I140&lt;&gt;""),Data!I140,IF(AND(Data!$N$14=9,Data!J140&lt;&gt;""),Data!J140,IF(AND(Data!$N$14=10,Data!K140&lt;&gt;""),Data!K140,""))))))))))</f>
        <v/>
      </c>
    </row>
    <row r="145" spans="1:8" ht="14" x14ac:dyDescent="0.15">
      <c r="A145" s="12">
        <v>1</v>
      </c>
      <c r="B145" s="82" t="str">
        <f>IF(AND(Data!$N$8=1,Data!B141&lt;&gt;""),Data!B141,IF(AND(Data!$N$8=2,Data!C141&lt;&gt;""),Data!C141,IF(AND(Data!$N$8=3,Data!D141&lt;&gt;""),Data!D141,IF(AND(Data!$N$8=4,Data!E141&lt;&gt;""),Data!E141,IF(AND(Data!$N$8=5,Data!F141&lt;&gt;""),Data!F141,IF(AND(Data!$N$8=6,Data!G141&lt;&gt;""),Data!G141,IF(AND(Data!$N$8=7,Data!H141&lt;&gt;""),Data!H141,IF(AND(Data!$N$8=8,Data!I141&lt;&gt;""),Data!I141,IF(AND(Data!$N$8=9,Data!J141&lt;&gt;""),Data!J141,IF(AND(Data!$N$8=10,Data!K141&lt;&gt;""),Data!K141,""))))))))))</f>
        <v/>
      </c>
      <c r="C145" s="83" t="str">
        <f>IF(AND(Data!$N$9=1,Data!B141&lt;&gt;""),Data!B141,IF(AND(Data!$N$9=2,Data!C141&lt;&gt;""),Data!C141,IF(AND(Data!$N$9=3,Data!D141&lt;&gt;""),Data!D141,IF(AND(Data!$N$9=4,Data!E141&lt;&gt;""),Data!E141,IF(AND(Data!$N$9=5,Data!F141&lt;&gt;""),Data!F141,IF(AND(Data!$N$9=6,Data!G141&lt;&gt;""),Data!G141,IF(AND(Data!$N$9=7,Data!H141&lt;&gt;""),Data!H141,IF(AND(Data!$N$9=8,Data!I141&lt;&gt;""),Data!I141,IF(AND(Data!$N$9=9,Data!J141&lt;&gt;""),Data!J141,IF(AND(Data!$N$9=10,Data!K141&lt;&gt;""),Data!K141,""))))))))))</f>
        <v/>
      </c>
      <c r="D145" s="83" t="str">
        <f>IF(AND(Data!$N$10=1,Data!B141&lt;&gt;""),Data!B141,IF(AND(Data!$N$10=2,Data!C141&lt;&gt;""),Data!C141,IF(AND(Data!$N$10=3,Data!D141&lt;&gt;""),Data!D141,IF(AND(Data!$N$10=4,Data!E141&lt;&gt;""),Data!E141,IF(AND(Data!$N$10=5,Data!F141&lt;&gt;""),Data!F141,IF(AND(Data!$N$10=6,Data!G141&lt;&gt;""),Data!G141,IF(AND(Data!$N$10=7,Data!H141&lt;&gt;""),Data!H141,IF(AND(Data!$N$10=8,Data!I141&lt;&gt;""),Data!I141,IF(AND(Data!$N$10=9,Data!J141&lt;&gt;""),Data!J141,IF(AND(Data!$N$10=10,Data!K141&lt;&gt;""),Data!K141,""))))))))))</f>
        <v/>
      </c>
      <c r="E145" s="83" t="str">
        <f>IF(AND(Data!$N$11=1,Data!B141&lt;&gt;""),Data!B141,IF(AND(Data!$N$11=2,Data!C141&lt;&gt;""),Data!C141,IF(AND(Data!$N$11=3,Data!D141&lt;&gt;""),Data!D141,IF(AND(Data!$N$11=4,Data!E141&lt;&gt;""),Data!E141,IF(AND(Data!$N$11=5,Data!F141&lt;&gt;""),Data!F141,IF(AND(Data!$N$11=6,Data!G141&lt;&gt;""),Data!G141,IF(AND(Data!$N$11=7,Data!H141&lt;&gt;""),Data!H141,IF(AND(Data!$N$11=8,Data!I141&lt;&gt;""),Data!I141,IF(AND(Data!$N$11=9,Data!J141&lt;&gt;""),Data!J141,IF(AND(Data!$N$11=10,Data!K141&lt;&gt;""),Data!K141,""))))))))))</f>
        <v/>
      </c>
      <c r="F145" s="83" t="str">
        <f>IF(AND(Data!$N$12=1,Data!B141&lt;&gt;""),Data!B141,IF(AND(Data!$N$12=2,Data!C141&lt;&gt;""),Data!C141,IF(AND(Data!$N$12=3,Data!D141&lt;&gt;""),Data!D141,IF(AND(Data!$N$12=4,Data!E141&lt;&gt;""),Data!E141,IF(AND(Data!$N$12=5,Data!F141&lt;&gt;""),Data!F141,IF(AND(Data!$N$12=6,Data!G141&lt;&gt;""),Data!G141,IF(AND(Data!$N$12=7,Data!H141&lt;&gt;""),Data!H141,IF(AND(Data!$N$12=8,Data!I141&lt;&gt;""),Data!I141,IF(AND(Data!$N$12=9,Data!J141&lt;&gt;""),Data!J141,IF(AND(Data!$N$12=10,Data!K141&lt;&gt;""),Data!K141,""))))))))))</f>
        <v/>
      </c>
      <c r="G145" s="84"/>
      <c r="H145" s="82" t="str">
        <f>IF(AND(Data!$N$14=1,Data!B141&lt;&gt;""),Data!B141,IF(AND(Data!$N$14=2,Data!C141&lt;&gt;""),Data!C141,IF(AND(Data!$N$14=3,Data!D141&lt;&gt;""),Data!D141,IF(AND(Data!$N$14=4,Data!E141&lt;&gt;""),Data!E141,IF(AND(Data!$N$14=5,Data!F141&lt;&gt;""),Data!F141,IF(AND(Data!$N$14=6,Data!G141&lt;&gt;""),Data!G141,IF(AND(Data!$N$14=7,Data!H141&lt;&gt;""),Data!H141,IF(AND(Data!$N$14=8,Data!I141&lt;&gt;""),Data!I141,IF(AND(Data!$N$14=9,Data!J141&lt;&gt;""),Data!J141,IF(AND(Data!$N$14=10,Data!K141&lt;&gt;""),Data!K141,""))))))))))</f>
        <v/>
      </c>
    </row>
    <row r="146" spans="1:8" ht="14" x14ac:dyDescent="0.15">
      <c r="A146" s="12">
        <v>1</v>
      </c>
      <c r="B146" s="82" t="str">
        <f>IF(AND(Data!$N$8=1,Data!B142&lt;&gt;""),Data!B142,IF(AND(Data!$N$8=2,Data!C142&lt;&gt;""),Data!C142,IF(AND(Data!$N$8=3,Data!D142&lt;&gt;""),Data!D142,IF(AND(Data!$N$8=4,Data!E142&lt;&gt;""),Data!E142,IF(AND(Data!$N$8=5,Data!F142&lt;&gt;""),Data!F142,IF(AND(Data!$N$8=6,Data!G142&lt;&gt;""),Data!G142,IF(AND(Data!$N$8=7,Data!H142&lt;&gt;""),Data!H142,IF(AND(Data!$N$8=8,Data!I142&lt;&gt;""),Data!I142,IF(AND(Data!$N$8=9,Data!J142&lt;&gt;""),Data!J142,IF(AND(Data!$N$8=10,Data!K142&lt;&gt;""),Data!K142,""))))))))))</f>
        <v/>
      </c>
      <c r="C146" s="83" t="str">
        <f>IF(AND(Data!$N$9=1,Data!B142&lt;&gt;""),Data!B142,IF(AND(Data!$N$9=2,Data!C142&lt;&gt;""),Data!C142,IF(AND(Data!$N$9=3,Data!D142&lt;&gt;""),Data!D142,IF(AND(Data!$N$9=4,Data!E142&lt;&gt;""),Data!E142,IF(AND(Data!$N$9=5,Data!F142&lt;&gt;""),Data!F142,IF(AND(Data!$N$9=6,Data!G142&lt;&gt;""),Data!G142,IF(AND(Data!$N$9=7,Data!H142&lt;&gt;""),Data!H142,IF(AND(Data!$N$9=8,Data!I142&lt;&gt;""),Data!I142,IF(AND(Data!$N$9=9,Data!J142&lt;&gt;""),Data!J142,IF(AND(Data!$N$9=10,Data!K142&lt;&gt;""),Data!K142,""))))))))))</f>
        <v/>
      </c>
      <c r="D146" s="83" t="str">
        <f>IF(AND(Data!$N$10=1,Data!B142&lt;&gt;""),Data!B142,IF(AND(Data!$N$10=2,Data!C142&lt;&gt;""),Data!C142,IF(AND(Data!$N$10=3,Data!D142&lt;&gt;""),Data!D142,IF(AND(Data!$N$10=4,Data!E142&lt;&gt;""),Data!E142,IF(AND(Data!$N$10=5,Data!F142&lt;&gt;""),Data!F142,IF(AND(Data!$N$10=6,Data!G142&lt;&gt;""),Data!G142,IF(AND(Data!$N$10=7,Data!H142&lt;&gt;""),Data!H142,IF(AND(Data!$N$10=8,Data!I142&lt;&gt;""),Data!I142,IF(AND(Data!$N$10=9,Data!J142&lt;&gt;""),Data!J142,IF(AND(Data!$N$10=10,Data!K142&lt;&gt;""),Data!K142,""))))))))))</f>
        <v/>
      </c>
      <c r="E146" s="83" t="str">
        <f>IF(AND(Data!$N$11=1,Data!B142&lt;&gt;""),Data!B142,IF(AND(Data!$N$11=2,Data!C142&lt;&gt;""),Data!C142,IF(AND(Data!$N$11=3,Data!D142&lt;&gt;""),Data!D142,IF(AND(Data!$N$11=4,Data!E142&lt;&gt;""),Data!E142,IF(AND(Data!$N$11=5,Data!F142&lt;&gt;""),Data!F142,IF(AND(Data!$N$11=6,Data!G142&lt;&gt;""),Data!G142,IF(AND(Data!$N$11=7,Data!H142&lt;&gt;""),Data!H142,IF(AND(Data!$N$11=8,Data!I142&lt;&gt;""),Data!I142,IF(AND(Data!$N$11=9,Data!J142&lt;&gt;""),Data!J142,IF(AND(Data!$N$11=10,Data!K142&lt;&gt;""),Data!K142,""))))))))))</f>
        <v/>
      </c>
      <c r="F146" s="83" t="str">
        <f>IF(AND(Data!$N$12=1,Data!B142&lt;&gt;""),Data!B142,IF(AND(Data!$N$12=2,Data!C142&lt;&gt;""),Data!C142,IF(AND(Data!$N$12=3,Data!D142&lt;&gt;""),Data!D142,IF(AND(Data!$N$12=4,Data!E142&lt;&gt;""),Data!E142,IF(AND(Data!$N$12=5,Data!F142&lt;&gt;""),Data!F142,IF(AND(Data!$N$12=6,Data!G142&lt;&gt;""),Data!G142,IF(AND(Data!$N$12=7,Data!H142&lt;&gt;""),Data!H142,IF(AND(Data!$N$12=8,Data!I142&lt;&gt;""),Data!I142,IF(AND(Data!$N$12=9,Data!J142&lt;&gt;""),Data!J142,IF(AND(Data!$N$12=10,Data!K142&lt;&gt;""),Data!K142,""))))))))))</f>
        <v/>
      </c>
      <c r="G146" s="84"/>
      <c r="H146" s="82" t="str">
        <f>IF(AND(Data!$N$14=1,Data!B142&lt;&gt;""),Data!B142,IF(AND(Data!$N$14=2,Data!C142&lt;&gt;""),Data!C142,IF(AND(Data!$N$14=3,Data!D142&lt;&gt;""),Data!D142,IF(AND(Data!$N$14=4,Data!E142&lt;&gt;""),Data!E142,IF(AND(Data!$N$14=5,Data!F142&lt;&gt;""),Data!F142,IF(AND(Data!$N$14=6,Data!G142&lt;&gt;""),Data!G142,IF(AND(Data!$N$14=7,Data!H142&lt;&gt;""),Data!H142,IF(AND(Data!$N$14=8,Data!I142&lt;&gt;""),Data!I142,IF(AND(Data!$N$14=9,Data!J142&lt;&gt;""),Data!J142,IF(AND(Data!$N$14=10,Data!K142&lt;&gt;""),Data!K142,""))))))))))</f>
        <v/>
      </c>
    </row>
    <row r="147" spans="1:8" ht="14" x14ac:dyDescent="0.15">
      <c r="A147" s="12">
        <v>1</v>
      </c>
      <c r="B147" s="82" t="str">
        <f>IF(AND(Data!$N$8=1,Data!B143&lt;&gt;""),Data!B143,IF(AND(Data!$N$8=2,Data!C143&lt;&gt;""),Data!C143,IF(AND(Data!$N$8=3,Data!D143&lt;&gt;""),Data!D143,IF(AND(Data!$N$8=4,Data!E143&lt;&gt;""),Data!E143,IF(AND(Data!$N$8=5,Data!F143&lt;&gt;""),Data!F143,IF(AND(Data!$N$8=6,Data!G143&lt;&gt;""),Data!G143,IF(AND(Data!$N$8=7,Data!H143&lt;&gt;""),Data!H143,IF(AND(Data!$N$8=8,Data!I143&lt;&gt;""),Data!I143,IF(AND(Data!$N$8=9,Data!J143&lt;&gt;""),Data!J143,IF(AND(Data!$N$8=10,Data!K143&lt;&gt;""),Data!K143,""))))))))))</f>
        <v/>
      </c>
      <c r="C147" s="83" t="str">
        <f>IF(AND(Data!$N$9=1,Data!B143&lt;&gt;""),Data!B143,IF(AND(Data!$N$9=2,Data!C143&lt;&gt;""),Data!C143,IF(AND(Data!$N$9=3,Data!D143&lt;&gt;""),Data!D143,IF(AND(Data!$N$9=4,Data!E143&lt;&gt;""),Data!E143,IF(AND(Data!$N$9=5,Data!F143&lt;&gt;""),Data!F143,IF(AND(Data!$N$9=6,Data!G143&lt;&gt;""),Data!G143,IF(AND(Data!$N$9=7,Data!H143&lt;&gt;""),Data!H143,IF(AND(Data!$N$9=8,Data!I143&lt;&gt;""),Data!I143,IF(AND(Data!$N$9=9,Data!J143&lt;&gt;""),Data!J143,IF(AND(Data!$N$9=10,Data!K143&lt;&gt;""),Data!K143,""))))))))))</f>
        <v/>
      </c>
      <c r="D147" s="83" t="str">
        <f>IF(AND(Data!$N$10=1,Data!B143&lt;&gt;""),Data!B143,IF(AND(Data!$N$10=2,Data!C143&lt;&gt;""),Data!C143,IF(AND(Data!$N$10=3,Data!D143&lt;&gt;""),Data!D143,IF(AND(Data!$N$10=4,Data!E143&lt;&gt;""),Data!E143,IF(AND(Data!$N$10=5,Data!F143&lt;&gt;""),Data!F143,IF(AND(Data!$N$10=6,Data!G143&lt;&gt;""),Data!G143,IF(AND(Data!$N$10=7,Data!H143&lt;&gt;""),Data!H143,IF(AND(Data!$N$10=8,Data!I143&lt;&gt;""),Data!I143,IF(AND(Data!$N$10=9,Data!J143&lt;&gt;""),Data!J143,IF(AND(Data!$N$10=10,Data!K143&lt;&gt;""),Data!K143,""))))))))))</f>
        <v/>
      </c>
      <c r="E147" s="83" t="str">
        <f>IF(AND(Data!$N$11=1,Data!B143&lt;&gt;""),Data!B143,IF(AND(Data!$N$11=2,Data!C143&lt;&gt;""),Data!C143,IF(AND(Data!$N$11=3,Data!D143&lt;&gt;""),Data!D143,IF(AND(Data!$N$11=4,Data!E143&lt;&gt;""),Data!E143,IF(AND(Data!$N$11=5,Data!F143&lt;&gt;""),Data!F143,IF(AND(Data!$N$11=6,Data!G143&lt;&gt;""),Data!G143,IF(AND(Data!$N$11=7,Data!H143&lt;&gt;""),Data!H143,IF(AND(Data!$N$11=8,Data!I143&lt;&gt;""),Data!I143,IF(AND(Data!$N$11=9,Data!J143&lt;&gt;""),Data!J143,IF(AND(Data!$N$11=10,Data!K143&lt;&gt;""),Data!K143,""))))))))))</f>
        <v/>
      </c>
      <c r="F147" s="83" t="str">
        <f>IF(AND(Data!$N$12=1,Data!B143&lt;&gt;""),Data!B143,IF(AND(Data!$N$12=2,Data!C143&lt;&gt;""),Data!C143,IF(AND(Data!$N$12=3,Data!D143&lt;&gt;""),Data!D143,IF(AND(Data!$N$12=4,Data!E143&lt;&gt;""),Data!E143,IF(AND(Data!$N$12=5,Data!F143&lt;&gt;""),Data!F143,IF(AND(Data!$N$12=6,Data!G143&lt;&gt;""),Data!G143,IF(AND(Data!$N$12=7,Data!H143&lt;&gt;""),Data!H143,IF(AND(Data!$N$12=8,Data!I143&lt;&gt;""),Data!I143,IF(AND(Data!$N$12=9,Data!J143&lt;&gt;""),Data!J143,IF(AND(Data!$N$12=10,Data!K143&lt;&gt;""),Data!K143,""))))))))))</f>
        <v/>
      </c>
      <c r="G147" s="84"/>
      <c r="H147" s="82" t="str">
        <f>IF(AND(Data!$N$14=1,Data!B143&lt;&gt;""),Data!B143,IF(AND(Data!$N$14=2,Data!C143&lt;&gt;""),Data!C143,IF(AND(Data!$N$14=3,Data!D143&lt;&gt;""),Data!D143,IF(AND(Data!$N$14=4,Data!E143&lt;&gt;""),Data!E143,IF(AND(Data!$N$14=5,Data!F143&lt;&gt;""),Data!F143,IF(AND(Data!$N$14=6,Data!G143&lt;&gt;""),Data!G143,IF(AND(Data!$N$14=7,Data!H143&lt;&gt;""),Data!H143,IF(AND(Data!$N$14=8,Data!I143&lt;&gt;""),Data!I143,IF(AND(Data!$N$14=9,Data!J143&lt;&gt;""),Data!J143,IF(AND(Data!$N$14=10,Data!K143&lt;&gt;""),Data!K143,""))))))))))</f>
        <v/>
      </c>
    </row>
    <row r="148" spans="1:8" ht="14" x14ac:dyDescent="0.15">
      <c r="A148" s="12">
        <v>1</v>
      </c>
      <c r="B148" s="82" t="str">
        <f>IF(AND(Data!$N$8=1,Data!B144&lt;&gt;""),Data!B144,IF(AND(Data!$N$8=2,Data!C144&lt;&gt;""),Data!C144,IF(AND(Data!$N$8=3,Data!D144&lt;&gt;""),Data!D144,IF(AND(Data!$N$8=4,Data!E144&lt;&gt;""),Data!E144,IF(AND(Data!$N$8=5,Data!F144&lt;&gt;""),Data!F144,IF(AND(Data!$N$8=6,Data!G144&lt;&gt;""),Data!G144,IF(AND(Data!$N$8=7,Data!H144&lt;&gt;""),Data!H144,IF(AND(Data!$N$8=8,Data!I144&lt;&gt;""),Data!I144,IF(AND(Data!$N$8=9,Data!J144&lt;&gt;""),Data!J144,IF(AND(Data!$N$8=10,Data!K144&lt;&gt;""),Data!K144,""))))))))))</f>
        <v/>
      </c>
      <c r="C148" s="83" t="str">
        <f>IF(AND(Data!$N$9=1,Data!B144&lt;&gt;""),Data!B144,IF(AND(Data!$N$9=2,Data!C144&lt;&gt;""),Data!C144,IF(AND(Data!$N$9=3,Data!D144&lt;&gt;""),Data!D144,IF(AND(Data!$N$9=4,Data!E144&lt;&gt;""),Data!E144,IF(AND(Data!$N$9=5,Data!F144&lt;&gt;""),Data!F144,IF(AND(Data!$N$9=6,Data!G144&lt;&gt;""),Data!G144,IF(AND(Data!$N$9=7,Data!H144&lt;&gt;""),Data!H144,IF(AND(Data!$N$9=8,Data!I144&lt;&gt;""),Data!I144,IF(AND(Data!$N$9=9,Data!J144&lt;&gt;""),Data!J144,IF(AND(Data!$N$9=10,Data!K144&lt;&gt;""),Data!K144,""))))))))))</f>
        <v/>
      </c>
      <c r="D148" s="83" t="str">
        <f>IF(AND(Data!$N$10=1,Data!B144&lt;&gt;""),Data!B144,IF(AND(Data!$N$10=2,Data!C144&lt;&gt;""),Data!C144,IF(AND(Data!$N$10=3,Data!D144&lt;&gt;""),Data!D144,IF(AND(Data!$N$10=4,Data!E144&lt;&gt;""),Data!E144,IF(AND(Data!$N$10=5,Data!F144&lt;&gt;""),Data!F144,IF(AND(Data!$N$10=6,Data!G144&lt;&gt;""),Data!G144,IF(AND(Data!$N$10=7,Data!H144&lt;&gt;""),Data!H144,IF(AND(Data!$N$10=8,Data!I144&lt;&gt;""),Data!I144,IF(AND(Data!$N$10=9,Data!J144&lt;&gt;""),Data!J144,IF(AND(Data!$N$10=10,Data!K144&lt;&gt;""),Data!K144,""))))))))))</f>
        <v/>
      </c>
      <c r="E148" s="83" t="str">
        <f>IF(AND(Data!$N$11=1,Data!B144&lt;&gt;""),Data!B144,IF(AND(Data!$N$11=2,Data!C144&lt;&gt;""),Data!C144,IF(AND(Data!$N$11=3,Data!D144&lt;&gt;""),Data!D144,IF(AND(Data!$N$11=4,Data!E144&lt;&gt;""),Data!E144,IF(AND(Data!$N$11=5,Data!F144&lt;&gt;""),Data!F144,IF(AND(Data!$N$11=6,Data!G144&lt;&gt;""),Data!G144,IF(AND(Data!$N$11=7,Data!H144&lt;&gt;""),Data!H144,IF(AND(Data!$N$11=8,Data!I144&lt;&gt;""),Data!I144,IF(AND(Data!$N$11=9,Data!J144&lt;&gt;""),Data!J144,IF(AND(Data!$N$11=10,Data!K144&lt;&gt;""),Data!K144,""))))))))))</f>
        <v/>
      </c>
      <c r="F148" s="83" t="str">
        <f>IF(AND(Data!$N$12=1,Data!B144&lt;&gt;""),Data!B144,IF(AND(Data!$N$12=2,Data!C144&lt;&gt;""),Data!C144,IF(AND(Data!$N$12=3,Data!D144&lt;&gt;""),Data!D144,IF(AND(Data!$N$12=4,Data!E144&lt;&gt;""),Data!E144,IF(AND(Data!$N$12=5,Data!F144&lt;&gt;""),Data!F144,IF(AND(Data!$N$12=6,Data!G144&lt;&gt;""),Data!G144,IF(AND(Data!$N$12=7,Data!H144&lt;&gt;""),Data!H144,IF(AND(Data!$N$12=8,Data!I144&lt;&gt;""),Data!I144,IF(AND(Data!$N$12=9,Data!J144&lt;&gt;""),Data!J144,IF(AND(Data!$N$12=10,Data!K144&lt;&gt;""),Data!K144,""))))))))))</f>
        <v/>
      </c>
      <c r="G148" s="84"/>
      <c r="H148" s="82" t="str">
        <f>IF(AND(Data!$N$14=1,Data!B144&lt;&gt;""),Data!B144,IF(AND(Data!$N$14=2,Data!C144&lt;&gt;""),Data!C144,IF(AND(Data!$N$14=3,Data!D144&lt;&gt;""),Data!D144,IF(AND(Data!$N$14=4,Data!E144&lt;&gt;""),Data!E144,IF(AND(Data!$N$14=5,Data!F144&lt;&gt;""),Data!F144,IF(AND(Data!$N$14=6,Data!G144&lt;&gt;""),Data!G144,IF(AND(Data!$N$14=7,Data!H144&lt;&gt;""),Data!H144,IF(AND(Data!$N$14=8,Data!I144&lt;&gt;""),Data!I144,IF(AND(Data!$N$14=9,Data!J144&lt;&gt;""),Data!J144,IF(AND(Data!$N$14=10,Data!K144&lt;&gt;""),Data!K144,""))))))))))</f>
        <v/>
      </c>
    </row>
    <row r="149" spans="1:8" ht="14" x14ac:dyDescent="0.15">
      <c r="A149" s="12">
        <v>1</v>
      </c>
      <c r="B149" s="82" t="str">
        <f>IF(AND(Data!$N$8=1,Data!B145&lt;&gt;""),Data!B145,IF(AND(Data!$N$8=2,Data!C145&lt;&gt;""),Data!C145,IF(AND(Data!$N$8=3,Data!D145&lt;&gt;""),Data!D145,IF(AND(Data!$N$8=4,Data!E145&lt;&gt;""),Data!E145,IF(AND(Data!$N$8=5,Data!F145&lt;&gt;""),Data!F145,IF(AND(Data!$N$8=6,Data!G145&lt;&gt;""),Data!G145,IF(AND(Data!$N$8=7,Data!H145&lt;&gt;""),Data!H145,IF(AND(Data!$N$8=8,Data!I145&lt;&gt;""),Data!I145,IF(AND(Data!$N$8=9,Data!J145&lt;&gt;""),Data!J145,IF(AND(Data!$N$8=10,Data!K145&lt;&gt;""),Data!K145,""))))))))))</f>
        <v/>
      </c>
      <c r="C149" s="83" t="str">
        <f>IF(AND(Data!$N$9=1,Data!B145&lt;&gt;""),Data!B145,IF(AND(Data!$N$9=2,Data!C145&lt;&gt;""),Data!C145,IF(AND(Data!$N$9=3,Data!D145&lt;&gt;""),Data!D145,IF(AND(Data!$N$9=4,Data!E145&lt;&gt;""),Data!E145,IF(AND(Data!$N$9=5,Data!F145&lt;&gt;""),Data!F145,IF(AND(Data!$N$9=6,Data!G145&lt;&gt;""),Data!G145,IF(AND(Data!$N$9=7,Data!H145&lt;&gt;""),Data!H145,IF(AND(Data!$N$9=8,Data!I145&lt;&gt;""),Data!I145,IF(AND(Data!$N$9=9,Data!J145&lt;&gt;""),Data!J145,IF(AND(Data!$N$9=10,Data!K145&lt;&gt;""),Data!K145,""))))))))))</f>
        <v/>
      </c>
      <c r="D149" s="83" t="str">
        <f>IF(AND(Data!$N$10=1,Data!B145&lt;&gt;""),Data!B145,IF(AND(Data!$N$10=2,Data!C145&lt;&gt;""),Data!C145,IF(AND(Data!$N$10=3,Data!D145&lt;&gt;""),Data!D145,IF(AND(Data!$N$10=4,Data!E145&lt;&gt;""),Data!E145,IF(AND(Data!$N$10=5,Data!F145&lt;&gt;""),Data!F145,IF(AND(Data!$N$10=6,Data!G145&lt;&gt;""),Data!G145,IF(AND(Data!$N$10=7,Data!H145&lt;&gt;""),Data!H145,IF(AND(Data!$N$10=8,Data!I145&lt;&gt;""),Data!I145,IF(AND(Data!$N$10=9,Data!J145&lt;&gt;""),Data!J145,IF(AND(Data!$N$10=10,Data!K145&lt;&gt;""),Data!K145,""))))))))))</f>
        <v/>
      </c>
      <c r="E149" s="83" t="str">
        <f>IF(AND(Data!$N$11=1,Data!B145&lt;&gt;""),Data!B145,IF(AND(Data!$N$11=2,Data!C145&lt;&gt;""),Data!C145,IF(AND(Data!$N$11=3,Data!D145&lt;&gt;""),Data!D145,IF(AND(Data!$N$11=4,Data!E145&lt;&gt;""),Data!E145,IF(AND(Data!$N$11=5,Data!F145&lt;&gt;""),Data!F145,IF(AND(Data!$N$11=6,Data!G145&lt;&gt;""),Data!G145,IF(AND(Data!$N$11=7,Data!H145&lt;&gt;""),Data!H145,IF(AND(Data!$N$11=8,Data!I145&lt;&gt;""),Data!I145,IF(AND(Data!$N$11=9,Data!J145&lt;&gt;""),Data!J145,IF(AND(Data!$N$11=10,Data!K145&lt;&gt;""),Data!K145,""))))))))))</f>
        <v/>
      </c>
      <c r="F149" s="83" t="str">
        <f>IF(AND(Data!$N$12=1,Data!B145&lt;&gt;""),Data!B145,IF(AND(Data!$N$12=2,Data!C145&lt;&gt;""),Data!C145,IF(AND(Data!$N$12=3,Data!D145&lt;&gt;""),Data!D145,IF(AND(Data!$N$12=4,Data!E145&lt;&gt;""),Data!E145,IF(AND(Data!$N$12=5,Data!F145&lt;&gt;""),Data!F145,IF(AND(Data!$N$12=6,Data!G145&lt;&gt;""),Data!G145,IF(AND(Data!$N$12=7,Data!H145&lt;&gt;""),Data!H145,IF(AND(Data!$N$12=8,Data!I145&lt;&gt;""),Data!I145,IF(AND(Data!$N$12=9,Data!J145&lt;&gt;""),Data!J145,IF(AND(Data!$N$12=10,Data!K145&lt;&gt;""),Data!K145,""))))))))))</f>
        <v/>
      </c>
      <c r="G149" s="84"/>
      <c r="H149" s="82" t="str">
        <f>IF(AND(Data!$N$14=1,Data!B145&lt;&gt;""),Data!B145,IF(AND(Data!$N$14=2,Data!C145&lt;&gt;""),Data!C145,IF(AND(Data!$N$14=3,Data!D145&lt;&gt;""),Data!D145,IF(AND(Data!$N$14=4,Data!E145&lt;&gt;""),Data!E145,IF(AND(Data!$N$14=5,Data!F145&lt;&gt;""),Data!F145,IF(AND(Data!$N$14=6,Data!G145&lt;&gt;""),Data!G145,IF(AND(Data!$N$14=7,Data!H145&lt;&gt;""),Data!H145,IF(AND(Data!$N$14=8,Data!I145&lt;&gt;""),Data!I145,IF(AND(Data!$N$14=9,Data!J145&lt;&gt;""),Data!J145,IF(AND(Data!$N$14=10,Data!K145&lt;&gt;""),Data!K145,""))))))))))</f>
        <v/>
      </c>
    </row>
    <row r="150" spans="1:8" ht="14" x14ac:dyDescent="0.15">
      <c r="A150" s="12">
        <v>1</v>
      </c>
      <c r="B150" s="82" t="str">
        <f>IF(AND(Data!$N$8=1,Data!B146&lt;&gt;""),Data!B146,IF(AND(Data!$N$8=2,Data!C146&lt;&gt;""),Data!C146,IF(AND(Data!$N$8=3,Data!D146&lt;&gt;""),Data!D146,IF(AND(Data!$N$8=4,Data!E146&lt;&gt;""),Data!E146,IF(AND(Data!$N$8=5,Data!F146&lt;&gt;""),Data!F146,IF(AND(Data!$N$8=6,Data!G146&lt;&gt;""),Data!G146,IF(AND(Data!$N$8=7,Data!H146&lt;&gt;""),Data!H146,IF(AND(Data!$N$8=8,Data!I146&lt;&gt;""),Data!I146,IF(AND(Data!$N$8=9,Data!J146&lt;&gt;""),Data!J146,IF(AND(Data!$N$8=10,Data!K146&lt;&gt;""),Data!K146,""))))))))))</f>
        <v/>
      </c>
      <c r="C150" s="83" t="str">
        <f>IF(AND(Data!$N$9=1,Data!B146&lt;&gt;""),Data!B146,IF(AND(Data!$N$9=2,Data!C146&lt;&gt;""),Data!C146,IF(AND(Data!$N$9=3,Data!D146&lt;&gt;""),Data!D146,IF(AND(Data!$N$9=4,Data!E146&lt;&gt;""),Data!E146,IF(AND(Data!$N$9=5,Data!F146&lt;&gt;""),Data!F146,IF(AND(Data!$N$9=6,Data!G146&lt;&gt;""),Data!G146,IF(AND(Data!$N$9=7,Data!H146&lt;&gt;""),Data!H146,IF(AND(Data!$N$9=8,Data!I146&lt;&gt;""),Data!I146,IF(AND(Data!$N$9=9,Data!J146&lt;&gt;""),Data!J146,IF(AND(Data!$N$9=10,Data!K146&lt;&gt;""),Data!K146,""))))))))))</f>
        <v/>
      </c>
      <c r="D150" s="83" t="str">
        <f>IF(AND(Data!$N$10=1,Data!B146&lt;&gt;""),Data!B146,IF(AND(Data!$N$10=2,Data!C146&lt;&gt;""),Data!C146,IF(AND(Data!$N$10=3,Data!D146&lt;&gt;""),Data!D146,IF(AND(Data!$N$10=4,Data!E146&lt;&gt;""),Data!E146,IF(AND(Data!$N$10=5,Data!F146&lt;&gt;""),Data!F146,IF(AND(Data!$N$10=6,Data!G146&lt;&gt;""),Data!G146,IF(AND(Data!$N$10=7,Data!H146&lt;&gt;""),Data!H146,IF(AND(Data!$N$10=8,Data!I146&lt;&gt;""),Data!I146,IF(AND(Data!$N$10=9,Data!J146&lt;&gt;""),Data!J146,IF(AND(Data!$N$10=10,Data!K146&lt;&gt;""),Data!K146,""))))))))))</f>
        <v/>
      </c>
      <c r="E150" s="83" t="str">
        <f>IF(AND(Data!$N$11=1,Data!B146&lt;&gt;""),Data!B146,IF(AND(Data!$N$11=2,Data!C146&lt;&gt;""),Data!C146,IF(AND(Data!$N$11=3,Data!D146&lt;&gt;""),Data!D146,IF(AND(Data!$N$11=4,Data!E146&lt;&gt;""),Data!E146,IF(AND(Data!$N$11=5,Data!F146&lt;&gt;""),Data!F146,IF(AND(Data!$N$11=6,Data!G146&lt;&gt;""),Data!G146,IF(AND(Data!$N$11=7,Data!H146&lt;&gt;""),Data!H146,IF(AND(Data!$N$11=8,Data!I146&lt;&gt;""),Data!I146,IF(AND(Data!$N$11=9,Data!J146&lt;&gt;""),Data!J146,IF(AND(Data!$N$11=10,Data!K146&lt;&gt;""),Data!K146,""))))))))))</f>
        <v/>
      </c>
      <c r="F150" s="83" t="str">
        <f>IF(AND(Data!$N$12=1,Data!B146&lt;&gt;""),Data!B146,IF(AND(Data!$N$12=2,Data!C146&lt;&gt;""),Data!C146,IF(AND(Data!$N$12=3,Data!D146&lt;&gt;""),Data!D146,IF(AND(Data!$N$12=4,Data!E146&lt;&gt;""),Data!E146,IF(AND(Data!$N$12=5,Data!F146&lt;&gt;""),Data!F146,IF(AND(Data!$N$12=6,Data!G146&lt;&gt;""),Data!G146,IF(AND(Data!$N$12=7,Data!H146&lt;&gt;""),Data!H146,IF(AND(Data!$N$12=8,Data!I146&lt;&gt;""),Data!I146,IF(AND(Data!$N$12=9,Data!J146&lt;&gt;""),Data!J146,IF(AND(Data!$N$12=10,Data!K146&lt;&gt;""),Data!K146,""))))))))))</f>
        <v/>
      </c>
      <c r="G150" s="84"/>
      <c r="H150" s="82" t="str">
        <f>IF(AND(Data!$N$14=1,Data!B146&lt;&gt;""),Data!B146,IF(AND(Data!$N$14=2,Data!C146&lt;&gt;""),Data!C146,IF(AND(Data!$N$14=3,Data!D146&lt;&gt;""),Data!D146,IF(AND(Data!$N$14=4,Data!E146&lt;&gt;""),Data!E146,IF(AND(Data!$N$14=5,Data!F146&lt;&gt;""),Data!F146,IF(AND(Data!$N$14=6,Data!G146&lt;&gt;""),Data!G146,IF(AND(Data!$N$14=7,Data!H146&lt;&gt;""),Data!H146,IF(AND(Data!$N$14=8,Data!I146&lt;&gt;""),Data!I146,IF(AND(Data!$N$14=9,Data!J146&lt;&gt;""),Data!J146,IF(AND(Data!$N$14=10,Data!K146&lt;&gt;""),Data!K146,""))))))))))</f>
        <v/>
      </c>
    </row>
    <row r="151" spans="1:8" ht="14" x14ac:dyDescent="0.15">
      <c r="A151" s="12">
        <v>1</v>
      </c>
      <c r="B151" s="82" t="str">
        <f>IF(AND(Data!$N$8=1,Data!B147&lt;&gt;""),Data!B147,IF(AND(Data!$N$8=2,Data!C147&lt;&gt;""),Data!C147,IF(AND(Data!$N$8=3,Data!D147&lt;&gt;""),Data!D147,IF(AND(Data!$N$8=4,Data!E147&lt;&gt;""),Data!E147,IF(AND(Data!$N$8=5,Data!F147&lt;&gt;""),Data!F147,IF(AND(Data!$N$8=6,Data!G147&lt;&gt;""),Data!G147,IF(AND(Data!$N$8=7,Data!H147&lt;&gt;""),Data!H147,IF(AND(Data!$N$8=8,Data!I147&lt;&gt;""),Data!I147,IF(AND(Data!$N$8=9,Data!J147&lt;&gt;""),Data!J147,IF(AND(Data!$N$8=10,Data!K147&lt;&gt;""),Data!K147,""))))))))))</f>
        <v/>
      </c>
      <c r="C151" s="83" t="str">
        <f>IF(AND(Data!$N$9=1,Data!B147&lt;&gt;""),Data!B147,IF(AND(Data!$N$9=2,Data!C147&lt;&gt;""),Data!C147,IF(AND(Data!$N$9=3,Data!D147&lt;&gt;""),Data!D147,IF(AND(Data!$N$9=4,Data!E147&lt;&gt;""),Data!E147,IF(AND(Data!$N$9=5,Data!F147&lt;&gt;""),Data!F147,IF(AND(Data!$N$9=6,Data!G147&lt;&gt;""),Data!G147,IF(AND(Data!$N$9=7,Data!H147&lt;&gt;""),Data!H147,IF(AND(Data!$N$9=8,Data!I147&lt;&gt;""),Data!I147,IF(AND(Data!$N$9=9,Data!J147&lt;&gt;""),Data!J147,IF(AND(Data!$N$9=10,Data!K147&lt;&gt;""),Data!K147,""))))))))))</f>
        <v/>
      </c>
      <c r="D151" s="83" t="str">
        <f>IF(AND(Data!$N$10=1,Data!B147&lt;&gt;""),Data!B147,IF(AND(Data!$N$10=2,Data!C147&lt;&gt;""),Data!C147,IF(AND(Data!$N$10=3,Data!D147&lt;&gt;""),Data!D147,IF(AND(Data!$N$10=4,Data!E147&lt;&gt;""),Data!E147,IF(AND(Data!$N$10=5,Data!F147&lt;&gt;""),Data!F147,IF(AND(Data!$N$10=6,Data!G147&lt;&gt;""),Data!G147,IF(AND(Data!$N$10=7,Data!H147&lt;&gt;""),Data!H147,IF(AND(Data!$N$10=8,Data!I147&lt;&gt;""),Data!I147,IF(AND(Data!$N$10=9,Data!J147&lt;&gt;""),Data!J147,IF(AND(Data!$N$10=10,Data!K147&lt;&gt;""),Data!K147,""))))))))))</f>
        <v/>
      </c>
      <c r="E151" s="83" t="str">
        <f>IF(AND(Data!$N$11=1,Data!B147&lt;&gt;""),Data!B147,IF(AND(Data!$N$11=2,Data!C147&lt;&gt;""),Data!C147,IF(AND(Data!$N$11=3,Data!D147&lt;&gt;""),Data!D147,IF(AND(Data!$N$11=4,Data!E147&lt;&gt;""),Data!E147,IF(AND(Data!$N$11=5,Data!F147&lt;&gt;""),Data!F147,IF(AND(Data!$N$11=6,Data!G147&lt;&gt;""),Data!G147,IF(AND(Data!$N$11=7,Data!H147&lt;&gt;""),Data!H147,IF(AND(Data!$N$11=8,Data!I147&lt;&gt;""),Data!I147,IF(AND(Data!$N$11=9,Data!J147&lt;&gt;""),Data!J147,IF(AND(Data!$N$11=10,Data!K147&lt;&gt;""),Data!K147,""))))))))))</f>
        <v/>
      </c>
      <c r="F151" s="83" t="str">
        <f>IF(AND(Data!$N$12=1,Data!B147&lt;&gt;""),Data!B147,IF(AND(Data!$N$12=2,Data!C147&lt;&gt;""),Data!C147,IF(AND(Data!$N$12=3,Data!D147&lt;&gt;""),Data!D147,IF(AND(Data!$N$12=4,Data!E147&lt;&gt;""),Data!E147,IF(AND(Data!$N$12=5,Data!F147&lt;&gt;""),Data!F147,IF(AND(Data!$N$12=6,Data!G147&lt;&gt;""),Data!G147,IF(AND(Data!$N$12=7,Data!H147&lt;&gt;""),Data!H147,IF(AND(Data!$N$12=8,Data!I147&lt;&gt;""),Data!I147,IF(AND(Data!$N$12=9,Data!J147&lt;&gt;""),Data!J147,IF(AND(Data!$N$12=10,Data!K147&lt;&gt;""),Data!K147,""))))))))))</f>
        <v/>
      </c>
      <c r="G151" s="84"/>
      <c r="H151" s="82" t="str">
        <f>IF(AND(Data!$N$14=1,Data!B147&lt;&gt;""),Data!B147,IF(AND(Data!$N$14=2,Data!C147&lt;&gt;""),Data!C147,IF(AND(Data!$N$14=3,Data!D147&lt;&gt;""),Data!D147,IF(AND(Data!$N$14=4,Data!E147&lt;&gt;""),Data!E147,IF(AND(Data!$N$14=5,Data!F147&lt;&gt;""),Data!F147,IF(AND(Data!$N$14=6,Data!G147&lt;&gt;""),Data!G147,IF(AND(Data!$N$14=7,Data!H147&lt;&gt;""),Data!H147,IF(AND(Data!$N$14=8,Data!I147&lt;&gt;""),Data!I147,IF(AND(Data!$N$14=9,Data!J147&lt;&gt;""),Data!J147,IF(AND(Data!$N$14=10,Data!K147&lt;&gt;""),Data!K147,""))))))))))</f>
        <v/>
      </c>
    </row>
    <row r="152" spans="1:8" ht="14" x14ac:dyDescent="0.15">
      <c r="A152" s="12">
        <v>1</v>
      </c>
      <c r="B152" s="82" t="str">
        <f>IF(AND(Data!$N$8=1,Data!B148&lt;&gt;""),Data!B148,IF(AND(Data!$N$8=2,Data!C148&lt;&gt;""),Data!C148,IF(AND(Data!$N$8=3,Data!D148&lt;&gt;""),Data!D148,IF(AND(Data!$N$8=4,Data!E148&lt;&gt;""),Data!E148,IF(AND(Data!$N$8=5,Data!F148&lt;&gt;""),Data!F148,IF(AND(Data!$N$8=6,Data!G148&lt;&gt;""),Data!G148,IF(AND(Data!$N$8=7,Data!H148&lt;&gt;""),Data!H148,IF(AND(Data!$N$8=8,Data!I148&lt;&gt;""),Data!I148,IF(AND(Data!$N$8=9,Data!J148&lt;&gt;""),Data!J148,IF(AND(Data!$N$8=10,Data!K148&lt;&gt;""),Data!K148,""))))))))))</f>
        <v/>
      </c>
      <c r="C152" s="83" t="str">
        <f>IF(AND(Data!$N$9=1,Data!B148&lt;&gt;""),Data!B148,IF(AND(Data!$N$9=2,Data!C148&lt;&gt;""),Data!C148,IF(AND(Data!$N$9=3,Data!D148&lt;&gt;""),Data!D148,IF(AND(Data!$N$9=4,Data!E148&lt;&gt;""),Data!E148,IF(AND(Data!$N$9=5,Data!F148&lt;&gt;""),Data!F148,IF(AND(Data!$N$9=6,Data!G148&lt;&gt;""),Data!G148,IF(AND(Data!$N$9=7,Data!H148&lt;&gt;""),Data!H148,IF(AND(Data!$N$9=8,Data!I148&lt;&gt;""),Data!I148,IF(AND(Data!$N$9=9,Data!J148&lt;&gt;""),Data!J148,IF(AND(Data!$N$9=10,Data!K148&lt;&gt;""),Data!K148,""))))))))))</f>
        <v/>
      </c>
      <c r="D152" s="83" t="str">
        <f>IF(AND(Data!$N$10=1,Data!B148&lt;&gt;""),Data!B148,IF(AND(Data!$N$10=2,Data!C148&lt;&gt;""),Data!C148,IF(AND(Data!$N$10=3,Data!D148&lt;&gt;""),Data!D148,IF(AND(Data!$N$10=4,Data!E148&lt;&gt;""),Data!E148,IF(AND(Data!$N$10=5,Data!F148&lt;&gt;""),Data!F148,IF(AND(Data!$N$10=6,Data!G148&lt;&gt;""),Data!G148,IF(AND(Data!$N$10=7,Data!H148&lt;&gt;""),Data!H148,IF(AND(Data!$N$10=8,Data!I148&lt;&gt;""),Data!I148,IF(AND(Data!$N$10=9,Data!J148&lt;&gt;""),Data!J148,IF(AND(Data!$N$10=10,Data!K148&lt;&gt;""),Data!K148,""))))))))))</f>
        <v/>
      </c>
      <c r="E152" s="83" t="str">
        <f>IF(AND(Data!$N$11=1,Data!B148&lt;&gt;""),Data!B148,IF(AND(Data!$N$11=2,Data!C148&lt;&gt;""),Data!C148,IF(AND(Data!$N$11=3,Data!D148&lt;&gt;""),Data!D148,IF(AND(Data!$N$11=4,Data!E148&lt;&gt;""),Data!E148,IF(AND(Data!$N$11=5,Data!F148&lt;&gt;""),Data!F148,IF(AND(Data!$N$11=6,Data!G148&lt;&gt;""),Data!G148,IF(AND(Data!$N$11=7,Data!H148&lt;&gt;""),Data!H148,IF(AND(Data!$N$11=8,Data!I148&lt;&gt;""),Data!I148,IF(AND(Data!$N$11=9,Data!J148&lt;&gt;""),Data!J148,IF(AND(Data!$N$11=10,Data!K148&lt;&gt;""),Data!K148,""))))))))))</f>
        <v/>
      </c>
      <c r="F152" s="83" t="str">
        <f>IF(AND(Data!$N$12=1,Data!B148&lt;&gt;""),Data!B148,IF(AND(Data!$N$12=2,Data!C148&lt;&gt;""),Data!C148,IF(AND(Data!$N$12=3,Data!D148&lt;&gt;""),Data!D148,IF(AND(Data!$N$12=4,Data!E148&lt;&gt;""),Data!E148,IF(AND(Data!$N$12=5,Data!F148&lt;&gt;""),Data!F148,IF(AND(Data!$N$12=6,Data!G148&lt;&gt;""),Data!G148,IF(AND(Data!$N$12=7,Data!H148&lt;&gt;""),Data!H148,IF(AND(Data!$N$12=8,Data!I148&lt;&gt;""),Data!I148,IF(AND(Data!$N$12=9,Data!J148&lt;&gt;""),Data!J148,IF(AND(Data!$N$12=10,Data!K148&lt;&gt;""),Data!K148,""))))))))))</f>
        <v/>
      </c>
      <c r="G152" s="84"/>
      <c r="H152" s="82" t="str">
        <f>IF(AND(Data!$N$14=1,Data!B148&lt;&gt;""),Data!B148,IF(AND(Data!$N$14=2,Data!C148&lt;&gt;""),Data!C148,IF(AND(Data!$N$14=3,Data!D148&lt;&gt;""),Data!D148,IF(AND(Data!$N$14=4,Data!E148&lt;&gt;""),Data!E148,IF(AND(Data!$N$14=5,Data!F148&lt;&gt;""),Data!F148,IF(AND(Data!$N$14=6,Data!G148&lt;&gt;""),Data!G148,IF(AND(Data!$N$14=7,Data!H148&lt;&gt;""),Data!H148,IF(AND(Data!$N$14=8,Data!I148&lt;&gt;""),Data!I148,IF(AND(Data!$N$14=9,Data!J148&lt;&gt;""),Data!J148,IF(AND(Data!$N$14=10,Data!K148&lt;&gt;""),Data!K148,""))))))))))</f>
        <v/>
      </c>
    </row>
    <row r="153" spans="1:8" ht="14" x14ac:dyDescent="0.15">
      <c r="A153" s="12">
        <v>1</v>
      </c>
      <c r="B153" s="82" t="str">
        <f>IF(AND(Data!$N$8=1,Data!B149&lt;&gt;""),Data!B149,IF(AND(Data!$N$8=2,Data!C149&lt;&gt;""),Data!C149,IF(AND(Data!$N$8=3,Data!D149&lt;&gt;""),Data!D149,IF(AND(Data!$N$8=4,Data!E149&lt;&gt;""),Data!E149,IF(AND(Data!$N$8=5,Data!F149&lt;&gt;""),Data!F149,IF(AND(Data!$N$8=6,Data!G149&lt;&gt;""),Data!G149,IF(AND(Data!$N$8=7,Data!H149&lt;&gt;""),Data!H149,IF(AND(Data!$N$8=8,Data!I149&lt;&gt;""),Data!I149,IF(AND(Data!$N$8=9,Data!J149&lt;&gt;""),Data!J149,IF(AND(Data!$N$8=10,Data!K149&lt;&gt;""),Data!K149,""))))))))))</f>
        <v/>
      </c>
      <c r="C153" s="83" t="str">
        <f>IF(AND(Data!$N$9=1,Data!B149&lt;&gt;""),Data!B149,IF(AND(Data!$N$9=2,Data!C149&lt;&gt;""),Data!C149,IF(AND(Data!$N$9=3,Data!D149&lt;&gt;""),Data!D149,IF(AND(Data!$N$9=4,Data!E149&lt;&gt;""),Data!E149,IF(AND(Data!$N$9=5,Data!F149&lt;&gt;""),Data!F149,IF(AND(Data!$N$9=6,Data!G149&lt;&gt;""),Data!G149,IF(AND(Data!$N$9=7,Data!H149&lt;&gt;""),Data!H149,IF(AND(Data!$N$9=8,Data!I149&lt;&gt;""),Data!I149,IF(AND(Data!$N$9=9,Data!J149&lt;&gt;""),Data!J149,IF(AND(Data!$N$9=10,Data!K149&lt;&gt;""),Data!K149,""))))))))))</f>
        <v/>
      </c>
      <c r="D153" s="83" t="str">
        <f>IF(AND(Data!$N$10=1,Data!B149&lt;&gt;""),Data!B149,IF(AND(Data!$N$10=2,Data!C149&lt;&gt;""),Data!C149,IF(AND(Data!$N$10=3,Data!D149&lt;&gt;""),Data!D149,IF(AND(Data!$N$10=4,Data!E149&lt;&gt;""),Data!E149,IF(AND(Data!$N$10=5,Data!F149&lt;&gt;""),Data!F149,IF(AND(Data!$N$10=6,Data!G149&lt;&gt;""),Data!G149,IF(AND(Data!$N$10=7,Data!H149&lt;&gt;""),Data!H149,IF(AND(Data!$N$10=8,Data!I149&lt;&gt;""),Data!I149,IF(AND(Data!$N$10=9,Data!J149&lt;&gt;""),Data!J149,IF(AND(Data!$N$10=10,Data!K149&lt;&gt;""),Data!K149,""))))))))))</f>
        <v/>
      </c>
      <c r="E153" s="83" t="str">
        <f>IF(AND(Data!$N$11=1,Data!B149&lt;&gt;""),Data!B149,IF(AND(Data!$N$11=2,Data!C149&lt;&gt;""),Data!C149,IF(AND(Data!$N$11=3,Data!D149&lt;&gt;""),Data!D149,IF(AND(Data!$N$11=4,Data!E149&lt;&gt;""),Data!E149,IF(AND(Data!$N$11=5,Data!F149&lt;&gt;""),Data!F149,IF(AND(Data!$N$11=6,Data!G149&lt;&gt;""),Data!G149,IF(AND(Data!$N$11=7,Data!H149&lt;&gt;""),Data!H149,IF(AND(Data!$N$11=8,Data!I149&lt;&gt;""),Data!I149,IF(AND(Data!$N$11=9,Data!J149&lt;&gt;""),Data!J149,IF(AND(Data!$N$11=10,Data!K149&lt;&gt;""),Data!K149,""))))))))))</f>
        <v/>
      </c>
      <c r="F153" s="83" t="str">
        <f>IF(AND(Data!$N$12=1,Data!B149&lt;&gt;""),Data!B149,IF(AND(Data!$N$12=2,Data!C149&lt;&gt;""),Data!C149,IF(AND(Data!$N$12=3,Data!D149&lt;&gt;""),Data!D149,IF(AND(Data!$N$12=4,Data!E149&lt;&gt;""),Data!E149,IF(AND(Data!$N$12=5,Data!F149&lt;&gt;""),Data!F149,IF(AND(Data!$N$12=6,Data!G149&lt;&gt;""),Data!G149,IF(AND(Data!$N$12=7,Data!H149&lt;&gt;""),Data!H149,IF(AND(Data!$N$12=8,Data!I149&lt;&gt;""),Data!I149,IF(AND(Data!$N$12=9,Data!J149&lt;&gt;""),Data!J149,IF(AND(Data!$N$12=10,Data!K149&lt;&gt;""),Data!K149,""))))))))))</f>
        <v/>
      </c>
      <c r="G153" s="84"/>
      <c r="H153" s="82" t="str">
        <f>IF(AND(Data!$N$14=1,Data!B149&lt;&gt;""),Data!B149,IF(AND(Data!$N$14=2,Data!C149&lt;&gt;""),Data!C149,IF(AND(Data!$N$14=3,Data!D149&lt;&gt;""),Data!D149,IF(AND(Data!$N$14=4,Data!E149&lt;&gt;""),Data!E149,IF(AND(Data!$N$14=5,Data!F149&lt;&gt;""),Data!F149,IF(AND(Data!$N$14=6,Data!G149&lt;&gt;""),Data!G149,IF(AND(Data!$N$14=7,Data!H149&lt;&gt;""),Data!H149,IF(AND(Data!$N$14=8,Data!I149&lt;&gt;""),Data!I149,IF(AND(Data!$N$14=9,Data!J149&lt;&gt;""),Data!J149,IF(AND(Data!$N$14=10,Data!K149&lt;&gt;""),Data!K149,""))))))))))</f>
        <v/>
      </c>
    </row>
    <row r="154" spans="1:8" ht="14" x14ac:dyDescent="0.15">
      <c r="A154" s="12">
        <v>1</v>
      </c>
      <c r="B154" s="82" t="str">
        <f>IF(AND(Data!$N$8=1,Data!B150&lt;&gt;""),Data!B150,IF(AND(Data!$N$8=2,Data!C150&lt;&gt;""),Data!C150,IF(AND(Data!$N$8=3,Data!D150&lt;&gt;""),Data!D150,IF(AND(Data!$N$8=4,Data!E150&lt;&gt;""),Data!E150,IF(AND(Data!$N$8=5,Data!F150&lt;&gt;""),Data!F150,IF(AND(Data!$N$8=6,Data!G150&lt;&gt;""),Data!G150,IF(AND(Data!$N$8=7,Data!H150&lt;&gt;""),Data!H150,IF(AND(Data!$N$8=8,Data!I150&lt;&gt;""),Data!I150,IF(AND(Data!$N$8=9,Data!J150&lt;&gt;""),Data!J150,IF(AND(Data!$N$8=10,Data!K150&lt;&gt;""),Data!K150,""))))))))))</f>
        <v/>
      </c>
      <c r="C154" s="83" t="str">
        <f>IF(AND(Data!$N$9=1,Data!B150&lt;&gt;""),Data!B150,IF(AND(Data!$N$9=2,Data!C150&lt;&gt;""),Data!C150,IF(AND(Data!$N$9=3,Data!D150&lt;&gt;""),Data!D150,IF(AND(Data!$N$9=4,Data!E150&lt;&gt;""),Data!E150,IF(AND(Data!$N$9=5,Data!F150&lt;&gt;""),Data!F150,IF(AND(Data!$N$9=6,Data!G150&lt;&gt;""),Data!G150,IF(AND(Data!$N$9=7,Data!H150&lt;&gt;""),Data!H150,IF(AND(Data!$N$9=8,Data!I150&lt;&gt;""),Data!I150,IF(AND(Data!$N$9=9,Data!J150&lt;&gt;""),Data!J150,IF(AND(Data!$N$9=10,Data!K150&lt;&gt;""),Data!K150,""))))))))))</f>
        <v/>
      </c>
      <c r="D154" s="83" t="str">
        <f>IF(AND(Data!$N$10=1,Data!B150&lt;&gt;""),Data!B150,IF(AND(Data!$N$10=2,Data!C150&lt;&gt;""),Data!C150,IF(AND(Data!$N$10=3,Data!D150&lt;&gt;""),Data!D150,IF(AND(Data!$N$10=4,Data!E150&lt;&gt;""),Data!E150,IF(AND(Data!$N$10=5,Data!F150&lt;&gt;""),Data!F150,IF(AND(Data!$N$10=6,Data!G150&lt;&gt;""),Data!G150,IF(AND(Data!$N$10=7,Data!H150&lt;&gt;""),Data!H150,IF(AND(Data!$N$10=8,Data!I150&lt;&gt;""),Data!I150,IF(AND(Data!$N$10=9,Data!J150&lt;&gt;""),Data!J150,IF(AND(Data!$N$10=10,Data!K150&lt;&gt;""),Data!K150,""))))))))))</f>
        <v/>
      </c>
      <c r="E154" s="83" t="str">
        <f>IF(AND(Data!$N$11=1,Data!B150&lt;&gt;""),Data!B150,IF(AND(Data!$N$11=2,Data!C150&lt;&gt;""),Data!C150,IF(AND(Data!$N$11=3,Data!D150&lt;&gt;""),Data!D150,IF(AND(Data!$N$11=4,Data!E150&lt;&gt;""),Data!E150,IF(AND(Data!$N$11=5,Data!F150&lt;&gt;""),Data!F150,IF(AND(Data!$N$11=6,Data!G150&lt;&gt;""),Data!G150,IF(AND(Data!$N$11=7,Data!H150&lt;&gt;""),Data!H150,IF(AND(Data!$N$11=8,Data!I150&lt;&gt;""),Data!I150,IF(AND(Data!$N$11=9,Data!J150&lt;&gt;""),Data!J150,IF(AND(Data!$N$11=10,Data!K150&lt;&gt;""),Data!K150,""))))))))))</f>
        <v/>
      </c>
      <c r="F154" s="83" t="str">
        <f>IF(AND(Data!$N$12=1,Data!B150&lt;&gt;""),Data!B150,IF(AND(Data!$N$12=2,Data!C150&lt;&gt;""),Data!C150,IF(AND(Data!$N$12=3,Data!D150&lt;&gt;""),Data!D150,IF(AND(Data!$N$12=4,Data!E150&lt;&gt;""),Data!E150,IF(AND(Data!$N$12=5,Data!F150&lt;&gt;""),Data!F150,IF(AND(Data!$N$12=6,Data!G150&lt;&gt;""),Data!G150,IF(AND(Data!$N$12=7,Data!H150&lt;&gt;""),Data!H150,IF(AND(Data!$N$12=8,Data!I150&lt;&gt;""),Data!I150,IF(AND(Data!$N$12=9,Data!J150&lt;&gt;""),Data!J150,IF(AND(Data!$N$12=10,Data!K150&lt;&gt;""),Data!K150,""))))))))))</f>
        <v/>
      </c>
      <c r="G154" s="84"/>
      <c r="H154" s="82" t="str">
        <f>IF(AND(Data!$N$14=1,Data!B150&lt;&gt;""),Data!B150,IF(AND(Data!$N$14=2,Data!C150&lt;&gt;""),Data!C150,IF(AND(Data!$N$14=3,Data!D150&lt;&gt;""),Data!D150,IF(AND(Data!$N$14=4,Data!E150&lt;&gt;""),Data!E150,IF(AND(Data!$N$14=5,Data!F150&lt;&gt;""),Data!F150,IF(AND(Data!$N$14=6,Data!G150&lt;&gt;""),Data!G150,IF(AND(Data!$N$14=7,Data!H150&lt;&gt;""),Data!H150,IF(AND(Data!$N$14=8,Data!I150&lt;&gt;""),Data!I150,IF(AND(Data!$N$14=9,Data!J150&lt;&gt;""),Data!J150,IF(AND(Data!$N$14=10,Data!K150&lt;&gt;""),Data!K150,""))))))))))</f>
        <v/>
      </c>
    </row>
    <row r="155" spans="1:8" ht="14" x14ac:dyDescent="0.15">
      <c r="A155" s="12">
        <v>1</v>
      </c>
      <c r="B155" s="82" t="str">
        <f>IF(AND(Data!$N$8=1,Data!B151&lt;&gt;""),Data!B151,IF(AND(Data!$N$8=2,Data!C151&lt;&gt;""),Data!C151,IF(AND(Data!$N$8=3,Data!D151&lt;&gt;""),Data!D151,IF(AND(Data!$N$8=4,Data!E151&lt;&gt;""),Data!E151,IF(AND(Data!$N$8=5,Data!F151&lt;&gt;""),Data!F151,IF(AND(Data!$N$8=6,Data!G151&lt;&gt;""),Data!G151,IF(AND(Data!$N$8=7,Data!H151&lt;&gt;""),Data!H151,IF(AND(Data!$N$8=8,Data!I151&lt;&gt;""),Data!I151,IF(AND(Data!$N$8=9,Data!J151&lt;&gt;""),Data!J151,IF(AND(Data!$N$8=10,Data!K151&lt;&gt;""),Data!K151,""))))))))))</f>
        <v/>
      </c>
      <c r="C155" s="83" t="str">
        <f>IF(AND(Data!$N$9=1,Data!B151&lt;&gt;""),Data!B151,IF(AND(Data!$N$9=2,Data!C151&lt;&gt;""),Data!C151,IF(AND(Data!$N$9=3,Data!D151&lt;&gt;""),Data!D151,IF(AND(Data!$N$9=4,Data!E151&lt;&gt;""),Data!E151,IF(AND(Data!$N$9=5,Data!F151&lt;&gt;""),Data!F151,IF(AND(Data!$N$9=6,Data!G151&lt;&gt;""),Data!G151,IF(AND(Data!$N$9=7,Data!H151&lt;&gt;""),Data!H151,IF(AND(Data!$N$9=8,Data!I151&lt;&gt;""),Data!I151,IF(AND(Data!$N$9=9,Data!J151&lt;&gt;""),Data!J151,IF(AND(Data!$N$9=10,Data!K151&lt;&gt;""),Data!K151,""))))))))))</f>
        <v/>
      </c>
      <c r="D155" s="83" t="str">
        <f>IF(AND(Data!$N$10=1,Data!B151&lt;&gt;""),Data!B151,IF(AND(Data!$N$10=2,Data!C151&lt;&gt;""),Data!C151,IF(AND(Data!$N$10=3,Data!D151&lt;&gt;""),Data!D151,IF(AND(Data!$N$10=4,Data!E151&lt;&gt;""),Data!E151,IF(AND(Data!$N$10=5,Data!F151&lt;&gt;""),Data!F151,IF(AND(Data!$N$10=6,Data!G151&lt;&gt;""),Data!G151,IF(AND(Data!$N$10=7,Data!H151&lt;&gt;""),Data!H151,IF(AND(Data!$N$10=8,Data!I151&lt;&gt;""),Data!I151,IF(AND(Data!$N$10=9,Data!J151&lt;&gt;""),Data!J151,IF(AND(Data!$N$10=10,Data!K151&lt;&gt;""),Data!K151,""))))))))))</f>
        <v/>
      </c>
      <c r="E155" s="83" t="str">
        <f>IF(AND(Data!$N$11=1,Data!B151&lt;&gt;""),Data!B151,IF(AND(Data!$N$11=2,Data!C151&lt;&gt;""),Data!C151,IF(AND(Data!$N$11=3,Data!D151&lt;&gt;""),Data!D151,IF(AND(Data!$N$11=4,Data!E151&lt;&gt;""),Data!E151,IF(AND(Data!$N$11=5,Data!F151&lt;&gt;""),Data!F151,IF(AND(Data!$N$11=6,Data!G151&lt;&gt;""),Data!G151,IF(AND(Data!$N$11=7,Data!H151&lt;&gt;""),Data!H151,IF(AND(Data!$N$11=8,Data!I151&lt;&gt;""),Data!I151,IF(AND(Data!$N$11=9,Data!J151&lt;&gt;""),Data!J151,IF(AND(Data!$N$11=10,Data!K151&lt;&gt;""),Data!K151,""))))))))))</f>
        <v/>
      </c>
      <c r="F155" s="83" t="str">
        <f>IF(AND(Data!$N$12=1,Data!B151&lt;&gt;""),Data!B151,IF(AND(Data!$N$12=2,Data!C151&lt;&gt;""),Data!C151,IF(AND(Data!$N$12=3,Data!D151&lt;&gt;""),Data!D151,IF(AND(Data!$N$12=4,Data!E151&lt;&gt;""),Data!E151,IF(AND(Data!$N$12=5,Data!F151&lt;&gt;""),Data!F151,IF(AND(Data!$N$12=6,Data!G151&lt;&gt;""),Data!G151,IF(AND(Data!$N$12=7,Data!H151&lt;&gt;""),Data!H151,IF(AND(Data!$N$12=8,Data!I151&lt;&gt;""),Data!I151,IF(AND(Data!$N$12=9,Data!J151&lt;&gt;""),Data!J151,IF(AND(Data!$N$12=10,Data!K151&lt;&gt;""),Data!K151,""))))))))))</f>
        <v/>
      </c>
      <c r="G155" s="84"/>
      <c r="H155" s="82" t="str">
        <f>IF(AND(Data!$N$14=1,Data!B151&lt;&gt;""),Data!B151,IF(AND(Data!$N$14=2,Data!C151&lt;&gt;""),Data!C151,IF(AND(Data!$N$14=3,Data!D151&lt;&gt;""),Data!D151,IF(AND(Data!$N$14=4,Data!E151&lt;&gt;""),Data!E151,IF(AND(Data!$N$14=5,Data!F151&lt;&gt;""),Data!F151,IF(AND(Data!$N$14=6,Data!G151&lt;&gt;""),Data!G151,IF(AND(Data!$N$14=7,Data!H151&lt;&gt;""),Data!H151,IF(AND(Data!$N$14=8,Data!I151&lt;&gt;""),Data!I151,IF(AND(Data!$N$14=9,Data!J151&lt;&gt;""),Data!J151,IF(AND(Data!$N$14=10,Data!K151&lt;&gt;""),Data!K151,""))))))))))</f>
        <v/>
      </c>
    </row>
    <row r="156" spans="1:8" ht="14" x14ac:dyDescent="0.15">
      <c r="A156" s="12">
        <v>1</v>
      </c>
      <c r="B156" s="82" t="str">
        <f>IF(AND(Data!$N$8=1,Data!B152&lt;&gt;""),Data!B152,IF(AND(Data!$N$8=2,Data!C152&lt;&gt;""),Data!C152,IF(AND(Data!$N$8=3,Data!D152&lt;&gt;""),Data!D152,IF(AND(Data!$N$8=4,Data!E152&lt;&gt;""),Data!E152,IF(AND(Data!$N$8=5,Data!F152&lt;&gt;""),Data!F152,IF(AND(Data!$N$8=6,Data!G152&lt;&gt;""),Data!G152,IF(AND(Data!$N$8=7,Data!H152&lt;&gt;""),Data!H152,IF(AND(Data!$N$8=8,Data!I152&lt;&gt;""),Data!I152,IF(AND(Data!$N$8=9,Data!J152&lt;&gt;""),Data!J152,IF(AND(Data!$N$8=10,Data!K152&lt;&gt;""),Data!K152,""))))))))))</f>
        <v/>
      </c>
      <c r="C156" s="83" t="str">
        <f>IF(AND(Data!$N$9=1,Data!B152&lt;&gt;""),Data!B152,IF(AND(Data!$N$9=2,Data!C152&lt;&gt;""),Data!C152,IF(AND(Data!$N$9=3,Data!D152&lt;&gt;""),Data!D152,IF(AND(Data!$N$9=4,Data!E152&lt;&gt;""),Data!E152,IF(AND(Data!$N$9=5,Data!F152&lt;&gt;""),Data!F152,IF(AND(Data!$N$9=6,Data!G152&lt;&gt;""),Data!G152,IF(AND(Data!$N$9=7,Data!H152&lt;&gt;""),Data!H152,IF(AND(Data!$N$9=8,Data!I152&lt;&gt;""),Data!I152,IF(AND(Data!$N$9=9,Data!J152&lt;&gt;""),Data!J152,IF(AND(Data!$N$9=10,Data!K152&lt;&gt;""),Data!K152,""))))))))))</f>
        <v/>
      </c>
      <c r="D156" s="83" t="str">
        <f>IF(AND(Data!$N$10=1,Data!B152&lt;&gt;""),Data!B152,IF(AND(Data!$N$10=2,Data!C152&lt;&gt;""),Data!C152,IF(AND(Data!$N$10=3,Data!D152&lt;&gt;""),Data!D152,IF(AND(Data!$N$10=4,Data!E152&lt;&gt;""),Data!E152,IF(AND(Data!$N$10=5,Data!F152&lt;&gt;""),Data!F152,IF(AND(Data!$N$10=6,Data!G152&lt;&gt;""),Data!G152,IF(AND(Data!$N$10=7,Data!H152&lt;&gt;""),Data!H152,IF(AND(Data!$N$10=8,Data!I152&lt;&gt;""),Data!I152,IF(AND(Data!$N$10=9,Data!J152&lt;&gt;""),Data!J152,IF(AND(Data!$N$10=10,Data!K152&lt;&gt;""),Data!K152,""))))))))))</f>
        <v/>
      </c>
      <c r="E156" s="83" t="str">
        <f>IF(AND(Data!$N$11=1,Data!B152&lt;&gt;""),Data!B152,IF(AND(Data!$N$11=2,Data!C152&lt;&gt;""),Data!C152,IF(AND(Data!$N$11=3,Data!D152&lt;&gt;""),Data!D152,IF(AND(Data!$N$11=4,Data!E152&lt;&gt;""),Data!E152,IF(AND(Data!$N$11=5,Data!F152&lt;&gt;""),Data!F152,IF(AND(Data!$N$11=6,Data!G152&lt;&gt;""),Data!G152,IF(AND(Data!$N$11=7,Data!H152&lt;&gt;""),Data!H152,IF(AND(Data!$N$11=8,Data!I152&lt;&gt;""),Data!I152,IF(AND(Data!$N$11=9,Data!J152&lt;&gt;""),Data!J152,IF(AND(Data!$N$11=10,Data!K152&lt;&gt;""),Data!K152,""))))))))))</f>
        <v/>
      </c>
      <c r="F156" s="83" t="str">
        <f>IF(AND(Data!$N$12=1,Data!B152&lt;&gt;""),Data!B152,IF(AND(Data!$N$12=2,Data!C152&lt;&gt;""),Data!C152,IF(AND(Data!$N$12=3,Data!D152&lt;&gt;""),Data!D152,IF(AND(Data!$N$12=4,Data!E152&lt;&gt;""),Data!E152,IF(AND(Data!$N$12=5,Data!F152&lt;&gt;""),Data!F152,IF(AND(Data!$N$12=6,Data!G152&lt;&gt;""),Data!G152,IF(AND(Data!$N$12=7,Data!H152&lt;&gt;""),Data!H152,IF(AND(Data!$N$12=8,Data!I152&lt;&gt;""),Data!I152,IF(AND(Data!$N$12=9,Data!J152&lt;&gt;""),Data!J152,IF(AND(Data!$N$12=10,Data!K152&lt;&gt;""),Data!K152,""))))))))))</f>
        <v/>
      </c>
      <c r="G156" s="84"/>
      <c r="H156" s="82" t="str">
        <f>IF(AND(Data!$N$14=1,Data!B152&lt;&gt;""),Data!B152,IF(AND(Data!$N$14=2,Data!C152&lt;&gt;""),Data!C152,IF(AND(Data!$N$14=3,Data!D152&lt;&gt;""),Data!D152,IF(AND(Data!$N$14=4,Data!E152&lt;&gt;""),Data!E152,IF(AND(Data!$N$14=5,Data!F152&lt;&gt;""),Data!F152,IF(AND(Data!$N$14=6,Data!G152&lt;&gt;""),Data!G152,IF(AND(Data!$N$14=7,Data!H152&lt;&gt;""),Data!H152,IF(AND(Data!$N$14=8,Data!I152&lt;&gt;""),Data!I152,IF(AND(Data!$N$14=9,Data!J152&lt;&gt;""),Data!J152,IF(AND(Data!$N$14=10,Data!K152&lt;&gt;""),Data!K152,""))))))))))</f>
        <v/>
      </c>
    </row>
    <row r="157" spans="1:8" ht="14" x14ac:dyDescent="0.15">
      <c r="A157" s="12">
        <v>1</v>
      </c>
      <c r="B157" s="82" t="str">
        <f>IF(AND(Data!$N$8=1,Data!B153&lt;&gt;""),Data!B153,IF(AND(Data!$N$8=2,Data!C153&lt;&gt;""),Data!C153,IF(AND(Data!$N$8=3,Data!D153&lt;&gt;""),Data!D153,IF(AND(Data!$N$8=4,Data!E153&lt;&gt;""),Data!E153,IF(AND(Data!$N$8=5,Data!F153&lt;&gt;""),Data!F153,IF(AND(Data!$N$8=6,Data!G153&lt;&gt;""),Data!G153,IF(AND(Data!$N$8=7,Data!H153&lt;&gt;""),Data!H153,IF(AND(Data!$N$8=8,Data!I153&lt;&gt;""),Data!I153,IF(AND(Data!$N$8=9,Data!J153&lt;&gt;""),Data!J153,IF(AND(Data!$N$8=10,Data!K153&lt;&gt;""),Data!K153,""))))))))))</f>
        <v/>
      </c>
      <c r="C157" s="83" t="str">
        <f>IF(AND(Data!$N$9=1,Data!B153&lt;&gt;""),Data!B153,IF(AND(Data!$N$9=2,Data!C153&lt;&gt;""),Data!C153,IF(AND(Data!$N$9=3,Data!D153&lt;&gt;""),Data!D153,IF(AND(Data!$N$9=4,Data!E153&lt;&gt;""),Data!E153,IF(AND(Data!$N$9=5,Data!F153&lt;&gt;""),Data!F153,IF(AND(Data!$N$9=6,Data!G153&lt;&gt;""),Data!G153,IF(AND(Data!$N$9=7,Data!H153&lt;&gt;""),Data!H153,IF(AND(Data!$N$9=8,Data!I153&lt;&gt;""),Data!I153,IF(AND(Data!$N$9=9,Data!J153&lt;&gt;""),Data!J153,IF(AND(Data!$N$9=10,Data!K153&lt;&gt;""),Data!K153,""))))))))))</f>
        <v/>
      </c>
      <c r="D157" s="83" t="str">
        <f>IF(AND(Data!$N$10=1,Data!B153&lt;&gt;""),Data!B153,IF(AND(Data!$N$10=2,Data!C153&lt;&gt;""),Data!C153,IF(AND(Data!$N$10=3,Data!D153&lt;&gt;""),Data!D153,IF(AND(Data!$N$10=4,Data!E153&lt;&gt;""),Data!E153,IF(AND(Data!$N$10=5,Data!F153&lt;&gt;""),Data!F153,IF(AND(Data!$N$10=6,Data!G153&lt;&gt;""),Data!G153,IF(AND(Data!$N$10=7,Data!H153&lt;&gt;""),Data!H153,IF(AND(Data!$N$10=8,Data!I153&lt;&gt;""),Data!I153,IF(AND(Data!$N$10=9,Data!J153&lt;&gt;""),Data!J153,IF(AND(Data!$N$10=10,Data!K153&lt;&gt;""),Data!K153,""))))))))))</f>
        <v/>
      </c>
      <c r="E157" s="83" t="str">
        <f>IF(AND(Data!$N$11=1,Data!B153&lt;&gt;""),Data!B153,IF(AND(Data!$N$11=2,Data!C153&lt;&gt;""),Data!C153,IF(AND(Data!$N$11=3,Data!D153&lt;&gt;""),Data!D153,IF(AND(Data!$N$11=4,Data!E153&lt;&gt;""),Data!E153,IF(AND(Data!$N$11=5,Data!F153&lt;&gt;""),Data!F153,IF(AND(Data!$N$11=6,Data!G153&lt;&gt;""),Data!G153,IF(AND(Data!$N$11=7,Data!H153&lt;&gt;""),Data!H153,IF(AND(Data!$N$11=8,Data!I153&lt;&gt;""),Data!I153,IF(AND(Data!$N$11=9,Data!J153&lt;&gt;""),Data!J153,IF(AND(Data!$N$11=10,Data!K153&lt;&gt;""),Data!K153,""))))))))))</f>
        <v/>
      </c>
      <c r="F157" s="83" t="str">
        <f>IF(AND(Data!$N$12=1,Data!B153&lt;&gt;""),Data!B153,IF(AND(Data!$N$12=2,Data!C153&lt;&gt;""),Data!C153,IF(AND(Data!$N$12=3,Data!D153&lt;&gt;""),Data!D153,IF(AND(Data!$N$12=4,Data!E153&lt;&gt;""),Data!E153,IF(AND(Data!$N$12=5,Data!F153&lt;&gt;""),Data!F153,IF(AND(Data!$N$12=6,Data!G153&lt;&gt;""),Data!G153,IF(AND(Data!$N$12=7,Data!H153&lt;&gt;""),Data!H153,IF(AND(Data!$N$12=8,Data!I153&lt;&gt;""),Data!I153,IF(AND(Data!$N$12=9,Data!J153&lt;&gt;""),Data!J153,IF(AND(Data!$N$12=10,Data!K153&lt;&gt;""),Data!K153,""))))))))))</f>
        <v/>
      </c>
      <c r="G157" s="84"/>
      <c r="H157" s="82" t="str">
        <f>IF(AND(Data!$N$14=1,Data!B153&lt;&gt;""),Data!B153,IF(AND(Data!$N$14=2,Data!C153&lt;&gt;""),Data!C153,IF(AND(Data!$N$14=3,Data!D153&lt;&gt;""),Data!D153,IF(AND(Data!$N$14=4,Data!E153&lt;&gt;""),Data!E153,IF(AND(Data!$N$14=5,Data!F153&lt;&gt;""),Data!F153,IF(AND(Data!$N$14=6,Data!G153&lt;&gt;""),Data!G153,IF(AND(Data!$N$14=7,Data!H153&lt;&gt;""),Data!H153,IF(AND(Data!$N$14=8,Data!I153&lt;&gt;""),Data!I153,IF(AND(Data!$N$14=9,Data!J153&lt;&gt;""),Data!J153,IF(AND(Data!$N$14=10,Data!K153&lt;&gt;""),Data!K153,""))))))))))</f>
        <v/>
      </c>
    </row>
    <row r="158" spans="1:8" ht="14" x14ac:dyDescent="0.15">
      <c r="A158" s="12">
        <v>1</v>
      </c>
      <c r="B158" s="82" t="str">
        <f>IF(AND(Data!$N$8=1,Data!B154&lt;&gt;""),Data!B154,IF(AND(Data!$N$8=2,Data!C154&lt;&gt;""),Data!C154,IF(AND(Data!$N$8=3,Data!D154&lt;&gt;""),Data!D154,IF(AND(Data!$N$8=4,Data!E154&lt;&gt;""),Data!E154,IF(AND(Data!$N$8=5,Data!F154&lt;&gt;""),Data!F154,IF(AND(Data!$N$8=6,Data!G154&lt;&gt;""),Data!G154,IF(AND(Data!$N$8=7,Data!H154&lt;&gt;""),Data!H154,IF(AND(Data!$N$8=8,Data!I154&lt;&gt;""),Data!I154,IF(AND(Data!$N$8=9,Data!J154&lt;&gt;""),Data!J154,IF(AND(Data!$N$8=10,Data!K154&lt;&gt;""),Data!K154,""))))))))))</f>
        <v/>
      </c>
      <c r="C158" s="83" t="str">
        <f>IF(AND(Data!$N$9=1,Data!B154&lt;&gt;""),Data!B154,IF(AND(Data!$N$9=2,Data!C154&lt;&gt;""),Data!C154,IF(AND(Data!$N$9=3,Data!D154&lt;&gt;""),Data!D154,IF(AND(Data!$N$9=4,Data!E154&lt;&gt;""),Data!E154,IF(AND(Data!$N$9=5,Data!F154&lt;&gt;""),Data!F154,IF(AND(Data!$N$9=6,Data!G154&lt;&gt;""),Data!G154,IF(AND(Data!$N$9=7,Data!H154&lt;&gt;""),Data!H154,IF(AND(Data!$N$9=8,Data!I154&lt;&gt;""),Data!I154,IF(AND(Data!$N$9=9,Data!J154&lt;&gt;""),Data!J154,IF(AND(Data!$N$9=10,Data!K154&lt;&gt;""),Data!K154,""))))))))))</f>
        <v/>
      </c>
      <c r="D158" s="83" t="str">
        <f>IF(AND(Data!$N$10=1,Data!B154&lt;&gt;""),Data!B154,IF(AND(Data!$N$10=2,Data!C154&lt;&gt;""),Data!C154,IF(AND(Data!$N$10=3,Data!D154&lt;&gt;""),Data!D154,IF(AND(Data!$N$10=4,Data!E154&lt;&gt;""),Data!E154,IF(AND(Data!$N$10=5,Data!F154&lt;&gt;""),Data!F154,IF(AND(Data!$N$10=6,Data!G154&lt;&gt;""),Data!G154,IF(AND(Data!$N$10=7,Data!H154&lt;&gt;""),Data!H154,IF(AND(Data!$N$10=8,Data!I154&lt;&gt;""),Data!I154,IF(AND(Data!$N$10=9,Data!J154&lt;&gt;""),Data!J154,IF(AND(Data!$N$10=10,Data!K154&lt;&gt;""),Data!K154,""))))))))))</f>
        <v/>
      </c>
      <c r="E158" s="83" t="str">
        <f>IF(AND(Data!$N$11=1,Data!B154&lt;&gt;""),Data!B154,IF(AND(Data!$N$11=2,Data!C154&lt;&gt;""),Data!C154,IF(AND(Data!$N$11=3,Data!D154&lt;&gt;""),Data!D154,IF(AND(Data!$N$11=4,Data!E154&lt;&gt;""),Data!E154,IF(AND(Data!$N$11=5,Data!F154&lt;&gt;""),Data!F154,IF(AND(Data!$N$11=6,Data!G154&lt;&gt;""),Data!G154,IF(AND(Data!$N$11=7,Data!H154&lt;&gt;""),Data!H154,IF(AND(Data!$N$11=8,Data!I154&lt;&gt;""),Data!I154,IF(AND(Data!$N$11=9,Data!J154&lt;&gt;""),Data!J154,IF(AND(Data!$N$11=10,Data!K154&lt;&gt;""),Data!K154,""))))))))))</f>
        <v/>
      </c>
      <c r="F158" s="83" t="str">
        <f>IF(AND(Data!$N$12=1,Data!B154&lt;&gt;""),Data!B154,IF(AND(Data!$N$12=2,Data!C154&lt;&gt;""),Data!C154,IF(AND(Data!$N$12=3,Data!D154&lt;&gt;""),Data!D154,IF(AND(Data!$N$12=4,Data!E154&lt;&gt;""),Data!E154,IF(AND(Data!$N$12=5,Data!F154&lt;&gt;""),Data!F154,IF(AND(Data!$N$12=6,Data!G154&lt;&gt;""),Data!G154,IF(AND(Data!$N$12=7,Data!H154&lt;&gt;""),Data!H154,IF(AND(Data!$N$12=8,Data!I154&lt;&gt;""),Data!I154,IF(AND(Data!$N$12=9,Data!J154&lt;&gt;""),Data!J154,IF(AND(Data!$N$12=10,Data!K154&lt;&gt;""),Data!K154,""))))))))))</f>
        <v/>
      </c>
      <c r="G158" s="84"/>
      <c r="H158" s="82" t="str">
        <f>IF(AND(Data!$N$14=1,Data!B154&lt;&gt;""),Data!B154,IF(AND(Data!$N$14=2,Data!C154&lt;&gt;""),Data!C154,IF(AND(Data!$N$14=3,Data!D154&lt;&gt;""),Data!D154,IF(AND(Data!$N$14=4,Data!E154&lt;&gt;""),Data!E154,IF(AND(Data!$N$14=5,Data!F154&lt;&gt;""),Data!F154,IF(AND(Data!$N$14=6,Data!G154&lt;&gt;""),Data!G154,IF(AND(Data!$N$14=7,Data!H154&lt;&gt;""),Data!H154,IF(AND(Data!$N$14=8,Data!I154&lt;&gt;""),Data!I154,IF(AND(Data!$N$14=9,Data!J154&lt;&gt;""),Data!J154,IF(AND(Data!$N$14=10,Data!K154&lt;&gt;""),Data!K154,""))))))))))</f>
        <v/>
      </c>
    </row>
    <row r="159" spans="1:8" ht="14" x14ac:dyDescent="0.15">
      <c r="A159" s="12">
        <v>1</v>
      </c>
      <c r="B159" s="82" t="str">
        <f>IF(AND(Data!$N$8=1,Data!B155&lt;&gt;""),Data!B155,IF(AND(Data!$N$8=2,Data!C155&lt;&gt;""),Data!C155,IF(AND(Data!$N$8=3,Data!D155&lt;&gt;""),Data!D155,IF(AND(Data!$N$8=4,Data!E155&lt;&gt;""),Data!E155,IF(AND(Data!$N$8=5,Data!F155&lt;&gt;""),Data!F155,IF(AND(Data!$N$8=6,Data!G155&lt;&gt;""),Data!G155,IF(AND(Data!$N$8=7,Data!H155&lt;&gt;""),Data!H155,IF(AND(Data!$N$8=8,Data!I155&lt;&gt;""),Data!I155,IF(AND(Data!$N$8=9,Data!J155&lt;&gt;""),Data!J155,IF(AND(Data!$N$8=10,Data!K155&lt;&gt;""),Data!K155,""))))))))))</f>
        <v/>
      </c>
      <c r="C159" s="83" t="str">
        <f>IF(AND(Data!$N$9=1,Data!B155&lt;&gt;""),Data!B155,IF(AND(Data!$N$9=2,Data!C155&lt;&gt;""),Data!C155,IF(AND(Data!$N$9=3,Data!D155&lt;&gt;""),Data!D155,IF(AND(Data!$N$9=4,Data!E155&lt;&gt;""),Data!E155,IF(AND(Data!$N$9=5,Data!F155&lt;&gt;""),Data!F155,IF(AND(Data!$N$9=6,Data!G155&lt;&gt;""),Data!G155,IF(AND(Data!$N$9=7,Data!H155&lt;&gt;""),Data!H155,IF(AND(Data!$N$9=8,Data!I155&lt;&gt;""),Data!I155,IF(AND(Data!$N$9=9,Data!J155&lt;&gt;""),Data!J155,IF(AND(Data!$N$9=10,Data!K155&lt;&gt;""),Data!K155,""))))))))))</f>
        <v/>
      </c>
      <c r="D159" s="83" t="str">
        <f>IF(AND(Data!$N$10=1,Data!B155&lt;&gt;""),Data!B155,IF(AND(Data!$N$10=2,Data!C155&lt;&gt;""),Data!C155,IF(AND(Data!$N$10=3,Data!D155&lt;&gt;""),Data!D155,IF(AND(Data!$N$10=4,Data!E155&lt;&gt;""),Data!E155,IF(AND(Data!$N$10=5,Data!F155&lt;&gt;""),Data!F155,IF(AND(Data!$N$10=6,Data!G155&lt;&gt;""),Data!G155,IF(AND(Data!$N$10=7,Data!H155&lt;&gt;""),Data!H155,IF(AND(Data!$N$10=8,Data!I155&lt;&gt;""),Data!I155,IF(AND(Data!$N$10=9,Data!J155&lt;&gt;""),Data!J155,IF(AND(Data!$N$10=10,Data!K155&lt;&gt;""),Data!K155,""))))))))))</f>
        <v/>
      </c>
      <c r="E159" s="83" t="str">
        <f>IF(AND(Data!$N$11=1,Data!B155&lt;&gt;""),Data!B155,IF(AND(Data!$N$11=2,Data!C155&lt;&gt;""),Data!C155,IF(AND(Data!$N$11=3,Data!D155&lt;&gt;""),Data!D155,IF(AND(Data!$N$11=4,Data!E155&lt;&gt;""),Data!E155,IF(AND(Data!$N$11=5,Data!F155&lt;&gt;""),Data!F155,IF(AND(Data!$N$11=6,Data!G155&lt;&gt;""),Data!G155,IF(AND(Data!$N$11=7,Data!H155&lt;&gt;""),Data!H155,IF(AND(Data!$N$11=8,Data!I155&lt;&gt;""),Data!I155,IF(AND(Data!$N$11=9,Data!J155&lt;&gt;""),Data!J155,IF(AND(Data!$N$11=10,Data!K155&lt;&gt;""),Data!K155,""))))))))))</f>
        <v/>
      </c>
      <c r="F159" s="83" t="str">
        <f>IF(AND(Data!$N$12=1,Data!B155&lt;&gt;""),Data!B155,IF(AND(Data!$N$12=2,Data!C155&lt;&gt;""),Data!C155,IF(AND(Data!$N$12=3,Data!D155&lt;&gt;""),Data!D155,IF(AND(Data!$N$12=4,Data!E155&lt;&gt;""),Data!E155,IF(AND(Data!$N$12=5,Data!F155&lt;&gt;""),Data!F155,IF(AND(Data!$N$12=6,Data!G155&lt;&gt;""),Data!G155,IF(AND(Data!$N$12=7,Data!H155&lt;&gt;""),Data!H155,IF(AND(Data!$N$12=8,Data!I155&lt;&gt;""),Data!I155,IF(AND(Data!$N$12=9,Data!J155&lt;&gt;""),Data!J155,IF(AND(Data!$N$12=10,Data!K155&lt;&gt;""),Data!K155,""))))))))))</f>
        <v/>
      </c>
      <c r="G159" s="84"/>
      <c r="H159" s="82" t="str">
        <f>IF(AND(Data!$N$14=1,Data!B155&lt;&gt;""),Data!B155,IF(AND(Data!$N$14=2,Data!C155&lt;&gt;""),Data!C155,IF(AND(Data!$N$14=3,Data!D155&lt;&gt;""),Data!D155,IF(AND(Data!$N$14=4,Data!E155&lt;&gt;""),Data!E155,IF(AND(Data!$N$14=5,Data!F155&lt;&gt;""),Data!F155,IF(AND(Data!$N$14=6,Data!G155&lt;&gt;""),Data!G155,IF(AND(Data!$N$14=7,Data!H155&lt;&gt;""),Data!H155,IF(AND(Data!$N$14=8,Data!I155&lt;&gt;""),Data!I155,IF(AND(Data!$N$14=9,Data!J155&lt;&gt;""),Data!J155,IF(AND(Data!$N$14=10,Data!K155&lt;&gt;""),Data!K155,""))))))))))</f>
        <v/>
      </c>
    </row>
    <row r="160" spans="1:8" ht="14" x14ac:dyDescent="0.15">
      <c r="A160" s="12">
        <v>1</v>
      </c>
      <c r="B160" s="82" t="str">
        <f>IF(AND(Data!$N$8=1,Data!B156&lt;&gt;""),Data!B156,IF(AND(Data!$N$8=2,Data!C156&lt;&gt;""),Data!C156,IF(AND(Data!$N$8=3,Data!D156&lt;&gt;""),Data!D156,IF(AND(Data!$N$8=4,Data!E156&lt;&gt;""),Data!E156,IF(AND(Data!$N$8=5,Data!F156&lt;&gt;""),Data!F156,IF(AND(Data!$N$8=6,Data!G156&lt;&gt;""),Data!G156,IF(AND(Data!$N$8=7,Data!H156&lt;&gt;""),Data!H156,IF(AND(Data!$N$8=8,Data!I156&lt;&gt;""),Data!I156,IF(AND(Data!$N$8=9,Data!J156&lt;&gt;""),Data!J156,IF(AND(Data!$N$8=10,Data!K156&lt;&gt;""),Data!K156,""))))))))))</f>
        <v/>
      </c>
      <c r="C160" s="83" t="str">
        <f>IF(AND(Data!$N$9=1,Data!B156&lt;&gt;""),Data!B156,IF(AND(Data!$N$9=2,Data!C156&lt;&gt;""),Data!C156,IF(AND(Data!$N$9=3,Data!D156&lt;&gt;""),Data!D156,IF(AND(Data!$N$9=4,Data!E156&lt;&gt;""),Data!E156,IF(AND(Data!$N$9=5,Data!F156&lt;&gt;""),Data!F156,IF(AND(Data!$N$9=6,Data!G156&lt;&gt;""),Data!G156,IF(AND(Data!$N$9=7,Data!H156&lt;&gt;""),Data!H156,IF(AND(Data!$N$9=8,Data!I156&lt;&gt;""),Data!I156,IF(AND(Data!$N$9=9,Data!J156&lt;&gt;""),Data!J156,IF(AND(Data!$N$9=10,Data!K156&lt;&gt;""),Data!K156,""))))))))))</f>
        <v/>
      </c>
      <c r="D160" s="83" t="str">
        <f>IF(AND(Data!$N$10=1,Data!B156&lt;&gt;""),Data!B156,IF(AND(Data!$N$10=2,Data!C156&lt;&gt;""),Data!C156,IF(AND(Data!$N$10=3,Data!D156&lt;&gt;""),Data!D156,IF(AND(Data!$N$10=4,Data!E156&lt;&gt;""),Data!E156,IF(AND(Data!$N$10=5,Data!F156&lt;&gt;""),Data!F156,IF(AND(Data!$N$10=6,Data!G156&lt;&gt;""),Data!G156,IF(AND(Data!$N$10=7,Data!H156&lt;&gt;""),Data!H156,IF(AND(Data!$N$10=8,Data!I156&lt;&gt;""),Data!I156,IF(AND(Data!$N$10=9,Data!J156&lt;&gt;""),Data!J156,IF(AND(Data!$N$10=10,Data!K156&lt;&gt;""),Data!K156,""))))))))))</f>
        <v/>
      </c>
      <c r="E160" s="83" t="str">
        <f>IF(AND(Data!$N$11=1,Data!B156&lt;&gt;""),Data!B156,IF(AND(Data!$N$11=2,Data!C156&lt;&gt;""),Data!C156,IF(AND(Data!$N$11=3,Data!D156&lt;&gt;""),Data!D156,IF(AND(Data!$N$11=4,Data!E156&lt;&gt;""),Data!E156,IF(AND(Data!$N$11=5,Data!F156&lt;&gt;""),Data!F156,IF(AND(Data!$N$11=6,Data!G156&lt;&gt;""),Data!G156,IF(AND(Data!$N$11=7,Data!H156&lt;&gt;""),Data!H156,IF(AND(Data!$N$11=8,Data!I156&lt;&gt;""),Data!I156,IF(AND(Data!$N$11=9,Data!J156&lt;&gt;""),Data!J156,IF(AND(Data!$N$11=10,Data!K156&lt;&gt;""),Data!K156,""))))))))))</f>
        <v/>
      </c>
      <c r="F160" s="83" t="str">
        <f>IF(AND(Data!$N$12=1,Data!B156&lt;&gt;""),Data!B156,IF(AND(Data!$N$12=2,Data!C156&lt;&gt;""),Data!C156,IF(AND(Data!$N$12=3,Data!D156&lt;&gt;""),Data!D156,IF(AND(Data!$N$12=4,Data!E156&lt;&gt;""),Data!E156,IF(AND(Data!$N$12=5,Data!F156&lt;&gt;""),Data!F156,IF(AND(Data!$N$12=6,Data!G156&lt;&gt;""),Data!G156,IF(AND(Data!$N$12=7,Data!H156&lt;&gt;""),Data!H156,IF(AND(Data!$N$12=8,Data!I156&lt;&gt;""),Data!I156,IF(AND(Data!$N$12=9,Data!J156&lt;&gt;""),Data!J156,IF(AND(Data!$N$12=10,Data!K156&lt;&gt;""),Data!K156,""))))))))))</f>
        <v/>
      </c>
      <c r="G160" s="84"/>
      <c r="H160" s="82" t="str">
        <f>IF(AND(Data!$N$14=1,Data!B156&lt;&gt;""),Data!B156,IF(AND(Data!$N$14=2,Data!C156&lt;&gt;""),Data!C156,IF(AND(Data!$N$14=3,Data!D156&lt;&gt;""),Data!D156,IF(AND(Data!$N$14=4,Data!E156&lt;&gt;""),Data!E156,IF(AND(Data!$N$14=5,Data!F156&lt;&gt;""),Data!F156,IF(AND(Data!$N$14=6,Data!G156&lt;&gt;""),Data!G156,IF(AND(Data!$N$14=7,Data!H156&lt;&gt;""),Data!H156,IF(AND(Data!$N$14=8,Data!I156&lt;&gt;""),Data!I156,IF(AND(Data!$N$14=9,Data!J156&lt;&gt;""),Data!J156,IF(AND(Data!$N$14=10,Data!K156&lt;&gt;""),Data!K156,""))))))))))</f>
        <v/>
      </c>
    </row>
    <row r="161" spans="1:8" ht="14" x14ac:dyDescent="0.15">
      <c r="A161" s="12">
        <v>1</v>
      </c>
      <c r="B161" s="82" t="str">
        <f>IF(AND(Data!$N$8=1,Data!B157&lt;&gt;""),Data!B157,IF(AND(Data!$N$8=2,Data!C157&lt;&gt;""),Data!C157,IF(AND(Data!$N$8=3,Data!D157&lt;&gt;""),Data!D157,IF(AND(Data!$N$8=4,Data!E157&lt;&gt;""),Data!E157,IF(AND(Data!$N$8=5,Data!F157&lt;&gt;""),Data!F157,IF(AND(Data!$N$8=6,Data!G157&lt;&gt;""),Data!G157,IF(AND(Data!$N$8=7,Data!H157&lt;&gt;""),Data!H157,IF(AND(Data!$N$8=8,Data!I157&lt;&gt;""),Data!I157,IF(AND(Data!$N$8=9,Data!J157&lt;&gt;""),Data!J157,IF(AND(Data!$N$8=10,Data!K157&lt;&gt;""),Data!K157,""))))))))))</f>
        <v/>
      </c>
      <c r="C161" s="83" t="str">
        <f>IF(AND(Data!$N$9=1,Data!B157&lt;&gt;""),Data!B157,IF(AND(Data!$N$9=2,Data!C157&lt;&gt;""),Data!C157,IF(AND(Data!$N$9=3,Data!D157&lt;&gt;""),Data!D157,IF(AND(Data!$N$9=4,Data!E157&lt;&gt;""),Data!E157,IF(AND(Data!$N$9=5,Data!F157&lt;&gt;""),Data!F157,IF(AND(Data!$N$9=6,Data!G157&lt;&gt;""),Data!G157,IF(AND(Data!$N$9=7,Data!H157&lt;&gt;""),Data!H157,IF(AND(Data!$N$9=8,Data!I157&lt;&gt;""),Data!I157,IF(AND(Data!$N$9=9,Data!J157&lt;&gt;""),Data!J157,IF(AND(Data!$N$9=10,Data!K157&lt;&gt;""),Data!K157,""))))))))))</f>
        <v/>
      </c>
      <c r="D161" s="83" t="str">
        <f>IF(AND(Data!$N$10=1,Data!B157&lt;&gt;""),Data!B157,IF(AND(Data!$N$10=2,Data!C157&lt;&gt;""),Data!C157,IF(AND(Data!$N$10=3,Data!D157&lt;&gt;""),Data!D157,IF(AND(Data!$N$10=4,Data!E157&lt;&gt;""),Data!E157,IF(AND(Data!$N$10=5,Data!F157&lt;&gt;""),Data!F157,IF(AND(Data!$N$10=6,Data!G157&lt;&gt;""),Data!G157,IF(AND(Data!$N$10=7,Data!H157&lt;&gt;""),Data!H157,IF(AND(Data!$N$10=8,Data!I157&lt;&gt;""),Data!I157,IF(AND(Data!$N$10=9,Data!J157&lt;&gt;""),Data!J157,IF(AND(Data!$N$10=10,Data!K157&lt;&gt;""),Data!K157,""))))))))))</f>
        <v/>
      </c>
      <c r="E161" s="83" t="str">
        <f>IF(AND(Data!$N$11=1,Data!B157&lt;&gt;""),Data!B157,IF(AND(Data!$N$11=2,Data!C157&lt;&gt;""),Data!C157,IF(AND(Data!$N$11=3,Data!D157&lt;&gt;""),Data!D157,IF(AND(Data!$N$11=4,Data!E157&lt;&gt;""),Data!E157,IF(AND(Data!$N$11=5,Data!F157&lt;&gt;""),Data!F157,IF(AND(Data!$N$11=6,Data!G157&lt;&gt;""),Data!G157,IF(AND(Data!$N$11=7,Data!H157&lt;&gt;""),Data!H157,IF(AND(Data!$N$11=8,Data!I157&lt;&gt;""),Data!I157,IF(AND(Data!$N$11=9,Data!J157&lt;&gt;""),Data!J157,IF(AND(Data!$N$11=10,Data!K157&lt;&gt;""),Data!K157,""))))))))))</f>
        <v/>
      </c>
      <c r="F161" s="83" t="str">
        <f>IF(AND(Data!$N$12=1,Data!B157&lt;&gt;""),Data!B157,IF(AND(Data!$N$12=2,Data!C157&lt;&gt;""),Data!C157,IF(AND(Data!$N$12=3,Data!D157&lt;&gt;""),Data!D157,IF(AND(Data!$N$12=4,Data!E157&lt;&gt;""),Data!E157,IF(AND(Data!$N$12=5,Data!F157&lt;&gt;""),Data!F157,IF(AND(Data!$N$12=6,Data!G157&lt;&gt;""),Data!G157,IF(AND(Data!$N$12=7,Data!H157&lt;&gt;""),Data!H157,IF(AND(Data!$N$12=8,Data!I157&lt;&gt;""),Data!I157,IF(AND(Data!$N$12=9,Data!J157&lt;&gt;""),Data!J157,IF(AND(Data!$N$12=10,Data!K157&lt;&gt;""),Data!K157,""))))))))))</f>
        <v/>
      </c>
      <c r="G161" s="84"/>
      <c r="H161" s="82" t="str">
        <f>IF(AND(Data!$N$14=1,Data!B157&lt;&gt;""),Data!B157,IF(AND(Data!$N$14=2,Data!C157&lt;&gt;""),Data!C157,IF(AND(Data!$N$14=3,Data!D157&lt;&gt;""),Data!D157,IF(AND(Data!$N$14=4,Data!E157&lt;&gt;""),Data!E157,IF(AND(Data!$N$14=5,Data!F157&lt;&gt;""),Data!F157,IF(AND(Data!$N$14=6,Data!G157&lt;&gt;""),Data!G157,IF(AND(Data!$N$14=7,Data!H157&lt;&gt;""),Data!H157,IF(AND(Data!$N$14=8,Data!I157&lt;&gt;""),Data!I157,IF(AND(Data!$N$14=9,Data!J157&lt;&gt;""),Data!J157,IF(AND(Data!$N$14=10,Data!K157&lt;&gt;""),Data!K157,""))))))))))</f>
        <v/>
      </c>
    </row>
    <row r="162" spans="1:8" ht="14" x14ac:dyDescent="0.15">
      <c r="A162" s="12">
        <v>1</v>
      </c>
      <c r="B162" s="82" t="str">
        <f>IF(AND(Data!$N$8=1,Data!B158&lt;&gt;""),Data!B158,IF(AND(Data!$N$8=2,Data!C158&lt;&gt;""),Data!C158,IF(AND(Data!$N$8=3,Data!D158&lt;&gt;""),Data!D158,IF(AND(Data!$N$8=4,Data!E158&lt;&gt;""),Data!E158,IF(AND(Data!$N$8=5,Data!F158&lt;&gt;""),Data!F158,IF(AND(Data!$N$8=6,Data!G158&lt;&gt;""),Data!G158,IF(AND(Data!$N$8=7,Data!H158&lt;&gt;""),Data!H158,IF(AND(Data!$N$8=8,Data!I158&lt;&gt;""),Data!I158,IF(AND(Data!$N$8=9,Data!J158&lt;&gt;""),Data!J158,IF(AND(Data!$N$8=10,Data!K158&lt;&gt;""),Data!K158,""))))))))))</f>
        <v/>
      </c>
      <c r="C162" s="83" t="str">
        <f>IF(AND(Data!$N$9=1,Data!B158&lt;&gt;""),Data!B158,IF(AND(Data!$N$9=2,Data!C158&lt;&gt;""),Data!C158,IF(AND(Data!$N$9=3,Data!D158&lt;&gt;""),Data!D158,IF(AND(Data!$N$9=4,Data!E158&lt;&gt;""),Data!E158,IF(AND(Data!$N$9=5,Data!F158&lt;&gt;""),Data!F158,IF(AND(Data!$N$9=6,Data!G158&lt;&gt;""),Data!G158,IF(AND(Data!$N$9=7,Data!H158&lt;&gt;""),Data!H158,IF(AND(Data!$N$9=8,Data!I158&lt;&gt;""),Data!I158,IF(AND(Data!$N$9=9,Data!J158&lt;&gt;""),Data!J158,IF(AND(Data!$N$9=10,Data!K158&lt;&gt;""),Data!K158,""))))))))))</f>
        <v/>
      </c>
      <c r="D162" s="83" t="str">
        <f>IF(AND(Data!$N$10=1,Data!B158&lt;&gt;""),Data!B158,IF(AND(Data!$N$10=2,Data!C158&lt;&gt;""),Data!C158,IF(AND(Data!$N$10=3,Data!D158&lt;&gt;""),Data!D158,IF(AND(Data!$N$10=4,Data!E158&lt;&gt;""),Data!E158,IF(AND(Data!$N$10=5,Data!F158&lt;&gt;""),Data!F158,IF(AND(Data!$N$10=6,Data!G158&lt;&gt;""),Data!G158,IF(AND(Data!$N$10=7,Data!H158&lt;&gt;""),Data!H158,IF(AND(Data!$N$10=8,Data!I158&lt;&gt;""),Data!I158,IF(AND(Data!$N$10=9,Data!J158&lt;&gt;""),Data!J158,IF(AND(Data!$N$10=10,Data!K158&lt;&gt;""),Data!K158,""))))))))))</f>
        <v/>
      </c>
      <c r="E162" s="83" t="str">
        <f>IF(AND(Data!$N$11=1,Data!B158&lt;&gt;""),Data!B158,IF(AND(Data!$N$11=2,Data!C158&lt;&gt;""),Data!C158,IF(AND(Data!$N$11=3,Data!D158&lt;&gt;""),Data!D158,IF(AND(Data!$N$11=4,Data!E158&lt;&gt;""),Data!E158,IF(AND(Data!$N$11=5,Data!F158&lt;&gt;""),Data!F158,IF(AND(Data!$N$11=6,Data!G158&lt;&gt;""),Data!G158,IF(AND(Data!$N$11=7,Data!H158&lt;&gt;""),Data!H158,IF(AND(Data!$N$11=8,Data!I158&lt;&gt;""),Data!I158,IF(AND(Data!$N$11=9,Data!J158&lt;&gt;""),Data!J158,IF(AND(Data!$N$11=10,Data!K158&lt;&gt;""),Data!K158,""))))))))))</f>
        <v/>
      </c>
      <c r="F162" s="83" t="str">
        <f>IF(AND(Data!$N$12=1,Data!B158&lt;&gt;""),Data!B158,IF(AND(Data!$N$12=2,Data!C158&lt;&gt;""),Data!C158,IF(AND(Data!$N$12=3,Data!D158&lt;&gt;""),Data!D158,IF(AND(Data!$N$12=4,Data!E158&lt;&gt;""),Data!E158,IF(AND(Data!$N$12=5,Data!F158&lt;&gt;""),Data!F158,IF(AND(Data!$N$12=6,Data!G158&lt;&gt;""),Data!G158,IF(AND(Data!$N$12=7,Data!H158&lt;&gt;""),Data!H158,IF(AND(Data!$N$12=8,Data!I158&lt;&gt;""),Data!I158,IF(AND(Data!$N$12=9,Data!J158&lt;&gt;""),Data!J158,IF(AND(Data!$N$12=10,Data!K158&lt;&gt;""),Data!K158,""))))))))))</f>
        <v/>
      </c>
      <c r="G162" s="84"/>
      <c r="H162" s="82" t="str">
        <f>IF(AND(Data!$N$14=1,Data!B158&lt;&gt;""),Data!B158,IF(AND(Data!$N$14=2,Data!C158&lt;&gt;""),Data!C158,IF(AND(Data!$N$14=3,Data!D158&lt;&gt;""),Data!D158,IF(AND(Data!$N$14=4,Data!E158&lt;&gt;""),Data!E158,IF(AND(Data!$N$14=5,Data!F158&lt;&gt;""),Data!F158,IF(AND(Data!$N$14=6,Data!G158&lt;&gt;""),Data!G158,IF(AND(Data!$N$14=7,Data!H158&lt;&gt;""),Data!H158,IF(AND(Data!$N$14=8,Data!I158&lt;&gt;""),Data!I158,IF(AND(Data!$N$14=9,Data!J158&lt;&gt;""),Data!J158,IF(AND(Data!$N$14=10,Data!K158&lt;&gt;""),Data!K158,""))))))))))</f>
        <v/>
      </c>
    </row>
    <row r="163" spans="1:8" ht="14" x14ac:dyDescent="0.15">
      <c r="A163" s="12">
        <v>1</v>
      </c>
      <c r="B163" s="82" t="str">
        <f>IF(AND(Data!$N$8=1,Data!B159&lt;&gt;""),Data!B159,IF(AND(Data!$N$8=2,Data!C159&lt;&gt;""),Data!C159,IF(AND(Data!$N$8=3,Data!D159&lt;&gt;""),Data!D159,IF(AND(Data!$N$8=4,Data!E159&lt;&gt;""),Data!E159,IF(AND(Data!$N$8=5,Data!F159&lt;&gt;""),Data!F159,IF(AND(Data!$N$8=6,Data!G159&lt;&gt;""),Data!G159,IF(AND(Data!$N$8=7,Data!H159&lt;&gt;""),Data!H159,IF(AND(Data!$N$8=8,Data!I159&lt;&gt;""),Data!I159,IF(AND(Data!$N$8=9,Data!J159&lt;&gt;""),Data!J159,IF(AND(Data!$N$8=10,Data!K159&lt;&gt;""),Data!K159,""))))))))))</f>
        <v/>
      </c>
      <c r="C163" s="83" t="str">
        <f>IF(AND(Data!$N$9=1,Data!B159&lt;&gt;""),Data!B159,IF(AND(Data!$N$9=2,Data!C159&lt;&gt;""),Data!C159,IF(AND(Data!$N$9=3,Data!D159&lt;&gt;""),Data!D159,IF(AND(Data!$N$9=4,Data!E159&lt;&gt;""),Data!E159,IF(AND(Data!$N$9=5,Data!F159&lt;&gt;""),Data!F159,IF(AND(Data!$N$9=6,Data!G159&lt;&gt;""),Data!G159,IF(AND(Data!$N$9=7,Data!H159&lt;&gt;""),Data!H159,IF(AND(Data!$N$9=8,Data!I159&lt;&gt;""),Data!I159,IF(AND(Data!$N$9=9,Data!J159&lt;&gt;""),Data!J159,IF(AND(Data!$N$9=10,Data!K159&lt;&gt;""),Data!K159,""))))))))))</f>
        <v/>
      </c>
      <c r="D163" s="83" t="str">
        <f>IF(AND(Data!$N$10=1,Data!B159&lt;&gt;""),Data!B159,IF(AND(Data!$N$10=2,Data!C159&lt;&gt;""),Data!C159,IF(AND(Data!$N$10=3,Data!D159&lt;&gt;""),Data!D159,IF(AND(Data!$N$10=4,Data!E159&lt;&gt;""),Data!E159,IF(AND(Data!$N$10=5,Data!F159&lt;&gt;""),Data!F159,IF(AND(Data!$N$10=6,Data!G159&lt;&gt;""),Data!G159,IF(AND(Data!$N$10=7,Data!H159&lt;&gt;""),Data!H159,IF(AND(Data!$N$10=8,Data!I159&lt;&gt;""),Data!I159,IF(AND(Data!$N$10=9,Data!J159&lt;&gt;""),Data!J159,IF(AND(Data!$N$10=10,Data!K159&lt;&gt;""),Data!K159,""))))))))))</f>
        <v/>
      </c>
      <c r="E163" s="83" t="str">
        <f>IF(AND(Data!$N$11=1,Data!B159&lt;&gt;""),Data!B159,IF(AND(Data!$N$11=2,Data!C159&lt;&gt;""),Data!C159,IF(AND(Data!$N$11=3,Data!D159&lt;&gt;""),Data!D159,IF(AND(Data!$N$11=4,Data!E159&lt;&gt;""),Data!E159,IF(AND(Data!$N$11=5,Data!F159&lt;&gt;""),Data!F159,IF(AND(Data!$N$11=6,Data!G159&lt;&gt;""),Data!G159,IF(AND(Data!$N$11=7,Data!H159&lt;&gt;""),Data!H159,IF(AND(Data!$N$11=8,Data!I159&lt;&gt;""),Data!I159,IF(AND(Data!$N$11=9,Data!J159&lt;&gt;""),Data!J159,IF(AND(Data!$N$11=10,Data!K159&lt;&gt;""),Data!K159,""))))))))))</f>
        <v/>
      </c>
      <c r="F163" s="83" t="str">
        <f>IF(AND(Data!$N$12=1,Data!B159&lt;&gt;""),Data!B159,IF(AND(Data!$N$12=2,Data!C159&lt;&gt;""),Data!C159,IF(AND(Data!$N$12=3,Data!D159&lt;&gt;""),Data!D159,IF(AND(Data!$N$12=4,Data!E159&lt;&gt;""),Data!E159,IF(AND(Data!$N$12=5,Data!F159&lt;&gt;""),Data!F159,IF(AND(Data!$N$12=6,Data!G159&lt;&gt;""),Data!G159,IF(AND(Data!$N$12=7,Data!H159&lt;&gt;""),Data!H159,IF(AND(Data!$N$12=8,Data!I159&lt;&gt;""),Data!I159,IF(AND(Data!$N$12=9,Data!J159&lt;&gt;""),Data!J159,IF(AND(Data!$N$12=10,Data!K159&lt;&gt;""),Data!K159,""))))))))))</f>
        <v/>
      </c>
      <c r="G163" s="84"/>
      <c r="H163" s="82" t="str">
        <f>IF(AND(Data!$N$14=1,Data!B159&lt;&gt;""),Data!B159,IF(AND(Data!$N$14=2,Data!C159&lt;&gt;""),Data!C159,IF(AND(Data!$N$14=3,Data!D159&lt;&gt;""),Data!D159,IF(AND(Data!$N$14=4,Data!E159&lt;&gt;""),Data!E159,IF(AND(Data!$N$14=5,Data!F159&lt;&gt;""),Data!F159,IF(AND(Data!$N$14=6,Data!G159&lt;&gt;""),Data!G159,IF(AND(Data!$N$14=7,Data!H159&lt;&gt;""),Data!H159,IF(AND(Data!$N$14=8,Data!I159&lt;&gt;""),Data!I159,IF(AND(Data!$N$14=9,Data!J159&lt;&gt;""),Data!J159,IF(AND(Data!$N$14=10,Data!K159&lt;&gt;""),Data!K159,""))))))))))</f>
        <v/>
      </c>
    </row>
    <row r="164" spans="1:8" ht="14" x14ac:dyDescent="0.15">
      <c r="A164" s="12">
        <v>1</v>
      </c>
      <c r="B164" s="82" t="str">
        <f>IF(AND(Data!$N$8=1,Data!B160&lt;&gt;""),Data!B160,IF(AND(Data!$N$8=2,Data!C160&lt;&gt;""),Data!C160,IF(AND(Data!$N$8=3,Data!D160&lt;&gt;""),Data!D160,IF(AND(Data!$N$8=4,Data!E160&lt;&gt;""),Data!E160,IF(AND(Data!$N$8=5,Data!F160&lt;&gt;""),Data!F160,IF(AND(Data!$N$8=6,Data!G160&lt;&gt;""),Data!G160,IF(AND(Data!$N$8=7,Data!H160&lt;&gt;""),Data!H160,IF(AND(Data!$N$8=8,Data!I160&lt;&gt;""),Data!I160,IF(AND(Data!$N$8=9,Data!J160&lt;&gt;""),Data!J160,IF(AND(Data!$N$8=10,Data!K160&lt;&gt;""),Data!K160,""))))))))))</f>
        <v/>
      </c>
      <c r="C164" s="83" t="str">
        <f>IF(AND(Data!$N$9=1,Data!B160&lt;&gt;""),Data!B160,IF(AND(Data!$N$9=2,Data!C160&lt;&gt;""),Data!C160,IF(AND(Data!$N$9=3,Data!D160&lt;&gt;""),Data!D160,IF(AND(Data!$N$9=4,Data!E160&lt;&gt;""),Data!E160,IF(AND(Data!$N$9=5,Data!F160&lt;&gt;""),Data!F160,IF(AND(Data!$N$9=6,Data!G160&lt;&gt;""),Data!G160,IF(AND(Data!$N$9=7,Data!H160&lt;&gt;""),Data!H160,IF(AND(Data!$N$9=8,Data!I160&lt;&gt;""),Data!I160,IF(AND(Data!$N$9=9,Data!J160&lt;&gt;""),Data!J160,IF(AND(Data!$N$9=10,Data!K160&lt;&gt;""),Data!K160,""))))))))))</f>
        <v/>
      </c>
      <c r="D164" s="83" t="str">
        <f>IF(AND(Data!$N$10=1,Data!B160&lt;&gt;""),Data!B160,IF(AND(Data!$N$10=2,Data!C160&lt;&gt;""),Data!C160,IF(AND(Data!$N$10=3,Data!D160&lt;&gt;""),Data!D160,IF(AND(Data!$N$10=4,Data!E160&lt;&gt;""),Data!E160,IF(AND(Data!$N$10=5,Data!F160&lt;&gt;""),Data!F160,IF(AND(Data!$N$10=6,Data!G160&lt;&gt;""),Data!G160,IF(AND(Data!$N$10=7,Data!H160&lt;&gt;""),Data!H160,IF(AND(Data!$N$10=8,Data!I160&lt;&gt;""),Data!I160,IF(AND(Data!$N$10=9,Data!J160&lt;&gt;""),Data!J160,IF(AND(Data!$N$10=10,Data!K160&lt;&gt;""),Data!K160,""))))))))))</f>
        <v/>
      </c>
      <c r="E164" s="83" t="str">
        <f>IF(AND(Data!$N$11=1,Data!B160&lt;&gt;""),Data!B160,IF(AND(Data!$N$11=2,Data!C160&lt;&gt;""),Data!C160,IF(AND(Data!$N$11=3,Data!D160&lt;&gt;""),Data!D160,IF(AND(Data!$N$11=4,Data!E160&lt;&gt;""),Data!E160,IF(AND(Data!$N$11=5,Data!F160&lt;&gt;""),Data!F160,IF(AND(Data!$N$11=6,Data!G160&lt;&gt;""),Data!G160,IF(AND(Data!$N$11=7,Data!H160&lt;&gt;""),Data!H160,IF(AND(Data!$N$11=8,Data!I160&lt;&gt;""),Data!I160,IF(AND(Data!$N$11=9,Data!J160&lt;&gt;""),Data!J160,IF(AND(Data!$N$11=10,Data!K160&lt;&gt;""),Data!K160,""))))))))))</f>
        <v/>
      </c>
      <c r="F164" s="83" t="str">
        <f>IF(AND(Data!$N$12=1,Data!B160&lt;&gt;""),Data!B160,IF(AND(Data!$N$12=2,Data!C160&lt;&gt;""),Data!C160,IF(AND(Data!$N$12=3,Data!D160&lt;&gt;""),Data!D160,IF(AND(Data!$N$12=4,Data!E160&lt;&gt;""),Data!E160,IF(AND(Data!$N$12=5,Data!F160&lt;&gt;""),Data!F160,IF(AND(Data!$N$12=6,Data!G160&lt;&gt;""),Data!G160,IF(AND(Data!$N$12=7,Data!H160&lt;&gt;""),Data!H160,IF(AND(Data!$N$12=8,Data!I160&lt;&gt;""),Data!I160,IF(AND(Data!$N$12=9,Data!J160&lt;&gt;""),Data!J160,IF(AND(Data!$N$12=10,Data!K160&lt;&gt;""),Data!K160,""))))))))))</f>
        <v/>
      </c>
      <c r="G164" s="84"/>
      <c r="H164" s="82" t="str">
        <f>IF(AND(Data!$N$14=1,Data!B160&lt;&gt;""),Data!B160,IF(AND(Data!$N$14=2,Data!C160&lt;&gt;""),Data!C160,IF(AND(Data!$N$14=3,Data!D160&lt;&gt;""),Data!D160,IF(AND(Data!$N$14=4,Data!E160&lt;&gt;""),Data!E160,IF(AND(Data!$N$14=5,Data!F160&lt;&gt;""),Data!F160,IF(AND(Data!$N$14=6,Data!G160&lt;&gt;""),Data!G160,IF(AND(Data!$N$14=7,Data!H160&lt;&gt;""),Data!H160,IF(AND(Data!$N$14=8,Data!I160&lt;&gt;""),Data!I160,IF(AND(Data!$N$14=9,Data!J160&lt;&gt;""),Data!J160,IF(AND(Data!$N$14=10,Data!K160&lt;&gt;""),Data!K160,""))))))))))</f>
        <v/>
      </c>
    </row>
    <row r="165" spans="1:8" ht="14" x14ac:dyDescent="0.15">
      <c r="A165" s="12">
        <v>1</v>
      </c>
      <c r="B165" s="82" t="str">
        <f>IF(AND(Data!$N$8=1,Data!B161&lt;&gt;""),Data!B161,IF(AND(Data!$N$8=2,Data!C161&lt;&gt;""),Data!C161,IF(AND(Data!$N$8=3,Data!D161&lt;&gt;""),Data!D161,IF(AND(Data!$N$8=4,Data!E161&lt;&gt;""),Data!E161,IF(AND(Data!$N$8=5,Data!F161&lt;&gt;""),Data!F161,IF(AND(Data!$N$8=6,Data!G161&lt;&gt;""),Data!G161,IF(AND(Data!$N$8=7,Data!H161&lt;&gt;""),Data!H161,IF(AND(Data!$N$8=8,Data!I161&lt;&gt;""),Data!I161,IF(AND(Data!$N$8=9,Data!J161&lt;&gt;""),Data!J161,IF(AND(Data!$N$8=10,Data!K161&lt;&gt;""),Data!K161,""))))))))))</f>
        <v/>
      </c>
      <c r="C165" s="83" t="str">
        <f>IF(AND(Data!$N$9=1,Data!B161&lt;&gt;""),Data!B161,IF(AND(Data!$N$9=2,Data!C161&lt;&gt;""),Data!C161,IF(AND(Data!$N$9=3,Data!D161&lt;&gt;""),Data!D161,IF(AND(Data!$N$9=4,Data!E161&lt;&gt;""),Data!E161,IF(AND(Data!$N$9=5,Data!F161&lt;&gt;""),Data!F161,IF(AND(Data!$N$9=6,Data!G161&lt;&gt;""),Data!G161,IF(AND(Data!$N$9=7,Data!H161&lt;&gt;""),Data!H161,IF(AND(Data!$N$9=8,Data!I161&lt;&gt;""),Data!I161,IF(AND(Data!$N$9=9,Data!J161&lt;&gt;""),Data!J161,IF(AND(Data!$N$9=10,Data!K161&lt;&gt;""),Data!K161,""))))))))))</f>
        <v/>
      </c>
      <c r="D165" s="83" t="str">
        <f>IF(AND(Data!$N$10=1,Data!B161&lt;&gt;""),Data!B161,IF(AND(Data!$N$10=2,Data!C161&lt;&gt;""),Data!C161,IF(AND(Data!$N$10=3,Data!D161&lt;&gt;""),Data!D161,IF(AND(Data!$N$10=4,Data!E161&lt;&gt;""),Data!E161,IF(AND(Data!$N$10=5,Data!F161&lt;&gt;""),Data!F161,IF(AND(Data!$N$10=6,Data!G161&lt;&gt;""),Data!G161,IF(AND(Data!$N$10=7,Data!H161&lt;&gt;""),Data!H161,IF(AND(Data!$N$10=8,Data!I161&lt;&gt;""),Data!I161,IF(AND(Data!$N$10=9,Data!J161&lt;&gt;""),Data!J161,IF(AND(Data!$N$10=10,Data!K161&lt;&gt;""),Data!K161,""))))))))))</f>
        <v/>
      </c>
      <c r="E165" s="83" t="str">
        <f>IF(AND(Data!$N$11=1,Data!B161&lt;&gt;""),Data!B161,IF(AND(Data!$N$11=2,Data!C161&lt;&gt;""),Data!C161,IF(AND(Data!$N$11=3,Data!D161&lt;&gt;""),Data!D161,IF(AND(Data!$N$11=4,Data!E161&lt;&gt;""),Data!E161,IF(AND(Data!$N$11=5,Data!F161&lt;&gt;""),Data!F161,IF(AND(Data!$N$11=6,Data!G161&lt;&gt;""),Data!G161,IF(AND(Data!$N$11=7,Data!H161&lt;&gt;""),Data!H161,IF(AND(Data!$N$11=8,Data!I161&lt;&gt;""),Data!I161,IF(AND(Data!$N$11=9,Data!J161&lt;&gt;""),Data!J161,IF(AND(Data!$N$11=10,Data!K161&lt;&gt;""),Data!K161,""))))))))))</f>
        <v/>
      </c>
      <c r="F165" s="83" t="str">
        <f>IF(AND(Data!$N$12=1,Data!B161&lt;&gt;""),Data!B161,IF(AND(Data!$N$12=2,Data!C161&lt;&gt;""),Data!C161,IF(AND(Data!$N$12=3,Data!D161&lt;&gt;""),Data!D161,IF(AND(Data!$N$12=4,Data!E161&lt;&gt;""),Data!E161,IF(AND(Data!$N$12=5,Data!F161&lt;&gt;""),Data!F161,IF(AND(Data!$N$12=6,Data!G161&lt;&gt;""),Data!G161,IF(AND(Data!$N$12=7,Data!H161&lt;&gt;""),Data!H161,IF(AND(Data!$N$12=8,Data!I161&lt;&gt;""),Data!I161,IF(AND(Data!$N$12=9,Data!J161&lt;&gt;""),Data!J161,IF(AND(Data!$N$12=10,Data!K161&lt;&gt;""),Data!K161,""))))))))))</f>
        <v/>
      </c>
      <c r="G165" s="84"/>
      <c r="H165" s="82" t="str">
        <f>IF(AND(Data!$N$14=1,Data!B161&lt;&gt;""),Data!B161,IF(AND(Data!$N$14=2,Data!C161&lt;&gt;""),Data!C161,IF(AND(Data!$N$14=3,Data!D161&lt;&gt;""),Data!D161,IF(AND(Data!$N$14=4,Data!E161&lt;&gt;""),Data!E161,IF(AND(Data!$N$14=5,Data!F161&lt;&gt;""),Data!F161,IF(AND(Data!$N$14=6,Data!G161&lt;&gt;""),Data!G161,IF(AND(Data!$N$14=7,Data!H161&lt;&gt;""),Data!H161,IF(AND(Data!$N$14=8,Data!I161&lt;&gt;""),Data!I161,IF(AND(Data!$N$14=9,Data!J161&lt;&gt;""),Data!J161,IF(AND(Data!$N$14=10,Data!K161&lt;&gt;""),Data!K161,""))))))))))</f>
        <v/>
      </c>
    </row>
    <row r="166" spans="1:8" ht="14" x14ac:dyDescent="0.15">
      <c r="A166" s="12">
        <v>1</v>
      </c>
      <c r="B166" s="82" t="str">
        <f>IF(AND(Data!$N$8=1,Data!B162&lt;&gt;""),Data!B162,IF(AND(Data!$N$8=2,Data!C162&lt;&gt;""),Data!C162,IF(AND(Data!$N$8=3,Data!D162&lt;&gt;""),Data!D162,IF(AND(Data!$N$8=4,Data!E162&lt;&gt;""),Data!E162,IF(AND(Data!$N$8=5,Data!F162&lt;&gt;""),Data!F162,IF(AND(Data!$N$8=6,Data!G162&lt;&gt;""),Data!G162,IF(AND(Data!$N$8=7,Data!H162&lt;&gt;""),Data!H162,IF(AND(Data!$N$8=8,Data!I162&lt;&gt;""),Data!I162,IF(AND(Data!$N$8=9,Data!J162&lt;&gt;""),Data!J162,IF(AND(Data!$N$8=10,Data!K162&lt;&gt;""),Data!K162,""))))))))))</f>
        <v/>
      </c>
      <c r="C166" s="83" t="str">
        <f>IF(AND(Data!$N$9=1,Data!B162&lt;&gt;""),Data!B162,IF(AND(Data!$N$9=2,Data!C162&lt;&gt;""),Data!C162,IF(AND(Data!$N$9=3,Data!D162&lt;&gt;""),Data!D162,IF(AND(Data!$N$9=4,Data!E162&lt;&gt;""),Data!E162,IF(AND(Data!$N$9=5,Data!F162&lt;&gt;""),Data!F162,IF(AND(Data!$N$9=6,Data!G162&lt;&gt;""),Data!G162,IF(AND(Data!$N$9=7,Data!H162&lt;&gt;""),Data!H162,IF(AND(Data!$N$9=8,Data!I162&lt;&gt;""),Data!I162,IF(AND(Data!$N$9=9,Data!J162&lt;&gt;""),Data!J162,IF(AND(Data!$N$9=10,Data!K162&lt;&gt;""),Data!K162,""))))))))))</f>
        <v/>
      </c>
      <c r="D166" s="83" t="str">
        <f>IF(AND(Data!$N$10=1,Data!B162&lt;&gt;""),Data!B162,IF(AND(Data!$N$10=2,Data!C162&lt;&gt;""),Data!C162,IF(AND(Data!$N$10=3,Data!D162&lt;&gt;""),Data!D162,IF(AND(Data!$N$10=4,Data!E162&lt;&gt;""),Data!E162,IF(AND(Data!$N$10=5,Data!F162&lt;&gt;""),Data!F162,IF(AND(Data!$N$10=6,Data!G162&lt;&gt;""),Data!G162,IF(AND(Data!$N$10=7,Data!H162&lt;&gt;""),Data!H162,IF(AND(Data!$N$10=8,Data!I162&lt;&gt;""),Data!I162,IF(AND(Data!$N$10=9,Data!J162&lt;&gt;""),Data!J162,IF(AND(Data!$N$10=10,Data!K162&lt;&gt;""),Data!K162,""))))))))))</f>
        <v/>
      </c>
      <c r="E166" s="83" t="str">
        <f>IF(AND(Data!$N$11=1,Data!B162&lt;&gt;""),Data!B162,IF(AND(Data!$N$11=2,Data!C162&lt;&gt;""),Data!C162,IF(AND(Data!$N$11=3,Data!D162&lt;&gt;""),Data!D162,IF(AND(Data!$N$11=4,Data!E162&lt;&gt;""),Data!E162,IF(AND(Data!$N$11=5,Data!F162&lt;&gt;""),Data!F162,IF(AND(Data!$N$11=6,Data!G162&lt;&gt;""),Data!G162,IF(AND(Data!$N$11=7,Data!H162&lt;&gt;""),Data!H162,IF(AND(Data!$N$11=8,Data!I162&lt;&gt;""),Data!I162,IF(AND(Data!$N$11=9,Data!J162&lt;&gt;""),Data!J162,IF(AND(Data!$N$11=10,Data!K162&lt;&gt;""),Data!K162,""))))))))))</f>
        <v/>
      </c>
      <c r="F166" s="83" t="str">
        <f>IF(AND(Data!$N$12=1,Data!B162&lt;&gt;""),Data!B162,IF(AND(Data!$N$12=2,Data!C162&lt;&gt;""),Data!C162,IF(AND(Data!$N$12=3,Data!D162&lt;&gt;""),Data!D162,IF(AND(Data!$N$12=4,Data!E162&lt;&gt;""),Data!E162,IF(AND(Data!$N$12=5,Data!F162&lt;&gt;""),Data!F162,IF(AND(Data!$N$12=6,Data!G162&lt;&gt;""),Data!G162,IF(AND(Data!$N$12=7,Data!H162&lt;&gt;""),Data!H162,IF(AND(Data!$N$12=8,Data!I162&lt;&gt;""),Data!I162,IF(AND(Data!$N$12=9,Data!J162&lt;&gt;""),Data!J162,IF(AND(Data!$N$12=10,Data!K162&lt;&gt;""),Data!K162,""))))))))))</f>
        <v/>
      </c>
      <c r="G166" s="84"/>
      <c r="H166" s="82" t="str">
        <f>IF(AND(Data!$N$14=1,Data!B162&lt;&gt;""),Data!B162,IF(AND(Data!$N$14=2,Data!C162&lt;&gt;""),Data!C162,IF(AND(Data!$N$14=3,Data!D162&lt;&gt;""),Data!D162,IF(AND(Data!$N$14=4,Data!E162&lt;&gt;""),Data!E162,IF(AND(Data!$N$14=5,Data!F162&lt;&gt;""),Data!F162,IF(AND(Data!$N$14=6,Data!G162&lt;&gt;""),Data!G162,IF(AND(Data!$N$14=7,Data!H162&lt;&gt;""),Data!H162,IF(AND(Data!$N$14=8,Data!I162&lt;&gt;""),Data!I162,IF(AND(Data!$N$14=9,Data!J162&lt;&gt;""),Data!J162,IF(AND(Data!$N$14=10,Data!K162&lt;&gt;""),Data!K162,""))))))))))</f>
        <v/>
      </c>
    </row>
    <row r="167" spans="1:8" ht="14" x14ac:dyDescent="0.15">
      <c r="A167" s="12">
        <v>1</v>
      </c>
      <c r="B167" s="82" t="str">
        <f>IF(AND(Data!$N$8=1,Data!B163&lt;&gt;""),Data!B163,IF(AND(Data!$N$8=2,Data!C163&lt;&gt;""),Data!C163,IF(AND(Data!$N$8=3,Data!D163&lt;&gt;""),Data!D163,IF(AND(Data!$N$8=4,Data!E163&lt;&gt;""),Data!E163,IF(AND(Data!$N$8=5,Data!F163&lt;&gt;""),Data!F163,IF(AND(Data!$N$8=6,Data!G163&lt;&gt;""),Data!G163,IF(AND(Data!$N$8=7,Data!H163&lt;&gt;""),Data!H163,IF(AND(Data!$N$8=8,Data!I163&lt;&gt;""),Data!I163,IF(AND(Data!$N$8=9,Data!J163&lt;&gt;""),Data!J163,IF(AND(Data!$N$8=10,Data!K163&lt;&gt;""),Data!K163,""))))))))))</f>
        <v/>
      </c>
      <c r="C167" s="83" t="str">
        <f>IF(AND(Data!$N$9=1,Data!B163&lt;&gt;""),Data!B163,IF(AND(Data!$N$9=2,Data!C163&lt;&gt;""),Data!C163,IF(AND(Data!$N$9=3,Data!D163&lt;&gt;""),Data!D163,IF(AND(Data!$N$9=4,Data!E163&lt;&gt;""),Data!E163,IF(AND(Data!$N$9=5,Data!F163&lt;&gt;""),Data!F163,IF(AND(Data!$N$9=6,Data!G163&lt;&gt;""),Data!G163,IF(AND(Data!$N$9=7,Data!H163&lt;&gt;""),Data!H163,IF(AND(Data!$N$9=8,Data!I163&lt;&gt;""),Data!I163,IF(AND(Data!$N$9=9,Data!J163&lt;&gt;""),Data!J163,IF(AND(Data!$N$9=10,Data!K163&lt;&gt;""),Data!K163,""))))))))))</f>
        <v/>
      </c>
      <c r="D167" s="83" t="str">
        <f>IF(AND(Data!$N$10=1,Data!B163&lt;&gt;""),Data!B163,IF(AND(Data!$N$10=2,Data!C163&lt;&gt;""),Data!C163,IF(AND(Data!$N$10=3,Data!D163&lt;&gt;""),Data!D163,IF(AND(Data!$N$10=4,Data!E163&lt;&gt;""),Data!E163,IF(AND(Data!$N$10=5,Data!F163&lt;&gt;""),Data!F163,IF(AND(Data!$N$10=6,Data!G163&lt;&gt;""),Data!G163,IF(AND(Data!$N$10=7,Data!H163&lt;&gt;""),Data!H163,IF(AND(Data!$N$10=8,Data!I163&lt;&gt;""),Data!I163,IF(AND(Data!$N$10=9,Data!J163&lt;&gt;""),Data!J163,IF(AND(Data!$N$10=10,Data!K163&lt;&gt;""),Data!K163,""))))))))))</f>
        <v/>
      </c>
      <c r="E167" s="83" t="str">
        <f>IF(AND(Data!$N$11=1,Data!B163&lt;&gt;""),Data!B163,IF(AND(Data!$N$11=2,Data!C163&lt;&gt;""),Data!C163,IF(AND(Data!$N$11=3,Data!D163&lt;&gt;""),Data!D163,IF(AND(Data!$N$11=4,Data!E163&lt;&gt;""),Data!E163,IF(AND(Data!$N$11=5,Data!F163&lt;&gt;""),Data!F163,IF(AND(Data!$N$11=6,Data!G163&lt;&gt;""),Data!G163,IF(AND(Data!$N$11=7,Data!H163&lt;&gt;""),Data!H163,IF(AND(Data!$N$11=8,Data!I163&lt;&gt;""),Data!I163,IF(AND(Data!$N$11=9,Data!J163&lt;&gt;""),Data!J163,IF(AND(Data!$N$11=10,Data!K163&lt;&gt;""),Data!K163,""))))))))))</f>
        <v/>
      </c>
      <c r="F167" s="83" t="str">
        <f>IF(AND(Data!$N$12=1,Data!B163&lt;&gt;""),Data!B163,IF(AND(Data!$N$12=2,Data!C163&lt;&gt;""),Data!C163,IF(AND(Data!$N$12=3,Data!D163&lt;&gt;""),Data!D163,IF(AND(Data!$N$12=4,Data!E163&lt;&gt;""),Data!E163,IF(AND(Data!$N$12=5,Data!F163&lt;&gt;""),Data!F163,IF(AND(Data!$N$12=6,Data!G163&lt;&gt;""),Data!G163,IF(AND(Data!$N$12=7,Data!H163&lt;&gt;""),Data!H163,IF(AND(Data!$N$12=8,Data!I163&lt;&gt;""),Data!I163,IF(AND(Data!$N$12=9,Data!J163&lt;&gt;""),Data!J163,IF(AND(Data!$N$12=10,Data!K163&lt;&gt;""),Data!K163,""))))))))))</f>
        <v/>
      </c>
      <c r="G167" s="84"/>
      <c r="H167" s="82" t="str">
        <f>IF(AND(Data!$N$14=1,Data!B163&lt;&gt;""),Data!B163,IF(AND(Data!$N$14=2,Data!C163&lt;&gt;""),Data!C163,IF(AND(Data!$N$14=3,Data!D163&lt;&gt;""),Data!D163,IF(AND(Data!$N$14=4,Data!E163&lt;&gt;""),Data!E163,IF(AND(Data!$N$14=5,Data!F163&lt;&gt;""),Data!F163,IF(AND(Data!$N$14=6,Data!G163&lt;&gt;""),Data!G163,IF(AND(Data!$N$14=7,Data!H163&lt;&gt;""),Data!H163,IF(AND(Data!$N$14=8,Data!I163&lt;&gt;""),Data!I163,IF(AND(Data!$N$14=9,Data!J163&lt;&gt;""),Data!J163,IF(AND(Data!$N$14=10,Data!K163&lt;&gt;""),Data!K163,""))))))))))</f>
        <v/>
      </c>
    </row>
    <row r="168" spans="1:8" ht="14" x14ac:dyDescent="0.15">
      <c r="A168" s="12">
        <v>1</v>
      </c>
      <c r="B168" s="82" t="str">
        <f>IF(AND(Data!$N$8=1,Data!B164&lt;&gt;""),Data!B164,IF(AND(Data!$N$8=2,Data!C164&lt;&gt;""),Data!C164,IF(AND(Data!$N$8=3,Data!D164&lt;&gt;""),Data!D164,IF(AND(Data!$N$8=4,Data!E164&lt;&gt;""),Data!E164,IF(AND(Data!$N$8=5,Data!F164&lt;&gt;""),Data!F164,IF(AND(Data!$N$8=6,Data!G164&lt;&gt;""),Data!G164,IF(AND(Data!$N$8=7,Data!H164&lt;&gt;""),Data!H164,IF(AND(Data!$N$8=8,Data!I164&lt;&gt;""),Data!I164,IF(AND(Data!$N$8=9,Data!J164&lt;&gt;""),Data!J164,IF(AND(Data!$N$8=10,Data!K164&lt;&gt;""),Data!K164,""))))))))))</f>
        <v/>
      </c>
      <c r="C168" s="83" t="str">
        <f>IF(AND(Data!$N$9=1,Data!B164&lt;&gt;""),Data!B164,IF(AND(Data!$N$9=2,Data!C164&lt;&gt;""),Data!C164,IF(AND(Data!$N$9=3,Data!D164&lt;&gt;""),Data!D164,IF(AND(Data!$N$9=4,Data!E164&lt;&gt;""),Data!E164,IF(AND(Data!$N$9=5,Data!F164&lt;&gt;""),Data!F164,IF(AND(Data!$N$9=6,Data!G164&lt;&gt;""),Data!G164,IF(AND(Data!$N$9=7,Data!H164&lt;&gt;""),Data!H164,IF(AND(Data!$N$9=8,Data!I164&lt;&gt;""),Data!I164,IF(AND(Data!$N$9=9,Data!J164&lt;&gt;""),Data!J164,IF(AND(Data!$N$9=10,Data!K164&lt;&gt;""),Data!K164,""))))))))))</f>
        <v/>
      </c>
      <c r="D168" s="83" t="str">
        <f>IF(AND(Data!$N$10=1,Data!B164&lt;&gt;""),Data!B164,IF(AND(Data!$N$10=2,Data!C164&lt;&gt;""),Data!C164,IF(AND(Data!$N$10=3,Data!D164&lt;&gt;""),Data!D164,IF(AND(Data!$N$10=4,Data!E164&lt;&gt;""),Data!E164,IF(AND(Data!$N$10=5,Data!F164&lt;&gt;""),Data!F164,IF(AND(Data!$N$10=6,Data!G164&lt;&gt;""),Data!G164,IF(AND(Data!$N$10=7,Data!H164&lt;&gt;""),Data!H164,IF(AND(Data!$N$10=8,Data!I164&lt;&gt;""),Data!I164,IF(AND(Data!$N$10=9,Data!J164&lt;&gt;""),Data!J164,IF(AND(Data!$N$10=10,Data!K164&lt;&gt;""),Data!K164,""))))))))))</f>
        <v/>
      </c>
      <c r="E168" s="83" t="str">
        <f>IF(AND(Data!$N$11=1,Data!B164&lt;&gt;""),Data!B164,IF(AND(Data!$N$11=2,Data!C164&lt;&gt;""),Data!C164,IF(AND(Data!$N$11=3,Data!D164&lt;&gt;""),Data!D164,IF(AND(Data!$N$11=4,Data!E164&lt;&gt;""),Data!E164,IF(AND(Data!$N$11=5,Data!F164&lt;&gt;""),Data!F164,IF(AND(Data!$N$11=6,Data!G164&lt;&gt;""),Data!G164,IF(AND(Data!$N$11=7,Data!H164&lt;&gt;""),Data!H164,IF(AND(Data!$N$11=8,Data!I164&lt;&gt;""),Data!I164,IF(AND(Data!$N$11=9,Data!J164&lt;&gt;""),Data!J164,IF(AND(Data!$N$11=10,Data!K164&lt;&gt;""),Data!K164,""))))))))))</f>
        <v/>
      </c>
      <c r="F168" s="83" t="str">
        <f>IF(AND(Data!$N$12=1,Data!B164&lt;&gt;""),Data!B164,IF(AND(Data!$N$12=2,Data!C164&lt;&gt;""),Data!C164,IF(AND(Data!$N$12=3,Data!D164&lt;&gt;""),Data!D164,IF(AND(Data!$N$12=4,Data!E164&lt;&gt;""),Data!E164,IF(AND(Data!$N$12=5,Data!F164&lt;&gt;""),Data!F164,IF(AND(Data!$N$12=6,Data!G164&lt;&gt;""),Data!G164,IF(AND(Data!$N$12=7,Data!H164&lt;&gt;""),Data!H164,IF(AND(Data!$N$12=8,Data!I164&lt;&gt;""),Data!I164,IF(AND(Data!$N$12=9,Data!J164&lt;&gt;""),Data!J164,IF(AND(Data!$N$12=10,Data!K164&lt;&gt;""),Data!K164,""))))))))))</f>
        <v/>
      </c>
      <c r="G168" s="84"/>
      <c r="H168" s="82" t="str">
        <f>IF(AND(Data!$N$14=1,Data!B164&lt;&gt;""),Data!B164,IF(AND(Data!$N$14=2,Data!C164&lt;&gt;""),Data!C164,IF(AND(Data!$N$14=3,Data!D164&lt;&gt;""),Data!D164,IF(AND(Data!$N$14=4,Data!E164&lt;&gt;""),Data!E164,IF(AND(Data!$N$14=5,Data!F164&lt;&gt;""),Data!F164,IF(AND(Data!$N$14=6,Data!G164&lt;&gt;""),Data!G164,IF(AND(Data!$N$14=7,Data!H164&lt;&gt;""),Data!H164,IF(AND(Data!$N$14=8,Data!I164&lt;&gt;""),Data!I164,IF(AND(Data!$N$14=9,Data!J164&lt;&gt;""),Data!J164,IF(AND(Data!$N$14=10,Data!K164&lt;&gt;""),Data!K164,""))))))))))</f>
        <v/>
      </c>
    </row>
    <row r="169" spans="1:8" ht="14" x14ac:dyDescent="0.15">
      <c r="A169" s="12">
        <v>1</v>
      </c>
      <c r="B169" s="82" t="str">
        <f>IF(AND(Data!$N$8=1,Data!B165&lt;&gt;""),Data!B165,IF(AND(Data!$N$8=2,Data!C165&lt;&gt;""),Data!C165,IF(AND(Data!$N$8=3,Data!D165&lt;&gt;""),Data!D165,IF(AND(Data!$N$8=4,Data!E165&lt;&gt;""),Data!E165,IF(AND(Data!$N$8=5,Data!F165&lt;&gt;""),Data!F165,IF(AND(Data!$N$8=6,Data!G165&lt;&gt;""),Data!G165,IF(AND(Data!$N$8=7,Data!H165&lt;&gt;""),Data!H165,IF(AND(Data!$N$8=8,Data!I165&lt;&gt;""),Data!I165,IF(AND(Data!$N$8=9,Data!J165&lt;&gt;""),Data!J165,IF(AND(Data!$N$8=10,Data!K165&lt;&gt;""),Data!K165,""))))))))))</f>
        <v/>
      </c>
      <c r="C169" s="83" t="str">
        <f>IF(AND(Data!$N$9=1,Data!B165&lt;&gt;""),Data!B165,IF(AND(Data!$N$9=2,Data!C165&lt;&gt;""),Data!C165,IF(AND(Data!$N$9=3,Data!D165&lt;&gt;""),Data!D165,IF(AND(Data!$N$9=4,Data!E165&lt;&gt;""),Data!E165,IF(AND(Data!$N$9=5,Data!F165&lt;&gt;""),Data!F165,IF(AND(Data!$N$9=6,Data!G165&lt;&gt;""),Data!G165,IF(AND(Data!$N$9=7,Data!H165&lt;&gt;""),Data!H165,IF(AND(Data!$N$9=8,Data!I165&lt;&gt;""),Data!I165,IF(AND(Data!$N$9=9,Data!J165&lt;&gt;""),Data!J165,IF(AND(Data!$N$9=10,Data!K165&lt;&gt;""),Data!K165,""))))))))))</f>
        <v/>
      </c>
      <c r="D169" s="83" t="str">
        <f>IF(AND(Data!$N$10=1,Data!B165&lt;&gt;""),Data!B165,IF(AND(Data!$N$10=2,Data!C165&lt;&gt;""),Data!C165,IF(AND(Data!$N$10=3,Data!D165&lt;&gt;""),Data!D165,IF(AND(Data!$N$10=4,Data!E165&lt;&gt;""),Data!E165,IF(AND(Data!$N$10=5,Data!F165&lt;&gt;""),Data!F165,IF(AND(Data!$N$10=6,Data!G165&lt;&gt;""),Data!G165,IF(AND(Data!$N$10=7,Data!H165&lt;&gt;""),Data!H165,IF(AND(Data!$N$10=8,Data!I165&lt;&gt;""),Data!I165,IF(AND(Data!$N$10=9,Data!J165&lt;&gt;""),Data!J165,IF(AND(Data!$N$10=10,Data!K165&lt;&gt;""),Data!K165,""))))))))))</f>
        <v/>
      </c>
      <c r="E169" s="83" t="str">
        <f>IF(AND(Data!$N$11=1,Data!B165&lt;&gt;""),Data!B165,IF(AND(Data!$N$11=2,Data!C165&lt;&gt;""),Data!C165,IF(AND(Data!$N$11=3,Data!D165&lt;&gt;""),Data!D165,IF(AND(Data!$N$11=4,Data!E165&lt;&gt;""),Data!E165,IF(AND(Data!$N$11=5,Data!F165&lt;&gt;""),Data!F165,IF(AND(Data!$N$11=6,Data!G165&lt;&gt;""),Data!G165,IF(AND(Data!$N$11=7,Data!H165&lt;&gt;""),Data!H165,IF(AND(Data!$N$11=8,Data!I165&lt;&gt;""),Data!I165,IF(AND(Data!$N$11=9,Data!J165&lt;&gt;""),Data!J165,IF(AND(Data!$N$11=10,Data!K165&lt;&gt;""),Data!K165,""))))))))))</f>
        <v/>
      </c>
      <c r="F169" s="83" t="str">
        <f>IF(AND(Data!$N$12=1,Data!B165&lt;&gt;""),Data!B165,IF(AND(Data!$N$12=2,Data!C165&lt;&gt;""),Data!C165,IF(AND(Data!$N$12=3,Data!D165&lt;&gt;""),Data!D165,IF(AND(Data!$N$12=4,Data!E165&lt;&gt;""),Data!E165,IF(AND(Data!$N$12=5,Data!F165&lt;&gt;""),Data!F165,IF(AND(Data!$N$12=6,Data!G165&lt;&gt;""),Data!G165,IF(AND(Data!$N$12=7,Data!H165&lt;&gt;""),Data!H165,IF(AND(Data!$N$12=8,Data!I165&lt;&gt;""),Data!I165,IF(AND(Data!$N$12=9,Data!J165&lt;&gt;""),Data!J165,IF(AND(Data!$N$12=10,Data!K165&lt;&gt;""),Data!K165,""))))))))))</f>
        <v/>
      </c>
      <c r="G169" s="84"/>
      <c r="H169" s="82" t="str">
        <f>IF(AND(Data!$N$14=1,Data!B165&lt;&gt;""),Data!B165,IF(AND(Data!$N$14=2,Data!C165&lt;&gt;""),Data!C165,IF(AND(Data!$N$14=3,Data!D165&lt;&gt;""),Data!D165,IF(AND(Data!$N$14=4,Data!E165&lt;&gt;""),Data!E165,IF(AND(Data!$N$14=5,Data!F165&lt;&gt;""),Data!F165,IF(AND(Data!$N$14=6,Data!G165&lt;&gt;""),Data!G165,IF(AND(Data!$N$14=7,Data!H165&lt;&gt;""),Data!H165,IF(AND(Data!$N$14=8,Data!I165&lt;&gt;""),Data!I165,IF(AND(Data!$N$14=9,Data!J165&lt;&gt;""),Data!J165,IF(AND(Data!$N$14=10,Data!K165&lt;&gt;""),Data!K165,""))))))))))</f>
        <v/>
      </c>
    </row>
    <row r="170" spans="1:8" ht="14" x14ac:dyDescent="0.15">
      <c r="A170" s="12">
        <v>1</v>
      </c>
      <c r="B170" s="82" t="str">
        <f>IF(AND(Data!$N$8=1,Data!B166&lt;&gt;""),Data!B166,IF(AND(Data!$N$8=2,Data!C166&lt;&gt;""),Data!C166,IF(AND(Data!$N$8=3,Data!D166&lt;&gt;""),Data!D166,IF(AND(Data!$N$8=4,Data!E166&lt;&gt;""),Data!E166,IF(AND(Data!$N$8=5,Data!F166&lt;&gt;""),Data!F166,IF(AND(Data!$N$8=6,Data!G166&lt;&gt;""),Data!G166,IF(AND(Data!$N$8=7,Data!H166&lt;&gt;""),Data!H166,IF(AND(Data!$N$8=8,Data!I166&lt;&gt;""),Data!I166,IF(AND(Data!$N$8=9,Data!J166&lt;&gt;""),Data!J166,IF(AND(Data!$N$8=10,Data!K166&lt;&gt;""),Data!K166,""))))))))))</f>
        <v/>
      </c>
      <c r="C170" s="83" t="str">
        <f>IF(AND(Data!$N$9=1,Data!B166&lt;&gt;""),Data!B166,IF(AND(Data!$N$9=2,Data!C166&lt;&gt;""),Data!C166,IF(AND(Data!$N$9=3,Data!D166&lt;&gt;""),Data!D166,IF(AND(Data!$N$9=4,Data!E166&lt;&gt;""),Data!E166,IF(AND(Data!$N$9=5,Data!F166&lt;&gt;""),Data!F166,IF(AND(Data!$N$9=6,Data!G166&lt;&gt;""),Data!G166,IF(AND(Data!$N$9=7,Data!H166&lt;&gt;""),Data!H166,IF(AND(Data!$N$9=8,Data!I166&lt;&gt;""),Data!I166,IF(AND(Data!$N$9=9,Data!J166&lt;&gt;""),Data!J166,IF(AND(Data!$N$9=10,Data!K166&lt;&gt;""),Data!K166,""))))))))))</f>
        <v/>
      </c>
      <c r="D170" s="83" t="str">
        <f>IF(AND(Data!$N$10=1,Data!B166&lt;&gt;""),Data!B166,IF(AND(Data!$N$10=2,Data!C166&lt;&gt;""),Data!C166,IF(AND(Data!$N$10=3,Data!D166&lt;&gt;""),Data!D166,IF(AND(Data!$N$10=4,Data!E166&lt;&gt;""),Data!E166,IF(AND(Data!$N$10=5,Data!F166&lt;&gt;""),Data!F166,IF(AND(Data!$N$10=6,Data!G166&lt;&gt;""),Data!G166,IF(AND(Data!$N$10=7,Data!H166&lt;&gt;""),Data!H166,IF(AND(Data!$N$10=8,Data!I166&lt;&gt;""),Data!I166,IF(AND(Data!$N$10=9,Data!J166&lt;&gt;""),Data!J166,IF(AND(Data!$N$10=10,Data!K166&lt;&gt;""),Data!K166,""))))))))))</f>
        <v/>
      </c>
      <c r="E170" s="83" t="str">
        <f>IF(AND(Data!$N$11=1,Data!B166&lt;&gt;""),Data!B166,IF(AND(Data!$N$11=2,Data!C166&lt;&gt;""),Data!C166,IF(AND(Data!$N$11=3,Data!D166&lt;&gt;""),Data!D166,IF(AND(Data!$N$11=4,Data!E166&lt;&gt;""),Data!E166,IF(AND(Data!$N$11=5,Data!F166&lt;&gt;""),Data!F166,IF(AND(Data!$N$11=6,Data!G166&lt;&gt;""),Data!G166,IF(AND(Data!$N$11=7,Data!H166&lt;&gt;""),Data!H166,IF(AND(Data!$N$11=8,Data!I166&lt;&gt;""),Data!I166,IF(AND(Data!$N$11=9,Data!J166&lt;&gt;""),Data!J166,IF(AND(Data!$N$11=10,Data!K166&lt;&gt;""),Data!K166,""))))))))))</f>
        <v/>
      </c>
      <c r="F170" s="83" t="str">
        <f>IF(AND(Data!$N$12=1,Data!B166&lt;&gt;""),Data!B166,IF(AND(Data!$N$12=2,Data!C166&lt;&gt;""),Data!C166,IF(AND(Data!$N$12=3,Data!D166&lt;&gt;""),Data!D166,IF(AND(Data!$N$12=4,Data!E166&lt;&gt;""),Data!E166,IF(AND(Data!$N$12=5,Data!F166&lt;&gt;""),Data!F166,IF(AND(Data!$N$12=6,Data!G166&lt;&gt;""),Data!G166,IF(AND(Data!$N$12=7,Data!H166&lt;&gt;""),Data!H166,IF(AND(Data!$N$12=8,Data!I166&lt;&gt;""),Data!I166,IF(AND(Data!$N$12=9,Data!J166&lt;&gt;""),Data!J166,IF(AND(Data!$N$12=10,Data!K166&lt;&gt;""),Data!K166,""))))))))))</f>
        <v/>
      </c>
      <c r="G170" s="84"/>
      <c r="H170" s="82" t="str">
        <f>IF(AND(Data!$N$14=1,Data!B166&lt;&gt;""),Data!B166,IF(AND(Data!$N$14=2,Data!C166&lt;&gt;""),Data!C166,IF(AND(Data!$N$14=3,Data!D166&lt;&gt;""),Data!D166,IF(AND(Data!$N$14=4,Data!E166&lt;&gt;""),Data!E166,IF(AND(Data!$N$14=5,Data!F166&lt;&gt;""),Data!F166,IF(AND(Data!$N$14=6,Data!G166&lt;&gt;""),Data!G166,IF(AND(Data!$N$14=7,Data!H166&lt;&gt;""),Data!H166,IF(AND(Data!$N$14=8,Data!I166&lt;&gt;""),Data!I166,IF(AND(Data!$N$14=9,Data!J166&lt;&gt;""),Data!J166,IF(AND(Data!$N$14=10,Data!K166&lt;&gt;""),Data!K166,""))))))))))</f>
        <v/>
      </c>
    </row>
    <row r="171" spans="1:8" ht="14" x14ac:dyDescent="0.15">
      <c r="A171" s="12">
        <v>1</v>
      </c>
      <c r="B171" s="82" t="str">
        <f>IF(AND(Data!$N$8=1,Data!B167&lt;&gt;""),Data!B167,IF(AND(Data!$N$8=2,Data!C167&lt;&gt;""),Data!C167,IF(AND(Data!$N$8=3,Data!D167&lt;&gt;""),Data!D167,IF(AND(Data!$N$8=4,Data!E167&lt;&gt;""),Data!E167,IF(AND(Data!$N$8=5,Data!F167&lt;&gt;""),Data!F167,IF(AND(Data!$N$8=6,Data!G167&lt;&gt;""),Data!G167,IF(AND(Data!$N$8=7,Data!H167&lt;&gt;""),Data!H167,IF(AND(Data!$N$8=8,Data!I167&lt;&gt;""),Data!I167,IF(AND(Data!$N$8=9,Data!J167&lt;&gt;""),Data!J167,IF(AND(Data!$N$8=10,Data!K167&lt;&gt;""),Data!K167,""))))))))))</f>
        <v/>
      </c>
      <c r="C171" s="83" t="str">
        <f>IF(AND(Data!$N$9=1,Data!B167&lt;&gt;""),Data!B167,IF(AND(Data!$N$9=2,Data!C167&lt;&gt;""),Data!C167,IF(AND(Data!$N$9=3,Data!D167&lt;&gt;""),Data!D167,IF(AND(Data!$N$9=4,Data!E167&lt;&gt;""),Data!E167,IF(AND(Data!$N$9=5,Data!F167&lt;&gt;""),Data!F167,IF(AND(Data!$N$9=6,Data!G167&lt;&gt;""),Data!G167,IF(AND(Data!$N$9=7,Data!H167&lt;&gt;""),Data!H167,IF(AND(Data!$N$9=8,Data!I167&lt;&gt;""),Data!I167,IF(AND(Data!$N$9=9,Data!J167&lt;&gt;""),Data!J167,IF(AND(Data!$N$9=10,Data!K167&lt;&gt;""),Data!K167,""))))))))))</f>
        <v/>
      </c>
      <c r="D171" s="83" t="str">
        <f>IF(AND(Data!$N$10=1,Data!B167&lt;&gt;""),Data!B167,IF(AND(Data!$N$10=2,Data!C167&lt;&gt;""),Data!C167,IF(AND(Data!$N$10=3,Data!D167&lt;&gt;""),Data!D167,IF(AND(Data!$N$10=4,Data!E167&lt;&gt;""),Data!E167,IF(AND(Data!$N$10=5,Data!F167&lt;&gt;""),Data!F167,IF(AND(Data!$N$10=6,Data!G167&lt;&gt;""),Data!G167,IF(AND(Data!$N$10=7,Data!H167&lt;&gt;""),Data!H167,IF(AND(Data!$N$10=8,Data!I167&lt;&gt;""),Data!I167,IF(AND(Data!$N$10=9,Data!J167&lt;&gt;""),Data!J167,IF(AND(Data!$N$10=10,Data!K167&lt;&gt;""),Data!K167,""))))))))))</f>
        <v/>
      </c>
      <c r="E171" s="83" t="str">
        <f>IF(AND(Data!$N$11=1,Data!B167&lt;&gt;""),Data!B167,IF(AND(Data!$N$11=2,Data!C167&lt;&gt;""),Data!C167,IF(AND(Data!$N$11=3,Data!D167&lt;&gt;""),Data!D167,IF(AND(Data!$N$11=4,Data!E167&lt;&gt;""),Data!E167,IF(AND(Data!$N$11=5,Data!F167&lt;&gt;""),Data!F167,IF(AND(Data!$N$11=6,Data!G167&lt;&gt;""),Data!G167,IF(AND(Data!$N$11=7,Data!H167&lt;&gt;""),Data!H167,IF(AND(Data!$N$11=8,Data!I167&lt;&gt;""),Data!I167,IF(AND(Data!$N$11=9,Data!J167&lt;&gt;""),Data!J167,IF(AND(Data!$N$11=10,Data!K167&lt;&gt;""),Data!K167,""))))))))))</f>
        <v/>
      </c>
      <c r="F171" s="83" t="str">
        <f>IF(AND(Data!$N$12=1,Data!B167&lt;&gt;""),Data!B167,IF(AND(Data!$N$12=2,Data!C167&lt;&gt;""),Data!C167,IF(AND(Data!$N$12=3,Data!D167&lt;&gt;""),Data!D167,IF(AND(Data!$N$12=4,Data!E167&lt;&gt;""),Data!E167,IF(AND(Data!$N$12=5,Data!F167&lt;&gt;""),Data!F167,IF(AND(Data!$N$12=6,Data!G167&lt;&gt;""),Data!G167,IF(AND(Data!$N$12=7,Data!H167&lt;&gt;""),Data!H167,IF(AND(Data!$N$12=8,Data!I167&lt;&gt;""),Data!I167,IF(AND(Data!$N$12=9,Data!J167&lt;&gt;""),Data!J167,IF(AND(Data!$N$12=10,Data!K167&lt;&gt;""),Data!K167,""))))))))))</f>
        <v/>
      </c>
      <c r="G171" s="84"/>
      <c r="H171" s="82" t="str">
        <f>IF(AND(Data!$N$14=1,Data!B167&lt;&gt;""),Data!B167,IF(AND(Data!$N$14=2,Data!C167&lt;&gt;""),Data!C167,IF(AND(Data!$N$14=3,Data!D167&lt;&gt;""),Data!D167,IF(AND(Data!$N$14=4,Data!E167&lt;&gt;""),Data!E167,IF(AND(Data!$N$14=5,Data!F167&lt;&gt;""),Data!F167,IF(AND(Data!$N$14=6,Data!G167&lt;&gt;""),Data!G167,IF(AND(Data!$N$14=7,Data!H167&lt;&gt;""),Data!H167,IF(AND(Data!$N$14=8,Data!I167&lt;&gt;""),Data!I167,IF(AND(Data!$N$14=9,Data!J167&lt;&gt;""),Data!J167,IF(AND(Data!$N$14=10,Data!K167&lt;&gt;""),Data!K167,""))))))))))</f>
        <v/>
      </c>
    </row>
    <row r="172" spans="1:8" ht="14" x14ac:dyDescent="0.15">
      <c r="A172" s="12">
        <v>1</v>
      </c>
      <c r="B172" s="82" t="str">
        <f>IF(AND(Data!$N$8=1,Data!B168&lt;&gt;""),Data!B168,IF(AND(Data!$N$8=2,Data!C168&lt;&gt;""),Data!C168,IF(AND(Data!$N$8=3,Data!D168&lt;&gt;""),Data!D168,IF(AND(Data!$N$8=4,Data!E168&lt;&gt;""),Data!E168,IF(AND(Data!$N$8=5,Data!F168&lt;&gt;""),Data!F168,IF(AND(Data!$N$8=6,Data!G168&lt;&gt;""),Data!G168,IF(AND(Data!$N$8=7,Data!H168&lt;&gt;""),Data!H168,IF(AND(Data!$N$8=8,Data!I168&lt;&gt;""),Data!I168,IF(AND(Data!$N$8=9,Data!J168&lt;&gt;""),Data!J168,IF(AND(Data!$N$8=10,Data!K168&lt;&gt;""),Data!K168,""))))))))))</f>
        <v/>
      </c>
      <c r="C172" s="83" t="str">
        <f>IF(AND(Data!$N$9=1,Data!B168&lt;&gt;""),Data!B168,IF(AND(Data!$N$9=2,Data!C168&lt;&gt;""),Data!C168,IF(AND(Data!$N$9=3,Data!D168&lt;&gt;""),Data!D168,IF(AND(Data!$N$9=4,Data!E168&lt;&gt;""),Data!E168,IF(AND(Data!$N$9=5,Data!F168&lt;&gt;""),Data!F168,IF(AND(Data!$N$9=6,Data!G168&lt;&gt;""),Data!G168,IF(AND(Data!$N$9=7,Data!H168&lt;&gt;""),Data!H168,IF(AND(Data!$N$9=8,Data!I168&lt;&gt;""),Data!I168,IF(AND(Data!$N$9=9,Data!J168&lt;&gt;""),Data!J168,IF(AND(Data!$N$9=10,Data!K168&lt;&gt;""),Data!K168,""))))))))))</f>
        <v/>
      </c>
      <c r="D172" s="83" t="str">
        <f>IF(AND(Data!$N$10=1,Data!B168&lt;&gt;""),Data!B168,IF(AND(Data!$N$10=2,Data!C168&lt;&gt;""),Data!C168,IF(AND(Data!$N$10=3,Data!D168&lt;&gt;""),Data!D168,IF(AND(Data!$N$10=4,Data!E168&lt;&gt;""),Data!E168,IF(AND(Data!$N$10=5,Data!F168&lt;&gt;""),Data!F168,IF(AND(Data!$N$10=6,Data!G168&lt;&gt;""),Data!G168,IF(AND(Data!$N$10=7,Data!H168&lt;&gt;""),Data!H168,IF(AND(Data!$N$10=8,Data!I168&lt;&gt;""),Data!I168,IF(AND(Data!$N$10=9,Data!J168&lt;&gt;""),Data!J168,IF(AND(Data!$N$10=10,Data!K168&lt;&gt;""),Data!K168,""))))))))))</f>
        <v/>
      </c>
      <c r="E172" s="83" t="str">
        <f>IF(AND(Data!$N$11=1,Data!B168&lt;&gt;""),Data!B168,IF(AND(Data!$N$11=2,Data!C168&lt;&gt;""),Data!C168,IF(AND(Data!$N$11=3,Data!D168&lt;&gt;""),Data!D168,IF(AND(Data!$N$11=4,Data!E168&lt;&gt;""),Data!E168,IF(AND(Data!$N$11=5,Data!F168&lt;&gt;""),Data!F168,IF(AND(Data!$N$11=6,Data!G168&lt;&gt;""),Data!G168,IF(AND(Data!$N$11=7,Data!H168&lt;&gt;""),Data!H168,IF(AND(Data!$N$11=8,Data!I168&lt;&gt;""),Data!I168,IF(AND(Data!$N$11=9,Data!J168&lt;&gt;""),Data!J168,IF(AND(Data!$N$11=10,Data!K168&lt;&gt;""),Data!K168,""))))))))))</f>
        <v/>
      </c>
      <c r="F172" s="83" t="str">
        <f>IF(AND(Data!$N$12=1,Data!B168&lt;&gt;""),Data!B168,IF(AND(Data!$N$12=2,Data!C168&lt;&gt;""),Data!C168,IF(AND(Data!$N$12=3,Data!D168&lt;&gt;""),Data!D168,IF(AND(Data!$N$12=4,Data!E168&lt;&gt;""),Data!E168,IF(AND(Data!$N$12=5,Data!F168&lt;&gt;""),Data!F168,IF(AND(Data!$N$12=6,Data!G168&lt;&gt;""),Data!G168,IF(AND(Data!$N$12=7,Data!H168&lt;&gt;""),Data!H168,IF(AND(Data!$N$12=8,Data!I168&lt;&gt;""),Data!I168,IF(AND(Data!$N$12=9,Data!J168&lt;&gt;""),Data!J168,IF(AND(Data!$N$12=10,Data!K168&lt;&gt;""),Data!K168,""))))))))))</f>
        <v/>
      </c>
      <c r="G172" s="84"/>
      <c r="H172" s="82" t="str">
        <f>IF(AND(Data!$N$14=1,Data!B168&lt;&gt;""),Data!B168,IF(AND(Data!$N$14=2,Data!C168&lt;&gt;""),Data!C168,IF(AND(Data!$N$14=3,Data!D168&lt;&gt;""),Data!D168,IF(AND(Data!$N$14=4,Data!E168&lt;&gt;""),Data!E168,IF(AND(Data!$N$14=5,Data!F168&lt;&gt;""),Data!F168,IF(AND(Data!$N$14=6,Data!G168&lt;&gt;""),Data!G168,IF(AND(Data!$N$14=7,Data!H168&lt;&gt;""),Data!H168,IF(AND(Data!$N$14=8,Data!I168&lt;&gt;""),Data!I168,IF(AND(Data!$N$14=9,Data!J168&lt;&gt;""),Data!J168,IF(AND(Data!$N$14=10,Data!K168&lt;&gt;""),Data!K168,""))))))))))</f>
        <v/>
      </c>
    </row>
    <row r="173" spans="1:8" ht="14" x14ac:dyDescent="0.15">
      <c r="A173" s="12">
        <v>1</v>
      </c>
      <c r="B173" s="82" t="str">
        <f>IF(AND(Data!$N$8=1,Data!B169&lt;&gt;""),Data!B169,IF(AND(Data!$N$8=2,Data!C169&lt;&gt;""),Data!C169,IF(AND(Data!$N$8=3,Data!D169&lt;&gt;""),Data!D169,IF(AND(Data!$N$8=4,Data!E169&lt;&gt;""),Data!E169,IF(AND(Data!$N$8=5,Data!F169&lt;&gt;""),Data!F169,IF(AND(Data!$N$8=6,Data!G169&lt;&gt;""),Data!G169,IF(AND(Data!$N$8=7,Data!H169&lt;&gt;""),Data!H169,IF(AND(Data!$N$8=8,Data!I169&lt;&gt;""),Data!I169,IF(AND(Data!$N$8=9,Data!J169&lt;&gt;""),Data!J169,IF(AND(Data!$N$8=10,Data!K169&lt;&gt;""),Data!K169,""))))))))))</f>
        <v/>
      </c>
      <c r="C173" s="83" t="str">
        <f>IF(AND(Data!$N$9=1,Data!B169&lt;&gt;""),Data!B169,IF(AND(Data!$N$9=2,Data!C169&lt;&gt;""),Data!C169,IF(AND(Data!$N$9=3,Data!D169&lt;&gt;""),Data!D169,IF(AND(Data!$N$9=4,Data!E169&lt;&gt;""),Data!E169,IF(AND(Data!$N$9=5,Data!F169&lt;&gt;""),Data!F169,IF(AND(Data!$N$9=6,Data!G169&lt;&gt;""),Data!G169,IF(AND(Data!$N$9=7,Data!H169&lt;&gt;""),Data!H169,IF(AND(Data!$N$9=8,Data!I169&lt;&gt;""),Data!I169,IF(AND(Data!$N$9=9,Data!J169&lt;&gt;""),Data!J169,IF(AND(Data!$N$9=10,Data!K169&lt;&gt;""),Data!K169,""))))))))))</f>
        <v/>
      </c>
      <c r="D173" s="83" t="str">
        <f>IF(AND(Data!$N$10=1,Data!B169&lt;&gt;""),Data!B169,IF(AND(Data!$N$10=2,Data!C169&lt;&gt;""),Data!C169,IF(AND(Data!$N$10=3,Data!D169&lt;&gt;""),Data!D169,IF(AND(Data!$N$10=4,Data!E169&lt;&gt;""),Data!E169,IF(AND(Data!$N$10=5,Data!F169&lt;&gt;""),Data!F169,IF(AND(Data!$N$10=6,Data!G169&lt;&gt;""),Data!G169,IF(AND(Data!$N$10=7,Data!H169&lt;&gt;""),Data!H169,IF(AND(Data!$N$10=8,Data!I169&lt;&gt;""),Data!I169,IF(AND(Data!$N$10=9,Data!J169&lt;&gt;""),Data!J169,IF(AND(Data!$N$10=10,Data!K169&lt;&gt;""),Data!K169,""))))))))))</f>
        <v/>
      </c>
      <c r="E173" s="83" t="str">
        <f>IF(AND(Data!$N$11=1,Data!B169&lt;&gt;""),Data!B169,IF(AND(Data!$N$11=2,Data!C169&lt;&gt;""),Data!C169,IF(AND(Data!$N$11=3,Data!D169&lt;&gt;""),Data!D169,IF(AND(Data!$N$11=4,Data!E169&lt;&gt;""),Data!E169,IF(AND(Data!$N$11=5,Data!F169&lt;&gt;""),Data!F169,IF(AND(Data!$N$11=6,Data!G169&lt;&gt;""),Data!G169,IF(AND(Data!$N$11=7,Data!H169&lt;&gt;""),Data!H169,IF(AND(Data!$N$11=8,Data!I169&lt;&gt;""),Data!I169,IF(AND(Data!$N$11=9,Data!J169&lt;&gt;""),Data!J169,IF(AND(Data!$N$11=10,Data!K169&lt;&gt;""),Data!K169,""))))))))))</f>
        <v/>
      </c>
      <c r="F173" s="83" t="str">
        <f>IF(AND(Data!$N$12=1,Data!B169&lt;&gt;""),Data!B169,IF(AND(Data!$N$12=2,Data!C169&lt;&gt;""),Data!C169,IF(AND(Data!$N$12=3,Data!D169&lt;&gt;""),Data!D169,IF(AND(Data!$N$12=4,Data!E169&lt;&gt;""),Data!E169,IF(AND(Data!$N$12=5,Data!F169&lt;&gt;""),Data!F169,IF(AND(Data!$N$12=6,Data!G169&lt;&gt;""),Data!G169,IF(AND(Data!$N$12=7,Data!H169&lt;&gt;""),Data!H169,IF(AND(Data!$N$12=8,Data!I169&lt;&gt;""),Data!I169,IF(AND(Data!$N$12=9,Data!J169&lt;&gt;""),Data!J169,IF(AND(Data!$N$12=10,Data!K169&lt;&gt;""),Data!K169,""))))))))))</f>
        <v/>
      </c>
      <c r="G173" s="84"/>
      <c r="H173" s="82" t="str">
        <f>IF(AND(Data!$N$14=1,Data!B169&lt;&gt;""),Data!B169,IF(AND(Data!$N$14=2,Data!C169&lt;&gt;""),Data!C169,IF(AND(Data!$N$14=3,Data!D169&lt;&gt;""),Data!D169,IF(AND(Data!$N$14=4,Data!E169&lt;&gt;""),Data!E169,IF(AND(Data!$N$14=5,Data!F169&lt;&gt;""),Data!F169,IF(AND(Data!$N$14=6,Data!G169&lt;&gt;""),Data!G169,IF(AND(Data!$N$14=7,Data!H169&lt;&gt;""),Data!H169,IF(AND(Data!$N$14=8,Data!I169&lt;&gt;""),Data!I169,IF(AND(Data!$N$14=9,Data!J169&lt;&gt;""),Data!J169,IF(AND(Data!$N$14=10,Data!K169&lt;&gt;""),Data!K169,""))))))))))</f>
        <v/>
      </c>
    </row>
    <row r="174" spans="1:8" ht="14" x14ac:dyDescent="0.15">
      <c r="A174" s="12">
        <v>1</v>
      </c>
      <c r="B174" s="82" t="str">
        <f>IF(AND(Data!$N$8=1,Data!B170&lt;&gt;""),Data!B170,IF(AND(Data!$N$8=2,Data!C170&lt;&gt;""),Data!C170,IF(AND(Data!$N$8=3,Data!D170&lt;&gt;""),Data!D170,IF(AND(Data!$N$8=4,Data!E170&lt;&gt;""),Data!E170,IF(AND(Data!$N$8=5,Data!F170&lt;&gt;""),Data!F170,IF(AND(Data!$N$8=6,Data!G170&lt;&gt;""),Data!G170,IF(AND(Data!$N$8=7,Data!H170&lt;&gt;""),Data!H170,IF(AND(Data!$N$8=8,Data!I170&lt;&gt;""),Data!I170,IF(AND(Data!$N$8=9,Data!J170&lt;&gt;""),Data!J170,IF(AND(Data!$N$8=10,Data!K170&lt;&gt;""),Data!K170,""))))))))))</f>
        <v/>
      </c>
      <c r="C174" s="83" t="str">
        <f>IF(AND(Data!$N$9=1,Data!B170&lt;&gt;""),Data!B170,IF(AND(Data!$N$9=2,Data!C170&lt;&gt;""),Data!C170,IF(AND(Data!$N$9=3,Data!D170&lt;&gt;""),Data!D170,IF(AND(Data!$N$9=4,Data!E170&lt;&gt;""),Data!E170,IF(AND(Data!$N$9=5,Data!F170&lt;&gt;""),Data!F170,IF(AND(Data!$N$9=6,Data!G170&lt;&gt;""),Data!G170,IF(AND(Data!$N$9=7,Data!H170&lt;&gt;""),Data!H170,IF(AND(Data!$N$9=8,Data!I170&lt;&gt;""),Data!I170,IF(AND(Data!$N$9=9,Data!J170&lt;&gt;""),Data!J170,IF(AND(Data!$N$9=10,Data!K170&lt;&gt;""),Data!K170,""))))))))))</f>
        <v/>
      </c>
      <c r="D174" s="83" t="str">
        <f>IF(AND(Data!$N$10=1,Data!B170&lt;&gt;""),Data!B170,IF(AND(Data!$N$10=2,Data!C170&lt;&gt;""),Data!C170,IF(AND(Data!$N$10=3,Data!D170&lt;&gt;""),Data!D170,IF(AND(Data!$N$10=4,Data!E170&lt;&gt;""),Data!E170,IF(AND(Data!$N$10=5,Data!F170&lt;&gt;""),Data!F170,IF(AND(Data!$N$10=6,Data!G170&lt;&gt;""),Data!G170,IF(AND(Data!$N$10=7,Data!H170&lt;&gt;""),Data!H170,IF(AND(Data!$N$10=8,Data!I170&lt;&gt;""),Data!I170,IF(AND(Data!$N$10=9,Data!J170&lt;&gt;""),Data!J170,IF(AND(Data!$N$10=10,Data!K170&lt;&gt;""),Data!K170,""))))))))))</f>
        <v/>
      </c>
      <c r="E174" s="83" t="str">
        <f>IF(AND(Data!$N$11=1,Data!B170&lt;&gt;""),Data!B170,IF(AND(Data!$N$11=2,Data!C170&lt;&gt;""),Data!C170,IF(AND(Data!$N$11=3,Data!D170&lt;&gt;""),Data!D170,IF(AND(Data!$N$11=4,Data!E170&lt;&gt;""),Data!E170,IF(AND(Data!$N$11=5,Data!F170&lt;&gt;""),Data!F170,IF(AND(Data!$N$11=6,Data!G170&lt;&gt;""),Data!G170,IF(AND(Data!$N$11=7,Data!H170&lt;&gt;""),Data!H170,IF(AND(Data!$N$11=8,Data!I170&lt;&gt;""),Data!I170,IF(AND(Data!$N$11=9,Data!J170&lt;&gt;""),Data!J170,IF(AND(Data!$N$11=10,Data!K170&lt;&gt;""),Data!K170,""))))))))))</f>
        <v/>
      </c>
      <c r="F174" s="83" t="str">
        <f>IF(AND(Data!$N$12=1,Data!B170&lt;&gt;""),Data!B170,IF(AND(Data!$N$12=2,Data!C170&lt;&gt;""),Data!C170,IF(AND(Data!$N$12=3,Data!D170&lt;&gt;""),Data!D170,IF(AND(Data!$N$12=4,Data!E170&lt;&gt;""),Data!E170,IF(AND(Data!$N$12=5,Data!F170&lt;&gt;""),Data!F170,IF(AND(Data!$N$12=6,Data!G170&lt;&gt;""),Data!G170,IF(AND(Data!$N$12=7,Data!H170&lt;&gt;""),Data!H170,IF(AND(Data!$N$12=8,Data!I170&lt;&gt;""),Data!I170,IF(AND(Data!$N$12=9,Data!J170&lt;&gt;""),Data!J170,IF(AND(Data!$N$12=10,Data!K170&lt;&gt;""),Data!K170,""))))))))))</f>
        <v/>
      </c>
      <c r="G174" s="84"/>
      <c r="H174" s="82" t="str">
        <f>IF(AND(Data!$N$14=1,Data!B170&lt;&gt;""),Data!B170,IF(AND(Data!$N$14=2,Data!C170&lt;&gt;""),Data!C170,IF(AND(Data!$N$14=3,Data!D170&lt;&gt;""),Data!D170,IF(AND(Data!$N$14=4,Data!E170&lt;&gt;""),Data!E170,IF(AND(Data!$N$14=5,Data!F170&lt;&gt;""),Data!F170,IF(AND(Data!$N$14=6,Data!G170&lt;&gt;""),Data!G170,IF(AND(Data!$N$14=7,Data!H170&lt;&gt;""),Data!H170,IF(AND(Data!$N$14=8,Data!I170&lt;&gt;""),Data!I170,IF(AND(Data!$N$14=9,Data!J170&lt;&gt;""),Data!J170,IF(AND(Data!$N$14=10,Data!K170&lt;&gt;""),Data!K170,""))))))))))</f>
        <v/>
      </c>
    </row>
    <row r="175" spans="1:8" ht="14" x14ac:dyDescent="0.15">
      <c r="A175" s="12">
        <v>1</v>
      </c>
      <c r="B175" s="82" t="str">
        <f>IF(AND(Data!$N$8=1,Data!B171&lt;&gt;""),Data!B171,IF(AND(Data!$N$8=2,Data!C171&lt;&gt;""),Data!C171,IF(AND(Data!$N$8=3,Data!D171&lt;&gt;""),Data!D171,IF(AND(Data!$N$8=4,Data!E171&lt;&gt;""),Data!E171,IF(AND(Data!$N$8=5,Data!F171&lt;&gt;""),Data!F171,IF(AND(Data!$N$8=6,Data!G171&lt;&gt;""),Data!G171,IF(AND(Data!$N$8=7,Data!H171&lt;&gt;""),Data!H171,IF(AND(Data!$N$8=8,Data!I171&lt;&gt;""),Data!I171,IF(AND(Data!$N$8=9,Data!J171&lt;&gt;""),Data!J171,IF(AND(Data!$N$8=10,Data!K171&lt;&gt;""),Data!K171,""))))))))))</f>
        <v/>
      </c>
      <c r="C175" s="83" t="str">
        <f>IF(AND(Data!$N$9=1,Data!B171&lt;&gt;""),Data!B171,IF(AND(Data!$N$9=2,Data!C171&lt;&gt;""),Data!C171,IF(AND(Data!$N$9=3,Data!D171&lt;&gt;""),Data!D171,IF(AND(Data!$N$9=4,Data!E171&lt;&gt;""),Data!E171,IF(AND(Data!$N$9=5,Data!F171&lt;&gt;""),Data!F171,IF(AND(Data!$N$9=6,Data!G171&lt;&gt;""),Data!G171,IF(AND(Data!$N$9=7,Data!H171&lt;&gt;""),Data!H171,IF(AND(Data!$N$9=8,Data!I171&lt;&gt;""),Data!I171,IF(AND(Data!$N$9=9,Data!J171&lt;&gt;""),Data!J171,IF(AND(Data!$N$9=10,Data!K171&lt;&gt;""),Data!K171,""))))))))))</f>
        <v/>
      </c>
      <c r="D175" s="83" t="str">
        <f>IF(AND(Data!$N$10=1,Data!B171&lt;&gt;""),Data!B171,IF(AND(Data!$N$10=2,Data!C171&lt;&gt;""),Data!C171,IF(AND(Data!$N$10=3,Data!D171&lt;&gt;""),Data!D171,IF(AND(Data!$N$10=4,Data!E171&lt;&gt;""),Data!E171,IF(AND(Data!$N$10=5,Data!F171&lt;&gt;""),Data!F171,IF(AND(Data!$N$10=6,Data!G171&lt;&gt;""),Data!G171,IF(AND(Data!$N$10=7,Data!H171&lt;&gt;""),Data!H171,IF(AND(Data!$N$10=8,Data!I171&lt;&gt;""),Data!I171,IF(AND(Data!$N$10=9,Data!J171&lt;&gt;""),Data!J171,IF(AND(Data!$N$10=10,Data!K171&lt;&gt;""),Data!K171,""))))))))))</f>
        <v/>
      </c>
      <c r="E175" s="83" t="str">
        <f>IF(AND(Data!$N$11=1,Data!B171&lt;&gt;""),Data!B171,IF(AND(Data!$N$11=2,Data!C171&lt;&gt;""),Data!C171,IF(AND(Data!$N$11=3,Data!D171&lt;&gt;""),Data!D171,IF(AND(Data!$N$11=4,Data!E171&lt;&gt;""),Data!E171,IF(AND(Data!$N$11=5,Data!F171&lt;&gt;""),Data!F171,IF(AND(Data!$N$11=6,Data!G171&lt;&gt;""),Data!G171,IF(AND(Data!$N$11=7,Data!H171&lt;&gt;""),Data!H171,IF(AND(Data!$N$11=8,Data!I171&lt;&gt;""),Data!I171,IF(AND(Data!$N$11=9,Data!J171&lt;&gt;""),Data!J171,IF(AND(Data!$N$11=10,Data!K171&lt;&gt;""),Data!K171,""))))))))))</f>
        <v/>
      </c>
      <c r="F175" s="83" t="str">
        <f>IF(AND(Data!$N$12=1,Data!B171&lt;&gt;""),Data!B171,IF(AND(Data!$N$12=2,Data!C171&lt;&gt;""),Data!C171,IF(AND(Data!$N$12=3,Data!D171&lt;&gt;""),Data!D171,IF(AND(Data!$N$12=4,Data!E171&lt;&gt;""),Data!E171,IF(AND(Data!$N$12=5,Data!F171&lt;&gt;""),Data!F171,IF(AND(Data!$N$12=6,Data!G171&lt;&gt;""),Data!G171,IF(AND(Data!$N$12=7,Data!H171&lt;&gt;""),Data!H171,IF(AND(Data!$N$12=8,Data!I171&lt;&gt;""),Data!I171,IF(AND(Data!$N$12=9,Data!J171&lt;&gt;""),Data!J171,IF(AND(Data!$N$12=10,Data!K171&lt;&gt;""),Data!K171,""))))))))))</f>
        <v/>
      </c>
      <c r="G175" s="84"/>
      <c r="H175" s="82" t="str">
        <f>IF(AND(Data!$N$14=1,Data!B171&lt;&gt;""),Data!B171,IF(AND(Data!$N$14=2,Data!C171&lt;&gt;""),Data!C171,IF(AND(Data!$N$14=3,Data!D171&lt;&gt;""),Data!D171,IF(AND(Data!$N$14=4,Data!E171&lt;&gt;""),Data!E171,IF(AND(Data!$N$14=5,Data!F171&lt;&gt;""),Data!F171,IF(AND(Data!$N$14=6,Data!G171&lt;&gt;""),Data!G171,IF(AND(Data!$N$14=7,Data!H171&lt;&gt;""),Data!H171,IF(AND(Data!$N$14=8,Data!I171&lt;&gt;""),Data!I171,IF(AND(Data!$N$14=9,Data!J171&lt;&gt;""),Data!J171,IF(AND(Data!$N$14=10,Data!K171&lt;&gt;""),Data!K171,""))))))))))</f>
        <v/>
      </c>
    </row>
    <row r="176" spans="1:8" ht="14" x14ac:dyDescent="0.15">
      <c r="A176" s="12">
        <v>1</v>
      </c>
      <c r="B176" s="82" t="str">
        <f>IF(AND(Data!$N$8=1,Data!B172&lt;&gt;""),Data!B172,IF(AND(Data!$N$8=2,Data!C172&lt;&gt;""),Data!C172,IF(AND(Data!$N$8=3,Data!D172&lt;&gt;""),Data!D172,IF(AND(Data!$N$8=4,Data!E172&lt;&gt;""),Data!E172,IF(AND(Data!$N$8=5,Data!F172&lt;&gt;""),Data!F172,IF(AND(Data!$N$8=6,Data!G172&lt;&gt;""),Data!G172,IF(AND(Data!$N$8=7,Data!H172&lt;&gt;""),Data!H172,IF(AND(Data!$N$8=8,Data!I172&lt;&gt;""),Data!I172,IF(AND(Data!$N$8=9,Data!J172&lt;&gt;""),Data!J172,IF(AND(Data!$N$8=10,Data!K172&lt;&gt;""),Data!K172,""))))))))))</f>
        <v/>
      </c>
      <c r="C176" s="83" t="str">
        <f>IF(AND(Data!$N$9=1,Data!B172&lt;&gt;""),Data!B172,IF(AND(Data!$N$9=2,Data!C172&lt;&gt;""),Data!C172,IF(AND(Data!$N$9=3,Data!D172&lt;&gt;""),Data!D172,IF(AND(Data!$N$9=4,Data!E172&lt;&gt;""),Data!E172,IF(AND(Data!$N$9=5,Data!F172&lt;&gt;""),Data!F172,IF(AND(Data!$N$9=6,Data!G172&lt;&gt;""),Data!G172,IF(AND(Data!$N$9=7,Data!H172&lt;&gt;""),Data!H172,IF(AND(Data!$N$9=8,Data!I172&lt;&gt;""),Data!I172,IF(AND(Data!$N$9=9,Data!J172&lt;&gt;""),Data!J172,IF(AND(Data!$N$9=10,Data!K172&lt;&gt;""),Data!K172,""))))))))))</f>
        <v/>
      </c>
      <c r="D176" s="83" t="str">
        <f>IF(AND(Data!$N$10=1,Data!B172&lt;&gt;""),Data!B172,IF(AND(Data!$N$10=2,Data!C172&lt;&gt;""),Data!C172,IF(AND(Data!$N$10=3,Data!D172&lt;&gt;""),Data!D172,IF(AND(Data!$N$10=4,Data!E172&lt;&gt;""),Data!E172,IF(AND(Data!$N$10=5,Data!F172&lt;&gt;""),Data!F172,IF(AND(Data!$N$10=6,Data!G172&lt;&gt;""),Data!G172,IF(AND(Data!$N$10=7,Data!H172&lt;&gt;""),Data!H172,IF(AND(Data!$N$10=8,Data!I172&lt;&gt;""),Data!I172,IF(AND(Data!$N$10=9,Data!J172&lt;&gt;""),Data!J172,IF(AND(Data!$N$10=10,Data!K172&lt;&gt;""),Data!K172,""))))))))))</f>
        <v/>
      </c>
      <c r="E176" s="83" t="str">
        <f>IF(AND(Data!$N$11=1,Data!B172&lt;&gt;""),Data!B172,IF(AND(Data!$N$11=2,Data!C172&lt;&gt;""),Data!C172,IF(AND(Data!$N$11=3,Data!D172&lt;&gt;""),Data!D172,IF(AND(Data!$N$11=4,Data!E172&lt;&gt;""),Data!E172,IF(AND(Data!$N$11=5,Data!F172&lt;&gt;""),Data!F172,IF(AND(Data!$N$11=6,Data!G172&lt;&gt;""),Data!G172,IF(AND(Data!$N$11=7,Data!H172&lt;&gt;""),Data!H172,IF(AND(Data!$N$11=8,Data!I172&lt;&gt;""),Data!I172,IF(AND(Data!$N$11=9,Data!J172&lt;&gt;""),Data!J172,IF(AND(Data!$N$11=10,Data!K172&lt;&gt;""),Data!K172,""))))))))))</f>
        <v/>
      </c>
      <c r="F176" s="83" t="str">
        <f>IF(AND(Data!$N$12=1,Data!B172&lt;&gt;""),Data!B172,IF(AND(Data!$N$12=2,Data!C172&lt;&gt;""),Data!C172,IF(AND(Data!$N$12=3,Data!D172&lt;&gt;""),Data!D172,IF(AND(Data!$N$12=4,Data!E172&lt;&gt;""),Data!E172,IF(AND(Data!$N$12=5,Data!F172&lt;&gt;""),Data!F172,IF(AND(Data!$N$12=6,Data!G172&lt;&gt;""),Data!G172,IF(AND(Data!$N$12=7,Data!H172&lt;&gt;""),Data!H172,IF(AND(Data!$N$12=8,Data!I172&lt;&gt;""),Data!I172,IF(AND(Data!$N$12=9,Data!J172&lt;&gt;""),Data!J172,IF(AND(Data!$N$12=10,Data!K172&lt;&gt;""),Data!K172,""))))))))))</f>
        <v/>
      </c>
      <c r="G176" s="84"/>
      <c r="H176" s="82" t="str">
        <f>IF(AND(Data!$N$14=1,Data!B172&lt;&gt;""),Data!B172,IF(AND(Data!$N$14=2,Data!C172&lt;&gt;""),Data!C172,IF(AND(Data!$N$14=3,Data!D172&lt;&gt;""),Data!D172,IF(AND(Data!$N$14=4,Data!E172&lt;&gt;""),Data!E172,IF(AND(Data!$N$14=5,Data!F172&lt;&gt;""),Data!F172,IF(AND(Data!$N$14=6,Data!G172&lt;&gt;""),Data!G172,IF(AND(Data!$N$14=7,Data!H172&lt;&gt;""),Data!H172,IF(AND(Data!$N$14=8,Data!I172&lt;&gt;""),Data!I172,IF(AND(Data!$N$14=9,Data!J172&lt;&gt;""),Data!J172,IF(AND(Data!$N$14=10,Data!K172&lt;&gt;""),Data!K172,""))))))))))</f>
        <v/>
      </c>
    </row>
    <row r="177" spans="1:8" ht="14" x14ac:dyDescent="0.15">
      <c r="A177" s="12">
        <v>1</v>
      </c>
      <c r="B177" s="82" t="str">
        <f>IF(AND(Data!$N$8=1,Data!B173&lt;&gt;""),Data!B173,IF(AND(Data!$N$8=2,Data!C173&lt;&gt;""),Data!C173,IF(AND(Data!$N$8=3,Data!D173&lt;&gt;""),Data!D173,IF(AND(Data!$N$8=4,Data!E173&lt;&gt;""),Data!E173,IF(AND(Data!$N$8=5,Data!F173&lt;&gt;""),Data!F173,IF(AND(Data!$N$8=6,Data!G173&lt;&gt;""),Data!G173,IF(AND(Data!$N$8=7,Data!H173&lt;&gt;""),Data!H173,IF(AND(Data!$N$8=8,Data!I173&lt;&gt;""),Data!I173,IF(AND(Data!$N$8=9,Data!J173&lt;&gt;""),Data!J173,IF(AND(Data!$N$8=10,Data!K173&lt;&gt;""),Data!K173,""))))))))))</f>
        <v/>
      </c>
      <c r="C177" s="83" t="str">
        <f>IF(AND(Data!$N$9=1,Data!B173&lt;&gt;""),Data!B173,IF(AND(Data!$N$9=2,Data!C173&lt;&gt;""),Data!C173,IF(AND(Data!$N$9=3,Data!D173&lt;&gt;""),Data!D173,IF(AND(Data!$N$9=4,Data!E173&lt;&gt;""),Data!E173,IF(AND(Data!$N$9=5,Data!F173&lt;&gt;""),Data!F173,IF(AND(Data!$N$9=6,Data!G173&lt;&gt;""),Data!G173,IF(AND(Data!$N$9=7,Data!H173&lt;&gt;""),Data!H173,IF(AND(Data!$N$9=8,Data!I173&lt;&gt;""),Data!I173,IF(AND(Data!$N$9=9,Data!J173&lt;&gt;""),Data!J173,IF(AND(Data!$N$9=10,Data!K173&lt;&gt;""),Data!K173,""))))))))))</f>
        <v/>
      </c>
      <c r="D177" s="83" t="str">
        <f>IF(AND(Data!$N$10=1,Data!B173&lt;&gt;""),Data!B173,IF(AND(Data!$N$10=2,Data!C173&lt;&gt;""),Data!C173,IF(AND(Data!$N$10=3,Data!D173&lt;&gt;""),Data!D173,IF(AND(Data!$N$10=4,Data!E173&lt;&gt;""),Data!E173,IF(AND(Data!$N$10=5,Data!F173&lt;&gt;""),Data!F173,IF(AND(Data!$N$10=6,Data!G173&lt;&gt;""),Data!G173,IF(AND(Data!$N$10=7,Data!H173&lt;&gt;""),Data!H173,IF(AND(Data!$N$10=8,Data!I173&lt;&gt;""),Data!I173,IF(AND(Data!$N$10=9,Data!J173&lt;&gt;""),Data!J173,IF(AND(Data!$N$10=10,Data!K173&lt;&gt;""),Data!K173,""))))))))))</f>
        <v/>
      </c>
      <c r="E177" s="83" t="str">
        <f>IF(AND(Data!$N$11=1,Data!B173&lt;&gt;""),Data!B173,IF(AND(Data!$N$11=2,Data!C173&lt;&gt;""),Data!C173,IF(AND(Data!$N$11=3,Data!D173&lt;&gt;""),Data!D173,IF(AND(Data!$N$11=4,Data!E173&lt;&gt;""),Data!E173,IF(AND(Data!$N$11=5,Data!F173&lt;&gt;""),Data!F173,IF(AND(Data!$N$11=6,Data!G173&lt;&gt;""),Data!G173,IF(AND(Data!$N$11=7,Data!H173&lt;&gt;""),Data!H173,IF(AND(Data!$N$11=8,Data!I173&lt;&gt;""),Data!I173,IF(AND(Data!$N$11=9,Data!J173&lt;&gt;""),Data!J173,IF(AND(Data!$N$11=10,Data!K173&lt;&gt;""),Data!K173,""))))))))))</f>
        <v/>
      </c>
      <c r="F177" s="83" t="str">
        <f>IF(AND(Data!$N$12=1,Data!B173&lt;&gt;""),Data!B173,IF(AND(Data!$N$12=2,Data!C173&lt;&gt;""),Data!C173,IF(AND(Data!$N$12=3,Data!D173&lt;&gt;""),Data!D173,IF(AND(Data!$N$12=4,Data!E173&lt;&gt;""),Data!E173,IF(AND(Data!$N$12=5,Data!F173&lt;&gt;""),Data!F173,IF(AND(Data!$N$12=6,Data!G173&lt;&gt;""),Data!G173,IF(AND(Data!$N$12=7,Data!H173&lt;&gt;""),Data!H173,IF(AND(Data!$N$12=8,Data!I173&lt;&gt;""),Data!I173,IF(AND(Data!$N$12=9,Data!J173&lt;&gt;""),Data!J173,IF(AND(Data!$N$12=10,Data!K173&lt;&gt;""),Data!K173,""))))))))))</f>
        <v/>
      </c>
      <c r="G177" s="84"/>
      <c r="H177" s="82" t="str">
        <f>IF(AND(Data!$N$14=1,Data!B173&lt;&gt;""),Data!B173,IF(AND(Data!$N$14=2,Data!C173&lt;&gt;""),Data!C173,IF(AND(Data!$N$14=3,Data!D173&lt;&gt;""),Data!D173,IF(AND(Data!$N$14=4,Data!E173&lt;&gt;""),Data!E173,IF(AND(Data!$N$14=5,Data!F173&lt;&gt;""),Data!F173,IF(AND(Data!$N$14=6,Data!G173&lt;&gt;""),Data!G173,IF(AND(Data!$N$14=7,Data!H173&lt;&gt;""),Data!H173,IF(AND(Data!$N$14=8,Data!I173&lt;&gt;""),Data!I173,IF(AND(Data!$N$14=9,Data!J173&lt;&gt;""),Data!J173,IF(AND(Data!$N$14=10,Data!K173&lt;&gt;""),Data!K173,""))))))))))</f>
        <v/>
      </c>
    </row>
    <row r="178" spans="1:8" ht="14" x14ac:dyDescent="0.15">
      <c r="A178" s="12">
        <v>1</v>
      </c>
      <c r="B178" s="82" t="str">
        <f>IF(AND(Data!$N$8=1,Data!B174&lt;&gt;""),Data!B174,IF(AND(Data!$N$8=2,Data!C174&lt;&gt;""),Data!C174,IF(AND(Data!$N$8=3,Data!D174&lt;&gt;""),Data!D174,IF(AND(Data!$N$8=4,Data!E174&lt;&gt;""),Data!E174,IF(AND(Data!$N$8=5,Data!F174&lt;&gt;""),Data!F174,IF(AND(Data!$N$8=6,Data!G174&lt;&gt;""),Data!G174,IF(AND(Data!$N$8=7,Data!H174&lt;&gt;""),Data!H174,IF(AND(Data!$N$8=8,Data!I174&lt;&gt;""),Data!I174,IF(AND(Data!$N$8=9,Data!J174&lt;&gt;""),Data!J174,IF(AND(Data!$N$8=10,Data!K174&lt;&gt;""),Data!K174,""))))))))))</f>
        <v/>
      </c>
      <c r="C178" s="83" t="str">
        <f>IF(AND(Data!$N$9=1,Data!B174&lt;&gt;""),Data!B174,IF(AND(Data!$N$9=2,Data!C174&lt;&gt;""),Data!C174,IF(AND(Data!$N$9=3,Data!D174&lt;&gt;""),Data!D174,IF(AND(Data!$N$9=4,Data!E174&lt;&gt;""),Data!E174,IF(AND(Data!$N$9=5,Data!F174&lt;&gt;""),Data!F174,IF(AND(Data!$N$9=6,Data!G174&lt;&gt;""),Data!G174,IF(AND(Data!$N$9=7,Data!H174&lt;&gt;""),Data!H174,IF(AND(Data!$N$9=8,Data!I174&lt;&gt;""),Data!I174,IF(AND(Data!$N$9=9,Data!J174&lt;&gt;""),Data!J174,IF(AND(Data!$N$9=10,Data!K174&lt;&gt;""),Data!K174,""))))))))))</f>
        <v/>
      </c>
      <c r="D178" s="83" t="str">
        <f>IF(AND(Data!$N$10=1,Data!B174&lt;&gt;""),Data!B174,IF(AND(Data!$N$10=2,Data!C174&lt;&gt;""),Data!C174,IF(AND(Data!$N$10=3,Data!D174&lt;&gt;""),Data!D174,IF(AND(Data!$N$10=4,Data!E174&lt;&gt;""),Data!E174,IF(AND(Data!$N$10=5,Data!F174&lt;&gt;""),Data!F174,IF(AND(Data!$N$10=6,Data!G174&lt;&gt;""),Data!G174,IF(AND(Data!$N$10=7,Data!H174&lt;&gt;""),Data!H174,IF(AND(Data!$N$10=8,Data!I174&lt;&gt;""),Data!I174,IF(AND(Data!$N$10=9,Data!J174&lt;&gt;""),Data!J174,IF(AND(Data!$N$10=10,Data!K174&lt;&gt;""),Data!K174,""))))))))))</f>
        <v/>
      </c>
      <c r="E178" s="83" t="str">
        <f>IF(AND(Data!$N$11=1,Data!B174&lt;&gt;""),Data!B174,IF(AND(Data!$N$11=2,Data!C174&lt;&gt;""),Data!C174,IF(AND(Data!$N$11=3,Data!D174&lt;&gt;""),Data!D174,IF(AND(Data!$N$11=4,Data!E174&lt;&gt;""),Data!E174,IF(AND(Data!$N$11=5,Data!F174&lt;&gt;""),Data!F174,IF(AND(Data!$N$11=6,Data!G174&lt;&gt;""),Data!G174,IF(AND(Data!$N$11=7,Data!H174&lt;&gt;""),Data!H174,IF(AND(Data!$N$11=8,Data!I174&lt;&gt;""),Data!I174,IF(AND(Data!$N$11=9,Data!J174&lt;&gt;""),Data!J174,IF(AND(Data!$N$11=10,Data!K174&lt;&gt;""),Data!K174,""))))))))))</f>
        <v/>
      </c>
      <c r="F178" s="83" t="str">
        <f>IF(AND(Data!$N$12=1,Data!B174&lt;&gt;""),Data!B174,IF(AND(Data!$N$12=2,Data!C174&lt;&gt;""),Data!C174,IF(AND(Data!$N$12=3,Data!D174&lt;&gt;""),Data!D174,IF(AND(Data!$N$12=4,Data!E174&lt;&gt;""),Data!E174,IF(AND(Data!$N$12=5,Data!F174&lt;&gt;""),Data!F174,IF(AND(Data!$N$12=6,Data!G174&lt;&gt;""),Data!G174,IF(AND(Data!$N$12=7,Data!H174&lt;&gt;""),Data!H174,IF(AND(Data!$N$12=8,Data!I174&lt;&gt;""),Data!I174,IF(AND(Data!$N$12=9,Data!J174&lt;&gt;""),Data!J174,IF(AND(Data!$N$12=10,Data!K174&lt;&gt;""),Data!K174,""))))))))))</f>
        <v/>
      </c>
      <c r="G178" s="84"/>
      <c r="H178" s="82" t="str">
        <f>IF(AND(Data!$N$14=1,Data!B174&lt;&gt;""),Data!B174,IF(AND(Data!$N$14=2,Data!C174&lt;&gt;""),Data!C174,IF(AND(Data!$N$14=3,Data!D174&lt;&gt;""),Data!D174,IF(AND(Data!$N$14=4,Data!E174&lt;&gt;""),Data!E174,IF(AND(Data!$N$14=5,Data!F174&lt;&gt;""),Data!F174,IF(AND(Data!$N$14=6,Data!G174&lt;&gt;""),Data!G174,IF(AND(Data!$N$14=7,Data!H174&lt;&gt;""),Data!H174,IF(AND(Data!$N$14=8,Data!I174&lt;&gt;""),Data!I174,IF(AND(Data!$N$14=9,Data!J174&lt;&gt;""),Data!J174,IF(AND(Data!$N$14=10,Data!K174&lt;&gt;""),Data!K174,""))))))))))</f>
        <v/>
      </c>
    </row>
    <row r="179" spans="1:8" ht="14" x14ac:dyDescent="0.15">
      <c r="A179" s="12">
        <v>1</v>
      </c>
      <c r="B179" s="82" t="str">
        <f>IF(AND(Data!$N$8=1,Data!B175&lt;&gt;""),Data!B175,IF(AND(Data!$N$8=2,Data!C175&lt;&gt;""),Data!C175,IF(AND(Data!$N$8=3,Data!D175&lt;&gt;""),Data!D175,IF(AND(Data!$N$8=4,Data!E175&lt;&gt;""),Data!E175,IF(AND(Data!$N$8=5,Data!F175&lt;&gt;""),Data!F175,IF(AND(Data!$N$8=6,Data!G175&lt;&gt;""),Data!G175,IF(AND(Data!$N$8=7,Data!H175&lt;&gt;""),Data!H175,IF(AND(Data!$N$8=8,Data!I175&lt;&gt;""),Data!I175,IF(AND(Data!$N$8=9,Data!J175&lt;&gt;""),Data!J175,IF(AND(Data!$N$8=10,Data!K175&lt;&gt;""),Data!K175,""))))))))))</f>
        <v/>
      </c>
      <c r="C179" s="83" t="str">
        <f>IF(AND(Data!$N$9=1,Data!B175&lt;&gt;""),Data!B175,IF(AND(Data!$N$9=2,Data!C175&lt;&gt;""),Data!C175,IF(AND(Data!$N$9=3,Data!D175&lt;&gt;""),Data!D175,IF(AND(Data!$N$9=4,Data!E175&lt;&gt;""),Data!E175,IF(AND(Data!$N$9=5,Data!F175&lt;&gt;""),Data!F175,IF(AND(Data!$N$9=6,Data!G175&lt;&gt;""),Data!G175,IF(AND(Data!$N$9=7,Data!H175&lt;&gt;""),Data!H175,IF(AND(Data!$N$9=8,Data!I175&lt;&gt;""),Data!I175,IF(AND(Data!$N$9=9,Data!J175&lt;&gt;""),Data!J175,IF(AND(Data!$N$9=10,Data!K175&lt;&gt;""),Data!K175,""))))))))))</f>
        <v/>
      </c>
      <c r="D179" s="83" t="str">
        <f>IF(AND(Data!$N$10=1,Data!B175&lt;&gt;""),Data!B175,IF(AND(Data!$N$10=2,Data!C175&lt;&gt;""),Data!C175,IF(AND(Data!$N$10=3,Data!D175&lt;&gt;""),Data!D175,IF(AND(Data!$N$10=4,Data!E175&lt;&gt;""),Data!E175,IF(AND(Data!$N$10=5,Data!F175&lt;&gt;""),Data!F175,IF(AND(Data!$N$10=6,Data!G175&lt;&gt;""),Data!G175,IF(AND(Data!$N$10=7,Data!H175&lt;&gt;""),Data!H175,IF(AND(Data!$N$10=8,Data!I175&lt;&gt;""),Data!I175,IF(AND(Data!$N$10=9,Data!J175&lt;&gt;""),Data!J175,IF(AND(Data!$N$10=10,Data!K175&lt;&gt;""),Data!K175,""))))))))))</f>
        <v/>
      </c>
      <c r="E179" s="83" t="str">
        <f>IF(AND(Data!$N$11=1,Data!B175&lt;&gt;""),Data!B175,IF(AND(Data!$N$11=2,Data!C175&lt;&gt;""),Data!C175,IF(AND(Data!$N$11=3,Data!D175&lt;&gt;""),Data!D175,IF(AND(Data!$N$11=4,Data!E175&lt;&gt;""),Data!E175,IF(AND(Data!$N$11=5,Data!F175&lt;&gt;""),Data!F175,IF(AND(Data!$N$11=6,Data!G175&lt;&gt;""),Data!G175,IF(AND(Data!$N$11=7,Data!H175&lt;&gt;""),Data!H175,IF(AND(Data!$N$11=8,Data!I175&lt;&gt;""),Data!I175,IF(AND(Data!$N$11=9,Data!J175&lt;&gt;""),Data!J175,IF(AND(Data!$N$11=10,Data!K175&lt;&gt;""),Data!K175,""))))))))))</f>
        <v/>
      </c>
      <c r="F179" s="83" t="str">
        <f>IF(AND(Data!$N$12=1,Data!B175&lt;&gt;""),Data!B175,IF(AND(Data!$N$12=2,Data!C175&lt;&gt;""),Data!C175,IF(AND(Data!$N$12=3,Data!D175&lt;&gt;""),Data!D175,IF(AND(Data!$N$12=4,Data!E175&lt;&gt;""),Data!E175,IF(AND(Data!$N$12=5,Data!F175&lt;&gt;""),Data!F175,IF(AND(Data!$N$12=6,Data!G175&lt;&gt;""),Data!G175,IF(AND(Data!$N$12=7,Data!H175&lt;&gt;""),Data!H175,IF(AND(Data!$N$12=8,Data!I175&lt;&gt;""),Data!I175,IF(AND(Data!$N$12=9,Data!J175&lt;&gt;""),Data!J175,IF(AND(Data!$N$12=10,Data!K175&lt;&gt;""),Data!K175,""))))))))))</f>
        <v/>
      </c>
      <c r="G179" s="84"/>
      <c r="H179" s="82" t="str">
        <f>IF(AND(Data!$N$14=1,Data!B175&lt;&gt;""),Data!B175,IF(AND(Data!$N$14=2,Data!C175&lt;&gt;""),Data!C175,IF(AND(Data!$N$14=3,Data!D175&lt;&gt;""),Data!D175,IF(AND(Data!$N$14=4,Data!E175&lt;&gt;""),Data!E175,IF(AND(Data!$N$14=5,Data!F175&lt;&gt;""),Data!F175,IF(AND(Data!$N$14=6,Data!G175&lt;&gt;""),Data!G175,IF(AND(Data!$N$14=7,Data!H175&lt;&gt;""),Data!H175,IF(AND(Data!$N$14=8,Data!I175&lt;&gt;""),Data!I175,IF(AND(Data!$N$14=9,Data!J175&lt;&gt;""),Data!J175,IF(AND(Data!$N$14=10,Data!K175&lt;&gt;""),Data!K175,""))))))))))</f>
        <v/>
      </c>
    </row>
    <row r="180" spans="1:8" ht="14" x14ac:dyDescent="0.15">
      <c r="A180" s="12">
        <v>1</v>
      </c>
      <c r="B180" s="82" t="str">
        <f>IF(AND(Data!$N$8=1,Data!B176&lt;&gt;""),Data!B176,IF(AND(Data!$N$8=2,Data!C176&lt;&gt;""),Data!C176,IF(AND(Data!$N$8=3,Data!D176&lt;&gt;""),Data!D176,IF(AND(Data!$N$8=4,Data!E176&lt;&gt;""),Data!E176,IF(AND(Data!$N$8=5,Data!F176&lt;&gt;""),Data!F176,IF(AND(Data!$N$8=6,Data!G176&lt;&gt;""),Data!G176,IF(AND(Data!$N$8=7,Data!H176&lt;&gt;""),Data!H176,IF(AND(Data!$N$8=8,Data!I176&lt;&gt;""),Data!I176,IF(AND(Data!$N$8=9,Data!J176&lt;&gt;""),Data!J176,IF(AND(Data!$N$8=10,Data!K176&lt;&gt;""),Data!K176,""))))))))))</f>
        <v/>
      </c>
      <c r="C180" s="83" t="str">
        <f>IF(AND(Data!$N$9=1,Data!B176&lt;&gt;""),Data!B176,IF(AND(Data!$N$9=2,Data!C176&lt;&gt;""),Data!C176,IF(AND(Data!$N$9=3,Data!D176&lt;&gt;""),Data!D176,IF(AND(Data!$N$9=4,Data!E176&lt;&gt;""),Data!E176,IF(AND(Data!$N$9=5,Data!F176&lt;&gt;""),Data!F176,IF(AND(Data!$N$9=6,Data!G176&lt;&gt;""),Data!G176,IF(AND(Data!$N$9=7,Data!H176&lt;&gt;""),Data!H176,IF(AND(Data!$N$9=8,Data!I176&lt;&gt;""),Data!I176,IF(AND(Data!$N$9=9,Data!J176&lt;&gt;""),Data!J176,IF(AND(Data!$N$9=10,Data!K176&lt;&gt;""),Data!K176,""))))))))))</f>
        <v/>
      </c>
      <c r="D180" s="83" t="str">
        <f>IF(AND(Data!$N$10=1,Data!B176&lt;&gt;""),Data!B176,IF(AND(Data!$N$10=2,Data!C176&lt;&gt;""),Data!C176,IF(AND(Data!$N$10=3,Data!D176&lt;&gt;""),Data!D176,IF(AND(Data!$N$10=4,Data!E176&lt;&gt;""),Data!E176,IF(AND(Data!$N$10=5,Data!F176&lt;&gt;""),Data!F176,IF(AND(Data!$N$10=6,Data!G176&lt;&gt;""),Data!G176,IF(AND(Data!$N$10=7,Data!H176&lt;&gt;""),Data!H176,IF(AND(Data!$N$10=8,Data!I176&lt;&gt;""),Data!I176,IF(AND(Data!$N$10=9,Data!J176&lt;&gt;""),Data!J176,IF(AND(Data!$N$10=10,Data!K176&lt;&gt;""),Data!K176,""))))))))))</f>
        <v/>
      </c>
      <c r="E180" s="83" t="str">
        <f>IF(AND(Data!$N$11=1,Data!B176&lt;&gt;""),Data!B176,IF(AND(Data!$N$11=2,Data!C176&lt;&gt;""),Data!C176,IF(AND(Data!$N$11=3,Data!D176&lt;&gt;""),Data!D176,IF(AND(Data!$N$11=4,Data!E176&lt;&gt;""),Data!E176,IF(AND(Data!$N$11=5,Data!F176&lt;&gt;""),Data!F176,IF(AND(Data!$N$11=6,Data!G176&lt;&gt;""),Data!G176,IF(AND(Data!$N$11=7,Data!H176&lt;&gt;""),Data!H176,IF(AND(Data!$N$11=8,Data!I176&lt;&gt;""),Data!I176,IF(AND(Data!$N$11=9,Data!J176&lt;&gt;""),Data!J176,IF(AND(Data!$N$11=10,Data!K176&lt;&gt;""),Data!K176,""))))))))))</f>
        <v/>
      </c>
      <c r="F180" s="83" t="str">
        <f>IF(AND(Data!$N$12=1,Data!B176&lt;&gt;""),Data!B176,IF(AND(Data!$N$12=2,Data!C176&lt;&gt;""),Data!C176,IF(AND(Data!$N$12=3,Data!D176&lt;&gt;""),Data!D176,IF(AND(Data!$N$12=4,Data!E176&lt;&gt;""),Data!E176,IF(AND(Data!$N$12=5,Data!F176&lt;&gt;""),Data!F176,IF(AND(Data!$N$12=6,Data!G176&lt;&gt;""),Data!G176,IF(AND(Data!$N$12=7,Data!H176&lt;&gt;""),Data!H176,IF(AND(Data!$N$12=8,Data!I176&lt;&gt;""),Data!I176,IF(AND(Data!$N$12=9,Data!J176&lt;&gt;""),Data!J176,IF(AND(Data!$N$12=10,Data!K176&lt;&gt;""),Data!K176,""))))))))))</f>
        <v/>
      </c>
      <c r="G180" s="84"/>
      <c r="H180" s="82" t="str">
        <f>IF(AND(Data!$N$14=1,Data!B176&lt;&gt;""),Data!B176,IF(AND(Data!$N$14=2,Data!C176&lt;&gt;""),Data!C176,IF(AND(Data!$N$14=3,Data!D176&lt;&gt;""),Data!D176,IF(AND(Data!$N$14=4,Data!E176&lt;&gt;""),Data!E176,IF(AND(Data!$N$14=5,Data!F176&lt;&gt;""),Data!F176,IF(AND(Data!$N$14=6,Data!G176&lt;&gt;""),Data!G176,IF(AND(Data!$N$14=7,Data!H176&lt;&gt;""),Data!H176,IF(AND(Data!$N$14=8,Data!I176&lt;&gt;""),Data!I176,IF(AND(Data!$N$14=9,Data!J176&lt;&gt;""),Data!J176,IF(AND(Data!$N$14=10,Data!K176&lt;&gt;""),Data!K176,""))))))))))</f>
        <v/>
      </c>
    </row>
    <row r="181" spans="1:8" ht="14" x14ac:dyDescent="0.15">
      <c r="A181" s="12">
        <v>1</v>
      </c>
      <c r="B181" s="82" t="str">
        <f>IF(AND(Data!$N$8=1,Data!B177&lt;&gt;""),Data!B177,IF(AND(Data!$N$8=2,Data!C177&lt;&gt;""),Data!C177,IF(AND(Data!$N$8=3,Data!D177&lt;&gt;""),Data!D177,IF(AND(Data!$N$8=4,Data!E177&lt;&gt;""),Data!E177,IF(AND(Data!$N$8=5,Data!F177&lt;&gt;""),Data!F177,IF(AND(Data!$N$8=6,Data!G177&lt;&gt;""),Data!G177,IF(AND(Data!$N$8=7,Data!H177&lt;&gt;""),Data!H177,IF(AND(Data!$N$8=8,Data!I177&lt;&gt;""),Data!I177,IF(AND(Data!$N$8=9,Data!J177&lt;&gt;""),Data!J177,IF(AND(Data!$N$8=10,Data!K177&lt;&gt;""),Data!K177,""))))))))))</f>
        <v/>
      </c>
      <c r="C181" s="83" t="str">
        <f>IF(AND(Data!$N$9=1,Data!B177&lt;&gt;""),Data!B177,IF(AND(Data!$N$9=2,Data!C177&lt;&gt;""),Data!C177,IF(AND(Data!$N$9=3,Data!D177&lt;&gt;""),Data!D177,IF(AND(Data!$N$9=4,Data!E177&lt;&gt;""),Data!E177,IF(AND(Data!$N$9=5,Data!F177&lt;&gt;""),Data!F177,IF(AND(Data!$N$9=6,Data!G177&lt;&gt;""),Data!G177,IF(AND(Data!$N$9=7,Data!H177&lt;&gt;""),Data!H177,IF(AND(Data!$N$9=8,Data!I177&lt;&gt;""),Data!I177,IF(AND(Data!$N$9=9,Data!J177&lt;&gt;""),Data!J177,IF(AND(Data!$N$9=10,Data!K177&lt;&gt;""),Data!K177,""))))))))))</f>
        <v/>
      </c>
      <c r="D181" s="83" t="str">
        <f>IF(AND(Data!$N$10=1,Data!B177&lt;&gt;""),Data!B177,IF(AND(Data!$N$10=2,Data!C177&lt;&gt;""),Data!C177,IF(AND(Data!$N$10=3,Data!D177&lt;&gt;""),Data!D177,IF(AND(Data!$N$10=4,Data!E177&lt;&gt;""),Data!E177,IF(AND(Data!$N$10=5,Data!F177&lt;&gt;""),Data!F177,IF(AND(Data!$N$10=6,Data!G177&lt;&gt;""),Data!G177,IF(AND(Data!$N$10=7,Data!H177&lt;&gt;""),Data!H177,IF(AND(Data!$N$10=8,Data!I177&lt;&gt;""),Data!I177,IF(AND(Data!$N$10=9,Data!J177&lt;&gt;""),Data!J177,IF(AND(Data!$N$10=10,Data!K177&lt;&gt;""),Data!K177,""))))))))))</f>
        <v/>
      </c>
      <c r="E181" s="83" t="str">
        <f>IF(AND(Data!$N$11=1,Data!B177&lt;&gt;""),Data!B177,IF(AND(Data!$N$11=2,Data!C177&lt;&gt;""),Data!C177,IF(AND(Data!$N$11=3,Data!D177&lt;&gt;""),Data!D177,IF(AND(Data!$N$11=4,Data!E177&lt;&gt;""),Data!E177,IF(AND(Data!$N$11=5,Data!F177&lt;&gt;""),Data!F177,IF(AND(Data!$N$11=6,Data!G177&lt;&gt;""),Data!G177,IF(AND(Data!$N$11=7,Data!H177&lt;&gt;""),Data!H177,IF(AND(Data!$N$11=8,Data!I177&lt;&gt;""),Data!I177,IF(AND(Data!$N$11=9,Data!J177&lt;&gt;""),Data!J177,IF(AND(Data!$N$11=10,Data!K177&lt;&gt;""),Data!K177,""))))))))))</f>
        <v/>
      </c>
      <c r="F181" s="83" t="str">
        <f>IF(AND(Data!$N$12=1,Data!B177&lt;&gt;""),Data!B177,IF(AND(Data!$N$12=2,Data!C177&lt;&gt;""),Data!C177,IF(AND(Data!$N$12=3,Data!D177&lt;&gt;""),Data!D177,IF(AND(Data!$N$12=4,Data!E177&lt;&gt;""),Data!E177,IF(AND(Data!$N$12=5,Data!F177&lt;&gt;""),Data!F177,IF(AND(Data!$N$12=6,Data!G177&lt;&gt;""),Data!G177,IF(AND(Data!$N$12=7,Data!H177&lt;&gt;""),Data!H177,IF(AND(Data!$N$12=8,Data!I177&lt;&gt;""),Data!I177,IF(AND(Data!$N$12=9,Data!J177&lt;&gt;""),Data!J177,IF(AND(Data!$N$12=10,Data!K177&lt;&gt;""),Data!K177,""))))))))))</f>
        <v/>
      </c>
      <c r="G181" s="84"/>
      <c r="H181" s="82" t="str">
        <f>IF(AND(Data!$N$14=1,Data!B177&lt;&gt;""),Data!B177,IF(AND(Data!$N$14=2,Data!C177&lt;&gt;""),Data!C177,IF(AND(Data!$N$14=3,Data!D177&lt;&gt;""),Data!D177,IF(AND(Data!$N$14=4,Data!E177&lt;&gt;""),Data!E177,IF(AND(Data!$N$14=5,Data!F177&lt;&gt;""),Data!F177,IF(AND(Data!$N$14=6,Data!G177&lt;&gt;""),Data!G177,IF(AND(Data!$N$14=7,Data!H177&lt;&gt;""),Data!H177,IF(AND(Data!$N$14=8,Data!I177&lt;&gt;""),Data!I177,IF(AND(Data!$N$14=9,Data!J177&lt;&gt;""),Data!J177,IF(AND(Data!$N$14=10,Data!K177&lt;&gt;""),Data!K177,""))))))))))</f>
        <v/>
      </c>
    </row>
    <row r="182" spans="1:8" ht="14" x14ac:dyDescent="0.15">
      <c r="A182" s="12">
        <v>1</v>
      </c>
      <c r="B182" s="82" t="str">
        <f>IF(AND(Data!$N$8=1,Data!B178&lt;&gt;""),Data!B178,IF(AND(Data!$N$8=2,Data!C178&lt;&gt;""),Data!C178,IF(AND(Data!$N$8=3,Data!D178&lt;&gt;""),Data!D178,IF(AND(Data!$N$8=4,Data!E178&lt;&gt;""),Data!E178,IF(AND(Data!$N$8=5,Data!F178&lt;&gt;""),Data!F178,IF(AND(Data!$N$8=6,Data!G178&lt;&gt;""),Data!G178,IF(AND(Data!$N$8=7,Data!H178&lt;&gt;""),Data!H178,IF(AND(Data!$N$8=8,Data!I178&lt;&gt;""),Data!I178,IF(AND(Data!$N$8=9,Data!J178&lt;&gt;""),Data!J178,IF(AND(Data!$N$8=10,Data!K178&lt;&gt;""),Data!K178,""))))))))))</f>
        <v/>
      </c>
      <c r="C182" s="83" t="str">
        <f>IF(AND(Data!$N$9=1,Data!B178&lt;&gt;""),Data!B178,IF(AND(Data!$N$9=2,Data!C178&lt;&gt;""),Data!C178,IF(AND(Data!$N$9=3,Data!D178&lt;&gt;""),Data!D178,IF(AND(Data!$N$9=4,Data!E178&lt;&gt;""),Data!E178,IF(AND(Data!$N$9=5,Data!F178&lt;&gt;""),Data!F178,IF(AND(Data!$N$9=6,Data!G178&lt;&gt;""),Data!G178,IF(AND(Data!$N$9=7,Data!H178&lt;&gt;""),Data!H178,IF(AND(Data!$N$9=8,Data!I178&lt;&gt;""),Data!I178,IF(AND(Data!$N$9=9,Data!J178&lt;&gt;""),Data!J178,IF(AND(Data!$N$9=10,Data!K178&lt;&gt;""),Data!K178,""))))))))))</f>
        <v/>
      </c>
      <c r="D182" s="83" t="str">
        <f>IF(AND(Data!$N$10=1,Data!B178&lt;&gt;""),Data!B178,IF(AND(Data!$N$10=2,Data!C178&lt;&gt;""),Data!C178,IF(AND(Data!$N$10=3,Data!D178&lt;&gt;""),Data!D178,IF(AND(Data!$N$10=4,Data!E178&lt;&gt;""),Data!E178,IF(AND(Data!$N$10=5,Data!F178&lt;&gt;""),Data!F178,IF(AND(Data!$N$10=6,Data!G178&lt;&gt;""),Data!G178,IF(AND(Data!$N$10=7,Data!H178&lt;&gt;""),Data!H178,IF(AND(Data!$N$10=8,Data!I178&lt;&gt;""),Data!I178,IF(AND(Data!$N$10=9,Data!J178&lt;&gt;""),Data!J178,IF(AND(Data!$N$10=10,Data!K178&lt;&gt;""),Data!K178,""))))))))))</f>
        <v/>
      </c>
      <c r="E182" s="83" t="str">
        <f>IF(AND(Data!$N$11=1,Data!B178&lt;&gt;""),Data!B178,IF(AND(Data!$N$11=2,Data!C178&lt;&gt;""),Data!C178,IF(AND(Data!$N$11=3,Data!D178&lt;&gt;""),Data!D178,IF(AND(Data!$N$11=4,Data!E178&lt;&gt;""),Data!E178,IF(AND(Data!$N$11=5,Data!F178&lt;&gt;""),Data!F178,IF(AND(Data!$N$11=6,Data!G178&lt;&gt;""),Data!G178,IF(AND(Data!$N$11=7,Data!H178&lt;&gt;""),Data!H178,IF(AND(Data!$N$11=8,Data!I178&lt;&gt;""),Data!I178,IF(AND(Data!$N$11=9,Data!J178&lt;&gt;""),Data!J178,IF(AND(Data!$N$11=10,Data!K178&lt;&gt;""),Data!K178,""))))))))))</f>
        <v/>
      </c>
      <c r="F182" s="83" t="str">
        <f>IF(AND(Data!$N$12=1,Data!B178&lt;&gt;""),Data!B178,IF(AND(Data!$N$12=2,Data!C178&lt;&gt;""),Data!C178,IF(AND(Data!$N$12=3,Data!D178&lt;&gt;""),Data!D178,IF(AND(Data!$N$12=4,Data!E178&lt;&gt;""),Data!E178,IF(AND(Data!$N$12=5,Data!F178&lt;&gt;""),Data!F178,IF(AND(Data!$N$12=6,Data!G178&lt;&gt;""),Data!G178,IF(AND(Data!$N$12=7,Data!H178&lt;&gt;""),Data!H178,IF(AND(Data!$N$12=8,Data!I178&lt;&gt;""),Data!I178,IF(AND(Data!$N$12=9,Data!J178&lt;&gt;""),Data!J178,IF(AND(Data!$N$12=10,Data!K178&lt;&gt;""),Data!K178,""))))))))))</f>
        <v/>
      </c>
      <c r="G182" s="84"/>
      <c r="H182" s="82" t="str">
        <f>IF(AND(Data!$N$14=1,Data!B178&lt;&gt;""),Data!B178,IF(AND(Data!$N$14=2,Data!C178&lt;&gt;""),Data!C178,IF(AND(Data!$N$14=3,Data!D178&lt;&gt;""),Data!D178,IF(AND(Data!$N$14=4,Data!E178&lt;&gt;""),Data!E178,IF(AND(Data!$N$14=5,Data!F178&lt;&gt;""),Data!F178,IF(AND(Data!$N$14=6,Data!G178&lt;&gt;""),Data!G178,IF(AND(Data!$N$14=7,Data!H178&lt;&gt;""),Data!H178,IF(AND(Data!$N$14=8,Data!I178&lt;&gt;""),Data!I178,IF(AND(Data!$N$14=9,Data!J178&lt;&gt;""),Data!J178,IF(AND(Data!$N$14=10,Data!K178&lt;&gt;""),Data!K178,""))))))))))</f>
        <v/>
      </c>
    </row>
    <row r="183" spans="1:8" ht="14" x14ac:dyDescent="0.15">
      <c r="A183" s="12">
        <v>1</v>
      </c>
      <c r="B183" s="82" t="str">
        <f>IF(AND(Data!$N$8=1,Data!B179&lt;&gt;""),Data!B179,IF(AND(Data!$N$8=2,Data!C179&lt;&gt;""),Data!C179,IF(AND(Data!$N$8=3,Data!D179&lt;&gt;""),Data!D179,IF(AND(Data!$N$8=4,Data!E179&lt;&gt;""),Data!E179,IF(AND(Data!$N$8=5,Data!F179&lt;&gt;""),Data!F179,IF(AND(Data!$N$8=6,Data!G179&lt;&gt;""),Data!G179,IF(AND(Data!$N$8=7,Data!H179&lt;&gt;""),Data!H179,IF(AND(Data!$N$8=8,Data!I179&lt;&gt;""),Data!I179,IF(AND(Data!$N$8=9,Data!J179&lt;&gt;""),Data!J179,IF(AND(Data!$N$8=10,Data!K179&lt;&gt;""),Data!K179,""))))))))))</f>
        <v/>
      </c>
      <c r="C183" s="83" t="str">
        <f>IF(AND(Data!$N$9=1,Data!B179&lt;&gt;""),Data!B179,IF(AND(Data!$N$9=2,Data!C179&lt;&gt;""),Data!C179,IF(AND(Data!$N$9=3,Data!D179&lt;&gt;""),Data!D179,IF(AND(Data!$N$9=4,Data!E179&lt;&gt;""),Data!E179,IF(AND(Data!$N$9=5,Data!F179&lt;&gt;""),Data!F179,IF(AND(Data!$N$9=6,Data!G179&lt;&gt;""),Data!G179,IF(AND(Data!$N$9=7,Data!H179&lt;&gt;""),Data!H179,IF(AND(Data!$N$9=8,Data!I179&lt;&gt;""),Data!I179,IF(AND(Data!$N$9=9,Data!J179&lt;&gt;""),Data!J179,IF(AND(Data!$N$9=10,Data!K179&lt;&gt;""),Data!K179,""))))))))))</f>
        <v/>
      </c>
      <c r="D183" s="83" t="str">
        <f>IF(AND(Data!$N$10=1,Data!B179&lt;&gt;""),Data!B179,IF(AND(Data!$N$10=2,Data!C179&lt;&gt;""),Data!C179,IF(AND(Data!$N$10=3,Data!D179&lt;&gt;""),Data!D179,IF(AND(Data!$N$10=4,Data!E179&lt;&gt;""),Data!E179,IF(AND(Data!$N$10=5,Data!F179&lt;&gt;""),Data!F179,IF(AND(Data!$N$10=6,Data!G179&lt;&gt;""),Data!G179,IF(AND(Data!$N$10=7,Data!H179&lt;&gt;""),Data!H179,IF(AND(Data!$N$10=8,Data!I179&lt;&gt;""),Data!I179,IF(AND(Data!$N$10=9,Data!J179&lt;&gt;""),Data!J179,IF(AND(Data!$N$10=10,Data!K179&lt;&gt;""),Data!K179,""))))))))))</f>
        <v/>
      </c>
      <c r="E183" s="83" t="str">
        <f>IF(AND(Data!$N$11=1,Data!B179&lt;&gt;""),Data!B179,IF(AND(Data!$N$11=2,Data!C179&lt;&gt;""),Data!C179,IF(AND(Data!$N$11=3,Data!D179&lt;&gt;""),Data!D179,IF(AND(Data!$N$11=4,Data!E179&lt;&gt;""),Data!E179,IF(AND(Data!$N$11=5,Data!F179&lt;&gt;""),Data!F179,IF(AND(Data!$N$11=6,Data!G179&lt;&gt;""),Data!G179,IF(AND(Data!$N$11=7,Data!H179&lt;&gt;""),Data!H179,IF(AND(Data!$N$11=8,Data!I179&lt;&gt;""),Data!I179,IF(AND(Data!$N$11=9,Data!J179&lt;&gt;""),Data!J179,IF(AND(Data!$N$11=10,Data!K179&lt;&gt;""),Data!K179,""))))))))))</f>
        <v/>
      </c>
      <c r="F183" s="83" t="str">
        <f>IF(AND(Data!$N$12=1,Data!B179&lt;&gt;""),Data!B179,IF(AND(Data!$N$12=2,Data!C179&lt;&gt;""),Data!C179,IF(AND(Data!$N$12=3,Data!D179&lt;&gt;""),Data!D179,IF(AND(Data!$N$12=4,Data!E179&lt;&gt;""),Data!E179,IF(AND(Data!$N$12=5,Data!F179&lt;&gt;""),Data!F179,IF(AND(Data!$N$12=6,Data!G179&lt;&gt;""),Data!G179,IF(AND(Data!$N$12=7,Data!H179&lt;&gt;""),Data!H179,IF(AND(Data!$N$12=8,Data!I179&lt;&gt;""),Data!I179,IF(AND(Data!$N$12=9,Data!J179&lt;&gt;""),Data!J179,IF(AND(Data!$N$12=10,Data!K179&lt;&gt;""),Data!K179,""))))))))))</f>
        <v/>
      </c>
      <c r="G183" s="84"/>
      <c r="H183" s="82" t="str">
        <f>IF(AND(Data!$N$14=1,Data!B179&lt;&gt;""),Data!B179,IF(AND(Data!$N$14=2,Data!C179&lt;&gt;""),Data!C179,IF(AND(Data!$N$14=3,Data!D179&lt;&gt;""),Data!D179,IF(AND(Data!$N$14=4,Data!E179&lt;&gt;""),Data!E179,IF(AND(Data!$N$14=5,Data!F179&lt;&gt;""),Data!F179,IF(AND(Data!$N$14=6,Data!G179&lt;&gt;""),Data!G179,IF(AND(Data!$N$14=7,Data!H179&lt;&gt;""),Data!H179,IF(AND(Data!$N$14=8,Data!I179&lt;&gt;""),Data!I179,IF(AND(Data!$N$14=9,Data!J179&lt;&gt;""),Data!J179,IF(AND(Data!$N$14=10,Data!K179&lt;&gt;""),Data!K179,""))))))))))</f>
        <v/>
      </c>
    </row>
    <row r="184" spans="1:8" ht="14" x14ac:dyDescent="0.15">
      <c r="A184" s="12">
        <v>1</v>
      </c>
      <c r="B184" s="82" t="str">
        <f>IF(AND(Data!$N$8=1,Data!B180&lt;&gt;""),Data!B180,IF(AND(Data!$N$8=2,Data!C180&lt;&gt;""),Data!C180,IF(AND(Data!$N$8=3,Data!D180&lt;&gt;""),Data!D180,IF(AND(Data!$N$8=4,Data!E180&lt;&gt;""),Data!E180,IF(AND(Data!$N$8=5,Data!F180&lt;&gt;""),Data!F180,IF(AND(Data!$N$8=6,Data!G180&lt;&gt;""),Data!G180,IF(AND(Data!$N$8=7,Data!H180&lt;&gt;""),Data!H180,IF(AND(Data!$N$8=8,Data!I180&lt;&gt;""),Data!I180,IF(AND(Data!$N$8=9,Data!J180&lt;&gt;""),Data!J180,IF(AND(Data!$N$8=10,Data!K180&lt;&gt;""),Data!K180,""))))))))))</f>
        <v/>
      </c>
      <c r="C184" s="83" t="str">
        <f>IF(AND(Data!$N$9=1,Data!B180&lt;&gt;""),Data!B180,IF(AND(Data!$N$9=2,Data!C180&lt;&gt;""),Data!C180,IF(AND(Data!$N$9=3,Data!D180&lt;&gt;""),Data!D180,IF(AND(Data!$N$9=4,Data!E180&lt;&gt;""),Data!E180,IF(AND(Data!$N$9=5,Data!F180&lt;&gt;""),Data!F180,IF(AND(Data!$N$9=6,Data!G180&lt;&gt;""),Data!G180,IF(AND(Data!$N$9=7,Data!H180&lt;&gt;""),Data!H180,IF(AND(Data!$N$9=8,Data!I180&lt;&gt;""),Data!I180,IF(AND(Data!$N$9=9,Data!J180&lt;&gt;""),Data!J180,IF(AND(Data!$N$9=10,Data!K180&lt;&gt;""),Data!K180,""))))))))))</f>
        <v/>
      </c>
      <c r="D184" s="83" t="str">
        <f>IF(AND(Data!$N$10=1,Data!B180&lt;&gt;""),Data!B180,IF(AND(Data!$N$10=2,Data!C180&lt;&gt;""),Data!C180,IF(AND(Data!$N$10=3,Data!D180&lt;&gt;""),Data!D180,IF(AND(Data!$N$10=4,Data!E180&lt;&gt;""),Data!E180,IF(AND(Data!$N$10=5,Data!F180&lt;&gt;""),Data!F180,IF(AND(Data!$N$10=6,Data!G180&lt;&gt;""),Data!G180,IF(AND(Data!$N$10=7,Data!H180&lt;&gt;""),Data!H180,IF(AND(Data!$N$10=8,Data!I180&lt;&gt;""),Data!I180,IF(AND(Data!$N$10=9,Data!J180&lt;&gt;""),Data!J180,IF(AND(Data!$N$10=10,Data!K180&lt;&gt;""),Data!K180,""))))))))))</f>
        <v/>
      </c>
      <c r="E184" s="83" t="str">
        <f>IF(AND(Data!$N$11=1,Data!B180&lt;&gt;""),Data!B180,IF(AND(Data!$N$11=2,Data!C180&lt;&gt;""),Data!C180,IF(AND(Data!$N$11=3,Data!D180&lt;&gt;""),Data!D180,IF(AND(Data!$N$11=4,Data!E180&lt;&gt;""),Data!E180,IF(AND(Data!$N$11=5,Data!F180&lt;&gt;""),Data!F180,IF(AND(Data!$N$11=6,Data!G180&lt;&gt;""),Data!G180,IF(AND(Data!$N$11=7,Data!H180&lt;&gt;""),Data!H180,IF(AND(Data!$N$11=8,Data!I180&lt;&gt;""),Data!I180,IF(AND(Data!$N$11=9,Data!J180&lt;&gt;""),Data!J180,IF(AND(Data!$N$11=10,Data!K180&lt;&gt;""),Data!K180,""))))))))))</f>
        <v/>
      </c>
      <c r="F184" s="83" t="str">
        <f>IF(AND(Data!$N$12=1,Data!B180&lt;&gt;""),Data!B180,IF(AND(Data!$N$12=2,Data!C180&lt;&gt;""),Data!C180,IF(AND(Data!$N$12=3,Data!D180&lt;&gt;""),Data!D180,IF(AND(Data!$N$12=4,Data!E180&lt;&gt;""),Data!E180,IF(AND(Data!$N$12=5,Data!F180&lt;&gt;""),Data!F180,IF(AND(Data!$N$12=6,Data!G180&lt;&gt;""),Data!G180,IF(AND(Data!$N$12=7,Data!H180&lt;&gt;""),Data!H180,IF(AND(Data!$N$12=8,Data!I180&lt;&gt;""),Data!I180,IF(AND(Data!$N$12=9,Data!J180&lt;&gt;""),Data!J180,IF(AND(Data!$N$12=10,Data!K180&lt;&gt;""),Data!K180,""))))))))))</f>
        <v/>
      </c>
      <c r="G184" s="84"/>
      <c r="H184" s="82" t="str">
        <f>IF(AND(Data!$N$14=1,Data!B180&lt;&gt;""),Data!B180,IF(AND(Data!$N$14=2,Data!C180&lt;&gt;""),Data!C180,IF(AND(Data!$N$14=3,Data!D180&lt;&gt;""),Data!D180,IF(AND(Data!$N$14=4,Data!E180&lt;&gt;""),Data!E180,IF(AND(Data!$N$14=5,Data!F180&lt;&gt;""),Data!F180,IF(AND(Data!$N$14=6,Data!G180&lt;&gt;""),Data!G180,IF(AND(Data!$N$14=7,Data!H180&lt;&gt;""),Data!H180,IF(AND(Data!$N$14=8,Data!I180&lt;&gt;""),Data!I180,IF(AND(Data!$N$14=9,Data!J180&lt;&gt;""),Data!J180,IF(AND(Data!$N$14=10,Data!K180&lt;&gt;""),Data!K180,""))))))))))</f>
        <v/>
      </c>
    </row>
    <row r="185" spans="1:8" ht="14" x14ac:dyDescent="0.15">
      <c r="A185" s="12">
        <v>1</v>
      </c>
      <c r="B185" s="82" t="str">
        <f>IF(AND(Data!$N$8=1,Data!B181&lt;&gt;""),Data!B181,IF(AND(Data!$N$8=2,Data!C181&lt;&gt;""),Data!C181,IF(AND(Data!$N$8=3,Data!D181&lt;&gt;""),Data!D181,IF(AND(Data!$N$8=4,Data!E181&lt;&gt;""),Data!E181,IF(AND(Data!$N$8=5,Data!F181&lt;&gt;""),Data!F181,IF(AND(Data!$N$8=6,Data!G181&lt;&gt;""),Data!G181,IF(AND(Data!$N$8=7,Data!H181&lt;&gt;""),Data!H181,IF(AND(Data!$N$8=8,Data!I181&lt;&gt;""),Data!I181,IF(AND(Data!$N$8=9,Data!J181&lt;&gt;""),Data!J181,IF(AND(Data!$N$8=10,Data!K181&lt;&gt;""),Data!K181,""))))))))))</f>
        <v/>
      </c>
      <c r="C185" s="83" t="str">
        <f>IF(AND(Data!$N$9=1,Data!B181&lt;&gt;""),Data!B181,IF(AND(Data!$N$9=2,Data!C181&lt;&gt;""),Data!C181,IF(AND(Data!$N$9=3,Data!D181&lt;&gt;""),Data!D181,IF(AND(Data!$N$9=4,Data!E181&lt;&gt;""),Data!E181,IF(AND(Data!$N$9=5,Data!F181&lt;&gt;""),Data!F181,IF(AND(Data!$N$9=6,Data!G181&lt;&gt;""),Data!G181,IF(AND(Data!$N$9=7,Data!H181&lt;&gt;""),Data!H181,IF(AND(Data!$N$9=8,Data!I181&lt;&gt;""),Data!I181,IF(AND(Data!$N$9=9,Data!J181&lt;&gt;""),Data!J181,IF(AND(Data!$N$9=10,Data!K181&lt;&gt;""),Data!K181,""))))))))))</f>
        <v/>
      </c>
      <c r="D185" s="83" t="str">
        <f>IF(AND(Data!$N$10=1,Data!B181&lt;&gt;""),Data!B181,IF(AND(Data!$N$10=2,Data!C181&lt;&gt;""),Data!C181,IF(AND(Data!$N$10=3,Data!D181&lt;&gt;""),Data!D181,IF(AND(Data!$N$10=4,Data!E181&lt;&gt;""),Data!E181,IF(AND(Data!$N$10=5,Data!F181&lt;&gt;""),Data!F181,IF(AND(Data!$N$10=6,Data!G181&lt;&gt;""),Data!G181,IF(AND(Data!$N$10=7,Data!H181&lt;&gt;""),Data!H181,IF(AND(Data!$N$10=8,Data!I181&lt;&gt;""),Data!I181,IF(AND(Data!$N$10=9,Data!J181&lt;&gt;""),Data!J181,IF(AND(Data!$N$10=10,Data!K181&lt;&gt;""),Data!K181,""))))))))))</f>
        <v/>
      </c>
      <c r="E185" s="83" t="str">
        <f>IF(AND(Data!$N$11=1,Data!B181&lt;&gt;""),Data!B181,IF(AND(Data!$N$11=2,Data!C181&lt;&gt;""),Data!C181,IF(AND(Data!$N$11=3,Data!D181&lt;&gt;""),Data!D181,IF(AND(Data!$N$11=4,Data!E181&lt;&gt;""),Data!E181,IF(AND(Data!$N$11=5,Data!F181&lt;&gt;""),Data!F181,IF(AND(Data!$N$11=6,Data!G181&lt;&gt;""),Data!G181,IF(AND(Data!$N$11=7,Data!H181&lt;&gt;""),Data!H181,IF(AND(Data!$N$11=8,Data!I181&lt;&gt;""),Data!I181,IF(AND(Data!$N$11=9,Data!J181&lt;&gt;""),Data!J181,IF(AND(Data!$N$11=10,Data!K181&lt;&gt;""),Data!K181,""))))))))))</f>
        <v/>
      </c>
      <c r="F185" s="83" t="str">
        <f>IF(AND(Data!$N$12=1,Data!B181&lt;&gt;""),Data!B181,IF(AND(Data!$N$12=2,Data!C181&lt;&gt;""),Data!C181,IF(AND(Data!$N$12=3,Data!D181&lt;&gt;""),Data!D181,IF(AND(Data!$N$12=4,Data!E181&lt;&gt;""),Data!E181,IF(AND(Data!$N$12=5,Data!F181&lt;&gt;""),Data!F181,IF(AND(Data!$N$12=6,Data!G181&lt;&gt;""),Data!G181,IF(AND(Data!$N$12=7,Data!H181&lt;&gt;""),Data!H181,IF(AND(Data!$N$12=8,Data!I181&lt;&gt;""),Data!I181,IF(AND(Data!$N$12=9,Data!J181&lt;&gt;""),Data!J181,IF(AND(Data!$N$12=10,Data!K181&lt;&gt;""),Data!K181,""))))))))))</f>
        <v/>
      </c>
      <c r="G185" s="84"/>
      <c r="H185" s="82" t="str">
        <f>IF(AND(Data!$N$14=1,Data!B181&lt;&gt;""),Data!B181,IF(AND(Data!$N$14=2,Data!C181&lt;&gt;""),Data!C181,IF(AND(Data!$N$14=3,Data!D181&lt;&gt;""),Data!D181,IF(AND(Data!$N$14=4,Data!E181&lt;&gt;""),Data!E181,IF(AND(Data!$N$14=5,Data!F181&lt;&gt;""),Data!F181,IF(AND(Data!$N$14=6,Data!G181&lt;&gt;""),Data!G181,IF(AND(Data!$N$14=7,Data!H181&lt;&gt;""),Data!H181,IF(AND(Data!$N$14=8,Data!I181&lt;&gt;""),Data!I181,IF(AND(Data!$N$14=9,Data!J181&lt;&gt;""),Data!J181,IF(AND(Data!$N$14=10,Data!K181&lt;&gt;""),Data!K181,""))))))))))</f>
        <v/>
      </c>
    </row>
    <row r="186" spans="1:8" ht="14" x14ac:dyDescent="0.15">
      <c r="A186" s="12">
        <v>1</v>
      </c>
      <c r="B186" s="82" t="str">
        <f>IF(AND(Data!$N$8=1,Data!B182&lt;&gt;""),Data!B182,IF(AND(Data!$N$8=2,Data!C182&lt;&gt;""),Data!C182,IF(AND(Data!$N$8=3,Data!D182&lt;&gt;""),Data!D182,IF(AND(Data!$N$8=4,Data!E182&lt;&gt;""),Data!E182,IF(AND(Data!$N$8=5,Data!F182&lt;&gt;""),Data!F182,IF(AND(Data!$N$8=6,Data!G182&lt;&gt;""),Data!G182,IF(AND(Data!$N$8=7,Data!H182&lt;&gt;""),Data!H182,IF(AND(Data!$N$8=8,Data!I182&lt;&gt;""),Data!I182,IF(AND(Data!$N$8=9,Data!J182&lt;&gt;""),Data!J182,IF(AND(Data!$N$8=10,Data!K182&lt;&gt;""),Data!K182,""))))))))))</f>
        <v/>
      </c>
      <c r="C186" s="83" t="str">
        <f>IF(AND(Data!$N$9=1,Data!B182&lt;&gt;""),Data!B182,IF(AND(Data!$N$9=2,Data!C182&lt;&gt;""),Data!C182,IF(AND(Data!$N$9=3,Data!D182&lt;&gt;""),Data!D182,IF(AND(Data!$N$9=4,Data!E182&lt;&gt;""),Data!E182,IF(AND(Data!$N$9=5,Data!F182&lt;&gt;""),Data!F182,IF(AND(Data!$N$9=6,Data!G182&lt;&gt;""),Data!G182,IF(AND(Data!$N$9=7,Data!H182&lt;&gt;""),Data!H182,IF(AND(Data!$N$9=8,Data!I182&lt;&gt;""),Data!I182,IF(AND(Data!$N$9=9,Data!J182&lt;&gt;""),Data!J182,IF(AND(Data!$N$9=10,Data!K182&lt;&gt;""),Data!K182,""))))))))))</f>
        <v/>
      </c>
      <c r="D186" s="83" t="str">
        <f>IF(AND(Data!$N$10=1,Data!B182&lt;&gt;""),Data!B182,IF(AND(Data!$N$10=2,Data!C182&lt;&gt;""),Data!C182,IF(AND(Data!$N$10=3,Data!D182&lt;&gt;""),Data!D182,IF(AND(Data!$N$10=4,Data!E182&lt;&gt;""),Data!E182,IF(AND(Data!$N$10=5,Data!F182&lt;&gt;""),Data!F182,IF(AND(Data!$N$10=6,Data!G182&lt;&gt;""),Data!G182,IF(AND(Data!$N$10=7,Data!H182&lt;&gt;""),Data!H182,IF(AND(Data!$N$10=8,Data!I182&lt;&gt;""),Data!I182,IF(AND(Data!$N$10=9,Data!J182&lt;&gt;""),Data!J182,IF(AND(Data!$N$10=10,Data!K182&lt;&gt;""),Data!K182,""))))))))))</f>
        <v/>
      </c>
      <c r="E186" s="83" t="str">
        <f>IF(AND(Data!$N$11=1,Data!B182&lt;&gt;""),Data!B182,IF(AND(Data!$N$11=2,Data!C182&lt;&gt;""),Data!C182,IF(AND(Data!$N$11=3,Data!D182&lt;&gt;""),Data!D182,IF(AND(Data!$N$11=4,Data!E182&lt;&gt;""),Data!E182,IF(AND(Data!$N$11=5,Data!F182&lt;&gt;""),Data!F182,IF(AND(Data!$N$11=6,Data!G182&lt;&gt;""),Data!G182,IF(AND(Data!$N$11=7,Data!H182&lt;&gt;""),Data!H182,IF(AND(Data!$N$11=8,Data!I182&lt;&gt;""),Data!I182,IF(AND(Data!$N$11=9,Data!J182&lt;&gt;""),Data!J182,IF(AND(Data!$N$11=10,Data!K182&lt;&gt;""),Data!K182,""))))))))))</f>
        <v/>
      </c>
      <c r="F186" s="83" t="str">
        <f>IF(AND(Data!$N$12=1,Data!B182&lt;&gt;""),Data!B182,IF(AND(Data!$N$12=2,Data!C182&lt;&gt;""),Data!C182,IF(AND(Data!$N$12=3,Data!D182&lt;&gt;""),Data!D182,IF(AND(Data!$N$12=4,Data!E182&lt;&gt;""),Data!E182,IF(AND(Data!$N$12=5,Data!F182&lt;&gt;""),Data!F182,IF(AND(Data!$N$12=6,Data!G182&lt;&gt;""),Data!G182,IF(AND(Data!$N$12=7,Data!H182&lt;&gt;""),Data!H182,IF(AND(Data!$N$12=8,Data!I182&lt;&gt;""),Data!I182,IF(AND(Data!$N$12=9,Data!J182&lt;&gt;""),Data!J182,IF(AND(Data!$N$12=10,Data!K182&lt;&gt;""),Data!K182,""))))))))))</f>
        <v/>
      </c>
      <c r="G186" s="84"/>
      <c r="H186" s="82" t="str">
        <f>IF(AND(Data!$N$14=1,Data!B182&lt;&gt;""),Data!B182,IF(AND(Data!$N$14=2,Data!C182&lt;&gt;""),Data!C182,IF(AND(Data!$N$14=3,Data!D182&lt;&gt;""),Data!D182,IF(AND(Data!$N$14=4,Data!E182&lt;&gt;""),Data!E182,IF(AND(Data!$N$14=5,Data!F182&lt;&gt;""),Data!F182,IF(AND(Data!$N$14=6,Data!G182&lt;&gt;""),Data!G182,IF(AND(Data!$N$14=7,Data!H182&lt;&gt;""),Data!H182,IF(AND(Data!$N$14=8,Data!I182&lt;&gt;""),Data!I182,IF(AND(Data!$N$14=9,Data!J182&lt;&gt;""),Data!J182,IF(AND(Data!$N$14=10,Data!K182&lt;&gt;""),Data!K182,""))))))))))</f>
        <v/>
      </c>
    </row>
    <row r="187" spans="1:8" ht="14" x14ac:dyDescent="0.15">
      <c r="A187" s="12">
        <v>1</v>
      </c>
      <c r="B187" s="82" t="str">
        <f>IF(AND(Data!$N$8=1,Data!B183&lt;&gt;""),Data!B183,IF(AND(Data!$N$8=2,Data!C183&lt;&gt;""),Data!C183,IF(AND(Data!$N$8=3,Data!D183&lt;&gt;""),Data!D183,IF(AND(Data!$N$8=4,Data!E183&lt;&gt;""),Data!E183,IF(AND(Data!$N$8=5,Data!F183&lt;&gt;""),Data!F183,IF(AND(Data!$N$8=6,Data!G183&lt;&gt;""),Data!G183,IF(AND(Data!$N$8=7,Data!H183&lt;&gt;""),Data!H183,IF(AND(Data!$N$8=8,Data!I183&lt;&gt;""),Data!I183,IF(AND(Data!$N$8=9,Data!J183&lt;&gt;""),Data!J183,IF(AND(Data!$N$8=10,Data!K183&lt;&gt;""),Data!K183,""))))))))))</f>
        <v/>
      </c>
      <c r="C187" s="83" t="str">
        <f>IF(AND(Data!$N$9=1,Data!B183&lt;&gt;""),Data!B183,IF(AND(Data!$N$9=2,Data!C183&lt;&gt;""),Data!C183,IF(AND(Data!$N$9=3,Data!D183&lt;&gt;""),Data!D183,IF(AND(Data!$N$9=4,Data!E183&lt;&gt;""),Data!E183,IF(AND(Data!$N$9=5,Data!F183&lt;&gt;""),Data!F183,IF(AND(Data!$N$9=6,Data!G183&lt;&gt;""),Data!G183,IF(AND(Data!$N$9=7,Data!H183&lt;&gt;""),Data!H183,IF(AND(Data!$N$9=8,Data!I183&lt;&gt;""),Data!I183,IF(AND(Data!$N$9=9,Data!J183&lt;&gt;""),Data!J183,IF(AND(Data!$N$9=10,Data!K183&lt;&gt;""),Data!K183,""))))))))))</f>
        <v/>
      </c>
      <c r="D187" s="83" t="str">
        <f>IF(AND(Data!$N$10=1,Data!B183&lt;&gt;""),Data!B183,IF(AND(Data!$N$10=2,Data!C183&lt;&gt;""),Data!C183,IF(AND(Data!$N$10=3,Data!D183&lt;&gt;""),Data!D183,IF(AND(Data!$N$10=4,Data!E183&lt;&gt;""),Data!E183,IF(AND(Data!$N$10=5,Data!F183&lt;&gt;""),Data!F183,IF(AND(Data!$N$10=6,Data!G183&lt;&gt;""),Data!G183,IF(AND(Data!$N$10=7,Data!H183&lt;&gt;""),Data!H183,IF(AND(Data!$N$10=8,Data!I183&lt;&gt;""),Data!I183,IF(AND(Data!$N$10=9,Data!J183&lt;&gt;""),Data!J183,IF(AND(Data!$N$10=10,Data!K183&lt;&gt;""),Data!K183,""))))))))))</f>
        <v/>
      </c>
      <c r="E187" s="83" t="str">
        <f>IF(AND(Data!$N$11=1,Data!B183&lt;&gt;""),Data!B183,IF(AND(Data!$N$11=2,Data!C183&lt;&gt;""),Data!C183,IF(AND(Data!$N$11=3,Data!D183&lt;&gt;""),Data!D183,IF(AND(Data!$N$11=4,Data!E183&lt;&gt;""),Data!E183,IF(AND(Data!$N$11=5,Data!F183&lt;&gt;""),Data!F183,IF(AND(Data!$N$11=6,Data!G183&lt;&gt;""),Data!G183,IF(AND(Data!$N$11=7,Data!H183&lt;&gt;""),Data!H183,IF(AND(Data!$N$11=8,Data!I183&lt;&gt;""),Data!I183,IF(AND(Data!$N$11=9,Data!J183&lt;&gt;""),Data!J183,IF(AND(Data!$N$11=10,Data!K183&lt;&gt;""),Data!K183,""))))))))))</f>
        <v/>
      </c>
      <c r="F187" s="83" t="str">
        <f>IF(AND(Data!$N$12=1,Data!B183&lt;&gt;""),Data!B183,IF(AND(Data!$N$12=2,Data!C183&lt;&gt;""),Data!C183,IF(AND(Data!$N$12=3,Data!D183&lt;&gt;""),Data!D183,IF(AND(Data!$N$12=4,Data!E183&lt;&gt;""),Data!E183,IF(AND(Data!$N$12=5,Data!F183&lt;&gt;""),Data!F183,IF(AND(Data!$N$12=6,Data!G183&lt;&gt;""),Data!G183,IF(AND(Data!$N$12=7,Data!H183&lt;&gt;""),Data!H183,IF(AND(Data!$N$12=8,Data!I183&lt;&gt;""),Data!I183,IF(AND(Data!$N$12=9,Data!J183&lt;&gt;""),Data!J183,IF(AND(Data!$N$12=10,Data!K183&lt;&gt;""),Data!K183,""))))))))))</f>
        <v/>
      </c>
      <c r="G187" s="84"/>
      <c r="H187" s="82" t="str">
        <f>IF(AND(Data!$N$14=1,Data!B183&lt;&gt;""),Data!B183,IF(AND(Data!$N$14=2,Data!C183&lt;&gt;""),Data!C183,IF(AND(Data!$N$14=3,Data!D183&lt;&gt;""),Data!D183,IF(AND(Data!$N$14=4,Data!E183&lt;&gt;""),Data!E183,IF(AND(Data!$N$14=5,Data!F183&lt;&gt;""),Data!F183,IF(AND(Data!$N$14=6,Data!G183&lt;&gt;""),Data!G183,IF(AND(Data!$N$14=7,Data!H183&lt;&gt;""),Data!H183,IF(AND(Data!$N$14=8,Data!I183&lt;&gt;""),Data!I183,IF(AND(Data!$N$14=9,Data!J183&lt;&gt;""),Data!J183,IF(AND(Data!$N$14=10,Data!K183&lt;&gt;""),Data!K183,""))))))))))</f>
        <v/>
      </c>
    </row>
    <row r="188" spans="1:8" ht="14" x14ac:dyDescent="0.15">
      <c r="A188" s="12">
        <v>1</v>
      </c>
      <c r="B188" s="82" t="str">
        <f>IF(AND(Data!$N$8=1,Data!B184&lt;&gt;""),Data!B184,IF(AND(Data!$N$8=2,Data!C184&lt;&gt;""),Data!C184,IF(AND(Data!$N$8=3,Data!D184&lt;&gt;""),Data!D184,IF(AND(Data!$N$8=4,Data!E184&lt;&gt;""),Data!E184,IF(AND(Data!$N$8=5,Data!F184&lt;&gt;""),Data!F184,IF(AND(Data!$N$8=6,Data!G184&lt;&gt;""),Data!G184,IF(AND(Data!$N$8=7,Data!H184&lt;&gt;""),Data!H184,IF(AND(Data!$N$8=8,Data!I184&lt;&gt;""),Data!I184,IF(AND(Data!$N$8=9,Data!J184&lt;&gt;""),Data!J184,IF(AND(Data!$N$8=10,Data!K184&lt;&gt;""),Data!K184,""))))))))))</f>
        <v/>
      </c>
      <c r="C188" s="83" t="str">
        <f>IF(AND(Data!$N$9=1,Data!B184&lt;&gt;""),Data!B184,IF(AND(Data!$N$9=2,Data!C184&lt;&gt;""),Data!C184,IF(AND(Data!$N$9=3,Data!D184&lt;&gt;""),Data!D184,IF(AND(Data!$N$9=4,Data!E184&lt;&gt;""),Data!E184,IF(AND(Data!$N$9=5,Data!F184&lt;&gt;""),Data!F184,IF(AND(Data!$N$9=6,Data!G184&lt;&gt;""),Data!G184,IF(AND(Data!$N$9=7,Data!H184&lt;&gt;""),Data!H184,IF(AND(Data!$N$9=8,Data!I184&lt;&gt;""),Data!I184,IF(AND(Data!$N$9=9,Data!J184&lt;&gt;""),Data!J184,IF(AND(Data!$N$9=10,Data!K184&lt;&gt;""),Data!K184,""))))))))))</f>
        <v/>
      </c>
      <c r="D188" s="83" t="str">
        <f>IF(AND(Data!$N$10=1,Data!B184&lt;&gt;""),Data!B184,IF(AND(Data!$N$10=2,Data!C184&lt;&gt;""),Data!C184,IF(AND(Data!$N$10=3,Data!D184&lt;&gt;""),Data!D184,IF(AND(Data!$N$10=4,Data!E184&lt;&gt;""),Data!E184,IF(AND(Data!$N$10=5,Data!F184&lt;&gt;""),Data!F184,IF(AND(Data!$N$10=6,Data!G184&lt;&gt;""),Data!G184,IF(AND(Data!$N$10=7,Data!H184&lt;&gt;""),Data!H184,IF(AND(Data!$N$10=8,Data!I184&lt;&gt;""),Data!I184,IF(AND(Data!$N$10=9,Data!J184&lt;&gt;""),Data!J184,IF(AND(Data!$N$10=10,Data!K184&lt;&gt;""),Data!K184,""))))))))))</f>
        <v/>
      </c>
      <c r="E188" s="83" t="str">
        <f>IF(AND(Data!$N$11=1,Data!B184&lt;&gt;""),Data!B184,IF(AND(Data!$N$11=2,Data!C184&lt;&gt;""),Data!C184,IF(AND(Data!$N$11=3,Data!D184&lt;&gt;""),Data!D184,IF(AND(Data!$N$11=4,Data!E184&lt;&gt;""),Data!E184,IF(AND(Data!$N$11=5,Data!F184&lt;&gt;""),Data!F184,IF(AND(Data!$N$11=6,Data!G184&lt;&gt;""),Data!G184,IF(AND(Data!$N$11=7,Data!H184&lt;&gt;""),Data!H184,IF(AND(Data!$N$11=8,Data!I184&lt;&gt;""),Data!I184,IF(AND(Data!$N$11=9,Data!J184&lt;&gt;""),Data!J184,IF(AND(Data!$N$11=10,Data!K184&lt;&gt;""),Data!K184,""))))))))))</f>
        <v/>
      </c>
      <c r="F188" s="83" t="str">
        <f>IF(AND(Data!$N$12=1,Data!B184&lt;&gt;""),Data!B184,IF(AND(Data!$N$12=2,Data!C184&lt;&gt;""),Data!C184,IF(AND(Data!$N$12=3,Data!D184&lt;&gt;""),Data!D184,IF(AND(Data!$N$12=4,Data!E184&lt;&gt;""),Data!E184,IF(AND(Data!$N$12=5,Data!F184&lt;&gt;""),Data!F184,IF(AND(Data!$N$12=6,Data!G184&lt;&gt;""),Data!G184,IF(AND(Data!$N$12=7,Data!H184&lt;&gt;""),Data!H184,IF(AND(Data!$N$12=8,Data!I184&lt;&gt;""),Data!I184,IF(AND(Data!$N$12=9,Data!J184&lt;&gt;""),Data!J184,IF(AND(Data!$N$12=10,Data!K184&lt;&gt;""),Data!K184,""))))))))))</f>
        <v/>
      </c>
      <c r="G188" s="84"/>
      <c r="H188" s="82" t="str">
        <f>IF(AND(Data!$N$14=1,Data!B184&lt;&gt;""),Data!B184,IF(AND(Data!$N$14=2,Data!C184&lt;&gt;""),Data!C184,IF(AND(Data!$N$14=3,Data!D184&lt;&gt;""),Data!D184,IF(AND(Data!$N$14=4,Data!E184&lt;&gt;""),Data!E184,IF(AND(Data!$N$14=5,Data!F184&lt;&gt;""),Data!F184,IF(AND(Data!$N$14=6,Data!G184&lt;&gt;""),Data!G184,IF(AND(Data!$N$14=7,Data!H184&lt;&gt;""),Data!H184,IF(AND(Data!$N$14=8,Data!I184&lt;&gt;""),Data!I184,IF(AND(Data!$N$14=9,Data!J184&lt;&gt;""),Data!J184,IF(AND(Data!$N$14=10,Data!K184&lt;&gt;""),Data!K184,""))))))))))</f>
        <v/>
      </c>
    </row>
    <row r="189" spans="1:8" ht="14" x14ac:dyDescent="0.15">
      <c r="A189" s="12">
        <v>1</v>
      </c>
      <c r="B189" s="82" t="str">
        <f>IF(AND(Data!$N$8=1,Data!B185&lt;&gt;""),Data!B185,IF(AND(Data!$N$8=2,Data!C185&lt;&gt;""),Data!C185,IF(AND(Data!$N$8=3,Data!D185&lt;&gt;""),Data!D185,IF(AND(Data!$N$8=4,Data!E185&lt;&gt;""),Data!E185,IF(AND(Data!$N$8=5,Data!F185&lt;&gt;""),Data!F185,IF(AND(Data!$N$8=6,Data!G185&lt;&gt;""),Data!G185,IF(AND(Data!$N$8=7,Data!H185&lt;&gt;""),Data!H185,IF(AND(Data!$N$8=8,Data!I185&lt;&gt;""),Data!I185,IF(AND(Data!$N$8=9,Data!J185&lt;&gt;""),Data!J185,IF(AND(Data!$N$8=10,Data!K185&lt;&gt;""),Data!K185,""))))))))))</f>
        <v/>
      </c>
      <c r="C189" s="83" t="str">
        <f>IF(AND(Data!$N$9=1,Data!B185&lt;&gt;""),Data!B185,IF(AND(Data!$N$9=2,Data!C185&lt;&gt;""),Data!C185,IF(AND(Data!$N$9=3,Data!D185&lt;&gt;""),Data!D185,IF(AND(Data!$N$9=4,Data!E185&lt;&gt;""),Data!E185,IF(AND(Data!$N$9=5,Data!F185&lt;&gt;""),Data!F185,IF(AND(Data!$N$9=6,Data!G185&lt;&gt;""),Data!G185,IF(AND(Data!$N$9=7,Data!H185&lt;&gt;""),Data!H185,IF(AND(Data!$N$9=8,Data!I185&lt;&gt;""),Data!I185,IF(AND(Data!$N$9=9,Data!J185&lt;&gt;""),Data!J185,IF(AND(Data!$N$9=10,Data!K185&lt;&gt;""),Data!K185,""))))))))))</f>
        <v/>
      </c>
      <c r="D189" s="83" t="str">
        <f>IF(AND(Data!$N$10=1,Data!B185&lt;&gt;""),Data!B185,IF(AND(Data!$N$10=2,Data!C185&lt;&gt;""),Data!C185,IF(AND(Data!$N$10=3,Data!D185&lt;&gt;""),Data!D185,IF(AND(Data!$N$10=4,Data!E185&lt;&gt;""),Data!E185,IF(AND(Data!$N$10=5,Data!F185&lt;&gt;""),Data!F185,IF(AND(Data!$N$10=6,Data!G185&lt;&gt;""),Data!G185,IF(AND(Data!$N$10=7,Data!H185&lt;&gt;""),Data!H185,IF(AND(Data!$N$10=8,Data!I185&lt;&gt;""),Data!I185,IF(AND(Data!$N$10=9,Data!J185&lt;&gt;""),Data!J185,IF(AND(Data!$N$10=10,Data!K185&lt;&gt;""),Data!K185,""))))))))))</f>
        <v/>
      </c>
      <c r="E189" s="83" t="str">
        <f>IF(AND(Data!$N$11=1,Data!B185&lt;&gt;""),Data!B185,IF(AND(Data!$N$11=2,Data!C185&lt;&gt;""),Data!C185,IF(AND(Data!$N$11=3,Data!D185&lt;&gt;""),Data!D185,IF(AND(Data!$N$11=4,Data!E185&lt;&gt;""),Data!E185,IF(AND(Data!$N$11=5,Data!F185&lt;&gt;""),Data!F185,IF(AND(Data!$N$11=6,Data!G185&lt;&gt;""),Data!G185,IF(AND(Data!$N$11=7,Data!H185&lt;&gt;""),Data!H185,IF(AND(Data!$N$11=8,Data!I185&lt;&gt;""),Data!I185,IF(AND(Data!$N$11=9,Data!J185&lt;&gt;""),Data!J185,IF(AND(Data!$N$11=10,Data!K185&lt;&gt;""),Data!K185,""))))))))))</f>
        <v/>
      </c>
      <c r="F189" s="83" t="str">
        <f>IF(AND(Data!$N$12=1,Data!B185&lt;&gt;""),Data!B185,IF(AND(Data!$N$12=2,Data!C185&lt;&gt;""),Data!C185,IF(AND(Data!$N$12=3,Data!D185&lt;&gt;""),Data!D185,IF(AND(Data!$N$12=4,Data!E185&lt;&gt;""),Data!E185,IF(AND(Data!$N$12=5,Data!F185&lt;&gt;""),Data!F185,IF(AND(Data!$N$12=6,Data!G185&lt;&gt;""),Data!G185,IF(AND(Data!$N$12=7,Data!H185&lt;&gt;""),Data!H185,IF(AND(Data!$N$12=8,Data!I185&lt;&gt;""),Data!I185,IF(AND(Data!$N$12=9,Data!J185&lt;&gt;""),Data!J185,IF(AND(Data!$N$12=10,Data!K185&lt;&gt;""),Data!K185,""))))))))))</f>
        <v/>
      </c>
      <c r="G189" s="84"/>
      <c r="H189" s="82" t="str">
        <f>IF(AND(Data!$N$14=1,Data!B185&lt;&gt;""),Data!B185,IF(AND(Data!$N$14=2,Data!C185&lt;&gt;""),Data!C185,IF(AND(Data!$N$14=3,Data!D185&lt;&gt;""),Data!D185,IF(AND(Data!$N$14=4,Data!E185&lt;&gt;""),Data!E185,IF(AND(Data!$N$14=5,Data!F185&lt;&gt;""),Data!F185,IF(AND(Data!$N$14=6,Data!G185&lt;&gt;""),Data!G185,IF(AND(Data!$N$14=7,Data!H185&lt;&gt;""),Data!H185,IF(AND(Data!$N$14=8,Data!I185&lt;&gt;""),Data!I185,IF(AND(Data!$N$14=9,Data!J185&lt;&gt;""),Data!J185,IF(AND(Data!$N$14=10,Data!K185&lt;&gt;""),Data!K185,""))))))))))</f>
        <v/>
      </c>
    </row>
    <row r="190" spans="1:8" ht="14" x14ac:dyDescent="0.15">
      <c r="A190" s="12">
        <v>1</v>
      </c>
      <c r="B190" s="82" t="str">
        <f>IF(AND(Data!$N$8=1,Data!B186&lt;&gt;""),Data!B186,IF(AND(Data!$N$8=2,Data!C186&lt;&gt;""),Data!C186,IF(AND(Data!$N$8=3,Data!D186&lt;&gt;""),Data!D186,IF(AND(Data!$N$8=4,Data!E186&lt;&gt;""),Data!E186,IF(AND(Data!$N$8=5,Data!F186&lt;&gt;""),Data!F186,IF(AND(Data!$N$8=6,Data!G186&lt;&gt;""),Data!G186,IF(AND(Data!$N$8=7,Data!H186&lt;&gt;""),Data!H186,IF(AND(Data!$N$8=8,Data!I186&lt;&gt;""),Data!I186,IF(AND(Data!$N$8=9,Data!J186&lt;&gt;""),Data!J186,IF(AND(Data!$N$8=10,Data!K186&lt;&gt;""),Data!K186,""))))))))))</f>
        <v/>
      </c>
      <c r="C190" s="83" t="str">
        <f>IF(AND(Data!$N$9=1,Data!B186&lt;&gt;""),Data!B186,IF(AND(Data!$N$9=2,Data!C186&lt;&gt;""),Data!C186,IF(AND(Data!$N$9=3,Data!D186&lt;&gt;""),Data!D186,IF(AND(Data!$N$9=4,Data!E186&lt;&gt;""),Data!E186,IF(AND(Data!$N$9=5,Data!F186&lt;&gt;""),Data!F186,IF(AND(Data!$N$9=6,Data!G186&lt;&gt;""),Data!G186,IF(AND(Data!$N$9=7,Data!H186&lt;&gt;""),Data!H186,IF(AND(Data!$N$9=8,Data!I186&lt;&gt;""),Data!I186,IF(AND(Data!$N$9=9,Data!J186&lt;&gt;""),Data!J186,IF(AND(Data!$N$9=10,Data!K186&lt;&gt;""),Data!K186,""))))))))))</f>
        <v/>
      </c>
      <c r="D190" s="83" t="str">
        <f>IF(AND(Data!$N$10=1,Data!B186&lt;&gt;""),Data!B186,IF(AND(Data!$N$10=2,Data!C186&lt;&gt;""),Data!C186,IF(AND(Data!$N$10=3,Data!D186&lt;&gt;""),Data!D186,IF(AND(Data!$N$10=4,Data!E186&lt;&gt;""),Data!E186,IF(AND(Data!$N$10=5,Data!F186&lt;&gt;""),Data!F186,IF(AND(Data!$N$10=6,Data!G186&lt;&gt;""),Data!G186,IF(AND(Data!$N$10=7,Data!H186&lt;&gt;""),Data!H186,IF(AND(Data!$N$10=8,Data!I186&lt;&gt;""),Data!I186,IF(AND(Data!$N$10=9,Data!J186&lt;&gt;""),Data!J186,IF(AND(Data!$N$10=10,Data!K186&lt;&gt;""),Data!K186,""))))))))))</f>
        <v/>
      </c>
      <c r="E190" s="83" t="str">
        <f>IF(AND(Data!$N$11=1,Data!B186&lt;&gt;""),Data!B186,IF(AND(Data!$N$11=2,Data!C186&lt;&gt;""),Data!C186,IF(AND(Data!$N$11=3,Data!D186&lt;&gt;""),Data!D186,IF(AND(Data!$N$11=4,Data!E186&lt;&gt;""),Data!E186,IF(AND(Data!$N$11=5,Data!F186&lt;&gt;""),Data!F186,IF(AND(Data!$N$11=6,Data!G186&lt;&gt;""),Data!G186,IF(AND(Data!$N$11=7,Data!H186&lt;&gt;""),Data!H186,IF(AND(Data!$N$11=8,Data!I186&lt;&gt;""),Data!I186,IF(AND(Data!$N$11=9,Data!J186&lt;&gt;""),Data!J186,IF(AND(Data!$N$11=10,Data!K186&lt;&gt;""),Data!K186,""))))))))))</f>
        <v/>
      </c>
      <c r="F190" s="83" t="str">
        <f>IF(AND(Data!$N$12=1,Data!B186&lt;&gt;""),Data!B186,IF(AND(Data!$N$12=2,Data!C186&lt;&gt;""),Data!C186,IF(AND(Data!$N$12=3,Data!D186&lt;&gt;""),Data!D186,IF(AND(Data!$N$12=4,Data!E186&lt;&gt;""),Data!E186,IF(AND(Data!$N$12=5,Data!F186&lt;&gt;""),Data!F186,IF(AND(Data!$N$12=6,Data!G186&lt;&gt;""),Data!G186,IF(AND(Data!$N$12=7,Data!H186&lt;&gt;""),Data!H186,IF(AND(Data!$N$12=8,Data!I186&lt;&gt;""),Data!I186,IF(AND(Data!$N$12=9,Data!J186&lt;&gt;""),Data!J186,IF(AND(Data!$N$12=10,Data!K186&lt;&gt;""),Data!K186,""))))))))))</f>
        <v/>
      </c>
      <c r="G190" s="84"/>
      <c r="H190" s="82" t="str">
        <f>IF(AND(Data!$N$14=1,Data!B186&lt;&gt;""),Data!B186,IF(AND(Data!$N$14=2,Data!C186&lt;&gt;""),Data!C186,IF(AND(Data!$N$14=3,Data!D186&lt;&gt;""),Data!D186,IF(AND(Data!$N$14=4,Data!E186&lt;&gt;""),Data!E186,IF(AND(Data!$N$14=5,Data!F186&lt;&gt;""),Data!F186,IF(AND(Data!$N$14=6,Data!G186&lt;&gt;""),Data!G186,IF(AND(Data!$N$14=7,Data!H186&lt;&gt;""),Data!H186,IF(AND(Data!$N$14=8,Data!I186&lt;&gt;""),Data!I186,IF(AND(Data!$N$14=9,Data!J186&lt;&gt;""),Data!J186,IF(AND(Data!$N$14=10,Data!K186&lt;&gt;""),Data!K186,""))))))))))</f>
        <v/>
      </c>
    </row>
    <row r="191" spans="1:8" ht="14" x14ac:dyDescent="0.15">
      <c r="A191" s="12">
        <v>1</v>
      </c>
      <c r="B191" s="82" t="str">
        <f>IF(AND(Data!$N$8=1,Data!B187&lt;&gt;""),Data!B187,IF(AND(Data!$N$8=2,Data!C187&lt;&gt;""),Data!C187,IF(AND(Data!$N$8=3,Data!D187&lt;&gt;""),Data!D187,IF(AND(Data!$N$8=4,Data!E187&lt;&gt;""),Data!E187,IF(AND(Data!$N$8=5,Data!F187&lt;&gt;""),Data!F187,IF(AND(Data!$N$8=6,Data!G187&lt;&gt;""),Data!G187,IF(AND(Data!$N$8=7,Data!H187&lt;&gt;""),Data!H187,IF(AND(Data!$N$8=8,Data!I187&lt;&gt;""),Data!I187,IF(AND(Data!$N$8=9,Data!J187&lt;&gt;""),Data!J187,IF(AND(Data!$N$8=10,Data!K187&lt;&gt;""),Data!K187,""))))))))))</f>
        <v/>
      </c>
      <c r="C191" s="83" t="str">
        <f>IF(AND(Data!$N$9=1,Data!B187&lt;&gt;""),Data!B187,IF(AND(Data!$N$9=2,Data!C187&lt;&gt;""),Data!C187,IF(AND(Data!$N$9=3,Data!D187&lt;&gt;""),Data!D187,IF(AND(Data!$N$9=4,Data!E187&lt;&gt;""),Data!E187,IF(AND(Data!$N$9=5,Data!F187&lt;&gt;""),Data!F187,IF(AND(Data!$N$9=6,Data!G187&lt;&gt;""),Data!G187,IF(AND(Data!$N$9=7,Data!H187&lt;&gt;""),Data!H187,IF(AND(Data!$N$9=8,Data!I187&lt;&gt;""),Data!I187,IF(AND(Data!$N$9=9,Data!J187&lt;&gt;""),Data!J187,IF(AND(Data!$N$9=10,Data!K187&lt;&gt;""),Data!K187,""))))))))))</f>
        <v/>
      </c>
      <c r="D191" s="83" t="str">
        <f>IF(AND(Data!$N$10=1,Data!B187&lt;&gt;""),Data!B187,IF(AND(Data!$N$10=2,Data!C187&lt;&gt;""),Data!C187,IF(AND(Data!$N$10=3,Data!D187&lt;&gt;""),Data!D187,IF(AND(Data!$N$10=4,Data!E187&lt;&gt;""),Data!E187,IF(AND(Data!$N$10=5,Data!F187&lt;&gt;""),Data!F187,IF(AND(Data!$N$10=6,Data!G187&lt;&gt;""),Data!G187,IF(AND(Data!$N$10=7,Data!H187&lt;&gt;""),Data!H187,IF(AND(Data!$N$10=8,Data!I187&lt;&gt;""),Data!I187,IF(AND(Data!$N$10=9,Data!J187&lt;&gt;""),Data!J187,IF(AND(Data!$N$10=10,Data!K187&lt;&gt;""),Data!K187,""))))))))))</f>
        <v/>
      </c>
      <c r="E191" s="83" t="str">
        <f>IF(AND(Data!$N$11=1,Data!B187&lt;&gt;""),Data!B187,IF(AND(Data!$N$11=2,Data!C187&lt;&gt;""),Data!C187,IF(AND(Data!$N$11=3,Data!D187&lt;&gt;""),Data!D187,IF(AND(Data!$N$11=4,Data!E187&lt;&gt;""),Data!E187,IF(AND(Data!$N$11=5,Data!F187&lt;&gt;""),Data!F187,IF(AND(Data!$N$11=6,Data!G187&lt;&gt;""),Data!G187,IF(AND(Data!$N$11=7,Data!H187&lt;&gt;""),Data!H187,IF(AND(Data!$N$11=8,Data!I187&lt;&gt;""),Data!I187,IF(AND(Data!$N$11=9,Data!J187&lt;&gt;""),Data!J187,IF(AND(Data!$N$11=10,Data!K187&lt;&gt;""),Data!K187,""))))))))))</f>
        <v/>
      </c>
      <c r="F191" s="83" t="str">
        <f>IF(AND(Data!$N$12=1,Data!B187&lt;&gt;""),Data!B187,IF(AND(Data!$N$12=2,Data!C187&lt;&gt;""),Data!C187,IF(AND(Data!$N$12=3,Data!D187&lt;&gt;""),Data!D187,IF(AND(Data!$N$12=4,Data!E187&lt;&gt;""),Data!E187,IF(AND(Data!$N$12=5,Data!F187&lt;&gt;""),Data!F187,IF(AND(Data!$N$12=6,Data!G187&lt;&gt;""),Data!G187,IF(AND(Data!$N$12=7,Data!H187&lt;&gt;""),Data!H187,IF(AND(Data!$N$12=8,Data!I187&lt;&gt;""),Data!I187,IF(AND(Data!$N$12=9,Data!J187&lt;&gt;""),Data!J187,IF(AND(Data!$N$12=10,Data!K187&lt;&gt;""),Data!K187,""))))))))))</f>
        <v/>
      </c>
      <c r="G191" s="84"/>
      <c r="H191" s="82" t="str">
        <f>IF(AND(Data!$N$14=1,Data!B187&lt;&gt;""),Data!B187,IF(AND(Data!$N$14=2,Data!C187&lt;&gt;""),Data!C187,IF(AND(Data!$N$14=3,Data!D187&lt;&gt;""),Data!D187,IF(AND(Data!$N$14=4,Data!E187&lt;&gt;""),Data!E187,IF(AND(Data!$N$14=5,Data!F187&lt;&gt;""),Data!F187,IF(AND(Data!$N$14=6,Data!G187&lt;&gt;""),Data!G187,IF(AND(Data!$N$14=7,Data!H187&lt;&gt;""),Data!H187,IF(AND(Data!$N$14=8,Data!I187&lt;&gt;""),Data!I187,IF(AND(Data!$N$14=9,Data!J187&lt;&gt;""),Data!J187,IF(AND(Data!$N$14=10,Data!K187&lt;&gt;""),Data!K187,""))))))))))</f>
        <v/>
      </c>
    </row>
    <row r="192" spans="1:8" ht="14" x14ac:dyDescent="0.15">
      <c r="A192" s="12">
        <v>1</v>
      </c>
      <c r="B192" s="82" t="str">
        <f>IF(AND(Data!$N$8=1,Data!B188&lt;&gt;""),Data!B188,IF(AND(Data!$N$8=2,Data!C188&lt;&gt;""),Data!C188,IF(AND(Data!$N$8=3,Data!D188&lt;&gt;""),Data!D188,IF(AND(Data!$N$8=4,Data!E188&lt;&gt;""),Data!E188,IF(AND(Data!$N$8=5,Data!F188&lt;&gt;""),Data!F188,IF(AND(Data!$N$8=6,Data!G188&lt;&gt;""),Data!G188,IF(AND(Data!$N$8=7,Data!H188&lt;&gt;""),Data!H188,IF(AND(Data!$N$8=8,Data!I188&lt;&gt;""),Data!I188,IF(AND(Data!$N$8=9,Data!J188&lt;&gt;""),Data!J188,IF(AND(Data!$N$8=10,Data!K188&lt;&gt;""),Data!K188,""))))))))))</f>
        <v/>
      </c>
      <c r="C192" s="83" t="str">
        <f>IF(AND(Data!$N$9=1,Data!B188&lt;&gt;""),Data!B188,IF(AND(Data!$N$9=2,Data!C188&lt;&gt;""),Data!C188,IF(AND(Data!$N$9=3,Data!D188&lt;&gt;""),Data!D188,IF(AND(Data!$N$9=4,Data!E188&lt;&gt;""),Data!E188,IF(AND(Data!$N$9=5,Data!F188&lt;&gt;""),Data!F188,IF(AND(Data!$N$9=6,Data!G188&lt;&gt;""),Data!G188,IF(AND(Data!$N$9=7,Data!H188&lt;&gt;""),Data!H188,IF(AND(Data!$N$9=8,Data!I188&lt;&gt;""),Data!I188,IF(AND(Data!$N$9=9,Data!J188&lt;&gt;""),Data!J188,IF(AND(Data!$N$9=10,Data!K188&lt;&gt;""),Data!K188,""))))))))))</f>
        <v/>
      </c>
      <c r="D192" s="83" t="str">
        <f>IF(AND(Data!$N$10=1,Data!B188&lt;&gt;""),Data!B188,IF(AND(Data!$N$10=2,Data!C188&lt;&gt;""),Data!C188,IF(AND(Data!$N$10=3,Data!D188&lt;&gt;""),Data!D188,IF(AND(Data!$N$10=4,Data!E188&lt;&gt;""),Data!E188,IF(AND(Data!$N$10=5,Data!F188&lt;&gt;""),Data!F188,IF(AND(Data!$N$10=6,Data!G188&lt;&gt;""),Data!G188,IF(AND(Data!$N$10=7,Data!H188&lt;&gt;""),Data!H188,IF(AND(Data!$N$10=8,Data!I188&lt;&gt;""),Data!I188,IF(AND(Data!$N$10=9,Data!J188&lt;&gt;""),Data!J188,IF(AND(Data!$N$10=10,Data!K188&lt;&gt;""),Data!K188,""))))))))))</f>
        <v/>
      </c>
      <c r="E192" s="83" t="str">
        <f>IF(AND(Data!$N$11=1,Data!B188&lt;&gt;""),Data!B188,IF(AND(Data!$N$11=2,Data!C188&lt;&gt;""),Data!C188,IF(AND(Data!$N$11=3,Data!D188&lt;&gt;""),Data!D188,IF(AND(Data!$N$11=4,Data!E188&lt;&gt;""),Data!E188,IF(AND(Data!$N$11=5,Data!F188&lt;&gt;""),Data!F188,IF(AND(Data!$N$11=6,Data!G188&lt;&gt;""),Data!G188,IF(AND(Data!$N$11=7,Data!H188&lt;&gt;""),Data!H188,IF(AND(Data!$N$11=8,Data!I188&lt;&gt;""),Data!I188,IF(AND(Data!$N$11=9,Data!J188&lt;&gt;""),Data!J188,IF(AND(Data!$N$11=10,Data!K188&lt;&gt;""),Data!K188,""))))))))))</f>
        <v/>
      </c>
      <c r="F192" s="83" t="str">
        <f>IF(AND(Data!$N$12=1,Data!B188&lt;&gt;""),Data!B188,IF(AND(Data!$N$12=2,Data!C188&lt;&gt;""),Data!C188,IF(AND(Data!$N$12=3,Data!D188&lt;&gt;""),Data!D188,IF(AND(Data!$N$12=4,Data!E188&lt;&gt;""),Data!E188,IF(AND(Data!$N$12=5,Data!F188&lt;&gt;""),Data!F188,IF(AND(Data!$N$12=6,Data!G188&lt;&gt;""),Data!G188,IF(AND(Data!$N$12=7,Data!H188&lt;&gt;""),Data!H188,IF(AND(Data!$N$12=8,Data!I188&lt;&gt;""),Data!I188,IF(AND(Data!$N$12=9,Data!J188&lt;&gt;""),Data!J188,IF(AND(Data!$N$12=10,Data!K188&lt;&gt;""),Data!K188,""))))))))))</f>
        <v/>
      </c>
      <c r="G192" s="84"/>
      <c r="H192" s="82" t="str">
        <f>IF(AND(Data!$N$14=1,Data!B188&lt;&gt;""),Data!B188,IF(AND(Data!$N$14=2,Data!C188&lt;&gt;""),Data!C188,IF(AND(Data!$N$14=3,Data!D188&lt;&gt;""),Data!D188,IF(AND(Data!$N$14=4,Data!E188&lt;&gt;""),Data!E188,IF(AND(Data!$N$14=5,Data!F188&lt;&gt;""),Data!F188,IF(AND(Data!$N$14=6,Data!G188&lt;&gt;""),Data!G188,IF(AND(Data!$N$14=7,Data!H188&lt;&gt;""),Data!H188,IF(AND(Data!$N$14=8,Data!I188&lt;&gt;""),Data!I188,IF(AND(Data!$N$14=9,Data!J188&lt;&gt;""),Data!J188,IF(AND(Data!$N$14=10,Data!K188&lt;&gt;""),Data!K188,""))))))))))</f>
        <v/>
      </c>
    </row>
    <row r="193" spans="1:8" ht="14" x14ac:dyDescent="0.15">
      <c r="A193" s="12">
        <v>1</v>
      </c>
      <c r="B193" s="82" t="str">
        <f>IF(AND(Data!$N$8=1,Data!B189&lt;&gt;""),Data!B189,IF(AND(Data!$N$8=2,Data!C189&lt;&gt;""),Data!C189,IF(AND(Data!$N$8=3,Data!D189&lt;&gt;""),Data!D189,IF(AND(Data!$N$8=4,Data!E189&lt;&gt;""),Data!E189,IF(AND(Data!$N$8=5,Data!F189&lt;&gt;""),Data!F189,IF(AND(Data!$N$8=6,Data!G189&lt;&gt;""),Data!G189,IF(AND(Data!$N$8=7,Data!H189&lt;&gt;""),Data!H189,IF(AND(Data!$N$8=8,Data!I189&lt;&gt;""),Data!I189,IF(AND(Data!$N$8=9,Data!J189&lt;&gt;""),Data!J189,IF(AND(Data!$N$8=10,Data!K189&lt;&gt;""),Data!K189,""))))))))))</f>
        <v/>
      </c>
      <c r="C193" s="83" t="str">
        <f>IF(AND(Data!$N$9=1,Data!B189&lt;&gt;""),Data!B189,IF(AND(Data!$N$9=2,Data!C189&lt;&gt;""),Data!C189,IF(AND(Data!$N$9=3,Data!D189&lt;&gt;""),Data!D189,IF(AND(Data!$N$9=4,Data!E189&lt;&gt;""),Data!E189,IF(AND(Data!$N$9=5,Data!F189&lt;&gt;""),Data!F189,IF(AND(Data!$N$9=6,Data!G189&lt;&gt;""),Data!G189,IF(AND(Data!$N$9=7,Data!H189&lt;&gt;""),Data!H189,IF(AND(Data!$N$9=8,Data!I189&lt;&gt;""),Data!I189,IF(AND(Data!$N$9=9,Data!J189&lt;&gt;""),Data!J189,IF(AND(Data!$N$9=10,Data!K189&lt;&gt;""),Data!K189,""))))))))))</f>
        <v/>
      </c>
      <c r="D193" s="83" t="str">
        <f>IF(AND(Data!$N$10=1,Data!B189&lt;&gt;""),Data!B189,IF(AND(Data!$N$10=2,Data!C189&lt;&gt;""),Data!C189,IF(AND(Data!$N$10=3,Data!D189&lt;&gt;""),Data!D189,IF(AND(Data!$N$10=4,Data!E189&lt;&gt;""),Data!E189,IF(AND(Data!$N$10=5,Data!F189&lt;&gt;""),Data!F189,IF(AND(Data!$N$10=6,Data!G189&lt;&gt;""),Data!G189,IF(AND(Data!$N$10=7,Data!H189&lt;&gt;""),Data!H189,IF(AND(Data!$N$10=8,Data!I189&lt;&gt;""),Data!I189,IF(AND(Data!$N$10=9,Data!J189&lt;&gt;""),Data!J189,IF(AND(Data!$N$10=10,Data!K189&lt;&gt;""),Data!K189,""))))))))))</f>
        <v/>
      </c>
      <c r="E193" s="83" t="str">
        <f>IF(AND(Data!$N$11=1,Data!B189&lt;&gt;""),Data!B189,IF(AND(Data!$N$11=2,Data!C189&lt;&gt;""),Data!C189,IF(AND(Data!$N$11=3,Data!D189&lt;&gt;""),Data!D189,IF(AND(Data!$N$11=4,Data!E189&lt;&gt;""),Data!E189,IF(AND(Data!$N$11=5,Data!F189&lt;&gt;""),Data!F189,IF(AND(Data!$N$11=6,Data!G189&lt;&gt;""),Data!G189,IF(AND(Data!$N$11=7,Data!H189&lt;&gt;""),Data!H189,IF(AND(Data!$N$11=8,Data!I189&lt;&gt;""),Data!I189,IF(AND(Data!$N$11=9,Data!J189&lt;&gt;""),Data!J189,IF(AND(Data!$N$11=10,Data!K189&lt;&gt;""),Data!K189,""))))))))))</f>
        <v/>
      </c>
      <c r="F193" s="83" t="str">
        <f>IF(AND(Data!$N$12=1,Data!B189&lt;&gt;""),Data!B189,IF(AND(Data!$N$12=2,Data!C189&lt;&gt;""),Data!C189,IF(AND(Data!$N$12=3,Data!D189&lt;&gt;""),Data!D189,IF(AND(Data!$N$12=4,Data!E189&lt;&gt;""),Data!E189,IF(AND(Data!$N$12=5,Data!F189&lt;&gt;""),Data!F189,IF(AND(Data!$N$12=6,Data!G189&lt;&gt;""),Data!G189,IF(AND(Data!$N$12=7,Data!H189&lt;&gt;""),Data!H189,IF(AND(Data!$N$12=8,Data!I189&lt;&gt;""),Data!I189,IF(AND(Data!$N$12=9,Data!J189&lt;&gt;""),Data!J189,IF(AND(Data!$N$12=10,Data!K189&lt;&gt;""),Data!K189,""))))))))))</f>
        <v/>
      </c>
      <c r="G193" s="84"/>
      <c r="H193" s="82" t="str">
        <f>IF(AND(Data!$N$14=1,Data!B189&lt;&gt;""),Data!B189,IF(AND(Data!$N$14=2,Data!C189&lt;&gt;""),Data!C189,IF(AND(Data!$N$14=3,Data!D189&lt;&gt;""),Data!D189,IF(AND(Data!$N$14=4,Data!E189&lt;&gt;""),Data!E189,IF(AND(Data!$N$14=5,Data!F189&lt;&gt;""),Data!F189,IF(AND(Data!$N$14=6,Data!G189&lt;&gt;""),Data!G189,IF(AND(Data!$N$14=7,Data!H189&lt;&gt;""),Data!H189,IF(AND(Data!$N$14=8,Data!I189&lt;&gt;""),Data!I189,IF(AND(Data!$N$14=9,Data!J189&lt;&gt;""),Data!J189,IF(AND(Data!$N$14=10,Data!K189&lt;&gt;""),Data!K189,""))))))))))</f>
        <v/>
      </c>
    </row>
    <row r="194" spans="1:8" ht="14" x14ac:dyDescent="0.15">
      <c r="A194" s="12">
        <v>1</v>
      </c>
      <c r="B194" s="82" t="str">
        <f>IF(AND(Data!$N$8=1,Data!B190&lt;&gt;""),Data!B190,IF(AND(Data!$N$8=2,Data!C190&lt;&gt;""),Data!C190,IF(AND(Data!$N$8=3,Data!D190&lt;&gt;""),Data!D190,IF(AND(Data!$N$8=4,Data!E190&lt;&gt;""),Data!E190,IF(AND(Data!$N$8=5,Data!F190&lt;&gt;""),Data!F190,IF(AND(Data!$N$8=6,Data!G190&lt;&gt;""),Data!G190,IF(AND(Data!$N$8=7,Data!H190&lt;&gt;""),Data!H190,IF(AND(Data!$N$8=8,Data!I190&lt;&gt;""),Data!I190,IF(AND(Data!$N$8=9,Data!J190&lt;&gt;""),Data!J190,IF(AND(Data!$N$8=10,Data!K190&lt;&gt;""),Data!K190,""))))))))))</f>
        <v/>
      </c>
      <c r="C194" s="83" t="str">
        <f>IF(AND(Data!$N$9=1,Data!B190&lt;&gt;""),Data!B190,IF(AND(Data!$N$9=2,Data!C190&lt;&gt;""),Data!C190,IF(AND(Data!$N$9=3,Data!D190&lt;&gt;""),Data!D190,IF(AND(Data!$N$9=4,Data!E190&lt;&gt;""),Data!E190,IF(AND(Data!$N$9=5,Data!F190&lt;&gt;""),Data!F190,IF(AND(Data!$N$9=6,Data!G190&lt;&gt;""),Data!G190,IF(AND(Data!$N$9=7,Data!H190&lt;&gt;""),Data!H190,IF(AND(Data!$N$9=8,Data!I190&lt;&gt;""),Data!I190,IF(AND(Data!$N$9=9,Data!J190&lt;&gt;""),Data!J190,IF(AND(Data!$N$9=10,Data!K190&lt;&gt;""),Data!K190,""))))))))))</f>
        <v/>
      </c>
      <c r="D194" s="83" t="str">
        <f>IF(AND(Data!$N$10=1,Data!B190&lt;&gt;""),Data!B190,IF(AND(Data!$N$10=2,Data!C190&lt;&gt;""),Data!C190,IF(AND(Data!$N$10=3,Data!D190&lt;&gt;""),Data!D190,IF(AND(Data!$N$10=4,Data!E190&lt;&gt;""),Data!E190,IF(AND(Data!$N$10=5,Data!F190&lt;&gt;""),Data!F190,IF(AND(Data!$N$10=6,Data!G190&lt;&gt;""),Data!G190,IF(AND(Data!$N$10=7,Data!H190&lt;&gt;""),Data!H190,IF(AND(Data!$N$10=8,Data!I190&lt;&gt;""),Data!I190,IF(AND(Data!$N$10=9,Data!J190&lt;&gt;""),Data!J190,IF(AND(Data!$N$10=10,Data!K190&lt;&gt;""),Data!K190,""))))))))))</f>
        <v/>
      </c>
      <c r="E194" s="83" t="str">
        <f>IF(AND(Data!$N$11=1,Data!B190&lt;&gt;""),Data!B190,IF(AND(Data!$N$11=2,Data!C190&lt;&gt;""),Data!C190,IF(AND(Data!$N$11=3,Data!D190&lt;&gt;""),Data!D190,IF(AND(Data!$N$11=4,Data!E190&lt;&gt;""),Data!E190,IF(AND(Data!$N$11=5,Data!F190&lt;&gt;""),Data!F190,IF(AND(Data!$N$11=6,Data!G190&lt;&gt;""),Data!G190,IF(AND(Data!$N$11=7,Data!H190&lt;&gt;""),Data!H190,IF(AND(Data!$N$11=8,Data!I190&lt;&gt;""),Data!I190,IF(AND(Data!$N$11=9,Data!J190&lt;&gt;""),Data!J190,IF(AND(Data!$N$11=10,Data!K190&lt;&gt;""),Data!K190,""))))))))))</f>
        <v/>
      </c>
      <c r="F194" s="83" t="str">
        <f>IF(AND(Data!$N$12=1,Data!B190&lt;&gt;""),Data!B190,IF(AND(Data!$N$12=2,Data!C190&lt;&gt;""),Data!C190,IF(AND(Data!$N$12=3,Data!D190&lt;&gt;""),Data!D190,IF(AND(Data!$N$12=4,Data!E190&lt;&gt;""),Data!E190,IF(AND(Data!$N$12=5,Data!F190&lt;&gt;""),Data!F190,IF(AND(Data!$N$12=6,Data!G190&lt;&gt;""),Data!G190,IF(AND(Data!$N$12=7,Data!H190&lt;&gt;""),Data!H190,IF(AND(Data!$N$12=8,Data!I190&lt;&gt;""),Data!I190,IF(AND(Data!$N$12=9,Data!J190&lt;&gt;""),Data!J190,IF(AND(Data!$N$12=10,Data!K190&lt;&gt;""),Data!K190,""))))))))))</f>
        <v/>
      </c>
      <c r="G194" s="84"/>
      <c r="H194" s="82" t="str">
        <f>IF(AND(Data!$N$14=1,Data!B190&lt;&gt;""),Data!B190,IF(AND(Data!$N$14=2,Data!C190&lt;&gt;""),Data!C190,IF(AND(Data!$N$14=3,Data!D190&lt;&gt;""),Data!D190,IF(AND(Data!$N$14=4,Data!E190&lt;&gt;""),Data!E190,IF(AND(Data!$N$14=5,Data!F190&lt;&gt;""),Data!F190,IF(AND(Data!$N$14=6,Data!G190&lt;&gt;""),Data!G190,IF(AND(Data!$N$14=7,Data!H190&lt;&gt;""),Data!H190,IF(AND(Data!$N$14=8,Data!I190&lt;&gt;""),Data!I190,IF(AND(Data!$N$14=9,Data!J190&lt;&gt;""),Data!J190,IF(AND(Data!$N$14=10,Data!K190&lt;&gt;""),Data!K190,""))))))))))</f>
        <v/>
      </c>
    </row>
    <row r="195" spans="1:8" ht="14" x14ac:dyDescent="0.15">
      <c r="A195" s="12">
        <v>1</v>
      </c>
      <c r="B195" s="82" t="str">
        <f>IF(AND(Data!$N$8=1,Data!B191&lt;&gt;""),Data!B191,IF(AND(Data!$N$8=2,Data!C191&lt;&gt;""),Data!C191,IF(AND(Data!$N$8=3,Data!D191&lt;&gt;""),Data!D191,IF(AND(Data!$N$8=4,Data!E191&lt;&gt;""),Data!E191,IF(AND(Data!$N$8=5,Data!F191&lt;&gt;""),Data!F191,IF(AND(Data!$N$8=6,Data!G191&lt;&gt;""),Data!G191,IF(AND(Data!$N$8=7,Data!H191&lt;&gt;""),Data!H191,IF(AND(Data!$N$8=8,Data!I191&lt;&gt;""),Data!I191,IF(AND(Data!$N$8=9,Data!J191&lt;&gt;""),Data!J191,IF(AND(Data!$N$8=10,Data!K191&lt;&gt;""),Data!K191,""))))))))))</f>
        <v/>
      </c>
      <c r="C195" s="83" t="str">
        <f>IF(AND(Data!$N$9=1,Data!B191&lt;&gt;""),Data!B191,IF(AND(Data!$N$9=2,Data!C191&lt;&gt;""),Data!C191,IF(AND(Data!$N$9=3,Data!D191&lt;&gt;""),Data!D191,IF(AND(Data!$N$9=4,Data!E191&lt;&gt;""),Data!E191,IF(AND(Data!$N$9=5,Data!F191&lt;&gt;""),Data!F191,IF(AND(Data!$N$9=6,Data!G191&lt;&gt;""),Data!G191,IF(AND(Data!$N$9=7,Data!H191&lt;&gt;""),Data!H191,IF(AND(Data!$N$9=8,Data!I191&lt;&gt;""),Data!I191,IF(AND(Data!$N$9=9,Data!J191&lt;&gt;""),Data!J191,IF(AND(Data!$N$9=10,Data!K191&lt;&gt;""),Data!K191,""))))))))))</f>
        <v/>
      </c>
      <c r="D195" s="83" t="str">
        <f>IF(AND(Data!$N$10=1,Data!B191&lt;&gt;""),Data!B191,IF(AND(Data!$N$10=2,Data!C191&lt;&gt;""),Data!C191,IF(AND(Data!$N$10=3,Data!D191&lt;&gt;""),Data!D191,IF(AND(Data!$N$10=4,Data!E191&lt;&gt;""),Data!E191,IF(AND(Data!$N$10=5,Data!F191&lt;&gt;""),Data!F191,IF(AND(Data!$N$10=6,Data!G191&lt;&gt;""),Data!G191,IF(AND(Data!$N$10=7,Data!H191&lt;&gt;""),Data!H191,IF(AND(Data!$N$10=8,Data!I191&lt;&gt;""),Data!I191,IF(AND(Data!$N$10=9,Data!J191&lt;&gt;""),Data!J191,IF(AND(Data!$N$10=10,Data!K191&lt;&gt;""),Data!K191,""))))))))))</f>
        <v/>
      </c>
      <c r="E195" s="83" t="str">
        <f>IF(AND(Data!$N$11=1,Data!B191&lt;&gt;""),Data!B191,IF(AND(Data!$N$11=2,Data!C191&lt;&gt;""),Data!C191,IF(AND(Data!$N$11=3,Data!D191&lt;&gt;""),Data!D191,IF(AND(Data!$N$11=4,Data!E191&lt;&gt;""),Data!E191,IF(AND(Data!$N$11=5,Data!F191&lt;&gt;""),Data!F191,IF(AND(Data!$N$11=6,Data!G191&lt;&gt;""),Data!G191,IF(AND(Data!$N$11=7,Data!H191&lt;&gt;""),Data!H191,IF(AND(Data!$N$11=8,Data!I191&lt;&gt;""),Data!I191,IF(AND(Data!$N$11=9,Data!J191&lt;&gt;""),Data!J191,IF(AND(Data!$N$11=10,Data!K191&lt;&gt;""),Data!K191,""))))))))))</f>
        <v/>
      </c>
      <c r="F195" s="83" t="str">
        <f>IF(AND(Data!$N$12=1,Data!B191&lt;&gt;""),Data!B191,IF(AND(Data!$N$12=2,Data!C191&lt;&gt;""),Data!C191,IF(AND(Data!$N$12=3,Data!D191&lt;&gt;""),Data!D191,IF(AND(Data!$N$12=4,Data!E191&lt;&gt;""),Data!E191,IF(AND(Data!$N$12=5,Data!F191&lt;&gt;""),Data!F191,IF(AND(Data!$N$12=6,Data!G191&lt;&gt;""),Data!G191,IF(AND(Data!$N$12=7,Data!H191&lt;&gt;""),Data!H191,IF(AND(Data!$N$12=8,Data!I191&lt;&gt;""),Data!I191,IF(AND(Data!$N$12=9,Data!J191&lt;&gt;""),Data!J191,IF(AND(Data!$N$12=10,Data!K191&lt;&gt;""),Data!K191,""))))))))))</f>
        <v/>
      </c>
      <c r="G195" s="84"/>
      <c r="H195" s="82" t="str">
        <f>IF(AND(Data!$N$14=1,Data!B191&lt;&gt;""),Data!B191,IF(AND(Data!$N$14=2,Data!C191&lt;&gt;""),Data!C191,IF(AND(Data!$N$14=3,Data!D191&lt;&gt;""),Data!D191,IF(AND(Data!$N$14=4,Data!E191&lt;&gt;""),Data!E191,IF(AND(Data!$N$14=5,Data!F191&lt;&gt;""),Data!F191,IF(AND(Data!$N$14=6,Data!G191&lt;&gt;""),Data!G191,IF(AND(Data!$N$14=7,Data!H191&lt;&gt;""),Data!H191,IF(AND(Data!$N$14=8,Data!I191&lt;&gt;""),Data!I191,IF(AND(Data!$N$14=9,Data!J191&lt;&gt;""),Data!J191,IF(AND(Data!$N$14=10,Data!K191&lt;&gt;""),Data!K191,""))))))))))</f>
        <v/>
      </c>
    </row>
    <row r="196" spans="1:8" ht="14" x14ac:dyDescent="0.15">
      <c r="A196" s="12">
        <v>1</v>
      </c>
      <c r="B196" s="82" t="str">
        <f>IF(AND(Data!$N$8=1,Data!B192&lt;&gt;""),Data!B192,IF(AND(Data!$N$8=2,Data!C192&lt;&gt;""),Data!C192,IF(AND(Data!$N$8=3,Data!D192&lt;&gt;""),Data!D192,IF(AND(Data!$N$8=4,Data!E192&lt;&gt;""),Data!E192,IF(AND(Data!$N$8=5,Data!F192&lt;&gt;""),Data!F192,IF(AND(Data!$N$8=6,Data!G192&lt;&gt;""),Data!G192,IF(AND(Data!$N$8=7,Data!H192&lt;&gt;""),Data!H192,IF(AND(Data!$N$8=8,Data!I192&lt;&gt;""),Data!I192,IF(AND(Data!$N$8=9,Data!J192&lt;&gt;""),Data!J192,IF(AND(Data!$N$8=10,Data!K192&lt;&gt;""),Data!K192,""))))))))))</f>
        <v/>
      </c>
      <c r="C196" s="83" t="str">
        <f>IF(AND(Data!$N$9=1,Data!B192&lt;&gt;""),Data!B192,IF(AND(Data!$N$9=2,Data!C192&lt;&gt;""),Data!C192,IF(AND(Data!$N$9=3,Data!D192&lt;&gt;""),Data!D192,IF(AND(Data!$N$9=4,Data!E192&lt;&gt;""),Data!E192,IF(AND(Data!$N$9=5,Data!F192&lt;&gt;""),Data!F192,IF(AND(Data!$N$9=6,Data!G192&lt;&gt;""),Data!G192,IF(AND(Data!$N$9=7,Data!H192&lt;&gt;""),Data!H192,IF(AND(Data!$N$9=8,Data!I192&lt;&gt;""),Data!I192,IF(AND(Data!$N$9=9,Data!J192&lt;&gt;""),Data!J192,IF(AND(Data!$N$9=10,Data!K192&lt;&gt;""),Data!K192,""))))))))))</f>
        <v/>
      </c>
      <c r="D196" s="83" t="str">
        <f>IF(AND(Data!$N$10=1,Data!B192&lt;&gt;""),Data!B192,IF(AND(Data!$N$10=2,Data!C192&lt;&gt;""),Data!C192,IF(AND(Data!$N$10=3,Data!D192&lt;&gt;""),Data!D192,IF(AND(Data!$N$10=4,Data!E192&lt;&gt;""),Data!E192,IF(AND(Data!$N$10=5,Data!F192&lt;&gt;""),Data!F192,IF(AND(Data!$N$10=6,Data!G192&lt;&gt;""),Data!G192,IF(AND(Data!$N$10=7,Data!H192&lt;&gt;""),Data!H192,IF(AND(Data!$N$10=8,Data!I192&lt;&gt;""),Data!I192,IF(AND(Data!$N$10=9,Data!J192&lt;&gt;""),Data!J192,IF(AND(Data!$N$10=10,Data!K192&lt;&gt;""),Data!K192,""))))))))))</f>
        <v/>
      </c>
      <c r="E196" s="83" t="str">
        <f>IF(AND(Data!$N$11=1,Data!B192&lt;&gt;""),Data!B192,IF(AND(Data!$N$11=2,Data!C192&lt;&gt;""),Data!C192,IF(AND(Data!$N$11=3,Data!D192&lt;&gt;""),Data!D192,IF(AND(Data!$N$11=4,Data!E192&lt;&gt;""),Data!E192,IF(AND(Data!$N$11=5,Data!F192&lt;&gt;""),Data!F192,IF(AND(Data!$N$11=6,Data!G192&lt;&gt;""),Data!G192,IF(AND(Data!$N$11=7,Data!H192&lt;&gt;""),Data!H192,IF(AND(Data!$N$11=8,Data!I192&lt;&gt;""),Data!I192,IF(AND(Data!$N$11=9,Data!J192&lt;&gt;""),Data!J192,IF(AND(Data!$N$11=10,Data!K192&lt;&gt;""),Data!K192,""))))))))))</f>
        <v/>
      </c>
      <c r="F196" s="83" t="str">
        <f>IF(AND(Data!$N$12=1,Data!B192&lt;&gt;""),Data!B192,IF(AND(Data!$N$12=2,Data!C192&lt;&gt;""),Data!C192,IF(AND(Data!$N$12=3,Data!D192&lt;&gt;""),Data!D192,IF(AND(Data!$N$12=4,Data!E192&lt;&gt;""),Data!E192,IF(AND(Data!$N$12=5,Data!F192&lt;&gt;""),Data!F192,IF(AND(Data!$N$12=6,Data!G192&lt;&gt;""),Data!G192,IF(AND(Data!$N$12=7,Data!H192&lt;&gt;""),Data!H192,IF(AND(Data!$N$12=8,Data!I192&lt;&gt;""),Data!I192,IF(AND(Data!$N$12=9,Data!J192&lt;&gt;""),Data!J192,IF(AND(Data!$N$12=10,Data!K192&lt;&gt;""),Data!K192,""))))))))))</f>
        <v/>
      </c>
      <c r="G196" s="84"/>
      <c r="H196" s="82" t="str">
        <f>IF(AND(Data!$N$14=1,Data!B192&lt;&gt;""),Data!B192,IF(AND(Data!$N$14=2,Data!C192&lt;&gt;""),Data!C192,IF(AND(Data!$N$14=3,Data!D192&lt;&gt;""),Data!D192,IF(AND(Data!$N$14=4,Data!E192&lt;&gt;""),Data!E192,IF(AND(Data!$N$14=5,Data!F192&lt;&gt;""),Data!F192,IF(AND(Data!$N$14=6,Data!G192&lt;&gt;""),Data!G192,IF(AND(Data!$N$14=7,Data!H192&lt;&gt;""),Data!H192,IF(AND(Data!$N$14=8,Data!I192&lt;&gt;""),Data!I192,IF(AND(Data!$N$14=9,Data!J192&lt;&gt;""),Data!J192,IF(AND(Data!$N$14=10,Data!K192&lt;&gt;""),Data!K192,""))))))))))</f>
        <v/>
      </c>
    </row>
    <row r="197" spans="1:8" ht="14" x14ac:dyDescent="0.15">
      <c r="A197" s="12">
        <v>1</v>
      </c>
      <c r="B197" s="82" t="str">
        <f>IF(AND(Data!$N$8=1,Data!B193&lt;&gt;""),Data!B193,IF(AND(Data!$N$8=2,Data!C193&lt;&gt;""),Data!C193,IF(AND(Data!$N$8=3,Data!D193&lt;&gt;""),Data!D193,IF(AND(Data!$N$8=4,Data!E193&lt;&gt;""),Data!E193,IF(AND(Data!$N$8=5,Data!F193&lt;&gt;""),Data!F193,IF(AND(Data!$N$8=6,Data!G193&lt;&gt;""),Data!G193,IF(AND(Data!$N$8=7,Data!H193&lt;&gt;""),Data!H193,IF(AND(Data!$N$8=8,Data!I193&lt;&gt;""),Data!I193,IF(AND(Data!$N$8=9,Data!J193&lt;&gt;""),Data!J193,IF(AND(Data!$N$8=10,Data!K193&lt;&gt;""),Data!K193,""))))))))))</f>
        <v/>
      </c>
      <c r="C197" s="83" t="str">
        <f>IF(AND(Data!$N$9=1,Data!B193&lt;&gt;""),Data!B193,IF(AND(Data!$N$9=2,Data!C193&lt;&gt;""),Data!C193,IF(AND(Data!$N$9=3,Data!D193&lt;&gt;""),Data!D193,IF(AND(Data!$N$9=4,Data!E193&lt;&gt;""),Data!E193,IF(AND(Data!$N$9=5,Data!F193&lt;&gt;""),Data!F193,IF(AND(Data!$N$9=6,Data!G193&lt;&gt;""),Data!G193,IF(AND(Data!$N$9=7,Data!H193&lt;&gt;""),Data!H193,IF(AND(Data!$N$9=8,Data!I193&lt;&gt;""),Data!I193,IF(AND(Data!$N$9=9,Data!J193&lt;&gt;""),Data!J193,IF(AND(Data!$N$9=10,Data!K193&lt;&gt;""),Data!K193,""))))))))))</f>
        <v/>
      </c>
      <c r="D197" s="83" t="str">
        <f>IF(AND(Data!$N$10=1,Data!B193&lt;&gt;""),Data!B193,IF(AND(Data!$N$10=2,Data!C193&lt;&gt;""),Data!C193,IF(AND(Data!$N$10=3,Data!D193&lt;&gt;""),Data!D193,IF(AND(Data!$N$10=4,Data!E193&lt;&gt;""),Data!E193,IF(AND(Data!$N$10=5,Data!F193&lt;&gt;""),Data!F193,IF(AND(Data!$N$10=6,Data!G193&lt;&gt;""),Data!G193,IF(AND(Data!$N$10=7,Data!H193&lt;&gt;""),Data!H193,IF(AND(Data!$N$10=8,Data!I193&lt;&gt;""),Data!I193,IF(AND(Data!$N$10=9,Data!J193&lt;&gt;""),Data!J193,IF(AND(Data!$N$10=10,Data!K193&lt;&gt;""),Data!K193,""))))))))))</f>
        <v/>
      </c>
      <c r="E197" s="83" t="str">
        <f>IF(AND(Data!$N$11=1,Data!B193&lt;&gt;""),Data!B193,IF(AND(Data!$N$11=2,Data!C193&lt;&gt;""),Data!C193,IF(AND(Data!$N$11=3,Data!D193&lt;&gt;""),Data!D193,IF(AND(Data!$N$11=4,Data!E193&lt;&gt;""),Data!E193,IF(AND(Data!$N$11=5,Data!F193&lt;&gt;""),Data!F193,IF(AND(Data!$N$11=6,Data!G193&lt;&gt;""),Data!G193,IF(AND(Data!$N$11=7,Data!H193&lt;&gt;""),Data!H193,IF(AND(Data!$N$11=8,Data!I193&lt;&gt;""),Data!I193,IF(AND(Data!$N$11=9,Data!J193&lt;&gt;""),Data!J193,IF(AND(Data!$N$11=10,Data!K193&lt;&gt;""),Data!K193,""))))))))))</f>
        <v/>
      </c>
      <c r="F197" s="83" t="str">
        <f>IF(AND(Data!$N$12=1,Data!B193&lt;&gt;""),Data!B193,IF(AND(Data!$N$12=2,Data!C193&lt;&gt;""),Data!C193,IF(AND(Data!$N$12=3,Data!D193&lt;&gt;""),Data!D193,IF(AND(Data!$N$12=4,Data!E193&lt;&gt;""),Data!E193,IF(AND(Data!$N$12=5,Data!F193&lt;&gt;""),Data!F193,IF(AND(Data!$N$12=6,Data!G193&lt;&gt;""),Data!G193,IF(AND(Data!$N$12=7,Data!H193&lt;&gt;""),Data!H193,IF(AND(Data!$N$12=8,Data!I193&lt;&gt;""),Data!I193,IF(AND(Data!$N$12=9,Data!J193&lt;&gt;""),Data!J193,IF(AND(Data!$N$12=10,Data!K193&lt;&gt;""),Data!K193,""))))))))))</f>
        <v/>
      </c>
      <c r="G197" s="84"/>
      <c r="H197" s="82" t="str">
        <f>IF(AND(Data!$N$14=1,Data!B193&lt;&gt;""),Data!B193,IF(AND(Data!$N$14=2,Data!C193&lt;&gt;""),Data!C193,IF(AND(Data!$N$14=3,Data!D193&lt;&gt;""),Data!D193,IF(AND(Data!$N$14=4,Data!E193&lt;&gt;""),Data!E193,IF(AND(Data!$N$14=5,Data!F193&lt;&gt;""),Data!F193,IF(AND(Data!$N$14=6,Data!G193&lt;&gt;""),Data!G193,IF(AND(Data!$N$14=7,Data!H193&lt;&gt;""),Data!H193,IF(AND(Data!$N$14=8,Data!I193&lt;&gt;""),Data!I193,IF(AND(Data!$N$14=9,Data!J193&lt;&gt;""),Data!J193,IF(AND(Data!$N$14=10,Data!K193&lt;&gt;""),Data!K193,""))))))))))</f>
        <v/>
      </c>
    </row>
    <row r="198" spans="1:8" ht="14" x14ac:dyDescent="0.15">
      <c r="A198" s="12">
        <v>1</v>
      </c>
      <c r="B198" s="82" t="str">
        <f>IF(AND(Data!$N$8=1,Data!B194&lt;&gt;""),Data!B194,IF(AND(Data!$N$8=2,Data!C194&lt;&gt;""),Data!C194,IF(AND(Data!$N$8=3,Data!D194&lt;&gt;""),Data!D194,IF(AND(Data!$N$8=4,Data!E194&lt;&gt;""),Data!E194,IF(AND(Data!$N$8=5,Data!F194&lt;&gt;""),Data!F194,IF(AND(Data!$N$8=6,Data!G194&lt;&gt;""),Data!G194,IF(AND(Data!$N$8=7,Data!H194&lt;&gt;""),Data!H194,IF(AND(Data!$N$8=8,Data!I194&lt;&gt;""),Data!I194,IF(AND(Data!$N$8=9,Data!J194&lt;&gt;""),Data!J194,IF(AND(Data!$N$8=10,Data!K194&lt;&gt;""),Data!K194,""))))))))))</f>
        <v/>
      </c>
      <c r="C198" s="83" t="str">
        <f>IF(AND(Data!$N$9=1,Data!B194&lt;&gt;""),Data!B194,IF(AND(Data!$N$9=2,Data!C194&lt;&gt;""),Data!C194,IF(AND(Data!$N$9=3,Data!D194&lt;&gt;""),Data!D194,IF(AND(Data!$N$9=4,Data!E194&lt;&gt;""),Data!E194,IF(AND(Data!$N$9=5,Data!F194&lt;&gt;""),Data!F194,IF(AND(Data!$N$9=6,Data!G194&lt;&gt;""),Data!G194,IF(AND(Data!$N$9=7,Data!H194&lt;&gt;""),Data!H194,IF(AND(Data!$N$9=8,Data!I194&lt;&gt;""),Data!I194,IF(AND(Data!$N$9=9,Data!J194&lt;&gt;""),Data!J194,IF(AND(Data!$N$9=10,Data!K194&lt;&gt;""),Data!K194,""))))))))))</f>
        <v/>
      </c>
      <c r="D198" s="83" t="str">
        <f>IF(AND(Data!$N$10=1,Data!B194&lt;&gt;""),Data!B194,IF(AND(Data!$N$10=2,Data!C194&lt;&gt;""),Data!C194,IF(AND(Data!$N$10=3,Data!D194&lt;&gt;""),Data!D194,IF(AND(Data!$N$10=4,Data!E194&lt;&gt;""),Data!E194,IF(AND(Data!$N$10=5,Data!F194&lt;&gt;""),Data!F194,IF(AND(Data!$N$10=6,Data!G194&lt;&gt;""),Data!G194,IF(AND(Data!$N$10=7,Data!H194&lt;&gt;""),Data!H194,IF(AND(Data!$N$10=8,Data!I194&lt;&gt;""),Data!I194,IF(AND(Data!$N$10=9,Data!J194&lt;&gt;""),Data!J194,IF(AND(Data!$N$10=10,Data!K194&lt;&gt;""),Data!K194,""))))))))))</f>
        <v/>
      </c>
      <c r="E198" s="83" t="str">
        <f>IF(AND(Data!$N$11=1,Data!B194&lt;&gt;""),Data!B194,IF(AND(Data!$N$11=2,Data!C194&lt;&gt;""),Data!C194,IF(AND(Data!$N$11=3,Data!D194&lt;&gt;""),Data!D194,IF(AND(Data!$N$11=4,Data!E194&lt;&gt;""),Data!E194,IF(AND(Data!$N$11=5,Data!F194&lt;&gt;""),Data!F194,IF(AND(Data!$N$11=6,Data!G194&lt;&gt;""),Data!G194,IF(AND(Data!$N$11=7,Data!H194&lt;&gt;""),Data!H194,IF(AND(Data!$N$11=8,Data!I194&lt;&gt;""),Data!I194,IF(AND(Data!$N$11=9,Data!J194&lt;&gt;""),Data!J194,IF(AND(Data!$N$11=10,Data!K194&lt;&gt;""),Data!K194,""))))))))))</f>
        <v/>
      </c>
      <c r="F198" s="83" t="str">
        <f>IF(AND(Data!$N$12=1,Data!B194&lt;&gt;""),Data!B194,IF(AND(Data!$N$12=2,Data!C194&lt;&gt;""),Data!C194,IF(AND(Data!$N$12=3,Data!D194&lt;&gt;""),Data!D194,IF(AND(Data!$N$12=4,Data!E194&lt;&gt;""),Data!E194,IF(AND(Data!$N$12=5,Data!F194&lt;&gt;""),Data!F194,IF(AND(Data!$N$12=6,Data!G194&lt;&gt;""),Data!G194,IF(AND(Data!$N$12=7,Data!H194&lt;&gt;""),Data!H194,IF(AND(Data!$N$12=8,Data!I194&lt;&gt;""),Data!I194,IF(AND(Data!$N$12=9,Data!J194&lt;&gt;""),Data!J194,IF(AND(Data!$N$12=10,Data!K194&lt;&gt;""),Data!K194,""))))))))))</f>
        <v/>
      </c>
      <c r="G198" s="84"/>
      <c r="H198" s="82" t="str">
        <f>IF(AND(Data!$N$14=1,Data!B194&lt;&gt;""),Data!B194,IF(AND(Data!$N$14=2,Data!C194&lt;&gt;""),Data!C194,IF(AND(Data!$N$14=3,Data!D194&lt;&gt;""),Data!D194,IF(AND(Data!$N$14=4,Data!E194&lt;&gt;""),Data!E194,IF(AND(Data!$N$14=5,Data!F194&lt;&gt;""),Data!F194,IF(AND(Data!$N$14=6,Data!G194&lt;&gt;""),Data!G194,IF(AND(Data!$N$14=7,Data!H194&lt;&gt;""),Data!H194,IF(AND(Data!$N$14=8,Data!I194&lt;&gt;""),Data!I194,IF(AND(Data!$N$14=9,Data!J194&lt;&gt;""),Data!J194,IF(AND(Data!$N$14=10,Data!K194&lt;&gt;""),Data!K194,""))))))))))</f>
        <v/>
      </c>
    </row>
    <row r="199" spans="1:8" ht="14" x14ac:dyDescent="0.15">
      <c r="A199" s="12">
        <v>1</v>
      </c>
      <c r="B199" s="82" t="str">
        <f>IF(AND(Data!$N$8=1,Data!B195&lt;&gt;""),Data!B195,IF(AND(Data!$N$8=2,Data!C195&lt;&gt;""),Data!C195,IF(AND(Data!$N$8=3,Data!D195&lt;&gt;""),Data!D195,IF(AND(Data!$N$8=4,Data!E195&lt;&gt;""),Data!E195,IF(AND(Data!$N$8=5,Data!F195&lt;&gt;""),Data!F195,IF(AND(Data!$N$8=6,Data!G195&lt;&gt;""),Data!G195,IF(AND(Data!$N$8=7,Data!H195&lt;&gt;""),Data!H195,IF(AND(Data!$N$8=8,Data!I195&lt;&gt;""),Data!I195,IF(AND(Data!$N$8=9,Data!J195&lt;&gt;""),Data!J195,IF(AND(Data!$N$8=10,Data!K195&lt;&gt;""),Data!K195,""))))))))))</f>
        <v/>
      </c>
      <c r="C199" s="83" t="str">
        <f>IF(AND(Data!$N$9=1,Data!B195&lt;&gt;""),Data!B195,IF(AND(Data!$N$9=2,Data!C195&lt;&gt;""),Data!C195,IF(AND(Data!$N$9=3,Data!D195&lt;&gt;""),Data!D195,IF(AND(Data!$N$9=4,Data!E195&lt;&gt;""),Data!E195,IF(AND(Data!$N$9=5,Data!F195&lt;&gt;""),Data!F195,IF(AND(Data!$N$9=6,Data!G195&lt;&gt;""),Data!G195,IF(AND(Data!$N$9=7,Data!H195&lt;&gt;""),Data!H195,IF(AND(Data!$N$9=8,Data!I195&lt;&gt;""),Data!I195,IF(AND(Data!$N$9=9,Data!J195&lt;&gt;""),Data!J195,IF(AND(Data!$N$9=10,Data!K195&lt;&gt;""),Data!K195,""))))))))))</f>
        <v/>
      </c>
      <c r="D199" s="83" t="str">
        <f>IF(AND(Data!$N$10=1,Data!B195&lt;&gt;""),Data!B195,IF(AND(Data!$N$10=2,Data!C195&lt;&gt;""),Data!C195,IF(AND(Data!$N$10=3,Data!D195&lt;&gt;""),Data!D195,IF(AND(Data!$N$10=4,Data!E195&lt;&gt;""),Data!E195,IF(AND(Data!$N$10=5,Data!F195&lt;&gt;""),Data!F195,IF(AND(Data!$N$10=6,Data!G195&lt;&gt;""),Data!G195,IF(AND(Data!$N$10=7,Data!H195&lt;&gt;""),Data!H195,IF(AND(Data!$N$10=8,Data!I195&lt;&gt;""),Data!I195,IF(AND(Data!$N$10=9,Data!J195&lt;&gt;""),Data!J195,IF(AND(Data!$N$10=10,Data!K195&lt;&gt;""),Data!K195,""))))))))))</f>
        <v/>
      </c>
      <c r="E199" s="83" t="str">
        <f>IF(AND(Data!$N$11=1,Data!B195&lt;&gt;""),Data!B195,IF(AND(Data!$N$11=2,Data!C195&lt;&gt;""),Data!C195,IF(AND(Data!$N$11=3,Data!D195&lt;&gt;""),Data!D195,IF(AND(Data!$N$11=4,Data!E195&lt;&gt;""),Data!E195,IF(AND(Data!$N$11=5,Data!F195&lt;&gt;""),Data!F195,IF(AND(Data!$N$11=6,Data!G195&lt;&gt;""),Data!G195,IF(AND(Data!$N$11=7,Data!H195&lt;&gt;""),Data!H195,IF(AND(Data!$N$11=8,Data!I195&lt;&gt;""),Data!I195,IF(AND(Data!$N$11=9,Data!J195&lt;&gt;""),Data!J195,IF(AND(Data!$N$11=10,Data!K195&lt;&gt;""),Data!K195,""))))))))))</f>
        <v/>
      </c>
      <c r="F199" s="83" t="str">
        <f>IF(AND(Data!$N$12=1,Data!B195&lt;&gt;""),Data!B195,IF(AND(Data!$N$12=2,Data!C195&lt;&gt;""),Data!C195,IF(AND(Data!$N$12=3,Data!D195&lt;&gt;""),Data!D195,IF(AND(Data!$N$12=4,Data!E195&lt;&gt;""),Data!E195,IF(AND(Data!$N$12=5,Data!F195&lt;&gt;""),Data!F195,IF(AND(Data!$N$12=6,Data!G195&lt;&gt;""),Data!G195,IF(AND(Data!$N$12=7,Data!H195&lt;&gt;""),Data!H195,IF(AND(Data!$N$12=8,Data!I195&lt;&gt;""),Data!I195,IF(AND(Data!$N$12=9,Data!J195&lt;&gt;""),Data!J195,IF(AND(Data!$N$12=10,Data!K195&lt;&gt;""),Data!K195,""))))))))))</f>
        <v/>
      </c>
      <c r="G199" s="84"/>
      <c r="H199" s="82" t="str">
        <f>IF(AND(Data!$N$14=1,Data!B195&lt;&gt;""),Data!B195,IF(AND(Data!$N$14=2,Data!C195&lt;&gt;""),Data!C195,IF(AND(Data!$N$14=3,Data!D195&lt;&gt;""),Data!D195,IF(AND(Data!$N$14=4,Data!E195&lt;&gt;""),Data!E195,IF(AND(Data!$N$14=5,Data!F195&lt;&gt;""),Data!F195,IF(AND(Data!$N$14=6,Data!G195&lt;&gt;""),Data!G195,IF(AND(Data!$N$14=7,Data!H195&lt;&gt;""),Data!H195,IF(AND(Data!$N$14=8,Data!I195&lt;&gt;""),Data!I195,IF(AND(Data!$N$14=9,Data!J195&lt;&gt;""),Data!J195,IF(AND(Data!$N$14=10,Data!K195&lt;&gt;""),Data!K195,""))))))))))</f>
        <v/>
      </c>
    </row>
    <row r="200" spans="1:8" ht="14" x14ac:dyDescent="0.15">
      <c r="A200" s="12">
        <v>1</v>
      </c>
      <c r="B200" s="82" t="str">
        <f>IF(AND(Data!$N$8=1,Data!B196&lt;&gt;""),Data!B196,IF(AND(Data!$N$8=2,Data!C196&lt;&gt;""),Data!C196,IF(AND(Data!$N$8=3,Data!D196&lt;&gt;""),Data!D196,IF(AND(Data!$N$8=4,Data!E196&lt;&gt;""),Data!E196,IF(AND(Data!$N$8=5,Data!F196&lt;&gt;""),Data!F196,IF(AND(Data!$N$8=6,Data!G196&lt;&gt;""),Data!G196,IF(AND(Data!$N$8=7,Data!H196&lt;&gt;""),Data!H196,IF(AND(Data!$N$8=8,Data!I196&lt;&gt;""),Data!I196,IF(AND(Data!$N$8=9,Data!J196&lt;&gt;""),Data!J196,IF(AND(Data!$N$8=10,Data!K196&lt;&gt;""),Data!K196,""))))))))))</f>
        <v/>
      </c>
      <c r="C200" s="83" t="str">
        <f>IF(AND(Data!$N$9=1,Data!B196&lt;&gt;""),Data!B196,IF(AND(Data!$N$9=2,Data!C196&lt;&gt;""),Data!C196,IF(AND(Data!$N$9=3,Data!D196&lt;&gt;""),Data!D196,IF(AND(Data!$N$9=4,Data!E196&lt;&gt;""),Data!E196,IF(AND(Data!$N$9=5,Data!F196&lt;&gt;""),Data!F196,IF(AND(Data!$N$9=6,Data!G196&lt;&gt;""),Data!G196,IF(AND(Data!$N$9=7,Data!H196&lt;&gt;""),Data!H196,IF(AND(Data!$N$9=8,Data!I196&lt;&gt;""),Data!I196,IF(AND(Data!$N$9=9,Data!J196&lt;&gt;""),Data!J196,IF(AND(Data!$N$9=10,Data!K196&lt;&gt;""),Data!K196,""))))))))))</f>
        <v/>
      </c>
      <c r="D200" s="83" t="str">
        <f>IF(AND(Data!$N$10=1,Data!B196&lt;&gt;""),Data!B196,IF(AND(Data!$N$10=2,Data!C196&lt;&gt;""),Data!C196,IF(AND(Data!$N$10=3,Data!D196&lt;&gt;""),Data!D196,IF(AND(Data!$N$10=4,Data!E196&lt;&gt;""),Data!E196,IF(AND(Data!$N$10=5,Data!F196&lt;&gt;""),Data!F196,IF(AND(Data!$N$10=6,Data!G196&lt;&gt;""),Data!G196,IF(AND(Data!$N$10=7,Data!H196&lt;&gt;""),Data!H196,IF(AND(Data!$N$10=8,Data!I196&lt;&gt;""),Data!I196,IF(AND(Data!$N$10=9,Data!J196&lt;&gt;""),Data!J196,IF(AND(Data!$N$10=10,Data!K196&lt;&gt;""),Data!K196,""))))))))))</f>
        <v/>
      </c>
      <c r="E200" s="83" t="str">
        <f>IF(AND(Data!$N$11=1,Data!B196&lt;&gt;""),Data!B196,IF(AND(Data!$N$11=2,Data!C196&lt;&gt;""),Data!C196,IF(AND(Data!$N$11=3,Data!D196&lt;&gt;""),Data!D196,IF(AND(Data!$N$11=4,Data!E196&lt;&gt;""),Data!E196,IF(AND(Data!$N$11=5,Data!F196&lt;&gt;""),Data!F196,IF(AND(Data!$N$11=6,Data!G196&lt;&gt;""),Data!G196,IF(AND(Data!$N$11=7,Data!H196&lt;&gt;""),Data!H196,IF(AND(Data!$N$11=8,Data!I196&lt;&gt;""),Data!I196,IF(AND(Data!$N$11=9,Data!J196&lt;&gt;""),Data!J196,IF(AND(Data!$N$11=10,Data!K196&lt;&gt;""),Data!K196,""))))))))))</f>
        <v/>
      </c>
      <c r="F200" s="83" t="str">
        <f>IF(AND(Data!$N$12=1,Data!B196&lt;&gt;""),Data!B196,IF(AND(Data!$N$12=2,Data!C196&lt;&gt;""),Data!C196,IF(AND(Data!$N$12=3,Data!D196&lt;&gt;""),Data!D196,IF(AND(Data!$N$12=4,Data!E196&lt;&gt;""),Data!E196,IF(AND(Data!$N$12=5,Data!F196&lt;&gt;""),Data!F196,IF(AND(Data!$N$12=6,Data!G196&lt;&gt;""),Data!G196,IF(AND(Data!$N$12=7,Data!H196&lt;&gt;""),Data!H196,IF(AND(Data!$N$12=8,Data!I196&lt;&gt;""),Data!I196,IF(AND(Data!$N$12=9,Data!J196&lt;&gt;""),Data!J196,IF(AND(Data!$N$12=10,Data!K196&lt;&gt;""),Data!K196,""))))))))))</f>
        <v/>
      </c>
      <c r="G200" s="84"/>
      <c r="H200" s="82" t="str">
        <f>IF(AND(Data!$N$14=1,Data!B196&lt;&gt;""),Data!B196,IF(AND(Data!$N$14=2,Data!C196&lt;&gt;""),Data!C196,IF(AND(Data!$N$14=3,Data!D196&lt;&gt;""),Data!D196,IF(AND(Data!$N$14=4,Data!E196&lt;&gt;""),Data!E196,IF(AND(Data!$N$14=5,Data!F196&lt;&gt;""),Data!F196,IF(AND(Data!$N$14=6,Data!G196&lt;&gt;""),Data!G196,IF(AND(Data!$N$14=7,Data!H196&lt;&gt;""),Data!H196,IF(AND(Data!$N$14=8,Data!I196&lt;&gt;""),Data!I196,IF(AND(Data!$N$14=9,Data!J196&lt;&gt;""),Data!J196,IF(AND(Data!$N$14=10,Data!K196&lt;&gt;""),Data!K196,""))))))))))</f>
        <v/>
      </c>
    </row>
    <row r="201" spans="1:8" ht="14" x14ac:dyDescent="0.15">
      <c r="A201" s="12">
        <v>1</v>
      </c>
      <c r="B201" s="82" t="str">
        <f>IF(AND(Data!$N$8=1,Data!B197&lt;&gt;""),Data!B197,IF(AND(Data!$N$8=2,Data!C197&lt;&gt;""),Data!C197,IF(AND(Data!$N$8=3,Data!D197&lt;&gt;""),Data!D197,IF(AND(Data!$N$8=4,Data!E197&lt;&gt;""),Data!E197,IF(AND(Data!$N$8=5,Data!F197&lt;&gt;""),Data!F197,IF(AND(Data!$N$8=6,Data!G197&lt;&gt;""),Data!G197,IF(AND(Data!$N$8=7,Data!H197&lt;&gt;""),Data!H197,IF(AND(Data!$N$8=8,Data!I197&lt;&gt;""),Data!I197,IF(AND(Data!$N$8=9,Data!J197&lt;&gt;""),Data!J197,IF(AND(Data!$N$8=10,Data!K197&lt;&gt;""),Data!K197,""))))))))))</f>
        <v/>
      </c>
      <c r="C201" s="83" t="str">
        <f>IF(AND(Data!$N$9=1,Data!B197&lt;&gt;""),Data!B197,IF(AND(Data!$N$9=2,Data!C197&lt;&gt;""),Data!C197,IF(AND(Data!$N$9=3,Data!D197&lt;&gt;""),Data!D197,IF(AND(Data!$N$9=4,Data!E197&lt;&gt;""),Data!E197,IF(AND(Data!$N$9=5,Data!F197&lt;&gt;""),Data!F197,IF(AND(Data!$N$9=6,Data!G197&lt;&gt;""),Data!G197,IF(AND(Data!$N$9=7,Data!H197&lt;&gt;""),Data!H197,IF(AND(Data!$N$9=8,Data!I197&lt;&gt;""),Data!I197,IF(AND(Data!$N$9=9,Data!J197&lt;&gt;""),Data!J197,IF(AND(Data!$N$9=10,Data!K197&lt;&gt;""),Data!K197,""))))))))))</f>
        <v/>
      </c>
      <c r="D201" s="83" t="str">
        <f>IF(AND(Data!$N$10=1,Data!B197&lt;&gt;""),Data!B197,IF(AND(Data!$N$10=2,Data!C197&lt;&gt;""),Data!C197,IF(AND(Data!$N$10=3,Data!D197&lt;&gt;""),Data!D197,IF(AND(Data!$N$10=4,Data!E197&lt;&gt;""),Data!E197,IF(AND(Data!$N$10=5,Data!F197&lt;&gt;""),Data!F197,IF(AND(Data!$N$10=6,Data!G197&lt;&gt;""),Data!G197,IF(AND(Data!$N$10=7,Data!H197&lt;&gt;""),Data!H197,IF(AND(Data!$N$10=8,Data!I197&lt;&gt;""),Data!I197,IF(AND(Data!$N$10=9,Data!J197&lt;&gt;""),Data!J197,IF(AND(Data!$N$10=10,Data!K197&lt;&gt;""),Data!K197,""))))))))))</f>
        <v/>
      </c>
      <c r="E201" s="83" t="str">
        <f>IF(AND(Data!$N$11=1,Data!B197&lt;&gt;""),Data!B197,IF(AND(Data!$N$11=2,Data!C197&lt;&gt;""),Data!C197,IF(AND(Data!$N$11=3,Data!D197&lt;&gt;""),Data!D197,IF(AND(Data!$N$11=4,Data!E197&lt;&gt;""),Data!E197,IF(AND(Data!$N$11=5,Data!F197&lt;&gt;""),Data!F197,IF(AND(Data!$N$11=6,Data!G197&lt;&gt;""),Data!G197,IF(AND(Data!$N$11=7,Data!H197&lt;&gt;""),Data!H197,IF(AND(Data!$N$11=8,Data!I197&lt;&gt;""),Data!I197,IF(AND(Data!$N$11=9,Data!J197&lt;&gt;""),Data!J197,IF(AND(Data!$N$11=10,Data!K197&lt;&gt;""),Data!K197,""))))))))))</f>
        <v/>
      </c>
      <c r="F201" s="83" t="str">
        <f>IF(AND(Data!$N$12=1,Data!B197&lt;&gt;""),Data!B197,IF(AND(Data!$N$12=2,Data!C197&lt;&gt;""),Data!C197,IF(AND(Data!$N$12=3,Data!D197&lt;&gt;""),Data!D197,IF(AND(Data!$N$12=4,Data!E197&lt;&gt;""),Data!E197,IF(AND(Data!$N$12=5,Data!F197&lt;&gt;""),Data!F197,IF(AND(Data!$N$12=6,Data!G197&lt;&gt;""),Data!G197,IF(AND(Data!$N$12=7,Data!H197&lt;&gt;""),Data!H197,IF(AND(Data!$N$12=8,Data!I197&lt;&gt;""),Data!I197,IF(AND(Data!$N$12=9,Data!J197&lt;&gt;""),Data!J197,IF(AND(Data!$N$12=10,Data!K197&lt;&gt;""),Data!K197,""))))))))))</f>
        <v/>
      </c>
      <c r="G201" s="84"/>
      <c r="H201" s="82" t="str">
        <f>IF(AND(Data!$N$14=1,Data!B197&lt;&gt;""),Data!B197,IF(AND(Data!$N$14=2,Data!C197&lt;&gt;""),Data!C197,IF(AND(Data!$N$14=3,Data!D197&lt;&gt;""),Data!D197,IF(AND(Data!$N$14=4,Data!E197&lt;&gt;""),Data!E197,IF(AND(Data!$N$14=5,Data!F197&lt;&gt;""),Data!F197,IF(AND(Data!$N$14=6,Data!G197&lt;&gt;""),Data!G197,IF(AND(Data!$N$14=7,Data!H197&lt;&gt;""),Data!H197,IF(AND(Data!$N$14=8,Data!I197&lt;&gt;""),Data!I197,IF(AND(Data!$N$14=9,Data!J197&lt;&gt;""),Data!J197,IF(AND(Data!$N$14=10,Data!K197&lt;&gt;""),Data!K197,""))))))))))</f>
        <v/>
      </c>
    </row>
    <row r="202" spans="1:8" ht="14" x14ac:dyDescent="0.15">
      <c r="A202" s="12">
        <v>1</v>
      </c>
      <c r="B202" s="82" t="str">
        <f>IF(AND(Data!$N$8=1,Data!B198&lt;&gt;""),Data!B198,IF(AND(Data!$N$8=2,Data!C198&lt;&gt;""),Data!C198,IF(AND(Data!$N$8=3,Data!D198&lt;&gt;""),Data!D198,IF(AND(Data!$N$8=4,Data!E198&lt;&gt;""),Data!E198,IF(AND(Data!$N$8=5,Data!F198&lt;&gt;""),Data!F198,IF(AND(Data!$N$8=6,Data!G198&lt;&gt;""),Data!G198,IF(AND(Data!$N$8=7,Data!H198&lt;&gt;""),Data!H198,IF(AND(Data!$N$8=8,Data!I198&lt;&gt;""),Data!I198,IF(AND(Data!$N$8=9,Data!J198&lt;&gt;""),Data!J198,IF(AND(Data!$N$8=10,Data!K198&lt;&gt;""),Data!K198,""))))))))))</f>
        <v/>
      </c>
      <c r="C202" s="83" t="str">
        <f>IF(AND(Data!$N$9=1,Data!B198&lt;&gt;""),Data!B198,IF(AND(Data!$N$9=2,Data!C198&lt;&gt;""),Data!C198,IF(AND(Data!$N$9=3,Data!D198&lt;&gt;""),Data!D198,IF(AND(Data!$N$9=4,Data!E198&lt;&gt;""),Data!E198,IF(AND(Data!$N$9=5,Data!F198&lt;&gt;""),Data!F198,IF(AND(Data!$N$9=6,Data!G198&lt;&gt;""),Data!G198,IF(AND(Data!$N$9=7,Data!H198&lt;&gt;""),Data!H198,IF(AND(Data!$N$9=8,Data!I198&lt;&gt;""),Data!I198,IF(AND(Data!$N$9=9,Data!J198&lt;&gt;""),Data!J198,IF(AND(Data!$N$9=10,Data!K198&lt;&gt;""),Data!K198,""))))))))))</f>
        <v/>
      </c>
      <c r="D202" s="83" t="str">
        <f>IF(AND(Data!$N$10=1,Data!B198&lt;&gt;""),Data!B198,IF(AND(Data!$N$10=2,Data!C198&lt;&gt;""),Data!C198,IF(AND(Data!$N$10=3,Data!D198&lt;&gt;""),Data!D198,IF(AND(Data!$N$10=4,Data!E198&lt;&gt;""),Data!E198,IF(AND(Data!$N$10=5,Data!F198&lt;&gt;""),Data!F198,IF(AND(Data!$N$10=6,Data!G198&lt;&gt;""),Data!G198,IF(AND(Data!$N$10=7,Data!H198&lt;&gt;""),Data!H198,IF(AND(Data!$N$10=8,Data!I198&lt;&gt;""),Data!I198,IF(AND(Data!$N$10=9,Data!J198&lt;&gt;""),Data!J198,IF(AND(Data!$N$10=10,Data!K198&lt;&gt;""),Data!K198,""))))))))))</f>
        <v/>
      </c>
      <c r="E202" s="83" t="str">
        <f>IF(AND(Data!$N$11=1,Data!B198&lt;&gt;""),Data!B198,IF(AND(Data!$N$11=2,Data!C198&lt;&gt;""),Data!C198,IF(AND(Data!$N$11=3,Data!D198&lt;&gt;""),Data!D198,IF(AND(Data!$N$11=4,Data!E198&lt;&gt;""),Data!E198,IF(AND(Data!$N$11=5,Data!F198&lt;&gt;""),Data!F198,IF(AND(Data!$N$11=6,Data!G198&lt;&gt;""),Data!G198,IF(AND(Data!$N$11=7,Data!H198&lt;&gt;""),Data!H198,IF(AND(Data!$N$11=8,Data!I198&lt;&gt;""),Data!I198,IF(AND(Data!$N$11=9,Data!J198&lt;&gt;""),Data!J198,IF(AND(Data!$N$11=10,Data!K198&lt;&gt;""),Data!K198,""))))))))))</f>
        <v/>
      </c>
      <c r="F202" s="83" t="str">
        <f>IF(AND(Data!$N$12=1,Data!B198&lt;&gt;""),Data!B198,IF(AND(Data!$N$12=2,Data!C198&lt;&gt;""),Data!C198,IF(AND(Data!$N$12=3,Data!D198&lt;&gt;""),Data!D198,IF(AND(Data!$N$12=4,Data!E198&lt;&gt;""),Data!E198,IF(AND(Data!$N$12=5,Data!F198&lt;&gt;""),Data!F198,IF(AND(Data!$N$12=6,Data!G198&lt;&gt;""),Data!G198,IF(AND(Data!$N$12=7,Data!H198&lt;&gt;""),Data!H198,IF(AND(Data!$N$12=8,Data!I198&lt;&gt;""),Data!I198,IF(AND(Data!$N$12=9,Data!J198&lt;&gt;""),Data!J198,IF(AND(Data!$N$12=10,Data!K198&lt;&gt;""),Data!K198,""))))))))))</f>
        <v/>
      </c>
      <c r="G202" s="84"/>
      <c r="H202" s="82" t="str">
        <f>IF(AND(Data!$N$14=1,Data!B198&lt;&gt;""),Data!B198,IF(AND(Data!$N$14=2,Data!C198&lt;&gt;""),Data!C198,IF(AND(Data!$N$14=3,Data!D198&lt;&gt;""),Data!D198,IF(AND(Data!$N$14=4,Data!E198&lt;&gt;""),Data!E198,IF(AND(Data!$N$14=5,Data!F198&lt;&gt;""),Data!F198,IF(AND(Data!$N$14=6,Data!G198&lt;&gt;""),Data!G198,IF(AND(Data!$N$14=7,Data!H198&lt;&gt;""),Data!H198,IF(AND(Data!$N$14=8,Data!I198&lt;&gt;""),Data!I198,IF(AND(Data!$N$14=9,Data!J198&lt;&gt;""),Data!J198,IF(AND(Data!$N$14=10,Data!K198&lt;&gt;""),Data!K198,""))))))))))</f>
        <v/>
      </c>
    </row>
    <row r="203" spans="1:8" ht="14" x14ac:dyDescent="0.15">
      <c r="A203" s="12">
        <v>1</v>
      </c>
      <c r="B203" s="82" t="str">
        <f>IF(AND(Data!$N$8=1,Data!B199&lt;&gt;""),Data!B199,IF(AND(Data!$N$8=2,Data!C199&lt;&gt;""),Data!C199,IF(AND(Data!$N$8=3,Data!D199&lt;&gt;""),Data!D199,IF(AND(Data!$N$8=4,Data!E199&lt;&gt;""),Data!E199,IF(AND(Data!$N$8=5,Data!F199&lt;&gt;""),Data!F199,IF(AND(Data!$N$8=6,Data!G199&lt;&gt;""),Data!G199,IF(AND(Data!$N$8=7,Data!H199&lt;&gt;""),Data!H199,IF(AND(Data!$N$8=8,Data!I199&lt;&gt;""),Data!I199,IF(AND(Data!$N$8=9,Data!J199&lt;&gt;""),Data!J199,IF(AND(Data!$N$8=10,Data!K199&lt;&gt;""),Data!K199,""))))))))))</f>
        <v/>
      </c>
      <c r="C203" s="83" t="str">
        <f>IF(AND(Data!$N$9=1,Data!B199&lt;&gt;""),Data!B199,IF(AND(Data!$N$9=2,Data!C199&lt;&gt;""),Data!C199,IF(AND(Data!$N$9=3,Data!D199&lt;&gt;""),Data!D199,IF(AND(Data!$N$9=4,Data!E199&lt;&gt;""),Data!E199,IF(AND(Data!$N$9=5,Data!F199&lt;&gt;""),Data!F199,IF(AND(Data!$N$9=6,Data!G199&lt;&gt;""),Data!G199,IF(AND(Data!$N$9=7,Data!H199&lt;&gt;""),Data!H199,IF(AND(Data!$N$9=8,Data!I199&lt;&gt;""),Data!I199,IF(AND(Data!$N$9=9,Data!J199&lt;&gt;""),Data!J199,IF(AND(Data!$N$9=10,Data!K199&lt;&gt;""),Data!K199,""))))))))))</f>
        <v/>
      </c>
      <c r="D203" s="83" t="str">
        <f>IF(AND(Data!$N$10=1,Data!B199&lt;&gt;""),Data!B199,IF(AND(Data!$N$10=2,Data!C199&lt;&gt;""),Data!C199,IF(AND(Data!$N$10=3,Data!D199&lt;&gt;""),Data!D199,IF(AND(Data!$N$10=4,Data!E199&lt;&gt;""),Data!E199,IF(AND(Data!$N$10=5,Data!F199&lt;&gt;""),Data!F199,IF(AND(Data!$N$10=6,Data!G199&lt;&gt;""),Data!G199,IF(AND(Data!$N$10=7,Data!H199&lt;&gt;""),Data!H199,IF(AND(Data!$N$10=8,Data!I199&lt;&gt;""),Data!I199,IF(AND(Data!$N$10=9,Data!J199&lt;&gt;""),Data!J199,IF(AND(Data!$N$10=10,Data!K199&lt;&gt;""),Data!K199,""))))))))))</f>
        <v/>
      </c>
      <c r="E203" s="83" t="str">
        <f>IF(AND(Data!$N$11=1,Data!B199&lt;&gt;""),Data!B199,IF(AND(Data!$N$11=2,Data!C199&lt;&gt;""),Data!C199,IF(AND(Data!$N$11=3,Data!D199&lt;&gt;""),Data!D199,IF(AND(Data!$N$11=4,Data!E199&lt;&gt;""),Data!E199,IF(AND(Data!$N$11=5,Data!F199&lt;&gt;""),Data!F199,IF(AND(Data!$N$11=6,Data!G199&lt;&gt;""),Data!G199,IF(AND(Data!$N$11=7,Data!H199&lt;&gt;""),Data!H199,IF(AND(Data!$N$11=8,Data!I199&lt;&gt;""),Data!I199,IF(AND(Data!$N$11=9,Data!J199&lt;&gt;""),Data!J199,IF(AND(Data!$N$11=10,Data!K199&lt;&gt;""),Data!K199,""))))))))))</f>
        <v/>
      </c>
      <c r="F203" s="83" t="str">
        <f>IF(AND(Data!$N$12=1,Data!B199&lt;&gt;""),Data!B199,IF(AND(Data!$N$12=2,Data!C199&lt;&gt;""),Data!C199,IF(AND(Data!$N$12=3,Data!D199&lt;&gt;""),Data!D199,IF(AND(Data!$N$12=4,Data!E199&lt;&gt;""),Data!E199,IF(AND(Data!$N$12=5,Data!F199&lt;&gt;""),Data!F199,IF(AND(Data!$N$12=6,Data!G199&lt;&gt;""),Data!G199,IF(AND(Data!$N$12=7,Data!H199&lt;&gt;""),Data!H199,IF(AND(Data!$N$12=8,Data!I199&lt;&gt;""),Data!I199,IF(AND(Data!$N$12=9,Data!J199&lt;&gt;""),Data!J199,IF(AND(Data!$N$12=10,Data!K199&lt;&gt;""),Data!K199,""))))))))))</f>
        <v/>
      </c>
      <c r="G203" s="84"/>
      <c r="H203" s="82" t="str">
        <f>IF(AND(Data!$N$14=1,Data!B199&lt;&gt;""),Data!B199,IF(AND(Data!$N$14=2,Data!C199&lt;&gt;""),Data!C199,IF(AND(Data!$N$14=3,Data!D199&lt;&gt;""),Data!D199,IF(AND(Data!$N$14=4,Data!E199&lt;&gt;""),Data!E199,IF(AND(Data!$N$14=5,Data!F199&lt;&gt;""),Data!F199,IF(AND(Data!$N$14=6,Data!G199&lt;&gt;""),Data!G199,IF(AND(Data!$N$14=7,Data!H199&lt;&gt;""),Data!H199,IF(AND(Data!$N$14=8,Data!I199&lt;&gt;""),Data!I199,IF(AND(Data!$N$14=9,Data!J199&lt;&gt;""),Data!J199,IF(AND(Data!$N$14=10,Data!K199&lt;&gt;""),Data!K199,""))))))))))</f>
        <v/>
      </c>
    </row>
    <row r="204" spans="1:8" ht="14" x14ac:dyDescent="0.15">
      <c r="A204" s="12">
        <v>1</v>
      </c>
      <c r="B204" s="82" t="str">
        <f>IF(AND(Data!$N$8=1,Data!B200&lt;&gt;""),Data!B200,IF(AND(Data!$N$8=2,Data!C200&lt;&gt;""),Data!C200,IF(AND(Data!$N$8=3,Data!D200&lt;&gt;""),Data!D200,IF(AND(Data!$N$8=4,Data!E200&lt;&gt;""),Data!E200,IF(AND(Data!$N$8=5,Data!F200&lt;&gt;""),Data!F200,IF(AND(Data!$N$8=6,Data!G200&lt;&gt;""),Data!G200,IF(AND(Data!$N$8=7,Data!H200&lt;&gt;""),Data!H200,IF(AND(Data!$N$8=8,Data!I200&lt;&gt;""),Data!I200,IF(AND(Data!$N$8=9,Data!J200&lt;&gt;""),Data!J200,IF(AND(Data!$N$8=10,Data!K200&lt;&gt;""),Data!K200,""))))))))))</f>
        <v/>
      </c>
      <c r="C204" s="83" t="str">
        <f>IF(AND(Data!$N$9=1,Data!B200&lt;&gt;""),Data!B200,IF(AND(Data!$N$9=2,Data!C200&lt;&gt;""),Data!C200,IF(AND(Data!$N$9=3,Data!D200&lt;&gt;""),Data!D200,IF(AND(Data!$N$9=4,Data!E200&lt;&gt;""),Data!E200,IF(AND(Data!$N$9=5,Data!F200&lt;&gt;""),Data!F200,IF(AND(Data!$N$9=6,Data!G200&lt;&gt;""),Data!G200,IF(AND(Data!$N$9=7,Data!H200&lt;&gt;""),Data!H200,IF(AND(Data!$N$9=8,Data!I200&lt;&gt;""),Data!I200,IF(AND(Data!$N$9=9,Data!J200&lt;&gt;""),Data!J200,IF(AND(Data!$N$9=10,Data!K200&lt;&gt;""),Data!K200,""))))))))))</f>
        <v/>
      </c>
      <c r="D204" s="83" t="str">
        <f>IF(AND(Data!$N$10=1,Data!B200&lt;&gt;""),Data!B200,IF(AND(Data!$N$10=2,Data!C200&lt;&gt;""),Data!C200,IF(AND(Data!$N$10=3,Data!D200&lt;&gt;""),Data!D200,IF(AND(Data!$N$10=4,Data!E200&lt;&gt;""),Data!E200,IF(AND(Data!$N$10=5,Data!F200&lt;&gt;""),Data!F200,IF(AND(Data!$N$10=6,Data!G200&lt;&gt;""),Data!G200,IF(AND(Data!$N$10=7,Data!H200&lt;&gt;""),Data!H200,IF(AND(Data!$N$10=8,Data!I200&lt;&gt;""),Data!I200,IF(AND(Data!$N$10=9,Data!J200&lt;&gt;""),Data!J200,IF(AND(Data!$N$10=10,Data!K200&lt;&gt;""),Data!K200,""))))))))))</f>
        <v/>
      </c>
      <c r="E204" s="83" t="str">
        <f>IF(AND(Data!$N$11=1,Data!B200&lt;&gt;""),Data!B200,IF(AND(Data!$N$11=2,Data!C200&lt;&gt;""),Data!C200,IF(AND(Data!$N$11=3,Data!D200&lt;&gt;""),Data!D200,IF(AND(Data!$N$11=4,Data!E200&lt;&gt;""),Data!E200,IF(AND(Data!$N$11=5,Data!F200&lt;&gt;""),Data!F200,IF(AND(Data!$N$11=6,Data!G200&lt;&gt;""),Data!G200,IF(AND(Data!$N$11=7,Data!H200&lt;&gt;""),Data!H200,IF(AND(Data!$N$11=8,Data!I200&lt;&gt;""),Data!I200,IF(AND(Data!$N$11=9,Data!J200&lt;&gt;""),Data!J200,IF(AND(Data!$N$11=10,Data!K200&lt;&gt;""),Data!K200,""))))))))))</f>
        <v/>
      </c>
      <c r="F204" s="83" t="str">
        <f>IF(AND(Data!$N$12=1,Data!B200&lt;&gt;""),Data!B200,IF(AND(Data!$N$12=2,Data!C200&lt;&gt;""),Data!C200,IF(AND(Data!$N$12=3,Data!D200&lt;&gt;""),Data!D200,IF(AND(Data!$N$12=4,Data!E200&lt;&gt;""),Data!E200,IF(AND(Data!$N$12=5,Data!F200&lt;&gt;""),Data!F200,IF(AND(Data!$N$12=6,Data!G200&lt;&gt;""),Data!G200,IF(AND(Data!$N$12=7,Data!H200&lt;&gt;""),Data!H200,IF(AND(Data!$N$12=8,Data!I200&lt;&gt;""),Data!I200,IF(AND(Data!$N$12=9,Data!J200&lt;&gt;""),Data!J200,IF(AND(Data!$N$12=10,Data!K200&lt;&gt;""),Data!K200,""))))))))))</f>
        <v/>
      </c>
      <c r="G204" s="84"/>
      <c r="H204" s="82" t="str">
        <f>IF(AND(Data!$N$14=1,Data!B200&lt;&gt;""),Data!B200,IF(AND(Data!$N$14=2,Data!C200&lt;&gt;""),Data!C200,IF(AND(Data!$N$14=3,Data!D200&lt;&gt;""),Data!D200,IF(AND(Data!$N$14=4,Data!E200&lt;&gt;""),Data!E200,IF(AND(Data!$N$14=5,Data!F200&lt;&gt;""),Data!F200,IF(AND(Data!$N$14=6,Data!G200&lt;&gt;""),Data!G200,IF(AND(Data!$N$14=7,Data!H200&lt;&gt;""),Data!H200,IF(AND(Data!$N$14=8,Data!I200&lt;&gt;""),Data!I200,IF(AND(Data!$N$14=9,Data!J200&lt;&gt;""),Data!J200,IF(AND(Data!$N$14=10,Data!K200&lt;&gt;""),Data!K200,""))))))))))</f>
        <v/>
      </c>
    </row>
    <row r="205" spans="1:8" ht="14" x14ac:dyDescent="0.15">
      <c r="A205" s="12">
        <v>1</v>
      </c>
      <c r="B205" s="82" t="str">
        <f>IF(AND(Data!$N$8=1,Data!B201&lt;&gt;""),Data!B201,IF(AND(Data!$N$8=2,Data!C201&lt;&gt;""),Data!C201,IF(AND(Data!$N$8=3,Data!D201&lt;&gt;""),Data!D201,IF(AND(Data!$N$8=4,Data!E201&lt;&gt;""),Data!E201,IF(AND(Data!$N$8=5,Data!F201&lt;&gt;""),Data!F201,IF(AND(Data!$N$8=6,Data!G201&lt;&gt;""),Data!G201,IF(AND(Data!$N$8=7,Data!H201&lt;&gt;""),Data!H201,IF(AND(Data!$N$8=8,Data!I201&lt;&gt;""),Data!I201,IF(AND(Data!$N$8=9,Data!J201&lt;&gt;""),Data!J201,IF(AND(Data!$N$8=10,Data!K201&lt;&gt;""),Data!K201,""))))))))))</f>
        <v/>
      </c>
      <c r="C205" s="83" t="str">
        <f>IF(AND(Data!$N$9=1,Data!B201&lt;&gt;""),Data!B201,IF(AND(Data!$N$9=2,Data!C201&lt;&gt;""),Data!C201,IF(AND(Data!$N$9=3,Data!D201&lt;&gt;""),Data!D201,IF(AND(Data!$N$9=4,Data!E201&lt;&gt;""),Data!E201,IF(AND(Data!$N$9=5,Data!F201&lt;&gt;""),Data!F201,IF(AND(Data!$N$9=6,Data!G201&lt;&gt;""),Data!G201,IF(AND(Data!$N$9=7,Data!H201&lt;&gt;""),Data!H201,IF(AND(Data!$N$9=8,Data!I201&lt;&gt;""),Data!I201,IF(AND(Data!$N$9=9,Data!J201&lt;&gt;""),Data!J201,IF(AND(Data!$N$9=10,Data!K201&lt;&gt;""),Data!K201,""))))))))))</f>
        <v/>
      </c>
      <c r="D205" s="83" t="str">
        <f>IF(AND(Data!$N$10=1,Data!B201&lt;&gt;""),Data!B201,IF(AND(Data!$N$10=2,Data!C201&lt;&gt;""),Data!C201,IF(AND(Data!$N$10=3,Data!D201&lt;&gt;""),Data!D201,IF(AND(Data!$N$10=4,Data!E201&lt;&gt;""),Data!E201,IF(AND(Data!$N$10=5,Data!F201&lt;&gt;""),Data!F201,IF(AND(Data!$N$10=6,Data!G201&lt;&gt;""),Data!G201,IF(AND(Data!$N$10=7,Data!H201&lt;&gt;""),Data!H201,IF(AND(Data!$N$10=8,Data!I201&lt;&gt;""),Data!I201,IF(AND(Data!$N$10=9,Data!J201&lt;&gt;""),Data!J201,IF(AND(Data!$N$10=10,Data!K201&lt;&gt;""),Data!K201,""))))))))))</f>
        <v/>
      </c>
      <c r="E205" s="83" t="str">
        <f>IF(AND(Data!$N$11=1,Data!B201&lt;&gt;""),Data!B201,IF(AND(Data!$N$11=2,Data!C201&lt;&gt;""),Data!C201,IF(AND(Data!$N$11=3,Data!D201&lt;&gt;""),Data!D201,IF(AND(Data!$N$11=4,Data!E201&lt;&gt;""),Data!E201,IF(AND(Data!$N$11=5,Data!F201&lt;&gt;""),Data!F201,IF(AND(Data!$N$11=6,Data!G201&lt;&gt;""),Data!G201,IF(AND(Data!$N$11=7,Data!H201&lt;&gt;""),Data!H201,IF(AND(Data!$N$11=8,Data!I201&lt;&gt;""),Data!I201,IF(AND(Data!$N$11=9,Data!J201&lt;&gt;""),Data!J201,IF(AND(Data!$N$11=10,Data!K201&lt;&gt;""),Data!K201,""))))))))))</f>
        <v/>
      </c>
      <c r="F205" s="83" t="str">
        <f>IF(AND(Data!$N$12=1,Data!B201&lt;&gt;""),Data!B201,IF(AND(Data!$N$12=2,Data!C201&lt;&gt;""),Data!C201,IF(AND(Data!$N$12=3,Data!D201&lt;&gt;""),Data!D201,IF(AND(Data!$N$12=4,Data!E201&lt;&gt;""),Data!E201,IF(AND(Data!$N$12=5,Data!F201&lt;&gt;""),Data!F201,IF(AND(Data!$N$12=6,Data!G201&lt;&gt;""),Data!G201,IF(AND(Data!$N$12=7,Data!H201&lt;&gt;""),Data!H201,IF(AND(Data!$N$12=8,Data!I201&lt;&gt;""),Data!I201,IF(AND(Data!$N$12=9,Data!J201&lt;&gt;""),Data!J201,IF(AND(Data!$N$12=10,Data!K201&lt;&gt;""),Data!K201,""))))))))))</f>
        <v/>
      </c>
      <c r="G205" s="84"/>
      <c r="H205" s="82" t="str">
        <f>IF(AND(Data!$N$14=1,Data!B201&lt;&gt;""),Data!B201,IF(AND(Data!$N$14=2,Data!C201&lt;&gt;""),Data!C201,IF(AND(Data!$N$14=3,Data!D201&lt;&gt;""),Data!D201,IF(AND(Data!$N$14=4,Data!E201&lt;&gt;""),Data!E201,IF(AND(Data!$N$14=5,Data!F201&lt;&gt;""),Data!F201,IF(AND(Data!$N$14=6,Data!G201&lt;&gt;""),Data!G201,IF(AND(Data!$N$14=7,Data!H201&lt;&gt;""),Data!H201,IF(AND(Data!$N$14=8,Data!I201&lt;&gt;""),Data!I201,IF(AND(Data!$N$14=9,Data!J201&lt;&gt;""),Data!J201,IF(AND(Data!$N$14=10,Data!K201&lt;&gt;""),Data!K201,""))))))))))</f>
        <v/>
      </c>
    </row>
    <row r="206" spans="1:8" ht="14" x14ac:dyDescent="0.15">
      <c r="A206" s="12">
        <v>1</v>
      </c>
      <c r="B206" s="82" t="str">
        <f>IF(AND(Data!$N$8=1,Data!B202&lt;&gt;""),Data!B202,IF(AND(Data!$N$8=2,Data!C202&lt;&gt;""),Data!C202,IF(AND(Data!$N$8=3,Data!D202&lt;&gt;""),Data!D202,IF(AND(Data!$N$8=4,Data!E202&lt;&gt;""),Data!E202,IF(AND(Data!$N$8=5,Data!F202&lt;&gt;""),Data!F202,IF(AND(Data!$N$8=6,Data!G202&lt;&gt;""),Data!G202,IF(AND(Data!$N$8=7,Data!H202&lt;&gt;""),Data!H202,IF(AND(Data!$N$8=8,Data!I202&lt;&gt;""),Data!I202,IF(AND(Data!$N$8=9,Data!J202&lt;&gt;""),Data!J202,IF(AND(Data!$N$8=10,Data!K202&lt;&gt;""),Data!K202,""))))))))))</f>
        <v/>
      </c>
      <c r="C206" s="83" t="str">
        <f>IF(AND(Data!$N$9=1,Data!B202&lt;&gt;""),Data!B202,IF(AND(Data!$N$9=2,Data!C202&lt;&gt;""),Data!C202,IF(AND(Data!$N$9=3,Data!D202&lt;&gt;""),Data!D202,IF(AND(Data!$N$9=4,Data!E202&lt;&gt;""),Data!E202,IF(AND(Data!$N$9=5,Data!F202&lt;&gt;""),Data!F202,IF(AND(Data!$N$9=6,Data!G202&lt;&gt;""),Data!G202,IF(AND(Data!$N$9=7,Data!H202&lt;&gt;""),Data!H202,IF(AND(Data!$N$9=8,Data!I202&lt;&gt;""),Data!I202,IF(AND(Data!$N$9=9,Data!J202&lt;&gt;""),Data!J202,IF(AND(Data!$N$9=10,Data!K202&lt;&gt;""),Data!K202,""))))))))))</f>
        <v/>
      </c>
      <c r="D206" s="83" t="str">
        <f>IF(AND(Data!$N$10=1,Data!B202&lt;&gt;""),Data!B202,IF(AND(Data!$N$10=2,Data!C202&lt;&gt;""),Data!C202,IF(AND(Data!$N$10=3,Data!D202&lt;&gt;""),Data!D202,IF(AND(Data!$N$10=4,Data!E202&lt;&gt;""),Data!E202,IF(AND(Data!$N$10=5,Data!F202&lt;&gt;""),Data!F202,IF(AND(Data!$N$10=6,Data!G202&lt;&gt;""),Data!G202,IF(AND(Data!$N$10=7,Data!H202&lt;&gt;""),Data!H202,IF(AND(Data!$N$10=8,Data!I202&lt;&gt;""),Data!I202,IF(AND(Data!$N$10=9,Data!J202&lt;&gt;""),Data!J202,IF(AND(Data!$N$10=10,Data!K202&lt;&gt;""),Data!K202,""))))))))))</f>
        <v/>
      </c>
      <c r="E206" s="83" t="str">
        <f>IF(AND(Data!$N$11=1,Data!B202&lt;&gt;""),Data!B202,IF(AND(Data!$N$11=2,Data!C202&lt;&gt;""),Data!C202,IF(AND(Data!$N$11=3,Data!D202&lt;&gt;""),Data!D202,IF(AND(Data!$N$11=4,Data!E202&lt;&gt;""),Data!E202,IF(AND(Data!$N$11=5,Data!F202&lt;&gt;""),Data!F202,IF(AND(Data!$N$11=6,Data!G202&lt;&gt;""),Data!G202,IF(AND(Data!$N$11=7,Data!H202&lt;&gt;""),Data!H202,IF(AND(Data!$N$11=8,Data!I202&lt;&gt;""),Data!I202,IF(AND(Data!$N$11=9,Data!J202&lt;&gt;""),Data!J202,IF(AND(Data!$N$11=10,Data!K202&lt;&gt;""),Data!K202,""))))))))))</f>
        <v/>
      </c>
      <c r="F206" s="83" t="str">
        <f>IF(AND(Data!$N$12=1,Data!B202&lt;&gt;""),Data!B202,IF(AND(Data!$N$12=2,Data!C202&lt;&gt;""),Data!C202,IF(AND(Data!$N$12=3,Data!D202&lt;&gt;""),Data!D202,IF(AND(Data!$N$12=4,Data!E202&lt;&gt;""),Data!E202,IF(AND(Data!$N$12=5,Data!F202&lt;&gt;""),Data!F202,IF(AND(Data!$N$12=6,Data!G202&lt;&gt;""),Data!G202,IF(AND(Data!$N$12=7,Data!H202&lt;&gt;""),Data!H202,IF(AND(Data!$N$12=8,Data!I202&lt;&gt;""),Data!I202,IF(AND(Data!$N$12=9,Data!J202&lt;&gt;""),Data!J202,IF(AND(Data!$N$12=10,Data!K202&lt;&gt;""),Data!K202,""))))))))))</f>
        <v/>
      </c>
      <c r="G206" s="84"/>
      <c r="H206" s="82" t="str">
        <f>IF(AND(Data!$N$14=1,Data!B202&lt;&gt;""),Data!B202,IF(AND(Data!$N$14=2,Data!C202&lt;&gt;""),Data!C202,IF(AND(Data!$N$14=3,Data!D202&lt;&gt;""),Data!D202,IF(AND(Data!$N$14=4,Data!E202&lt;&gt;""),Data!E202,IF(AND(Data!$N$14=5,Data!F202&lt;&gt;""),Data!F202,IF(AND(Data!$N$14=6,Data!G202&lt;&gt;""),Data!G202,IF(AND(Data!$N$14=7,Data!H202&lt;&gt;""),Data!H202,IF(AND(Data!$N$14=8,Data!I202&lt;&gt;""),Data!I202,IF(AND(Data!$N$14=9,Data!J202&lt;&gt;""),Data!J202,IF(AND(Data!$N$14=10,Data!K202&lt;&gt;""),Data!K202,""))))))))))</f>
        <v/>
      </c>
    </row>
    <row r="207" spans="1:8" ht="14" x14ac:dyDescent="0.15">
      <c r="A207" s="12">
        <v>1</v>
      </c>
      <c r="B207" s="82" t="str">
        <f>IF(AND(Data!$N$8=1,Data!B203&lt;&gt;""),Data!B203,IF(AND(Data!$N$8=2,Data!C203&lt;&gt;""),Data!C203,IF(AND(Data!$N$8=3,Data!D203&lt;&gt;""),Data!D203,IF(AND(Data!$N$8=4,Data!E203&lt;&gt;""),Data!E203,IF(AND(Data!$N$8=5,Data!F203&lt;&gt;""),Data!F203,IF(AND(Data!$N$8=6,Data!G203&lt;&gt;""),Data!G203,IF(AND(Data!$N$8=7,Data!H203&lt;&gt;""),Data!H203,IF(AND(Data!$N$8=8,Data!I203&lt;&gt;""),Data!I203,IF(AND(Data!$N$8=9,Data!J203&lt;&gt;""),Data!J203,IF(AND(Data!$N$8=10,Data!K203&lt;&gt;""),Data!K203,""))))))))))</f>
        <v/>
      </c>
      <c r="C207" s="83" t="str">
        <f>IF(AND(Data!$N$9=1,Data!B203&lt;&gt;""),Data!B203,IF(AND(Data!$N$9=2,Data!C203&lt;&gt;""),Data!C203,IF(AND(Data!$N$9=3,Data!D203&lt;&gt;""),Data!D203,IF(AND(Data!$N$9=4,Data!E203&lt;&gt;""),Data!E203,IF(AND(Data!$N$9=5,Data!F203&lt;&gt;""),Data!F203,IF(AND(Data!$N$9=6,Data!G203&lt;&gt;""),Data!G203,IF(AND(Data!$N$9=7,Data!H203&lt;&gt;""),Data!H203,IF(AND(Data!$N$9=8,Data!I203&lt;&gt;""),Data!I203,IF(AND(Data!$N$9=9,Data!J203&lt;&gt;""),Data!J203,IF(AND(Data!$N$9=10,Data!K203&lt;&gt;""),Data!K203,""))))))))))</f>
        <v/>
      </c>
      <c r="D207" s="83" t="str">
        <f>IF(AND(Data!$N$10=1,Data!B203&lt;&gt;""),Data!B203,IF(AND(Data!$N$10=2,Data!C203&lt;&gt;""),Data!C203,IF(AND(Data!$N$10=3,Data!D203&lt;&gt;""),Data!D203,IF(AND(Data!$N$10=4,Data!E203&lt;&gt;""),Data!E203,IF(AND(Data!$N$10=5,Data!F203&lt;&gt;""),Data!F203,IF(AND(Data!$N$10=6,Data!G203&lt;&gt;""),Data!G203,IF(AND(Data!$N$10=7,Data!H203&lt;&gt;""),Data!H203,IF(AND(Data!$N$10=8,Data!I203&lt;&gt;""),Data!I203,IF(AND(Data!$N$10=9,Data!J203&lt;&gt;""),Data!J203,IF(AND(Data!$N$10=10,Data!K203&lt;&gt;""),Data!K203,""))))))))))</f>
        <v/>
      </c>
      <c r="E207" s="83" t="str">
        <f>IF(AND(Data!$N$11=1,Data!B203&lt;&gt;""),Data!B203,IF(AND(Data!$N$11=2,Data!C203&lt;&gt;""),Data!C203,IF(AND(Data!$N$11=3,Data!D203&lt;&gt;""),Data!D203,IF(AND(Data!$N$11=4,Data!E203&lt;&gt;""),Data!E203,IF(AND(Data!$N$11=5,Data!F203&lt;&gt;""),Data!F203,IF(AND(Data!$N$11=6,Data!G203&lt;&gt;""),Data!G203,IF(AND(Data!$N$11=7,Data!H203&lt;&gt;""),Data!H203,IF(AND(Data!$N$11=8,Data!I203&lt;&gt;""),Data!I203,IF(AND(Data!$N$11=9,Data!J203&lt;&gt;""),Data!J203,IF(AND(Data!$N$11=10,Data!K203&lt;&gt;""),Data!K203,""))))))))))</f>
        <v/>
      </c>
      <c r="F207" s="83" t="str">
        <f>IF(AND(Data!$N$12=1,Data!B203&lt;&gt;""),Data!B203,IF(AND(Data!$N$12=2,Data!C203&lt;&gt;""),Data!C203,IF(AND(Data!$N$12=3,Data!D203&lt;&gt;""),Data!D203,IF(AND(Data!$N$12=4,Data!E203&lt;&gt;""),Data!E203,IF(AND(Data!$N$12=5,Data!F203&lt;&gt;""),Data!F203,IF(AND(Data!$N$12=6,Data!G203&lt;&gt;""),Data!G203,IF(AND(Data!$N$12=7,Data!H203&lt;&gt;""),Data!H203,IF(AND(Data!$N$12=8,Data!I203&lt;&gt;""),Data!I203,IF(AND(Data!$N$12=9,Data!J203&lt;&gt;""),Data!J203,IF(AND(Data!$N$12=10,Data!K203&lt;&gt;""),Data!K203,""))))))))))</f>
        <v/>
      </c>
      <c r="G207" s="84"/>
      <c r="H207" s="82" t="str">
        <f>IF(AND(Data!$N$14=1,Data!B203&lt;&gt;""),Data!B203,IF(AND(Data!$N$14=2,Data!C203&lt;&gt;""),Data!C203,IF(AND(Data!$N$14=3,Data!D203&lt;&gt;""),Data!D203,IF(AND(Data!$N$14=4,Data!E203&lt;&gt;""),Data!E203,IF(AND(Data!$N$14=5,Data!F203&lt;&gt;""),Data!F203,IF(AND(Data!$N$14=6,Data!G203&lt;&gt;""),Data!G203,IF(AND(Data!$N$14=7,Data!H203&lt;&gt;""),Data!H203,IF(AND(Data!$N$14=8,Data!I203&lt;&gt;""),Data!I203,IF(AND(Data!$N$14=9,Data!J203&lt;&gt;""),Data!J203,IF(AND(Data!$N$14=10,Data!K203&lt;&gt;""),Data!K203,""))))))))))</f>
        <v/>
      </c>
    </row>
    <row r="208" spans="1:8" ht="14" x14ac:dyDescent="0.15">
      <c r="A208" s="12">
        <v>1</v>
      </c>
      <c r="B208" s="82" t="str">
        <f>IF(AND(Data!$N$8=1,Data!B204&lt;&gt;""),Data!B204,IF(AND(Data!$N$8=2,Data!C204&lt;&gt;""),Data!C204,IF(AND(Data!$N$8=3,Data!D204&lt;&gt;""),Data!D204,IF(AND(Data!$N$8=4,Data!E204&lt;&gt;""),Data!E204,IF(AND(Data!$N$8=5,Data!F204&lt;&gt;""),Data!F204,IF(AND(Data!$N$8=6,Data!G204&lt;&gt;""),Data!G204,IF(AND(Data!$N$8=7,Data!H204&lt;&gt;""),Data!H204,IF(AND(Data!$N$8=8,Data!I204&lt;&gt;""),Data!I204,IF(AND(Data!$N$8=9,Data!J204&lt;&gt;""),Data!J204,IF(AND(Data!$N$8=10,Data!K204&lt;&gt;""),Data!K204,""))))))))))</f>
        <v/>
      </c>
      <c r="C208" s="83" t="str">
        <f>IF(AND(Data!$N$9=1,Data!B204&lt;&gt;""),Data!B204,IF(AND(Data!$N$9=2,Data!C204&lt;&gt;""),Data!C204,IF(AND(Data!$N$9=3,Data!D204&lt;&gt;""),Data!D204,IF(AND(Data!$N$9=4,Data!E204&lt;&gt;""),Data!E204,IF(AND(Data!$N$9=5,Data!F204&lt;&gt;""),Data!F204,IF(AND(Data!$N$9=6,Data!G204&lt;&gt;""),Data!G204,IF(AND(Data!$N$9=7,Data!H204&lt;&gt;""),Data!H204,IF(AND(Data!$N$9=8,Data!I204&lt;&gt;""),Data!I204,IF(AND(Data!$N$9=9,Data!J204&lt;&gt;""),Data!J204,IF(AND(Data!$N$9=10,Data!K204&lt;&gt;""),Data!K204,""))))))))))</f>
        <v/>
      </c>
      <c r="D208" s="83" t="str">
        <f>IF(AND(Data!$N$10=1,Data!B204&lt;&gt;""),Data!B204,IF(AND(Data!$N$10=2,Data!C204&lt;&gt;""),Data!C204,IF(AND(Data!$N$10=3,Data!D204&lt;&gt;""),Data!D204,IF(AND(Data!$N$10=4,Data!E204&lt;&gt;""),Data!E204,IF(AND(Data!$N$10=5,Data!F204&lt;&gt;""),Data!F204,IF(AND(Data!$N$10=6,Data!G204&lt;&gt;""),Data!G204,IF(AND(Data!$N$10=7,Data!H204&lt;&gt;""),Data!H204,IF(AND(Data!$N$10=8,Data!I204&lt;&gt;""),Data!I204,IF(AND(Data!$N$10=9,Data!J204&lt;&gt;""),Data!J204,IF(AND(Data!$N$10=10,Data!K204&lt;&gt;""),Data!K204,""))))))))))</f>
        <v/>
      </c>
      <c r="E208" s="83" t="str">
        <f>IF(AND(Data!$N$11=1,Data!B204&lt;&gt;""),Data!B204,IF(AND(Data!$N$11=2,Data!C204&lt;&gt;""),Data!C204,IF(AND(Data!$N$11=3,Data!D204&lt;&gt;""),Data!D204,IF(AND(Data!$N$11=4,Data!E204&lt;&gt;""),Data!E204,IF(AND(Data!$N$11=5,Data!F204&lt;&gt;""),Data!F204,IF(AND(Data!$N$11=6,Data!G204&lt;&gt;""),Data!G204,IF(AND(Data!$N$11=7,Data!H204&lt;&gt;""),Data!H204,IF(AND(Data!$N$11=8,Data!I204&lt;&gt;""),Data!I204,IF(AND(Data!$N$11=9,Data!J204&lt;&gt;""),Data!J204,IF(AND(Data!$N$11=10,Data!K204&lt;&gt;""),Data!K204,""))))))))))</f>
        <v/>
      </c>
      <c r="F208" s="83" t="str">
        <f>IF(AND(Data!$N$12=1,Data!B204&lt;&gt;""),Data!B204,IF(AND(Data!$N$12=2,Data!C204&lt;&gt;""),Data!C204,IF(AND(Data!$N$12=3,Data!D204&lt;&gt;""),Data!D204,IF(AND(Data!$N$12=4,Data!E204&lt;&gt;""),Data!E204,IF(AND(Data!$N$12=5,Data!F204&lt;&gt;""),Data!F204,IF(AND(Data!$N$12=6,Data!G204&lt;&gt;""),Data!G204,IF(AND(Data!$N$12=7,Data!H204&lt;&gt;""),Data!H204,IF(AND(Data!$N$12=8,Data!I204&lt;&gt;""),Data!I204,IF(AND(Data!$N$12=9,Data!J204&lt;&gt;""),Data!J204,IF(AND(Data!$N$12=10,Data!K204&lt;&gt;""),Data!K204,""))))))))))</f>
        <v/>
      </c>
      <c r="G208" s="84"/>
      <c r="H208" s="82" t="str">
        <f>IF(AND(Data!$N$14=1,Data!B204&lt;&gt;""),Data!B204,IF(AND(Data!$N$14=2,Data!C204&lt;&gt;""),Data!C204,IF(AND(Data!$N$14=3,Data!D204&lt;&gt;""),Data!D204,IF(AND(Data!$N$14=4,Data!E204&lt;&gt;""),Data!E204,IF(AND(Data!$N$14=5,Data!F204&lt;&gt;""),Data!F204,IF(AND(Data!$N$14=6,Data!G204&lt;&gt;""),Data!G204,IF(AND(Data!$N$14=7,Data!H204&lt;&gt;""),Data!H204,IF(AND(Data!$N$14=8,Data!I204&lt;&gt;""),Data!I204,IF(AND(Data!$N$14=9,Data!J204&lt;&gt;""),Data!J204,IF(AND(Data!$N$14=10,Data!K204&lt;&gt;""),Data!K204,""))))))))))</f>
        <v/>
      </c>
    </row>
    <row r="209" spans="1:8" ht="14" x14ac:dyDescent="0.15">
      <c r="A209" s="12">
        <v>1</v>
      </c>
      <c r="B209" s="82" t="str">
        <f>IF(AND(Data!$N$8=1,Data!B205&lt;&gt;""),Data!B205,IF(AND(Data!$N$8=2,Data!C205&lt;&gt;""),Data!C205,IF(AND(Data!$N$8=3,Data!D205&lt;&gt;""),Data!D205,IF(AND(Data!$N$8=4,Data!E205&lt;&gt;""),Data!E205,IF(AND(Data!$N$8=5,Data!F205&lt;&gt;""),Data!F205,IF(AND(Data!$N$8=6,Data!G205&lt;&gt;""),Data!G205,IF(AND(Data!$N$8=7,Data!H205&lt;&gt;""),Data!H205,IF(AND(Data!$N$8=8,Data!I205&lt;&gt;""),Data!I205,IF(AND(Data!$N$8=9,Data!J205&lt;&gt;""),Data!J205,IF(AND(Data!$N$8=10,Data!K205&lt;&gt;""),Data!K205,""))))))))))</f>
        <v/>
      </c>
      <c r="C209" s="83" t="str">
        <f>IF(AND(Data!$N$9=1,Data!B205&lt;&gt;""),Data!B205,IF(AND(Data!$N$9=2,Data!C205&lt;&gt;""),Data!C205,IF(AND(Data!$N$9=3,Data!D205&lt;&gt;""),Data!D205,IF(AND(Data!$N$9=4,Data!E205&lt;&gt;""),Data!E205,IF(AND(Data!$N$9=5,Data!F205&lt;&gt;""),Data!F205,IF(AND(Data!$N$9=6,Data!G205&lt;&gt;""),Data!G205,IF(AND(Data!$N$9=7,Data!H205&lt;&gt;""),Data!H205,IF(AND(Data!$N$9=8,Data!I205&lt;&gt;""),Data!I205,IF(AND(Data!$N$9=9,Data!J205&lt;&gt;""),Data!J205,IF(AND(Data!$N$9=10,Data!K205&lt;&gt;""),Data!K205,""))))))))))</f>
        <v/>
      </c>
      <c r="D209" s="83" t="str">
        <f>IF(AND(Data!$N$10=1,Data!B205&lt;&gt;""),Data!B205,IF(AND(Data!$N$10=2,Data!C205&lt;&gt;""),Data!C205,IF(AND(Data!$N$10=3,Data!D205&lt;&gt;""),Data!D205,IF(AND(Data!$N$10=4,Data!E205&lt;&gt;""),Data!E205,IF(AND(Data!$N$10=5,Data!F205&lt;&gt;""),Data!F205,IF(AND(Data!$N$10=6,Data!G205&lt;&gt;""),Data!G205,IF(AND(Data!$N$10=7,Data!H205&lt;&gt;""),Data!H205,IF(AND(Data!$N$10=8,Data!I205&lt;&gt;""),Data!I205,IF(AND(Data!$N$10=9,Data!J205&lt;&gt;""),Data!J205,IF(AND(Data!$N$10=10,Data!K205&lt;&gt;""),Data!K205,""))))))))))</f>
        <v/>
      </c>
      <c r="E209" s="83" t="str">
        <f>IF(AND(Data!$N$11=1,Data!B205&lt;&gt;""),Data!B205,IF(AND(Data!$N$11=2,Data!C205&lt;&gt;""),Data!C205,IF(AND(Data!$N$11=3,Data!D205&lt;&gt;""),Data!D205,IF(AND(Data!$N$11=4,Data!E205&lt;&gt;""),Data!E205,IF(AND(Data!$N$11=5,Data!F205&lt;&gt;""),Data!F205,IF(AND(Data!$N$11=6,Data!G205&lt;&gt;""),Data!G205,IF(AND(Data!$N$11=7,Data!H205&lt;&gt;""),Data!H205,IF(AND(Data!$N$11=8,Data!I205&lt;&gt;""),Data!I205,IF(AND(Data!$N$11=9,Data!J205&lt;&gt;""),Data!J205,IF(AND(Data!$N$11=10,Data!K205&lt;&gt;""),Data!K205,""))))))))))</f>
        <v/>
      </c>
      <c r="F209" s="83" t="str">
        <f>IF(AND(Data!$N$12=1,Data!B205&lt;&gt;""),Data!B205,IF(AND(Data!$N$12=2,Data!C205&lt;&gt;""),Data!C205,IF(AND(Data!$N$12=3,Data!D205&lt;&gt;""),Data!D205,IF(AND(Data!$N$12=4,Data!E205&lt;&gt;""),Data!E205,IF(AND(Data!$N$12=5,Data!F205&lt;&gt;""),Data!F205,IF(AND(Data!$N$12=6,Data!G205&lt;&gt;""),Data!G205,IF(AND(Data!$N$12=7,Data!H205&lt;&gt;""),Data!H205,IF(AND(Data!$N$12=8,Data!I205&lt;&gt;""),Data!I205,IF(AND(Data!$N$12=9,Data!J205&lt;&gt;""),Data!J205,IF(AND(Data!$N$12=10,Data!K205&lt;&gt;""),Data!K205,""))))))))))</f>
        <v/>
      </c>
      <c r="G209" s="84"/>
      <c r="H209" s="82" t="str">
        <f>IF(AND(Data!$N$14=1,Data!B205&lt;&gt;""),Data!B205,IF(AND(Data!$N$14=2,Data!C205&lt;&gt;""),Data!C205,IF(AND(Data!$N$14=3,Data!D205&lt;&gt;""),Data!D205,IF(AND(Data!$N$14=4,Data!E205&lt;&gt;""),Data!E205,IF(AND(Data!$N$14=5,Data!F205&lt;&gt;""),Data!F205,IF(AND(Data!$N$14=6,Data!G205&lt;&gt;""),Data!G205,IF(AND(Data!$N$14=7,Data!H205&lt;&gt;""),Data!H205,IF(AND(Data!$N$14=8,Data!I205&lt;&gt;""),Data!I205,IF(AND(Data!$N$14=9,Data!J205&lt;&gt;""),Data!J205,IF(AND(Data!$N$14=10,Data!K205&lt;&gt;""),Data!K205,""))))))))))</f>
        <v/>
      </c>
    </row>
    <row r="210" spans="1:8" ht="14" x14ac:dyDescent="0.15">
      <c r="A210" s="12">
        <v>1</v>
      </c>
      <c r="B210" s="82" t="str">
        <f>IF(AND(Data!$N$8=1,Data!B206&lt;&gt;""),Data!B206,IF(AND(Data!$N$8=2,Data!C206&lt;&gt;""),Data!C206,IF(AND(Data!$N$8=3,Data!D206&lt;&gt;""),Data!D206,IF(AND(Data!$N$8=4,Data!E206&lt;&gt;""),Data!E206,IF(AND(Data!$N$8=5,Data!F206&lt;&gt;""),Data!F206,IF(AND(Data!$N$8=6,Data!G206&lt;&gt;""),Data!G206,IF(AND(Data!$N$8=7,Data!H206&lt;&gt;""),Data!H206,IF(AND(Data!$N$8=8,Data!I206&lt;&gt;""),Data!I206,IF(AND(Data!$N$8=9,Data!J206&lt;&gt;""),Data!J206,IF(AND(Data!$N$8=10,Data!K206&lt;&gt;""),Data!K206,""))))))))))</f>
        <v/>
      </c>
      <c r="C210" s="83" t="str">
        <f>IF(AND(Data!$N$9=1,Data!B206&lt;&gt;""),Data!B206,IF(AND(Data!$N$9=2,Data!C206&lt;&gt;""),Data!C206,IF(AND(Data!$N$9=3,Data!D206&lt;&gt;""),Data!D206,IF(AND(Data!$N$9=4,Data!E206&lt;&gt;""),Data!E206,IF(AND(Data!$N$9=5,Data!F206&lt;&gt;""),Data!F206,IF(AND(Data!$N$9=6,Data!G206&lt;&gt;""),Data!G206,IF(AND(Data!$N$9=7,Data!H206&lt;&gt;""),Data!H206,IF(AND(Data!$N$9=8,Data!I206&lt;&gt;""),Data!I206,IF(AND(Data!$N$9=9,Data!J206&lt;&gt;""),Data!J206,IF(AND(Data!$N$9=10,Data!K206&lt;&gt;""),Data!K206,""))))))))))</f>
        <v/>
      </c>
      <c r="D210" s="83" t="str">
        <f>IF(AND(Data!$N$10=1,Data!B206&lt;&gt;""),Data!B206,IF(AND(Data!$N$10=2,Data!C206&lt;&gt;""),Data!C206,IF(AND(Data!$N$10=3,Data!D206&lt;&gt;""),Data!D206,IF(AND(Data!$N$10=4,Data!E206&lt;&gt;""),Data!E206,IF(AND(Data!$N$10=5,Data!F206&lt;&gt;""),Data!F206,IF(AND(Data!$N$10=6,Data!G206&lt;&gt;""),Data!G206,IF(AND(Data!$N$10=7,Data!H206&lt;&gt;""),Data!H206,IF(AND(Data!$N$10=8,Data!I206&lt;&gt;""),Data!I206,IF(AND(Data!$N$10=9,Data!J206&lt;&gt;""),Data!J206,IF(AND(Data!$N$10=10,Data!K206&lt;&gt;""),Data!K206,""))))))))))</f>
        <v/>
      </c>
      <c r="E210" s="83" t="str">
        <f>IF(AND(Data!$N$11=1,Data!B206&lt;&gt;""),Data!B206,IF(AND(Data!$N$11=2,Data!C206&lt;&gt;""),Data!C206,IF(AND(Data!$N$11=3,Data!D206&lt;&gt;""),Data!D206,IF(AND(Data!$N$11=4,Data!E206&lt;&gt;""),Data!E206,IF(AND(Data!$N$11=5,Data!F206&lt;&gt;""),Data!F206,IF(AND(Data!$N$11=6,Data!G206&lt;&gt;""),Data!G206,IF(AND(Data!$N$11=7,Data!H206&lt;&gt;""),Data!H206,IF(AND(Data!$N$11=8,Data!I206&lt;&gt;""),Data!I206,IF(AND(Data!$N$11=9,Data!J206&lt;&gt;""),Data!J206,IF(AND(Data!$N$11=10,Data!K206&lt;&gt;""),Data!K206,""))))))))))</f>
        <v/>
      </c>
      <c r="F210" s="83" t="str">
        <f>IF(AND(Data!$N$12=1,Data!B206&lt;&gt;""),Data!B206,IF(AND(Data!$N$12=2,Data!C206&lt;&gt;""),Data!C206,IF(AND(Data!$N$12=3,Data!D206&lt;&gt;""),Data!D206,IF(AND(Data!$N$12=4,Data!E206&lt;&gt;""),Data!E206,IF(AND(Data!$N$12=5,Data!F206&lt;&gt;""),Data!F206,IF(AND(Data!$N$12=6,Data!G206&lt;&gt;""),Data!G206,IF(AND(Data!$N$12=7,Data!H206&lt;&gt;""),Data!H206,IF(AND(Data!$N$12=8,Data!I206&lt;&gt;""),Data!I206,IF(AND(Data!$N$12=9,Data!J206&lt;&gt;""),Data!J206,IF(AND(Data!$N$12=10,Data!K206&lt;&gt;""),Data!K206,""))))))))))</f>
        <v/>
      </c>
      <c r="G210" s="84"/>
      <c r="H210" s="82" t="str">
        <f>IF(AND(Data!$N$14=1,Data!B206&lt;&gt;""),Data!B206,IF(AND(Data!$N$14=2,Data!C206&lt;&gt;""),Data!C206,IF(AND(Data!$N$14=3,Data!D206&lt;&gt;""),Data!D206,IF(AND(Data!$N$14=4,Data!E206&lt;&gt;""),Data!E206,IF(AND(Data!$N$14=5,Data!F206&lt;&gt;""),Data!F206,IF(AND(Data!$N$14=6,Data!G206&lt;&gt;""),Data!G206,IF(AND(Data!$N$14=7,Data!H206&lt;&gt;""),Data!H206,IF(AND(Data!$N$14=8,Data!I206&lt;&gt;""),Data!I206,IF(AND(Data!$N$14=9,Data!J206&lt;&gt;""),Data!J206,IF(AND(Data!$N$14=10,Data!K206&lt;&gt;""),Data!K206,""))))))))))</f>
        <v/>
      </c>
    </row>
    <row r="211" spans="1:8" ht="14" x14ac:dyDescent="0.15">
      <c r="A211" s="12">
        <v>1</v>
      </c>
      <c r="B211" s="82" t="str">
        <f>IF(AND(Data!$N$8=1,Data!B207&lt;&gt;""),Data!B207,IF(AND(Data!$N$8=2,Data!C207&lt;&gt;""),Data!C207,IF(AND(Data!$N$8=3,Data!D207&lt;&gt;""),Data!D207,IF(AND(Data!$N$8=4,Data!E207&lt;&gt;""),Data!E207,IF(AND(Data!$N$8=5,Data!F207&lt;&gt;""),Data!F207,IF(AND(Data!$N$8=6,Data!G207&lt;&gt;""),Data!G207,IF(AND(Data!$N$8=7,Data!H207&lt;&gt;""),Data!H207,IF(AND(Data!$N$8=8,Data!I207&lt;&gt;""),Data!I207,IF(AND(Data!$N$8=9,Data!J207&lt;&gt;""),Data!J207,IF(AND(Data!$N$8=10,Data!K207&lt;&gt;""),Data!K207,""))))))))))</f>
        <v/>
      </c>
      <c r="C211" s="83" t="str">
        <f>IF(AND(Data!$N$9=1,Data!B207&lt;&gt;""),Data!B207,IF(AND(Data!$N$9=2,Data!C207&lt;&gt;""),Data!C207,IF(AND(Data!$N$9=3,Data!D207&lt;&gt;""),Data!D207,IF(AND(Data!$N$9=4,Data!E207&lt;&gt;""),Data!E207,IF(AND(Data!$N$9=5,Data!F207&lt;&gt;""),Data!F207,IF(AND(Data!$N$9=6,Data!G207&lt;&gt;""),Data!G207,IF(AND(Data!$N$9=7,Data!H207&lt;&gt;""),Data!H207,IF(AND(Data!$N$9=8,Data!I207&lt;&gt;""),Data!I207,IF(AND(Data!$N$9=9,Data!J207&lt;&gt;""),Data!J207,IF(AND(Data!$N$9=10,Data!K207&lt;&gt;""),Data!K207,""))))))))))</f>
        <v/>
      </c>
      <c r="D211" s="83" t="str">
        <f>IF(AND(Data!$N$10=1,Data!B207&lt;&gt;""),Data!B207,IF(AND(Data!$N$10=2,Data!C207&lt;&gt;""),Data!C207,IF(AND(Data!$N$10=3,Data!D207&lt;&gt;""),Data!D207,IF(AND(Data!$N$10=4,Data!E207&lt;&gt;""),Data!E207,IF(AND(Data!$N$10=5,Data!F207&lt;&gt;""),Data!F207,IF(AND(Data!$N$10=6,Data!G207&lt;&gt;""),Data!G207,IF(AND(Data!$N$10=7,Data!H207&lt;&gt;""),Data!H207,IF(AND(Data!$N$10=8,Data!I207&lt;&gt;""),Data!I207,IF(AND(Data!$N$10=9,Data!J207&lt;&gt;""),Data!J207,IF(AND(Data!$N$10=10,Data!K207&lt;&gt;""),Data!K207,""))))))))))</f>
        <v/>
      </c>
      <c r="E211" s="83" t="str">
        <f>IF(AND(Data!$N$11=1,Data!B207&lt;&gt;""),Data!B207,IF(AND(Data!$N$11=2,Data!C207&lt;&gt;""),Data!C207,IF(AND(Data!$N$11=3,Data!D207&lt;&gt;""),Data!D207,IF(AND(Data!$N$11=4,Data!E207&lt;&gt;""),Data!E207,IF(AND(Data!$N$11=5,Data!F207&lt;&gt;""),Data!F207,IF(AND(Data!$N$11=6,Data!G207&lt;&gt;""),Data!G207,IF(AND(Data!$N$11=7,Data!H207&lt;&gt;""),Data!H207,IF(AND(Data!$N$11=8,Data!I207&lt;&gt;""),Data!I207,IF(AND(Data!$N$11=9,Data!J207&lt;&gt;""),Data!J207,IF(AND(Data!$N$11=10,Data!K207&lt;&gt;""),Data!K207,""))))))))))</f>
        <v/>
      </c>
      <c r="F211" s="83" t="str">
        <f>IF(AND(Data!$N$12=1,Data!B207&lt;&gt;""),Data!B207,IF(AND(Data!$N$12=2,Data!C207&lt;&gt;""),Data!C207,IF(AND(Data!$N$12=3,Data!D207&lt;&gt;""),Data!D207,IF(AND(Data!$N$12=4,Data!E207&lt;&gt;""),Data!E207,IF(AND(Data!$N$12=5,Data!F207&lt;&gt;""),Data!F207,IF(AND(Data!$N$12=6,Data!G207&lt;&gt;""),Data!G207,IF(AND(Data!$N$12=7,Data!H207&lt;&gt;""),Data!H207,IF(AND(Data!$N$12=8,Data!I207&lt;&gt;""),Data!I207,IF(AND(Data!$N$12=9,Data!J207&lt;&gt;""),Data!J207,IF(AND(Data!$N$12=10,Data!K207&lt;&gt;""),Data!K207,""))))))))))</f>
        <v/>
      </c>
      <c r="G211" s="84"/>
      <c r="H211" s="82" t="str">
        <f>IF(AND(Data!$N$14=1,Data!B207&lt;&gt;""),Data!B207,IF(AND(Data!$N$14=2,Data!C207&lt;&gt;""),Data!C207,IF(AND(Data!$N$14=3,Data!D207&lt;&gt;""),Data!D207,IF(AND(Data!$N$14=4,Data!E207&lt;&gt;""),Data!E207,IF(AND(Data!$N$14=5,Data!F207&lt;&gt;""),Data!F207,IF(AND(Data!$N$14=6,Data!G207&lt;&gt;""),Data!G207,IF(AND(Data!$N$14=7,Data!H207&lt;&gt;""),Data!H207,IF(AND(Data!$N$14=8,Data!I207&lt;&gt;""),Data!I207,IF(AND(Data!$N$14=9,Data!J207&lt;&gt;""),Data!J207,IF(AND(Data!$N$14=10,Data!K207&lt;&gt;""),Data!K207,""))))))))))</f>
        <v/>
      </c>
    </row>
    <row r="212" spans="1:8" ht="14" x14ac:dyDescent="0.15">
      <c r="A212" s="12">
        <v>1</v>
      </c>
      <c r="B212" s="82" t="str">
        <f>IF(AND(Data!$N$8=1,Data!B208&lt;&gt;""),Data!B208,IF(AND(Data!$N$8=2,Data!C208&lt;&gt;""),Data!C208,IF(AND(Data!$N$8=3,Data!D208&lt;&gt;""),Data!D208,IF(AND(Data!$N$8=4,Data!E208&lt;&gt;""),Data!E208,IF(AND(Data!$N$8=5,Data!F208&lt;&gt;""),Data!F208,IF(AND(Data!$N$8=6,Data!G208&lt;&gt;""),Data!G208,IF(AND(Data!$N$8=7,Data!H208&lt;&gt;""),Data!H208,IF(AND(Data!$N$8=8,Data!I208&lt;&gt;""),Data!I208,IF(AND(Data!$N$8=9,Data!J208&lt;&gt;""),Data!J208,IF(AND(Data!$N$8=10,Data!K208&lt;&gt;""),Data!K208,""))))))))))</f>
        <v/>
      </c>
      <c r="C212" s="83" t="str">
        <f>IF(AND(Data!$N$9=1,Data!B208&lt;&gt;""),Data!B208,IF(AND(Data!$N$9=2,Data!C208&lt;&gt;""),Data!C208,IF(AND(Data!$N$9=3,Data!D208&lt;&gt;""),Data!D208,IF(AND(Data!$N$9=4,Data!E208&lt;&gt;""),Data!E208,IF(AND(Data!$N$9=5,Data!F208&lt;&gt;""),Data!F208,IF(AND(Data!$N$9=6,Data!G208&lt;&gt;""),Data!G208,IF(AND(Data!$N$9=7,Data!H208&lt;&gt;""),Data!H208,IF(AND(Data!$N$9=8,Data!I208&lt;&gt;""),Data!I208,IF(AND(Data!$N$9=9,Data!J208&lt;&gt;""),Data!J208,IF(AND(Data!$N$9=10,Data!K208&lt;&gt;""),Data!K208,""))))))))))</f>
        <v/>
      </c>
      <c r="D212" s="83" t="str">
        <f>IF(AND(Data!$N$10=1,Data!B208&lt;&gt;""),Data!B208,IF(AND(Data!$N$10=2,Data!C208&lt;&gt;""),Data!C208,IF(AND(Data!$N$10=3,Data!D208&lt;&gt;""),Data!D208,IF(AND(Data!$N$10=4,Data!E208&lt;&gt;""),Data!E208,IF(AND(Data!$N$10=5,Data!F208&lt;&gt;""),Data!F208,IF(AND(Data!$N$10=6,Data!G208&lt;&gt;""),Data!G208,IF(AND(Data!$N$10=7,Data!H208&lt;&gt;""),Data!H208,IF(AND(Data!$N$10=8,Data!I208&lt;&gt;""),Data!I208,IF(AND(Data!$N$10=9,Data!J208&lt;&gt;""),Data!J208,IF(AND(Data!$N$10=10,Data!K208&lt;&gt;""),Data!K208,""))))))))))</f>
        <v/>
      </c>
      <c r="E212" s="83" t="str">
        <f>IF(AND(Data!$N$11=1,Data!B208&lt;&gt;""),Data!B208,IF(AND(Data!$N$11=2,Data!C208&lt;&gt;""),Data!C208,IF(AND(Data!$N$11=3,Data!D208&lt;&gt;""),Data!D208,IF(AND(Data!$N$11=4,Data!E208&lt;&gt;""),Data!E208,IF(AND(Data!$N$11=5,Data!F208&lt;&gt;""),Data!F208,IF(AND(Data!$N$11=6,Data!G208&lt;&gt;""),Data!G208,IF(AND(Data!$N$11=7,Data!H208&lt;&gt;""),Data!H208,IF(AND(Data!$N$11=8,Data!I208&lt;&gt;""),Data!I208,IF(AND(Data!$N$11=9,Data!J208&lt;&gt;""),Data!J208,IF(AND(Data!$N$11=10,Data!K208&lt;&gt;""),Data!K208,""))))))))))</f>
        <v/>
      </c>
      <c r="F212" s="83" t="str">
        <f>IF(AND(Data!$N$12=1,Data!B208&lt;&gt;""),Data!B208,IF(AND(Data!$N$12=2,Data!C208&lt;&gt;""),Data!C208,IF(AND(Data!$N$12=3,Data!D208&lt;&gt;""),Data!D208,IF(AND(Data!$N$12=4,Data!E208&lt;&gt;""),Data!E208,IF(AND(Data!$N$12=5,Data!F208&lt;&gt;""),Data!F208,IF(AND(Data!$N$12=6,Data!G208&lt;&gt;""),Data!G208,IF(AND(Data!$N$12=7,Data!H208&lt;&gt;""),Data!H208,IF(AND(Data!$N$12=8,Data!I208&lt;&gt;""),Data!I208,IF(AND(Data!$N$12=9,Data!J208&lt;&gt;""),Data!J208,IF(AND(Data!$N$12=10,Data!K208&lt;&gt;""),Data!K208,""))))))))))</f>
        <v/>
      </c>
      <c r="G212" s="84"/>
      <c r="H212" s="82" t="str">
        <f>IF(AND(Data!$N$14=1,Data!B208&lt;&gt;""),Data!B208,IF(AND(Data!$N$14=2,Data!C208&lt;&gt;""),Data!C208,IF(AND(Data!$N$14=3,Data!D208&lt;&gt;""),Data!D208,IF(AND(Data!$N$14=4,Data!E208&lt;&gt;""),Data!E208,IF(AND(Data!$N$14=5,Data!F208&lt;&gt;""),Data!F208,IF(AND(Data!$N$14=6,Data!G208&lt;&gt;""),Data!G208,IF(AND(Data!$N$14=7,Data!H208&lt;&gt;""),Data!H208,IF(AND(Data!$N$14=8,Data!I208&lt;&gt;""),Data!I208,IF(AND(Data!$N$14=9,Data!J208&lt;&gt;""),Data!J208,IF(AND(Data!$N$14=10,Data!K208&lt;&gt;""),Data!K208,""))))))))))</f>
        <v/>
      </c>
    </row>
    <row r="213" spans="1:8" ht="14" x14ac:dyDescent="0.15">
      <c r="A213" s="12">
        <v>1</v>
      </c>
      <c r="B213" s="82" t="str">
        <f>IF(AND(Data!$N$8=1,Data!B209&lt;&gt;""),Data!B209,IF(AND(Data!$N$8=2,Data!C209&lt;&gt;""),Data!C209,IF(AND(Data!$N$8=3,Data!D209&lt;&gt;""),Data!D209,IF(AND(Data!$N$8=4,Data!E209&lt;&gt;""),Data!E209,IF(AND(Data!$N$8=5,Data!F209&lt;&gt;""),Data!F209,IF(AND(Data!$N$8=6,Data!G209&lt;&gt;""),Data!G209,IF(AND(Data!$N$8=7,Data!H209&lt;&gt;""),Data!H209,IF(AND(Data!$N$8=8,Data!I209&lt;&gt;""),Data!I209,IF(AND(Data!$N$8=9,Data!J209&lt;&gt;""),Data!J209,IF(AND(Data!$N$8=10,Data!K209&lt;&gt;""),Data!K209,""))))))))))</f>
        <v/>
      </c>
      <c r="C213" s="83" t="str">
        <f>IF(AND(Data!$N$9=1,Data!B209&lt;&gt;""),Data!B209,IF(AND(Data!$N$9=2,Data!C209&lt;&gt;""),Data!C209,IF(AND(Data!$N$9=3,Data!D209&lt;&gt;""),Data!D209,IF(AND(Data!$N$9=4,Data!E209&lt;&gt;""),Data!E209,IF(AND(Data!$N$9=5,Data!F209&lt;&gt;""),Data!F209,IF(AND(Data!$N$9=6,Data!G209&lt;&gt;""),Data!G209,IF(AND(Data!$N$9=7,Data!H209&lt;&gt;""),Data!H209,IF(AND(Data!$N$9=8,Data!I209&lt;&gt;""),Data!I209,IF(AND(Data!$N$9=9,Data!J209&lt;&gt;""),Data!J209,IF(AND(Data!$N$9=10,Data!K209&lt;&gt;""),Data!K209,""))))))))))</f>
        <v/>
      </c>
      <c r="D213" s="83" t="str">
        <f>IF(AND(Data!$N$10=1,Data!B209&lt;&gt;""),Data!B209,IF(AND(Data!$N$10=2,Data!C209&lt;&gt;""),Data!C209,IF(AND(Data!$N$10=3,Data!D209&lt;&gt;""),Data!D209,IF(AND(Data!$N$10=4,Data!E209&lt;&gt;""),Data!E209,IF(AND(Data!$N$10=5,Data!F209&lt;&gt;""),Data!F209,IF(AND(Data!$N$10=6,Data!G209&lt;&gt;""),Data!G209,IF(AND(Data!$N$10=7,Data!H209&lt;&gt;""),Data!H209,IF(AND(Data!$N$10=8,Data!I209&lt;&gt;""),Data!I209,IF(AND(Data!$N$10=9,Data!J209&lt;&gt;""),Data!J209,IF(AND(Data!$N$10=10,Data!K209&lt;&gt;""),Data!K209,""))))))))))</f>
        <v/>
      </c>
      <c r="E213" s="83" t="str">
        <f>IF(AND(Data!$N$11=1,Data!B209&lt;&gt;""),Data!B209,IF(AND(Data!$N$11=2,Data!C209&lt;&gt;""),Data!C209,IF(AND(Data!$N$11=3,Data!D209&lt;&gt;""),Data!D209,IF(AND(Data!$N$11=4,Data!E209&lt;&gt;""),Data!E209,IF(AND(Data!$N$11=5,Data!F209&lt;&gt;""),Data!F209,IF(AND(Data!$N$11=6,Data!G209&lt;&gt;""),Data!G209,IF(AND(Data!$N$11=7,Data!H209&lt;&gt;""),Data!H209,IF(AND(Data!$N$11=8,Data!I209&lt;&gt;""),Data!I209,IF(AND(Data!$N$11=9,Data!J209&lt;&gt;""),Data!J209,IF(AND(Data!$N$11=10,Data!K209&lt;&gt;""),Data!K209,""))))))))))</f>
        <v/>
      </c>
      <c r="F213" s="83" t="str">
        <f>IF(AND(Data!$N$12=1,Data!B209&lt;&gt;""),Data!B209,IF(AND(Data!$N$12=2,Data!C209&lt;&gt;""),Data!C209,IF(AND(Data!$N$12=3,Data!D209&lt;&gt;""),Data!D209,IF(AND(Data!$N$12=4,Data!E209&lt;&gt;""),Data!E209,IF(AND(Data!$N$12=5,Data!F209&lt;&gt;""),Data!F209,IF(AND(Data!$N$12=6,Data!G209&lt;&gt;""),Data!G209,IF(AND(Data!$N$12=7,Data!H209&lt;&gt;""),Data!H209,IF(AND(Data!$N$12=8,Data!I209&lt;&gt;""),Data!I209,IF(AND(Data!$N$12=9,Data!J209&lt;&gt;""),Data!J209,IF(AND(Data!$N$12=10,Data!K209&lt;&gt;""),Data!K209,""))))))))))</f>
        <v/>
      </c>
      <c r="G213" s="84"/>
      <c r="H213" s="82" t="str">
        <f>IF(AND(Data!$N$14=1,Data!B209&lt;&gt;""),Data!B209,IF(AND(Data!$N$14=2,Data!C209&lt;&gt;""),Data!C209,IF(AND(Data!$N$14=3,Data!D209&lt;&gt;""),Data!D209,IF(AND(Data!$N$14=4,Data!E209&lt;&gt;""),Data!E209,IF(AND(Data!$N$14=5,Data!F209&lt;&gt;""),Data!F209,IF(AND(Data!$N$14=6,Data!G209&lt;&gt;""),Data!G209,IF(AND(Data!$N$14=7,Data!H209&lt;&gt;""),Data!H209,IF(AND(Data!$N$14=8,Data!I209&lt;&gt;""),Data!I209,IF(AND(Data!$N$14=9,Data!J209&lt;&gt;""),Data!J209,IF(AND(Data!$N$14=10,Data!K209&lt;&gt;""),Data!K209,""))))))))))</f>
        <v/>
      </c>
    </row>
    <row r="214" spans="1:8" ht="14" x14ac:dyDescent="0.15">
      <c r="A214" s="12">
        <v>1</v>
      </c>
      <c r="B214" s="82" t="str">
        <f>IF(AND(Data!$N$8=1,Data!B210&lt;&gt;""),Data!B210,IF(AND(Data!$N$8=2,Data!C210&lt;&gt;""),Data!C210,IF(AND(Data!$N$8=3,Data!D210&lt;&gt;""),Data!D210,IF(AND(Data!$N$8=4,Data!E210&lt;&gt;""),Data!E210,IF(AND(Data!$N$8=5,Data!F210&lt;&gt;""),Data!F210,IF(AND(Data!$N$8=6,Data!G210&lt;&gt;""),Data!G210,IF(AND(Data!$N$8=7,Data!H210&lt;&gt;""),Data!H210,IF(AND(Data!$N$8=8,Data!I210&lt;&gt;""),Data!I210,IF(AND(Data!$N$8=9,Data!J210&lt;&gt;""),Data!J210,IF(AND(Data!$N$8=10,Data!K210&lt;&gt;""),Data!K210,""))))))))))</f>
        <v/>
      </c>
      <c r="C214" s="83" t="str">
        <f>IF(AND(Data!$N$9=1,Data!B210&lt;&gt;""),Data!B210,IF(AND(Data!$N$9=2,Data!C210&lt;&gt;""),Data!C210,IF(AND(Data!$N$9=3,Data!D210&lt;&gt;""),Data!D210,IF(AND(Data!$N$9=4,Data!E210&lt;&gt;""),Data!E210,IF(AND(Data!$N$9=5,Data!F210&lt;&gt;""),Data!F210,IF(AND(Data!$N$9=6,Data!G210&lt;&gt;""),Data!G210,IF(AND(Data!$N$9=7,Data!H210&lt;&gt;""),Data!H210,IF(AND(Data!$N$9=8,Data!I210&lt;&gt;""),Data!I210,IF(AND(Data!$N$9=9,Data!J210&lt;&gt;""),Data!J210,IF(AND(Data!$N$9=10,Data!K210&lt;&gt;""),Data!K210,""))))))))))</f>
        <v/>
      </c>
      <c r="D214" s="83" t="str">
        <f>IF(AND(Data!$N$10=1,Data!B210&lt;&gt;""),Data!B210,IF(AND(Data!$N$10=2,Data!C210&lt;&gt;""),Data!C210,IF(AND(Data!$N$10=3,Data!D210&lt;&gt;""),Data!D210,IF(AND(Data!$N$10=4,Data!E210&lt;&gt;""),Data!E210,IF(AND(Data!$N$10=5,Data!F210&lt;&gt;""),Data!F210,IF(AND(Data!$N$10=6,Data!G210&lt;&gt;""),Data!G210,IF(AND(Data!$N$10=7,Data!H210&lt;&gt;""),Data!H210,IF(AND(Data!$N$10=8,Data!I210&lt;&gt;""),Data!I210,IF(AND(Data!$N$10=9,Data!J210&lt;&gt;""),Data!J210,IF(AND(Data!$N$10=10,Data!K210&lt;&gt;""),Data!K210,""))))))))))</f>
        <v/>
      </c>
      <c r="E214" s="83" t="str">
        <f>IF(AND(Data!$N$11=1,Data!B210&lt;&gt;""),Data!B210,IF(AND(Data!$N$11=2,Data!C210&lt;&gt;""),Data!C210,IF(AND(Data!$N$11=3,Data!D210&lt;&gt;""),Data!D210,IF(AND(Data!$N$11=4,Data!E210&lt;&gt;""),Data!E210,IF(AND(Data!$N$11=5,Data!F210&lt;&gt;""),Data!F210,IF(AND(Data!$N$11=6,Data!G210&lt;&gt;""),Data!G210,IF(AND(Data!$N$11=7,Data!H210&lt;&gt;""),Data!H210,IF(AND(Data!$N$11=8,Data!I210&lt;&gt;""),Data!I210,IF(AND(Data!$N$11=9,Data!J210&lt;&gt;""),Data!J210,IF(AND(Data!$N$11=10,Data!K210&lt;&gt;""),Data!K210,""))))))))))</f>
        <v/>
      </c>
      <c r="F214" s="83" t="str">
        <f>IF(AND(Data!$N$12=1,Data!B210&lt;&gt;""),Data!B210,IF(AND(Data!$N$12=2,Data!C210&lt;&gt;""),Data!C210,IF(AND(Data!$N$12=3,Data!D210&lt;&gt;""),Data!D210,IF(AND(Data!$N$12=4,Data!E210&lt;&gt;""),Data!E210,IF(AND(Data!$N$12=5,Data!F210&lt;&gt;""),Data!F210,IF(AND(Data!$N$12=6,Data!G210&lt;&gt;""),Data!G210,IF(AND(Data!$N$12=7,Data!H210&lt;&gt;""),Data!H210,IF(AND(Data!$N$12=8,Data!I210&lt;&gt;""),Data!I210,IF(AND(Data!$N$12=9,Data!J210&lt;&gt;""),Data!J210,IF(AND(Data!$N$12=10,Data!K210&lt;&gt;""),Data!K210,""))))))))))</f>
        <v/>
      </c>
      <c r="G214" s="84"/>
      <c r="H214" s="82" t="str">
        <f>IF(AND(Data!$N$14=1,Data!B210&lt;&gt;""),Data!B210,IF(AND(Data!$N$14=2,Data!C210&lt;&gt;""),Data!C210,IF(AND(Data!$N$14=3,Data!D210&lt;&gt;""),Data!D210,IF(AND(Data!$N$14=4,Data!E210&lt;&gt;""),Data!E210,IF(AND(Data!$N$14=5,Data!F210&lt;&gt;""),Data!F210,IF(AND(Data!$N$14=6,Data!G210&lt;&gt;""),Data!G210,IF(AND(Data!$N$14=7,Data!H210&lt;&gt;""),Data!H210,IF(AND(Data!$N$14=8,Data!I210&lt;&gt;""),Data!I210,IF(AND(Data!$N$14=9,Data!J210&lt;&gt;""),Data!J210,IF(AND(Data!$N$14=10,Data!K210&lt;&gt;""),Data!K210,""))))))))))</f>
        <v/>
      </c>
    </row>
    <row r="215" spans="1:8" ht="14" x14ac:dyDescent="0.15">
      <c r="A215" s="12">
        <v>1</v>
      </c>
      <c r="B215" s="82" t="str">
        <f>IF(AND(Data!$N$8=1,Data!B211&lt;&gt;""),Data!B211,IF(AND(Data!$N$8=2,Data!C211&lt;&gt;""),Data!C211,IF(AND(Data!$N$8=3,Data!D211&lt;&gt;""),Data!D211,IF(AND(Data!$N$8=4,Data!E211&lt;&gt;""),Data!E211,IF(AND(Data!$N$8=5,Data!F211&lt;&gt;""),Data!F211,IF(AND(Data!$N$8=6,Data!G211&lt;&gt;""),Data!G211,IF(AND(Data!$N$8=7,Data!H211&lt;&gt;""),Data!H211,IF(AND(Data!$N$8=8,Data!I211&lt;&gt;""),Data!I211,IF(AND(Data!$N$8=9,Data!J211&lt;&gt;""),Data!J211,IF(AND(Data!$N$8=10,Data!K211&lt;&gt;""),Data!K211,""))))))))))</f>
        <v/>
      </c>
      <c r="C215" s="83" t="str">
        <f>IF(AND(Data!$N$9=1,Data!B211&lt;&gt;""),Data!B211,IF(AND(Data!$N$9=2,Data!C211&lt;&gt;""),Data!C211,IF(AND(Data!$N$9=3,Data!D211&lt;&gt;""),Data!D211,IF(AND(Data!$N$9=4,Data!E211&lt;&gt;""),Data!E211,IF(AND(Data!$N$9=5,Data!F211&lt;&gt;""),Data!F211,IF(AND(Data!$N$9=6,Data!G211&lt;&gt;""),Data!G211,IF(AND(Data!$N$9=7,Data!H211&lt;&gt;""),Data!H211,IF(AND(Data!$N$9=8,Data!I211&lt;&gt;""),Data!I211,IF(AND(Data!$N$9=9,Data!J211&lt;&gt;""),Data!J211,IF(AND(Data!$N$9=10,Data!K211&lt;&gt;""),Data!K211,""))))))))))</f>
        <v/>
      </c>
      <c r="D215" s="83" t="str">
        <f>IF(AND(Data!$N$10=1,Data!B211&lt;&gt;""),Data!B211,IF(AND(Data!$N$10=2,Data!C211&lt;&gt;""),Data!C211,IF(AND(Data!$N$10=3,Data!D211&lt;&gt;""),Data!D211,IF(AND(Data!$N$10=4,Data!E211&lt;&gt;""),Data!E211,IF(AND(Data!$N$10=5,Data!F211&lt;&gt;""),Data!F211,IF(AND(Data!$N$10=6,Data!G211&lt;&gt;""),Data!G211,IF(AND(Data!$N$10=7,Data!H211&lt;&gt;""),Data!H211,IF(AND(Data!$N$10=8,Data!I211&lt;&gt;""),Data!I211,IF(AND(Data!$N$10=9,Data!J211&lt;&gt;""),Data!J211,IF(AND(Data!$N$10=10,Data!K211&lt;&gt;""),Data!K211,""))))))))))</f>
        <v/>
      </c>
      <c r="E215" s="83" t="str">
        <f>IF(AND(Data!$N$11=1,Data!B211&lt;&gt;""),Data!B211,IF(AND(Data!$N$11=2,Data!C211&lt;&gt;""),Data!C211,IF(AND(Data!$N$11=3,Data!D211&lt;&gt;""),Data!D211,IF(AND(Data!$N$11=4,Data!E211&lt;&gt;""),Data!E211,IF(AND(Data!$N$11=5,Data!F211&lt;&gt;""),Data!F211,IF(AND(Data!$N$11=6,Data!G211&lt;&gt;""),Data!G211,IF(AND(Data!$N$11=7,Data!H211&lt;&gt;""),Data!H211,IF(AND(Data!$N$11=8,Data!I211&lt;&gt;""),Data!I211,IF(AND(Data!$N$11=9,Data!J211&lt;&gt;""),Data!J211,IF(AND(Data!$N$11=10,Data!K211&lt;&gt;""),Data!K211,""))))))))))</f>
        <v/>
      </c>
      <c r="F215" s="83" t="str">
        <f>IF(AND(Data!$N$12=1,Data!B211&lt;&gt;""),Data!B211,IF(AND(Data!$N$12=2,Data!C211&lt;&gt;""),Data!C211,IF(AND(Data!$N$12=3,Data!D211&lt;&gt;""),Data!D211,IF(AND(Data!$N$12=4,Data!E211&lt;&gt;""),Data!E211,IF(AND(Data!$N$12=5,Data!F211&lt;&gt;""),Data!F211,IF(AND(Data!$N$12=6,Data!G211&lt;&gt;""),Data!G211,IF(AND(Data!$N$12=7,Data!H211&lt;&gt;""),Data!H211,IF(AND(Data!$N$12=8,Data!I211&lt;&gt;""),Data!I211,IF(AND(Data!$N$12=9,Data!J211&lt;&gt;""),Data!J211,IF(AND(Data!$N$12=10,Data!K211&lt;&gt;""),Data!K211,""))))))))))</f>
        <v/>
      </c>
      <c r="G215" s="84"/>
      <c r="H215" s="82" t="str">
        <f>IF(AND(Data!$N$14=1,Data!B211&lt;&gt;""),Data!B211,IF(AND(Data!$N$14=2,Data!C211&lt;&gt;""),Data!C211,IF(AND(Data!$N$14=3,Data!D211&lt;&gt;""),Data!D211,IF(AND(Data!$N$14=4,Data!E211&lt;&gt;""),Data!E211,IF(AND(Data!$N$14=5,Data!F211&lt;&gt;""),Data!F211,IF(AND(Data!$N$14=6,Data!G211&lt;&gt;""),Data!G211,IF(AND(Data!$N$14=7,Data!H211&lt;&gt;""),Data!H211,IF(AND(Data!$N$14=8,Data!I211&lt;&gt;""),Data!I211,IF(AND(Data!$N$14=9,Data!J211&lt;&gt;""),Data!J211,IF(AND(Data!$N$14=10,Data!K211&lt;&gt;""),Data!K211,""))))))))))</f>
        <v/>
      </c>
    </row>
    <row r="216" spans="1:8" ht="14" x14ac:dyDescent="0.15">
      <c r="A216" s="12">
        <v>1</v>
      </c>
      <c r="B216" s="82" t="str">
        <f>IF(AND(Data!$N$8=1,Data!B212&lt;&gt;""),Data!B212,IF(AND(Data!$N$8=2,Data!C212&lt;&gt;""),Data!C212,IF(AND(Data!$N$8=3,Data!D212&lt;&gt;""),Data!D212,IF(AND(Data!$N$8=4,Data!E212&lt;&gt;""),Data!E212,IF(AND(Data!$N$8=5,Data!F212&lt;&gt;""),Data!F212,IF(AND(Data!$N$8=6,Data!G212&lt;&gt;""),Data!G212,IF(AND(Data!$N$8=7,Data!H212&lt;&gt;""),Data!H212,IF(AND(Data!$N$8=8,Data!I212&lt;&gt;""),Data!I212,IF(AND(Data!$N$8=9,Data!J212&lt;&gt;""),Data!J212,IF(AND(Data!$N$8=10,Data!K212&lt;&gt;""),Data!K212,""))))))))))</f>
        <v/>
      </c>
      <c r="C216" s="83" t="str">
        <f>IF(AND(Data!$N$9=1,Data!B212&lt;&gt;""),Data!B212,IF(AND(Data!$N$9=2,Data!C212&lt;&gt;""),Data!C212,IF(AND(Data!$N$9=3,Data!D212&lt;&gt;""),Data!D212,IF(AND(Data!$N$9=4,Data!E212&lt;&gt;""),Data!E212,IF(AND(Data!$N$9=5,Data!F212&lt;&gt;""),Data!F212,IF(AND(Data!$N$9=6,Data!G212&lt;&gt;""),Data!G212,IF(AND(Data!$N$9=7,Data!H212&lt;&gt;""),Data!H212,IF(AND(Data!$N$9=8,Data!I212&lt;&gt;""),Data!I212,IF(AND(Data!$N$9=9,Data!J212&lt;&gt;""),Data!J212,IF(AND(Data!$N$9=10,Data!K212&lt;&gt;""),Data!K212,""))))))))))</f>
        <v/>
      </c>
      <c r="D216" s="83" t="str">
        <f>IF(AND(Data!$N$10=1,Data!B212&lt;&gt;""),Data!B212,IF(AND(Data!$N$10=2,Data!C212&lt;&gt;""),Data!C212,IF(AND(Data!$N$10=3,Data!D212&lt;&gt;""),Data!D212,IF(AND(Data!$N$10=4,Data!E212&lt;&gt;""),Data!E212,IF(AND(Data!$N$10=5,Data!F212&lt;&gt;""),Data!F212,IF(AND(Data!$N$10=6,Data!G212&lt;&gt;""),Data!G212,IF(AND(Data!$N$10=7,Data!H212&lt;&gt;""),Data!H212,IF(AND(Data!$N$10=8,Data!I212&lt;&gt;""),Data!I212,IF(AND(Data!$N$10=9,Data!J212&lt;&gt;""),Data!J212,IF(AND(Data!$N$10=10,Data!K212&lt;&gt;""),Data!K212,""))))))))))</f>
        <v/>
      </c>
      <c r="E216" s="83" t="str">
        <f>IF(AND(Data!$N$11=1,Data!B212&lt;&gt;""),Data!B212,IF(AND(Data!$N$11=2,Data!C212&lt;&gt;""),Data!C212,IF(AND(Data!$N$11=3,Data!D212&lt;&gt;""),Data!D212,IF(AND(Data!$N$11=4,Data!E212&lt;&gt;""),Data!E212,IF(AND(Data!$N$11=5,Data!F212&lt;&gt;""),Data!F212,IF(AND(Data!$N$11=6,Data!G212&lt;&gt;""),Data!G212,IF(AND(Data!$N$11=7,Data!H212&lt;&gt;""),Data!H212,IF(AND(Data!$N$11=8,Data!I212&lt;&gt;""),Data!I212,IF(AND(Data!$N$11=9,Data!J212&lt;&gt;""),Data!J212,IF(AND(Data!$N$11=10,Data!K212&lt;&gt;""),Data!K212,""))))))))))</f>
        <v/>
      </c>
      <c r="F216" s="83" t="str">
        <f>IF(AND(Data!$N$12=1,Data!B212&lt;&gt;""),Data!B212,IF(AND(Data!$N$12=2,Data!C212&lt;&gt;""),Data!C212,IF(AND(Data!$N$12=3,Data!D212&lt;&gt;""),Data!D212,IF(AND(Data!$N$12=4,Data!E212&lt;&gt;""),Data!E212,IF(AND(Data!$N$12=5,Data!F212&lt;&gt;""),Data!F212,IF(AND(Data!$N$12=6,Data!G212&lt;&gt;""),Data!G212,IF(AND(Data!$N$12=7,Data!H212&lt;&gt;""),Data!H212,IF(AND(Data!$N$12=8,Data!I212&lt;&gt;""),Data!I212,IF(AND(Data!$N$12=9,Data!J212&lt;&gt;""),Data!J212,IF(AND(Data!$N$12=10,Data!K212&lt;&gt;""),Data!K212,""))))))))))</f>
        <v/>
      </c>
      <c r="G216" s="84"/>
      <c r="H216" s="82" t="str">
        <f>IF(AND(Data!$N$14=1,Data!B212&lt;&gt;""),Data!B212,IF(AND(Data!$N$14=2,Data!C212&lt;&gt;""),Data!C212,IF(AND(Data!$N$14=3,Data!D212&lt;&gt;""),Data!D212,IF(AND(Data!$N$14=4,Data!E212&lt;&gt;""),Data!E212,IF(AND(Data!$N$14=5,Data!F212&lt;&gt;""),Data!F212,IF(AND(Data!$N$14=6,Data!G212&lt;&gt;""),Data!G212,IF(AND(Data!$N$14=7,Data!H212&lt;&gt;""),Data!H212,IF(AND(Data!$N$14=8,Data!I212&lt;&gt;""),Data!I212,IF(AND(Data!$N$14=9,Data!J212&lt;&gt;""),Data!J212,IF(AND(Data!$N$14=10,Data!K212&lt;&gt;""),Data!K212,""))))))))))</f>
        <v/>
      </c>
    </row>
    <row r="217" spans="1:8" ht="14" x14ac:dyDescent="0.15">
      <c r="A217" s="12">
        <v>1</v>
      </c>
      <c r="B217" s="82" t="str">
        <f>IF(AND(Data!$N$8=1,Data!B213&lt;&gt;""),Data!B213,IF(AND(Data!$N$8=2,Data!C213&lt;&gt;""),Data!C213,IF(AND(Data!$N$8=3,Data!D213&lt;&gt;""),Data!D213,IF(AND(Data!$N$8=4,Data!E213&lt;&gt;""),Data!E213,IF(AND(Data!$N$8=5,Data!F213&lt;&gt;""),Data!F213,IF(AND(Data!$N$8=6,Data!G213&lt;&gt;""),Data!G213,IF(AND(Data!$N$8=7,Data!H213&lt;&gt;""),Data!H213,IF(AND(Data!$N$8=8,Data!I213&lt;&gt;""),Data!I213,IF(AND(Data!$N$8=9,Data!J213&lt;&gt;""),Data!J213,IF(AND(Data!$N$8=10,Data!K213&lt;&gt;""),Data!K213,""))))))))))</f>
        <v/>
      </c>
      <c r="C217" s="83" t="str">
        <f>IF(AND(Data!$N$9=1,Data!B213&lt;&gt;""),Data!B213,IF(AND(Data!$N$9=2,Data!C213&lt;&gt;""),Data!C213,IF(AND(Data!$N$9=3,Data!D213&lt;&gt;""),Data!D213,IF(AND(Data!$N$9=4,Data!E213&lt;&gt;""),Data!E213,IF(AND(Data!$N$9=5,Data!F213&lt;&gt;""),Data!F213,IF(AND(Data!$N$9=6,Data!G213&lt;&gt;""),Data!G213,IF(AND(Data!$N$9=7,Data!H213&lt;&gt;""),Data!H213,IF(AND(Data!$N$9=8,Data!I213&lt;&gt;""),Data!I213,IF(AND(Data!$N$9=9,Data!J213&lt;&gt;""),Data!J213,IF(AND(Data!$N$9=10,Data!K213&lt;&gt;""),Data!K213,""))))))))))</f>
        <v/>
      </c>
      <c r="D217" s="83" t="str">
        <f>IF(AND(Data!$N$10=1,Data!B213&lt;&gt;""),Data!B213,IF(AND(Data!$N$10=2,Data!C213&lt;&gt;""),Data!C213,IF(AND(Data!$N$10=3,Data!D213&lt;&gt;""),Data!D213,IF(AND(Data!$N$10=4,Data!E213&lt;&gt;""),Data!E213,IF(AND(Data!$N$10=5,Data!F213&lt;&gt;""),Data!F213,IF(AND(Data!$N$10=6,Data!G213&lt;&gt;""),Data!G213,IF(AND(Data!$N$10=7,Data!H213&lt;&gt;""),Data!H213,IF(AND(Data!$N$10=8,Data!I213&lt;&gt;""),Data!I213,IF(AND(Data!$N$10=9,Data!J213&lt;&gt;""),Data!J213,IF(AND(Data!$N$10=10,Data!K213&lt;&gt;""),Data!K213,""))))))))))</f>
        <v/>
      </c>
      <c r="E217" s="83" t="str">
        <f>IF(AND(Data!$N$11=1,Data!B213&lt;&gt;""),Data!B213,IF(AND(Data!$N$11=2,Data!C213&lt;&gt;""),Data!C213,IF(AND(Data!$N$11=3,Data!D213&lt;&gt;""),Data!D213,IF(AND(Data!$N$11=4,Data!E213&lt;&gt;""),Data!E213,IF(AND(Data!$N$11=5,Data!F213&lt;&gt;""),Data!F213,IF(AND(Data!$N$11=6,Data!G213&lt;&gt;""),Data!G213,IF(AND(Data!$N$11=7,Data!H213&lt;&gt;""),Data!H213,IF(AND(Data!$N$11=8,Data!I213&lt;&gt;""),Data!I213,IF(AND(Data!$N$11=9,Data!J213&lt;&gt;""),Data!J213,IF(AND(Data!$N$11=10,Data!K213&lt;&gt;""),Data!K213,""))))))))))</f>
        <v/>
      </c>
      <c r="F217" s="83" t="str">
        <f>IF(AND(Data!$N$12=1,Data!B213&lt;&gt;""),Data!B213,IF(AND(Data!$N$12=2,Data!C213&lt;&gt;""),Data!C213,IF(AND(Data!$N$12=3,Data!D213&lt;&gt;""),Data!D213,IF(AND(Data!$N$12=4,Data!E213&lt;&gt;""),Data!E213,IF(AND(Data!$N$12=5,Data!F213&lt;&gt;""),Data!F213,IF(AND(Data!$N$12=6,Data!G213&lt;&gt;""),Data!G213,IF(AND(Data!$N$12=7,Data!H213&lt;&gt;""),Data!H213,IF(AND(Data!$N$12=8,Data!I213&lt;&gt;""),Data!I213,IF(AND(Data!$N$12=9,Data!J213&lt;&gt;""),Data!J213,IF(AND(Data!$N$12=10,Data!K213&lt;&gt;""),Data!K213,""))))))))))</f>
        <v/>
      </c>
      <c r="G217" s="84"/>
      <c r="H217" s="82" t="str">
        <f>IF(AND(Data!$N$14=1,Data!B213&lt;&gt;""),Data!B213,IF(AND(Data!$N$14=2,Data!C213&lt;&gt;""),Data!C213,IF(AND(Data!$N$14=3,Data!D213&lt;&gt;""),Data!D213,IF(AND(Data!$N$14=4,Data!E213&lt;&gt;""),Data!E213,IF(AND(Data!$N$14=5,Data!F213&lt;&gt;""),Data!F213,IF(AND(Data!$N$14=6,Data!G213&lt;&gt;""),Data!G213,IF(AND(Data!$N$14=7,Data!H213&lt;&gt;""),Data!H213,IF(AND(Data!$N$14=8,Data!I213&lt;&gt;""),Data!I213,IF(AND(Data!$N$14=9,Data!J213&lt;&gt;""),Data!J213,IF(AND(Data!$N$14=10,Data!K213&lt;&gt;""),Data!K213,""))))))))))</f>
        <v/>
      </c>
    </row>
    <row r="218" spans="1:8" ht="14" x14ac:dyDescent="0.15">
      <c r="A218" s="12">
        <v>1</v>
      </c>
      <c r="B218" s="82" t="str">
        <f>IF(AND(Data!$N$8=1,Data!B214&lt;&gt;""),Data!B214,IF(AND(Data!$N$8=2,Data!C214&lt;&gt;""),Data!C214,IF(AND(Data!$N$8=3,Data!D214&lt;&gt;""),Data!D214,IF(AND(Data!$N$8=4,Data!E214&lt;&gt;""),Data!E214,IF(AND(Data!$N$8=5,Data!F214&lt;&gt;""),Data!F214,IF(AND(Data!$N$8=6,Data!G214&lt;&gt;""),Data!G214,IF(AND(Data!$N$8=7,Data!H214&lt;&gt;""),Data!H214,IF(AND(Data!$N$8=8,Data!I214&lt;&gt;""),Data!I214,IF(AND(Data!$N$8=9,Data!J214&lt;&gt;""),Data!J214,IF(AND(Data!$N$8=10,Data!K214&lt;&gt;""),Data!K214,""))))))))))</f>
        <v/>
      </c>
      <c r="C218" s="83" t="str">
        <f>IF(AND(Data!$N$9=1,Data!B214&lt;&gt;""),Data!B214,IF(AND(Data!$N$9=2,Data!C214&lt;&gt;""),Data!C214,IF(AND(Data!$N$9=3,Data!D214&lt;&gt;""),Data!D214,IF(AND(Data!$N$9=4,Data!E214&lt;&gt;""),Data!E214,IF(AND(Data!$N$9=5,Data!F214&lt;&gt;""),Data!F214,IF(AND(Data!$N$9=6,Data!G214&lt;&gt;""),Data!G214,IF(AND(Data!$N$9=7,Data!H214&lt;&gt;""),Data!H214,IF(AND(Data!$N$9=8,Data!I214&lt;&gt;""),Data!I214,IF(AND(Data!$N$9=9,Data!J214&lt;&gt;""),Data!J214,IF(AND(Data!$N$9=10,Data!K214&lt;&gt;""),Data!K214,""))))))))))</f>
        <v/>
      </c>
      <c r="D218" s="83" t="str">
        <f>IF(AND(Data!$N$10=1,Data!B214&lt;&gt;""),Data!B214,IF(AND(Data!$N$10=2,Data!C214&lt;&gt;""),Data!C214,IF(AND(Data!$N$10=3,Data!D214&lt;&gt;""),Data!D214,IF(AND(Data!$N$10=4,Data!E214&lt;&gt;""),Data!E214,IF(AND(Data!$N$10=5,Data!F214&lt;&gt;""),Data!F214,IF(AND(Data!$N$10=6,Data!G214&lt;&gt;""),Data!G214,IF(AND(Data!$N$10=7,Data!H214&lt;&gt;""),Data!H214,IF(AND(Data!$N$10=8,Data!I214&lt;&gt;""),Data!I214,IF(AND(Data!$N$10=9,Data!J214&lt;&gt;""),Data!J214,IF(AND(Data!$N$10=10,Data!K214&lt;&gt;""),Data!K214,""))))))))))</f>
        <v/>
      </c>
      <c r="E218" s="83" t="str">
        <f>IF(AND(Data!$N$11=1,Data!B214&lt;&gt;""),Data!B214,IF(AND(Data!$N$11=2,Data!C214&lt;&gt;""),Data!C214,IF(AND(Data!$N$11=3,Data!D214&lt;&gt;""),Data!D214,IF(AND(Data!$N$11=4,Data!E214&lt;&gt;""),Data!E214,IF(AND(Data!$N$11=5,Data!F214&lt;&gt;""),Data!F214,IF(AND(Data!$N$11=6,Data!G214&lt;&gt;""),Data!G214,IF(AND(Data!$N$11=7,Data!H214&lt;&gt;""),Data!H214,IF(AND(Data!$N$11=8,Data!I214&lt;&gt;""),Data!I214,IF(AND(Data!$N$11=9,Data!J214&lt;&gt;""),Data!J214,IF(AND(Data!$N$11=10,Data!K214&lt;&gt;""),Data!K214,""))))))))))</f>
        <v/>
      </c>
      <c r="F218" s="83" t="str">
        <f>IF(AND(Data!$N$12=1,Data!B214&lt;&gt;""),Data!B214,IF(AND(Data!$N$12=2,Data!C214&lt;&gt;""),Data!C214,IF(AND(Data!$N$12=3,Data!D214&lt;&gt;""),Data!D214,IF(AND(Data!$N$12=4,Data!E214&lt;&gt;""),Data!E214,IF(AND(Data!$N$12=5,Data!F214&lt;&gt;""),Data!F214,IF(AND(Data!$N$12=6,Data!G214&lt;&gt;""),Data!G214,IF(AND(Data!$N$12=7,Data!H214&lt;&gt;""),Data!H214,IF(AND(Data!$N$12=8,Data!I214&lt;&gt;""),Data!I214,IF(AND(Data!$N$12=9,Data!J214&lt;&gt;""),Data!J214,IF(AND(Data!$N$12=10,Data!K214&lt;&gt;""),Data!K214,""))))))))))</f>
        <v/>
      </c>
      <c r="G218" s="84"/>
      <c r="H218" s="82" t="str">
        <f>IF(AND(Data!$N$14=1,Data!B214&lt;&gt;""),Data!B214,IF(AND(Data!$N$14=2,Data!C214&lt;&gt;""),Data!C214,IF(AND(Data!$N$14=3,Data!D214&lt;&gt;""),Data!D214,IF(AND(Data!$N$14=4,Data!E214&lt;&gt;""),Data!E214,IF(AND(Data!$N$14=5,Data!F214&lt;&gt;""),Data!F214,IF(AND(Data!$N$14=6,Data!G214&lt;&gt;""),Data!G214,IF(AND(Data!$N$14=7,Data!H214&lt;&gt;""),Data!H214,IF(AND(Data!$N$14=8,Data!I214&lt;&gt;""),Data!I214,IF(AND(Data!$N$14=9,Data!J214&lt;&gt;""),Data!J214,IF(AND(Data!$N$14=10,Data!K214&lt;&gt;""),Data!K214,""))))))))))</f>
        <v/>
      </c>
    </row>
    <row r="219" spans="1:8" ht="14" x14ac:dyDescent="0.15">
      <c r="A219" s="12">
        <v>1</v>
      </c>
      <c r="B219" s="82" t="str">
        <f>IF(AND(Data!$N$8=1,Data!B215&lt;&gt;""),Data!B215,IF(AND(Data!$N$8=2,Data!C215&lt;&gt;""),Data!C215,IF(AND(Data!$N$8=3,Data!D215&lt;&gt;""),Data!D215,IF(AND(Data!$N$8=4,Data!E215&lt;&gt;""),Data!E215,IF(AND(Data!$N$8=5,Data!F215&lt;&gt;""),Data!F215,IF(AND(Data!$N$8=6,Data!G215&lt;&gt;""),Data!G215,IF(AND(Data!$N$8=7,Data!H215&lt;&gt;""),Data!H215,IF(AND(Data!$N$8=8,Data!I215&lt;&gt;""),Data!I215,IF(AND(Data!$N$8=9,Data!J215&lt;&gt;""),Data!J215,IF(AND(Data!$N$8=10,Data!K215&lt;&gt;""),Data!K215,""))))))))))</f>
        <v/>
      </c>
      <c r="C219" s="83" t="str">
        <f>IF(AND(Data!$N$9=1,Data!B215&lt;&gt;""),Data!B215,IF(AND(Data!$N$9=2,Data!C215&lt;&gt;""),Data!C215,IF(AND(Data!$N$9=3,Data!D215&lt;&gt;""),Data!D215,IF(AND(Data!$N$9=4,Data!E215&lt;&gt;""),Data!E215,IF(AND(Data!$N$9=5,Data!F215&lt;&gt;""),Data!F215,IF(AND(Data!$N$9=6,Data!G215&lt;&gt;""),Data!G215,IF(AND(Data!$N$9=7,Data!H215&lt;&gt;""),Data!H215,IF(AND(Data!$N$9=8,Data!I215&lt;&gt;""),Data!I215,IF(AND(Data!$N$9=9,Data!J215&lt;&gt;""),Data!J215,IF(AND(Data!$N$9=10,Data!K215&lt;&gt;""),Data!K215,""))))))))))</f>
        <v/>
      </c>
      <c r="D219" s="83" t="str">
        <f>IF(AND(Data!$N$10=1,Data!B215&lt;&gt;""),Data!B215,IF(AND(Data!$N$10=2,Data!C215&lt;&gt;""),Data!C215,IF(AND(Data!$N$10=3,Data!D215&lt;&gt;""),Data!D215,IF(AND(Data!$N$10=4,Data!E215&lt;&gt;""),Data!E215,IF(AND(Data!$N$10=5,Data!F215&lt;&gt;""),Data!F215,IF(AND(Data!$N$10=6,Data!G215&lt;&gt;""),Data!G215,IF(AND(Data!$N$10=7,Data!H215&lt;&gt;""),Data!H215,IF(AND(Data!$N$10=8,Data!I215&lt;&gt;""),Data!I215,IF(AND(Data!$N$10=9,Data!J215&lt;&gt;""),Data!J215,IF(AND(Data!$N$10=10,Data!K215&lt;&gt;""),Data!K215,""))))))))))</f>
        <v/>
      </c>
      <c r="E219" s="83" t="str">
        <f>IF(AND(Data!$N$11=1,Data!B215&lt;&gt;""),Data!B215,IF(AND(Data!$N$11=2,Data!C215&lt;&gt;""),Data!C215,IF(AND(Data!$N$11=3,Data!D215&lt;&gt;""),Data!D215,IF(AND(Data!$N$11=4,Data!E215&lt;&gt;""),Data!E215,IF(AND(Data!$N$11=5,Data!F215&lt;&gt;""),Data!F215,IF(AND(Data!$N$11=6,Data!G215&lt;&gt;""),Data!G215,IF(AND(Data!$N$11=7,Data!H215&lt;&gt;""),Data!H215,IF(AND(Data!$N$11=8,Data!I215&lt;&gt;""),Data!I215,IF(AND(Data!$N$11=9,Data!J215&lt;&gt;""),Data!J215,IF(AND(Data!$N$11=10,Data!K215&lt;&gt;""),Data!K215,""))))))))))</f>
        <v/>
      </c>
      <c r="F219" s="83" t="str">
        <f>IF(AND(Data!$N$12=1,Data!B215&lt;&gt;""),Data!B215,IF(AND(Data!$N$12=2,Data!C215&lt;&gt;""),Data!C215,IF(AND(Data!$N$12=3,Data!D215&lt;&gt;""),Data!D215,IF(AND(Data!$N$12=4,Data!E215&lt;&gt;""),Data!E215,IF(AND(Data!$N$12=5,Data!F215&lt;&gt;""),Data!F215,IF(AND(Data!$N$12=6,Data!G215&lt;&gt;""),Data!G215,IF(AND(Data!$N$12=7,Data!H215&lt;&gt;""),Data!H215,IF(AND(Data!$N$12=8,Data!I215&lt;&gt;""),Data!I215,IF(AND(Data!$N$12=9,Data!J215&lt;&gt;""),Data!J215,IF(AND(Data!$N$12=10,Data!K215&lt;&gt;""),Data!K215,""))))))))))</f>
        <v/>
      </c>
      <c r="G219" s="84"/>
      <c r="H219" s="82" t="str">
        <f>IF(AND(Data!$N$14=1,Data!B215&lt;&gt;""),Data!B215,IF(AND(Data!$N$14=2,Data!C215&lt;&gt;""),Data!C215,IF(AND(Data!$N$14=3,Data!D215&lt;&gt;""),Data!D215,IF(AND(Data!$N$14=4,Data!E215&lt;&gt;""),Data!E215,IF(AND(Data!$N$14=5,Data!F215&lt;&gt;""),Data!F215,IF(AND(Data!$N$14=6,Data!G215&lt;&gt;""),Data!G215,IF(AND(Data!$N$14=7,Data!H215&lt;&gt;""),Data!H215,IF(AND(Data!$N$14=8,Data!I215&lt;&gt;""),Data!I215,IF(AND(Data!$N$14=9,Data!J215&lt;&gt;""),Data!J215,IF(AND(Data!$N$14=10,Data!K215&lt;&gt;""),Data!K215,""))))))))))</f>
        <v/>
      </c>
    </row>
    <row r="220" spans="1:8" ht="14" x14ac:dyDescent="0.15">
      <c r="A220" s="12">
        <v>1</v>
      </c>
      <c r="B220" s="82" t="str">
        <f>IF(AND(Data!$N$8=1,Data!B216&lt;&gt;""),Data!B216,IF(AND(Data!$N$8=2,Data!C216&lt;&gt;""),Data!C216,IF(AND(Data!$N$8=3,Data!D216&lt;&gt;""),Data!D216,IF(AND(Data!$N$8=4,Data!E216&lt;&gt;""),Data!E216,IF(AND(Data!$N$8=5,Data!F216&lt;&gt;""),Data!F216,IF(AND(Data!$N$8=6,Data!G216&lt;&gt;""),Data!G216,IF(AND(Data!$N$8=7,Data!H216&lt;&gt;""),Data!H216,IF(AND(Data!$N$8=8,Data!I216&lt;&gt;""),Data!I216,IF(AND(Data!$N$8=9,Data!J216&lt;&gt;""),Data!J216,IF(AND(Data!$N$8=10,Data!K216&lt;&gt;""),Data!K216,""))))))))))</f>
        <v/>
      </c>
      <c r="C220" s="83" t="str">
        <f>IF(AND(Data!$N$9=1,Data!B216&lt;&gt;""),Data!B216,IF(AND(Data!$N$9=2,Data!C216&lt;&gt;""),Data!C216,IF(AND(Data!$N$9=3,Data!D216&lt;&gt;""),Data!D216,IF(AND(Data!$N$9=4,Data!E216&lt;&gt;""),Data!E216,IF(AND(Data!$N$9=5,Data!F216&lt;&gt;""),Data!F216,IF(AND(Data!$N$9=6,Data!G216&lt;&gt;""),Data!G216,IF(AND(Data!$N$9=7,Data!H216&lt;&gt;""),Data!H216,IF(AND(Data!$N$9=8,Data!I216&lt;&gt;""),Data!I216,IF(AND(Data!$N$9=9,Data!J216&lt;&gt;""),Data!J216,IF(AND(Data!$N$9=10,Data!K216&lt;&gt;""),Data!K216,""))))))))))</f>
        <v/>
      </c>
      <c r="D220" s="83" t="str">
        <f>IF(AND(Data!$N$10=1,Data!B216&lt;&gt;""),Data!B216,IF(AND(Data!$N$10=2,Data!C216&lt;&gt;""),Data!C216,IF(AND(Data!$N$10=3,Data!D216&lt;&gt;""),Data!D216,IF(AND(Data!$N$10=4,Data!E216&lt;&gt;""),Data!E216,IF(AND(Data!$N$10=5,Data!F216&lt;&gt;""),Data!F216,IF(AND(Data!$N$10=6,Data!G216&lt;&gt;""),Data!G216,IF(AND(Data!$N$10=7,Data!H216&lt;&gt;""),Data!H216,IF(AND(Data!$N$10=8,Data!I216&lt;&gt;""),Data!I216,IF(AND(Data!$N$10=9,Data!J216&lt;&gt;""),Data!J216,IF(AND(Data!$N$10=10,Data!K216&lt;&gt;""),Data!K216,""))))))))))</f>
        <v/>
      </c>
      <c r="E220" s="83" t="str">
        <f>IF(AND(Data!$N$11=1,Data!B216&lt;&gt;""),Data!B216,IF(AND(Data!$N$11=2,Data!C216&lt;&gt;""),Data!C216,IF(AND(Data!$N$11=3,Data!D216&lt;&gt;""),Data!D216,IF(AND(Data!$N$11=4,Data!E216&lt;&gt;""),Data!E216,IF(AND(Data!$N$11=5,Data!F216&lt;&gt;""),Data!F216,IF(AND(Data!$N$11=6,Data!G216&lt;&gt;""),Data!G216,IF(AND(Data!$N$11=7,Data!H216&lt;&gt;""),Data!H216,IF(AND(Data!$N$11=8,Data!I216&lt;&gt;""),Data!I216,IF(AND(Data!$N$11=9,Data!J216&lt;&gt;""),Data!J216,IF(AND(Data!$N$11=10,Data!K216&lt;&gt;""),Data!K216,""))))))))))</f>
        <v/>
      </c>
      <c r="F220" s="83" t="str">
        <f>IF(AND(Data!$N$12=1,Data!B216&lt;&gt;""),Data!B216,IF(AND(Data!$N$12=2,Data!C216&lt;&gt;""),Data!C216,IF(AND(Data!$N$12=3,Data!D216&lt;&gt;""),Data!D216,IF(AND(Data!$N$12=4,Data!E216&lt;&gt;""),Data!E216,IF(AND(Data!$N$12=5,Data!F216&lt;&gt;""),Data!F216,IF(AND(Data!$N$12=6,Data!G216&lt;&gt;""),Data!G216,IF(AND(Data!$N$12=7,Data!H216&lt;&gt;""),Data!H216,IF(AND(Data!$N$12=8,Data!I216&lt;&gt;""),Data!I216,IF(AND(Data!$N$12=9,Data!J216&lt;&gt;""),Data!J216,IF(AND(Data!$N$12=10,Data!K216&lt;&gt;""),Data!K216,""))))))))))</f>
        <v/>
      </c>
      <c r="G220" s="84"/>
      <c r="H220" s="82" t="str">
        <f>IF(AND(Data!$N$14=1,Data!B216&lt;&gt;""),Data!B216,IF(AND(Data!$N$14=2,Data!C216&lt;&gt;""),Data!C216,IF(AND(Data!$N$14=3,Data!D216&lt;&gt;""),Data!D216,IF(AND(Data!$N$14=4,Data!E216&lt;&gt;""),Data!E216,IF(AND(Data!$N$14=5,Data!F216&lt;&gt;""),Data!F216,IF(AND(Data!$N$14=6,Data!G216&lt;&gt;""),Data!G216,IF(AND(Data!$N$14=7,Data!H216&lt;&gt;""),Data!H216,IF(AND(Data!$N$14=8,Data!I216&lt;&gt;""),Data!I216,IF(AND(Data!$N$14=9,Data!J216&lt;&gt;""),Data!J216,IF(AND(Data!$N$14=10,Data!K216&lt;&gt;""),Data!K216,""))))))))))</f>
        <v/>
      </c>
    </row>
    <row r="221" spans="1:8" ht="14" x14ac:dyDescent="0.15">
      <c r="A221" s="12">
        <v>1</v>
      </c>
      <c r="B221" s="82" t="str">
        <f>IF(AND(Data!$N$8=1,Data!B217&lt;&gt;""),Data!B217,IF(AND(Data!$N$8=2,Data!C217&lt;&gt;""),Data!C217,IF(AND(Data!$N$8=3,Data!D217&lt;&gt;""),Data!D217,IF(AND(Data!$N$8=4,Data!E217&lt;&gt;""),Data!E217,IF(AND(Data!$N$8=5,Data!F217&lt;&gt;""),Data!F217,IF(AND(Data!$N$8=6,Data!G217&lt;&gt;""),Data!G217,IF(AND(Data!$N$8=7,Data!H217&lt;&gt;""),Data!H217,IF(AND(Data!$N$8=8,Data!I217&lt;&gt;""),Data!I217,IF(AND(Data!$N$8=9,Data!J217&lt;&gt;""),Data!J217,IF(AND(Data!$N$8=10,Data!K217&lt;&gt;""),Data!K217,""))))))))))</f>
        <v/>
      </c>
      <c r="C221" s="83" t="str">
        <f>IF(AND(Data!$N$9=1,Data!B217&lt;&gt;""),Data!B217,IF(AND(Data!$N$9=2,Data!C217&lt;&gt;""),Data!C217,IF(AND(Data!$N$9=3,Data!D217&lt;&gt;""),Data!D217,IF(AND(Data!$N$9=4,Data!E217&lt;&gt;""),Data!E217,IF(AND(Data!$N$9=5,Data!F217&lt;&gt;""),Data!F217,IF(AND(Data!$N$9=6,Data!G217&lt;&gt;""),Data!G217,IF(AND(Data!$N$9=7,Data!H217&lt;&gt;""),Data!H217,IF(AND(Data!$N$9=8,Data!I217&lt;&gt;""),Data!I217,IF(AND(Data!$N$9=9,Data!J217&lt;&gt;""),Data!J217,IF(AND(Data!$N$9=10,Data!K217&lt;&gt;""),Data!K217,""))))))))))</f>
        <v/>
      </c>
      <c r="D221" s="83" t="str">
        <f>IF(AND(Data!$N$10=1,Data!B217&lt;&gt;""),Data!B217,IF(AND(Data!$N$10=2,Data!C217&lt;&gt;""),Data!C217,IF(AND(Data!$N$10=3,Data!D217&lt;&gt;""),Data!D217,IF(AND(Data!$N$10=4,Data!E217&lt;&gt;""),Data!E217,IF(AND(Data!$N$10=5,Data!F217&lt;&gt;""),Data!F217,IF(AND(Data!$N$10=6,Data!G217&lt;&gt;""),Data!G217,IF(AND(Data!$N$10=7,Data!H217&lt;&gt;""),Data!H217,IF(AND(Data!$N$10=8,Data!I217&lt;&gt;""),Data!I217,IF(AND(Data!$N$10=9,Data!J217&lt;&gt;""),Data!J217,IF(AND(Data!$N$10=10,Data!K217&lt;&gt;""),Data!K217,""))))))))))</f>
        <v/>
      </c>
      <c r="E221" s="83" t="str">
        <f>IF(AND(Data!$N$11=1,Data!B217&lt;&gt;""),Data!B217,IF(AND(Data!$N$11=2,Data!C217&lt;&gt;""),Data!C217,IF(AND(Data!$N$11=3,Data!D217&lt;&gt;""),Data!D217,IF(AND(Data!$N$11=4,Data!E217&lt;&gt;""),Data!E217,IF(AND(Data!$N$11=5,Data!F217&lt;&gt;""),Data!F217,IF(AND(Data!$N$11=6,Data!G217&lt;&gt;""),Data!G217,IF(AND(Data!$N$11=7,Data!H217&lt;&gt;""),Data!H217,IF(AND(Data!$N$11=8,Data!I217&lt;&gt;""),Data!I217,IF(AND(Data!$N$11=9,Data!J217&lt;&gt;""),Data!J217,IF(AND(Data!$N$11=10,Data!K217&lt;&gt;""),Data!K217,""))))))))))</f>
        <v/>
      </c>
      <c r="F221" s="83" t="str">
        <f>IF(AND(Data!$N$12=1,Data!B217&lt;&gt;""),Data!B217,IF(AND(Data!$N$12=2,Data!C217&lt;&gt;""),Data!C217,IF(AND(Data!$N$12=3,Data!D217&lt;&gt;""),Data!D217,IF(AND(Data!$N$12=4,Data!E217&lt;&gt;""),Data!E217,IF(AND(Data!$N$12=5,Data!F217&lt;&gt;""),Data!F217,IF(AND(Data!$N$12=6,Data!G217&lt;&gt;""),Data!G217,IF(AND(Data!$N$12=7,Data!H217&lt;&gt;""),Data!H217,IF(AND(Data!$N$12=8,Data!I217&lt;&gt;""),Data!I217,IF(AND(Data!$N$12=9,Data!J217&lt;&gt;""),Data!J217,IF(AND(Data!$N$12=10,Data!K217&lt;&gt;""),Data!K217,""))))))))))</f>
        <v/>
      </c>
      <c r="G221" s="84"/>
      <c r="H221" s="82" t="str">
        <f>IF(AND(Data!$N$14=1,Data!B217&lt;&gt;""),Data!B217,IF(AND(Data!$N$14=2,Data!C217&lt;&gt;""),Data!C217,IF(AND(Data!$N$14=3,Data!D217&lt;&gt;""),Data!D217,IF(AND(Data!$N$14=4,Data!E217&lt;&gt;""),Data!E217,IF(AND(Data!$N$14=5,Data!F217&lt;&gt;""),Data!F217,IF(AND(Data!$N$14=6,Data!G217&lt;&gt;""),Data!G217,IF(AND(Data!$N$14=7,Data!H217&lt;&gt;""),Data!H217,IF(AND(Data!$N$14=8,Data!I217&lt;&gt;""),Data!I217,IF(AND(Data!$N$14=9,Data!J217&lt;&gt;""),Data!J217,IF(AND(Data!$N$14=10,Data!K217&lt;&gt;""),Data!K217,""))))))))))</f>
        <v/>
      </c>
    </row>
    <row r="222" spans="1:8" ht="14" x14ac:dyDescent="0.15">
      <c r="A222" s="12">
        <v>1</v>
      </c>
      <c r="B222" s="82" t="str">
        <f>IF(AND(Data!$N$8=1,Data!B218&lt;&gt;""),Data!B218,IF(AND(Data!$N$8=2,Data!C218&lt;&gt;""),Data!C218,IF(AND(Data!$N$8=3,Data!D218&lt;&gt;""),Data!D218,IF(AND(Data!$N$8=4,Data!E218&lt;&gt;""),Data!E218,IF(AND(Data!$N$8=5,Data!F218&lt;&gt;""),Data!F218,IF(AND(Data!$N$8=6,Data!G218&lt;&gt;""),Data!G218,IF(AND(Data!$N$8=7,Data!H218&lt;&gt;""),Data!H218,IF(AND(Data!$N$8=8,Data!I218&lt;&gt;""),Data!I218,IF(AND(Data!$N$8=9,Data!J218&lt;&gt;""),Data!J218,IF(AND(Data!$N$8=10,Data!K218&lt;&gt;""),Data!K218,""))))))))))</f>
        <v/>
      </c>
      <c r="C222" s="83" t="str">
        <f>IF(AND(Data!$N$9=1,Data!B218&lt;&gt;""),Data!B218,IF(AND(Data!$N$9=2,Data!C218&lt;&gt;""),Data!C218,IF(AND(Data!$N$9=3,Data!D218&lt;&gt;""),Data!D218,IF(AND(Data!$N$9=4,Data!E218&lt;&gt;""),Data!E218,IF(AND(Data!$N$9=5,Data!F218&lt;&gt;""),Data!F218,IF(AND(Data!$N$9=6,Data!G218&lt;&gt;""),Data!G218,IF(AND(Data!$N$9=7,Data!H218&lt;&gt;""),Data!H218,IF(AND(Data!$N$9=8,Data!I218&lt;&gt;""),Data!I218,IF(AND(Data!$N$9=9,Data!J218&lt;&gt;""),Data!J218,IF(AND(Data!$N$9=10,Data!K218&lt;&gt;""),Data!K218,""))))))))))</f>
        <v/>
      </c>
      <c r="D222" s="83" t="str">
        <f>IF(AND(Data!$N$10=1,Data!B218&lt;&gt;""),Data!B218,IF(AND(Data!$N$10=2,Data!C218&lt;&gt;""),Data!C218,IF(AND(Data!$N$10=3,Data!D218&lt;&gt;""),Data!D218,IF(AND(Data!$N$10=4,Data!E218&lt;&gt;""),Data!E218,IF(AND(Data!$N$10=5,Data!F218&lt;&gt;""),Data!F218,IF(AND(Data!$N$10=6,Data!G218&lt;&gt;""),Data!G218,IF(AND(Data!$N$10=7,Data!H218&lt;&gt;""),Data!H218,IF(AND(Data!$N$10=8,Data!I218&lt;&gt;""),Data!I218,IF(AND(Data!$N$10=9,Data!J218&lt;&gt;""),Data!J218,IF(AND(Data!$N$10=10,Data!K218&lt;&gt;""),Data!K218,""))))))))))</f>
        <v/>
      </c>
      <c r="E222" s="83" t="str">
        <f>IF(AND(Data!$N$11=1,Data!B218&lt;&gt;""),Data!B218,IF(AND(Data!$N$11=2,Data!C218&lt;&gt;""),Data!C218,IF(AND(Data!$N$11=3,Data!D218&lt;&gt;""),Data!D218,IF(AND(Data!$N$11=4,Data!E218&lt;&gt;""),Data!E218,IF(AND(Data!$N$11=5,Data!F218&lt;&gt;""),Data!F218,IF(AND(Data!$N$11=6,Data!G218&lt;&gt;""),Data!G218,IF(AND(Data!$N$11=7,Data!H218&lt;&gt;""),Data!H218,IF(AND(Data!$N$11=8,Data!I218&lt;&gt;""),Data!I218,IF(AND(Data!$N$11=9,Data!J218&lt;&gt;""),Data!J218,IF(AND(Data!$N$11=10,Data!K218&lt;&gt;""),Data!K218,""))))))))))</f>
        <v/>
      </c>
      <c r="F222" s="83" t="str">
        <f>IF(AND(Data!$N$12=1,Data!B218&lt;&gt;""),Data!B218,IF(AND(Data!$N$12=2,Data!C218&lt;&gt;""),Data!C218,IF(AND(Data!$N$12=3,Data!D218&lt;&gt;""),Data!D218,IF(AND(Data!$N$12=4,Data!E218&lt;&gt;""),Data!E218,IF(AND(Data!$N$12=5,Data!F218&lt;&gt;""),Data!F218,IF(AND(Data!$N$12=6,Data!G218&lt;&gt;""),Data!G218,IF(AND(Data!$N$12=7,Data!H218&lt;&gt;""),Data!H218,IF(AND(Data!$N$12=8,Data!I218&lt;&gt;""),Data!I218,IF(AND(Data!$N$12=9,Data!J218&lt;&gt;""),Data!J218,IF(AND(Data!$N$12=10,Data!K218&lt;&gt;""),Data!K218,""))))))))))</f>
        <v/>
      </c>
      <c r="G222" s="84"/>
      <c r="H222" s="82" t="str">
        <f>IF(AND(Data!$N$14=1,Data!B218&lt;&gt;""),Data!B218,IF(AND(Data!$N$14=2,Data!C218&lt;&gt;""),Data!C218,IF(AND(Data!$N$14=3,Data!D218&lt;&gt;""),Data!D218,IF(AND(Data!$N$14=4,Data!E218&lt;&gt;""),Data!E218,IF(AND(Data!$N$14=5,Data!F218&lt;&gt;""),Data!F218,IF(AND(Data!$N$14=6,Data!G218&lt;&gt;""),Data!G218,IF(AND(Data!$N$14=7,Data!H218&lt;&gt;""),Data!H218,IF(AND(Data!$N$14=8,Data!I218&lt;&gt;""),Data!I218,IF(AND(Data!$N$14=9,Data!J218&lt;&gt;""),Data!J218,IF(AND(Data!$N$14=10,Data!K218&lt;&gt;""),Data!K218,""))))))))))</f>
        <v/>
      </c>
    </row>
    <row r="223" spans="1:8" ht="14" x14ac:dyDescent="0.15">
      <c r="A223" s="12">
        <v>1</v>
      </c>
      <c r="B223" s="82" t="str">
        <f>IF(AND(Data!$N$8=1,Data!B219&lt;&gt;""),Data!B219,IF(AND(Data!$N$8=2,Data!C219&lt;&gt;""),Data!C219,IF(AND(Data!$N$8=3,Data!D219&lt;&gt;""),Data!D219,IF(AND(Data!$N$8=4,Data!E219&lt;&gt;""),Data!E219,IF(AND(Data!$N$8=5,Data!F219&lt;&gt;""),Data!F219,IF(AND(Data!$N$8=6,Data!G219&lt;&gt;""),Data!G219,IF(AND(Data!$N$8=7,Data!H219&lt;&gt;""),Data!H219,IF(AND(Data!$N$8=8,Data!I219&lt;&gt;""),Data!I219,IF(AND(Data!$N$8=9,Data!J219&lt;&gt;""),Data!J219,IF(AND(Data!$N$8=10,Data!K219&lt;&gt;""),Data!K219,""))))))))))</f>
        <v/>
      </c>
      <c r="C223" s="83" t="str">
        <f>IF(AND(Data!$N$9=1,Data!B219&lt;&gt;""),Data!B219,IF(AND(Data!$N$9=2,Data!C219&lt;&gt;""),Data!C219,IF(AND(Data!$N$9=3,Data!D219&lt;&gt;""),Data!D219,IF(AND(Data!$N$9=4,Data!E219&lt;&gt;""),Data!E219,IF(AND(Data!$N$9=5,Data!F219&lt;&gt;""),Data!F219,IF(AND(Data!$N$9=6,Data!G219&lt;&gt;""),Data!G219,IF(AND(Data!$N$9=7,Data!H219&lt;&gt;""),Data!H219,IF(AND(Data!$N$9=8,Data!I219&lt;&gt;""),Data!I219,IF(AND(Data!$N$9=9,Data!J219&lt;&gt;""),Data!J219,IF(AND(Data!$N$9=10,Data!K219&lt;&gt;""),Data!K219,""))))))))))</f>
        <v/>
      </c>
      <c r="D223" s="83" t="str">
        <f>IF(AND(Data!$N$10=1,Data!B219&lt;&gt;""),Data!B219,IF(AND(Data!$N$10=2,Data!C219&lt;&gt;""),Data!C219,IF(AND(Data!$N$10=3,Data!D219&lt;&gt;""),Data!D219,IF(AND(Data!$N$10=4,Data!E219&lt;&gt;""),Data!E219,IF(AND(Data!$N$10=5,Data!F219&lt;&gt;""),Data!F219,IF(AND(Data!$N$10=6,Data!G219&lt;&gt;""),Data!G219,IF(AND(Data!$N$10=7,Data!H219&lt;&gt;""),Data!H219,IF(AND(Data!$N$10=8,Data!I219&lt;&gt;""),Data!I219,IF(AND(Data!$N$10=9,Data!J219&lt;&gt;""),Data!J219,IF(AND(Data!$N$10=10,Data!K219&lt;&gt;""),Data!K219,""))))))))))</f>
        <v/>
      </c>
      <c r="E223" s="83" t="str">
        <f>IF(AND(Data!$N$11=1,Data!B219&lt;&gt;""),Data!B219,IF(AND(Data!$N$11=2,Data!C219&lt;&gt;""),Data!C219,IF(AND(Data!$N$11=3,Data!D219&lt;&gt;""),Data!D219,IF(AND(Data!$N$11=4,Data!E219&lt;&gt;""),Data!E219,IF(AND(Data!$N$11=5,Data!F219&lt;&gt;""),Data!F219,IF(AND(Data!$N$11=6,Data!G219&lt;&gt;""),Data!G219,IF(AND(Data!$N$11=7,Data!H219&lt;&gt;""),Data!H219,IF(AND(Data!$N$11=8,Data!I219&lt;&gt;""),Data!I219,IF(AND(Data!$N$11=9,Data!J219&lt;&gt;""),Data!J219,IF(AND(Data!$N$11=10,Data!K219&lt;&gt;""),Data!K219,""))))))))))</f>
        <v/>
      </c>
      <c r="F223" s="83" t="str">
        <f>IF(AND(Data!$N$12=1,Data!B219&lt;&gt;""),Data!B219,IF(AND(Data!$N$12=2,Data!C219&lt;&gt;""),Data!C219,IF(AND(Data!$N$12=3,Data!D219&lt;&gt;""),Data!D219,IF(AND(Data!$N$12=4,Data!E219&lt;&gt;""),Data!E219,IF(AND(Data!$N$12=5,Data!F219&lt;&gt;""),Data!F219,IF(AND(Data!$N$12=6,Data!G219&lt;&gt;""),Data!G219,IF(AND(Data!$N$12=7,Data!H219&lt;&gt;""),Data!H219,IF(AND(Data!$N$12=8,Data!I219&lt;&gt;""),Data!I219,IF(AND(Data!$N$12=9,Data!J219&lt;&gt;""),Data!J219,IF(AND(Data!$N$12=10,Data!K219&lt;&gt;""),Data!K219,""))))))))))</f>
        <v/>
      </c>
      <c r="G223" s="84"/>
      <c r="H223" s="82" t="str">
        <f>IF(AND(Data!$N$14=1,Data!B219&lt;&gt;""),Data!B219,IF(AND(Data!$N$14=2,Data!C219&lt;&gt;""),Data!C219,IF(AND(Data!$N$14=3,Data!D219&lt;&gt;""),Data!D219,IF(AND(Data!$N$14=4,Data!E219&lt;&gt;""),Data!E219,IF(AND(Data!$N$14=5,Data!F219&lt;&gt;""),Data!F219,IF(AND(Data!$N$14=6,Data!G219&lt;&gt;""),Data!G219,IF(AND(Data!$N$14=7,Data!H219&lt;&gt;""),Data!H219,IF(AND(Data!$N$14=8,Data!I219&lt;&gt;""),Data!I219,IF(AND(Data!$N$14=9,Data!J219&lt;&gt;""),Data!J219,IF(AND(Data!$N$14=10,Data!K219&lt;&gt;""),Data!K219,""))))))))))</f>
        <v/>
      </c>
    </row>
    <row r="224" spans="1:8" ht="14" x14ac:dyDescent="0.15">
      <c r="A224" s="12">
        <v>1</v>
      </c>
      <c r="B224" s="82" t="str">
        <f>IF(AND(Data!$N$8=1,Data!B220&lt;&gt;""),Data!B220,IF(AND(Data!$N$8=2,Data!C220&lt;&gt;""),Data!C220,IF(AND(Data!$N$8=3,Data!D220&lt;&gt;""),Data!D220,IF(AND(Data!$N$8=4,Data!E220&lt;&gt;""),Data!E220,IF(AND(Data!$N$8=5,Data!F220&lt;&gt;""),Data!F220,IF(AND(Data!$N$8=6,Data!G220&lt;&gt;""),Data!G220,IF(AND(Data!$N$8=7,Data!H220&lt;&gt;""),Data!H220,IF(AND(Data!$N$8=8,Data!I220&lt;&gt;""),Data!I220,IF(AND(Data!$N$8=9,Data!J220&lt;&gt;""),Data!J220,IF(AND(Data!$N$8=10,Data!K220&lt;&gt;""),Data!K220,""))))))))))</f>
        <v/>
      </c>
      <c r="C224" s="83" t="str">
        <f>IF(AND(Data!$N$9=1,Data!B220&lt;&gt;""),Data!B220,IF(AND(Data!$N$9=2,Data!C220&lt;&gt;""),Data!C220,IF(AND(Data!$N$9=3,Data!D220&lt;&gt;""),Data!D220,IF(AND(Data!$N$9=4,Data!E220&lt;&gt;""),Data!E220,IF(AND(Data!$N$9=5,Data!F220&lt;&gt;""),Data!F220,IF(AND(Data!$N$9=6,Data!G220&lt;&gt;""),Data!G220,IF(AND(Data!$N$9=7,Data!H220&lt;&gt;""),Data!H220,IF(AND(Data!$N$9=8,Data!I220&lt;&gt;""),Data!I220,IF(AND(Data!$N$9=9,Data!J220&lt;&gt;""),Data!J220,IF(AND(Data!$N$9=10,Data!K220&lt;&gt;""),Data!K220,""))))))))))</f>
        <v/>
      </c>
      <c r="D224" s="83" t="str">
        <f>IF(AND(Data!$N$10=1,Data!B220&lt;&gt;""),Data!B220,IF(AND(Data!$N$10=2,Data!C220&lt;&gt;""),Data!C220,IF(AND(Data!$N$10=3,Data!D220&lt;&gt;""),Data!D220,IF(AND(Data!$N$10=4,Data!E220&lt;&gt;""),Data!E220,IF(AND(Data!$N$10=5,Data!F220&lt;&gt;""),Data!F220,IF(AND(Data!$N$10=6,Data!G220&lt;&gt;""),Data!G220,IF(AND(Data!$N$10=7,Data!H220&lt;&gt;""),Data!H220,IF(AND(Data!$N$10=8,Data!I220&lt;&gt;""),Data!I220,IF(AND(Data!$N$10=9,Data!J220&lt;&gt;""),Data!J220,IF(AND(Data!$N$10=10,Data!K220&lt;&gt;""),Data!K220,""))))))))))</f>
        <v/>
      </c>
      <c r="E224" s="83" t="str">
        <f>IF(AND(Data!$N$11=1,Data!B220&lt;&gt;""),Data!B220,IF(AND(Data!$N$11=2,Data!C220&lt;&gt;""),Data!C220,IF(AND(Data!$N$11=3,Data!D220&lt;&gt;""),Data!D220,IF(AND(Data!$N$11=4,Data!E220&lt;&gt;""),Data!E220,IF(AND(Data!$N$11=5,Data!F220&lt;&gt;""),Data!F220,IF(AND(Data!$N$11=6,Data!G220&lt;&gt;""),Data!G220,IF(AND(Data!$N$11=7,Data!H220&lt;&gt;""),Data!H220,IF(AND(Data!$N$11=8,Data!I220&lt;&gt;""),Data!I220,IF(AND(Data!$N$11=9,Data!J220&lt;&gt;""),Data!J220,IF(AND(Data!$N$11=10,Data!K220&lt;&gt;""),Data!K220,""))))))))))</f>
        <v/>
      </c>
      <c r="F224" s="83" t="str">
        <f>IF(AND(Data!$N$12=1,Data!B220&lt;&gt;""),Data!B220,IF(AND(Data!$N$12=2,Data!C220&lt;&gt;""),Data!C220,IF(AND(Data!$N$12=3,Data!D220&lt;&gt;""),Data!D220,IF(AND(Data!$N$12=4,Data!E220&lt;&gt;""),Data!E220,IF(AND(Data!$N$12=5,Data!F220&lt;&gt;""),Data!F220,IF(AND(Data!$N$12=6,Data!G220&lt;&gt;""),Data!G220,IF(AND(Data!$N$12=7,Data!H220&lt;&gt;""),Data!H220,IF(AND(Data!$N$12=8,Data!I220&lt;&gt;""),Data!I220,IF(AND(Data!$N$12=9,Data!J220&lt;&gt;""),Data!J220,IF(AND(Data!$N$12=10,Data!K220&lt;&gt;""),Data!K220,""))))))))))</f>
        <v/>
      </c>
      <c r="G224" s="84"/>
      <c r="H224" s="82" t="str">
        <f>IF(AND(Data!$N$14=1,Data!B220&lt;&gt;""),Data!B220,IF(AND(Data!$N$14=2,Data!C220&lt;&gt;""),Data!C220,IF(AND(Data!$N$14=3,Data!D220&lt;&gt;""),Data!D220,IF(AND(Data!$N$14=4,Data!E220&lt;&gt;""),Data!E220,IF(AND(Data!$N$14=5,Data!F220&lt;&gt;""),Data!F220,IF(AND(Data!$N$14=6,Data!G220&lt;&gt;""),Data!G220,IF(AND(Data!$N$14=7,Data!H220&lt;&gt;""),Data!H220,IF(AND(Data!$N$14=8,Data!I220&lt;&gt;""),Data!I220,IF(AND(Data!$N$14=9,Data!J220&lt;&gt;""),Data!J220,IF(AND(Data!$N$14=10,Data!K220&lt;&gt;""),Data!K220,""))))))))))</f>
        <v/>
      </c>
    </row>
    <row r="225" spans="1:8" ht="14" x14ac:dyDescent="0.15">
      <c r="A225" s="12">
        <v>1</v>
      </c>
      <c r="B225" s="82" t="str">
        <f>IF(AND(Data!$N$8=1,Data!B221&lt;&gt;""),Data!B221,IF(AND(Data!$N$8=2,Data!C221&lt;&gt;""),Data!C221,IF(AND(Data!$N$8=3,Data!D221&lt;&gt;""),Data!D221,IF(AND(Data!$N$8=4,Data!E221&lt;&gt;""),Data!E221,IF(AND(Data!$N$8=5,Data!F221&lt;&gt;""),Data!F221,IF(AND(Data!$N$8=6,Data!G221&lt;&gt;""),Data!G221,IF(AND(Data!$N$8=7,Data!H221&lt;&gt;""),Data!H221,IF(AND(Data!$N$8=8,Data!I221&lt;&gt;""),Data!I221,IF(AND(Data!$N$8=9,Data!J221&lt;&gt;""),Data!J221,IF(AND(Data!$N$8=10,Data!K221&lt;&gt;""),Data!K221,""))))))))))</f>
        <v/>
      </c>
      <c r="C225" s="83" t="str">
        <f>IF(AND(Data!$N$9=1,Data!B221&lt;&gt;""),Data!B221,IF(AND(Data!$N$9=2,Data!C221&lt;&gt;""),Data!C221,IF(AND(Data!$N$9=3,Data!D221&lt;&gt;""),Data!D221,IF(AND(Data!$N$9=4,Data!E221&lt;&gt;""),Data!E221,IF(AND(Data!$N$9=5,Data!F221&lt;&gt;""),Data!F221,IF(AND(Data!$N$9=6,Data!G221&lt;&gt;""),Data!G221,IF(AND(Data!$N$9=7,Data!H221&lt;&gt;""),Data!H221,IF(AND(Data!$N$9=8,Data!I221&lt;&gt;""),Data!I221,IF(AND(Data!$N$9=9,Data!J221&lt;&gt;""),Data!J221,IF(AND(Data!$N$9=10,Data!K221&lt;&gt;""),Data!K221,""))))))))))</f>
        <v/>
      </c>
      <c r="D225" s="83" t="str">
        <f>IF(AND(Data!$N$10=1,Data!B221&lt;&gt;""),Data!B221,IF(AND(Data!$N$10=2,Data!C221&lt;&gt;""),Data!C221,IF(AND(Data!$N$10=3,Data!D221&lt;&gt;""),Data!D221,IF(AND(Data!$N$10=4,Data!E221&lt;&gt;""),Data!E221,IF(AND(Data!$N$10=5,Data!F221&lt;&gt;""),Data!F221,IF(AND(Data!$N$10=6,Data!G221&lt;&gt;""),Data!G221,IF(AND(Data!$N$10=7,Data!H221&lt;&gt;""),Data!H221,IF(AND(Data!$N$10=8,Data!I221&lt;&gt;""),Data!I221,IF(AND(Data!$N$10=9,Data!J221&lt;&gt;""),Data!J221,IF(AND(Data!$N$10=10,Data!K221&lt;&gt;""),Data!K221,""))))))))))</f>
        <v/>
      </c>
      <c r="E225" s="83" t="str">
        <f>IF(AND(Data!$N$11=1,Data!B221&lt;&gt;""),Data!B221,IF(AND(Data!$N$11=2,Data!C221&lt;&gt;""),Data!C221,IF(AND(Data!$N$11=3,Data!D221&lt;&gt;""),Data!D221,IF(AND(Data!$N$11=4,Data!E221&lt;&gt;""),Data!E221,IF(AND(Data!$N$11=5,Data!F221&lt;&gt;""),Data!F221,IF(AND(Data!$N$11=6,Data!G221&lt;&gt;""),Data!G221,IF(AND(Data!$N$11=7,Data!H221&lt;&gt;""),Data!H221,IF(AND(Data!$N$11=8,Data!I221&lt;&gt;""),Data!I221,IF(AND(Data!$N$11=9,Data!J221&lt;&gt;""),Data!J221,IF(AND(Data!$N$11=10,Data!K221&lt;&gt;""),Data!K221,""))))))))))</f>
        <v/>
      </c>
      <c r="F225" s="83" t="str">
        <f>IF(AND(Data!$N$12=1,Data!B221&lt;&gt;""),Data!B221,IF(AND(Data!$N$12=2,Data!C221&lt;&gt;""),Data!C221,IF(AND(Data!$N$12=3,Data!D221&lt;&gt;""),Data!D221,IF(AND(Data!$N$12=4,Data!E221&lt;&gt;""),Data!E221,IF(AND(Data!$N$12=5,Data!F221&lt;&gt;""),Data!F221,IF(AND(Data!$N$12=6,Data!G221&lt;&gt;""),Data!G221,IF(AND(Data!$N$12=7,Data!H221&lt;&gt;""),Data!H221,IF(AND(Data!$N$12=8,Data!I221&lt;&gt;""),Data!I221,IF(AND(Data!$N$12=9,Data!J221&lt;&gt;""),Data!J221,IF(AND(Data!$N$12=10,Data!K221&lt;&gt;""),Data!K221,""))))))))))</f>
        <v/>
      </c>
      <c r="G225" s="84"/>
      <c r="H225" s="82" t="str">
        <f>IF(AND(Data!$N$14=1,Data!B221&lt;&gt;""),Data!B221,IF(AND(Data!$N$14=2,Data!C221&lt;&gt;""),Data!C221,IF(AND(Data!$N$14=3,Data!D221&lt;&gt;""),Data!D221,IF(AND(Data!$N$14=4,Data!E221&lt;&gt;""),Data!E221,IF(AND(Data!$N$14=5,Data!F221&lt;&gt;""),Data!F221,IF(AND(Data!$N$14=6,Data!G221&lt;&gt;""),Data!G221,IF(AND(Data!$N$14=7,Data!H221&lt;&gt;""),Data!H221,IF(AND(Data!$N$14=8,Data!I221&lt;&gt;""),Data!I221,IF(AND(Data!$N$14=9,Data!J221&lt;&gt;""),Data!J221,IF(AND(Data!$N$14=10,Data!K221&lt;&gt;""),Data!K221,""))))))))))</f>
        <v/>
      </c>
    </row>
    <row r="226" spans="1:8" ht="14" x14ac:dyDescent="0.15">
      <c r="A226" s="12">
        <v>1</v>
      </c>
      <c r="B226" s="82" t="str">
        <f>IF(AND(Data!$N$8=1,Data!B222&lt;&gt;""),Data!B222,IF(AND(Data!$N$8=2,Data!C222&lt;&gt;""),Data!C222,IF(AND(Data!$N$8=3,Data!D222&lt;&gt;""),Data!D222,IF(AND(Data!$N$8=4,Data!E222&lt;&gt;""),Data!E222,IF(AND(Data!$N$8=5,Data!F222&lt;&gt;""),Data!F222,IF(AND(Data!$N$8=6,Data!G222&lt;&gt;""),Data!G222,IF(AND(Data!$N$8=7,Data!H222&lt;&gt;""),Data!H222,IF(AND(Data!$N$8=8,Data!I222&lt;&gt;""),Data!I222,IF(AND(Data!$N$8=9,Data!J222&lt;&gt;""),Data!J222,IF(AND(Data!$N$8=10,Data!K222&lt;&gt;""),Data!K222,""))))))))))</f>
        <v/>
      </c>
      <c r="C226" s="83" t="str">
        <f>IF(AND(Data!$N$9=1,Data!B222&lt;&gt;""),Data!B222,IF(AND(Data!$N$9=2,Data!C222&lt;&gt;""),Data!C222,IF(AND(Data!$N$9=3,Data!D222&lt;&gt;""),Data!D222,IF(AND(Data!$N$9=4,Data!E222&lt;&gt;""),Data!E222,IF(AND(Data!$N$9=5,Data!F222&lt;&gt;""),Data!F222,IF(AND(Data!$N$9=6,Data!G222&lt;&gt;""),Data!G222,IF(AND(Data!$N$9=7,Data!H222&lt;&gt;""),Data!H222,IF(AND(Data!$N$9=8,Data!I222&lt;&gt;""),Data!I222,IF(AND(Data!$N$9=9,Data!J222&lt;&gt;""),Data!J222,IF(AND(Data!$N$9=10,Data!K222&lt;&gt;""),Data!K222,""))))))))))</f>
        <v/>
      </c>
      <c r="D226" s="83" t="str">
        <f>IF(AND(Data!$N$10=1,Data!B222&lt;&gt;""),Data!B222,IF(AND(Data!$N$10=2,Data!C222&lt;&gt;""),Data!C222,IF(AND(Data!$N$10=3,Data!D222&lt;&gt;""),Data!D222,IF(AND(Data!$N$10=4,Data!E222&lt;&gt;""),Data!E222,IF(AND(Data!$N$10=5,Data!F222&lt;&gt;""),Data!F222,IF(AND(Data!$N$10=6,Data!G222&lt;&gt;""),Data!G222,IF(AND(Data!$N$10=7,Data!H222&lt;&gt;""),Data!H222,IF(AND(Data!$N$10=8,Data!I222&lt;&gt;""),Data!I222,IF(AND(Data!$N$10=9,Data!J222&lt;&gt;""),Data!J222,IF(AND(Data!$N$10=10,Data!K222&lt;&gt;""),Data!K222,""))))))))))</f>
        <v/>
      </c>
      <c r="E226" s="83" t="str">
        <f>IF(AND(Data!$N$11=1,Data!B222&lt;&gt;""),Data!B222,IF(AND(Data!$N$11=2,Data!C222&lt;&gt;""),Data!C222,IF(AND(Data!$N$11=3,Data!D222&lt;&gt;""),Data!D222,IF(AND(Data!$N$11=4,Data!E222&lt;&gt;""),Data!E222,IF(AND(Data!$N$11=5,Data!F222&lt;&gt;""),Data!F222,IF(AND(Data!$N$11=6,Data!G222&lt;&gt;""),Data!G222,IF(AND(Data!$N$11=7,Data!H222&lt;&gt;""),Data!H222,IF(AND(Data!$N$11=8,Data!I222&lt;&gt;""),Data!I222,IF(AND(Data!$N$11=9,Data!J222&lt;&gt;""),Data!J222,IF(AND(Data!$N$11=10,Data!K222&lt;&gt;""),Data!K222,""))))))))))</f>
        <v/>
      </c>
      <c r="F226" s="83" t="str">
        <f>IF(AND(Data!$N$12=1,Data!B222&lt;&gt;""),Data!B222,IF(AND(Data!$N$12=2,Data!C222&lt;&gt;""),Data!C222,IF(AND(Data!$N$12=3,Data!D222&lt;&gt;""),Data!D222,IF(AND(Data!$N$12=4,Data!E222&lt;&gt;""),Data!E222,IF(AND(Data!$N$12=5,Data!F222&lt;&gt;""),Data!F222,IF(AND(Data!$N$12=6,Data!G222&lt;&gt;""),Data!G222,IF(AND(Data!$N$12=7,Data!H222&lt;&gt;""),Data!H222,IF(AND(Data!$N$12=8,Data!I222&lt;&gt;""),Data!I222,IF(AND(Data!$N$12=9,Data!J222&lt;&gt;""),Data!J222,IF(AND(Data!$N$12=10,Data!K222&lt;&gt;""),Data!K222,""))))))))))</f>
        <v/>
      </c>
      <c r="G226" s="84"/>
      <c r="H226" s="82" t="str">
        <f>IF(AND(Data!$N$14=1,Data!B222&lt;&gt;""),Data!B222,IF(AND(Data!$N$14=2,Data!C222&lt;&gt;""),Data!C222,IF(AND(Data!$N$14=3,Data!D222&lt;&gt;""),Data!D222,IF(AND(Data!$N$14=4,Data!E222&lt;&gt;""),Data!E222,IF(AND(Data!$N$14=5,Data!F222&lt;&gt;""),Data!F222,IF(AND(Data!$N$14=6,Data!G222&lt;&gt;""),Data!G222,IF(AND(Data!$N$14=7,Data!H222&lt;&gt;""),Data!H222,IF(AND(Data!$N$14=8,Data!I222&lt;&gt;""),Data!I222,IF(AND(Data!$N$14=9,Data!J222&lt;&gt;""),Data!J222,IF(AND(Data!$N$14=10,Data!K222&lt;&gt;""),Data!K222,""))))))))))</f>
        <v/>
      </c>
    </row>
    <row r="227" spans="1:8" ht="14" x14ac:dyDescent="0.15">
      <c r="A227" s="12">
        <v>1</v>
      </c>
      <c r="B227" s="82" t="str">
        <f>IF(AND(Data!$N$8=1,Data!B223&lt;&gt;""),Data!B223,IF(AND(Data!$N$8=2,Data!C223&lt;&gt;""),Data!C223,IF(AND(Data!$N$8=3,Data!D223&lt;&gt;""),Data!D223,IF(AND(Data!$N$8=4,Data!E223&lt;&gt;""),Data!E223,IF(AND(Data!$N$8=5,Data!F223&lt;&gt;""),Data!F223,IF(AND(Data!$N$8=6,Data!G223&lt;&gt;""),Data!G223,IF(AND(Data!$N$8=7,Data!H223&lt;&gt;""),Data!H223,IF(AND(Data!$N$8=8,Data!I223&lt;&gt;""),Data!I223,IF(AND(Data!$N$8=9,Data!J223&lt;&gt;""),Data!J223,IF(AND(Data!$N$8=10,Data!K223&lt;&gt;""),Data!K223,""))))))))))</f>
        <v/>
      </c>
      <c r="C227" s="83" t="str">
        <f>IF(AND(Data!$N$9=1,Data!B223&lt;&gt;""),Data!B223,IF(AND(Data!$N$9=2,Data!C223&lt;&gt;""),Data!C223,IF(AND(Data!$N$9=3,Data!D223&lt;&gt;""),Data!D223,IF(AND(Data!$N$9=4,Data!E223&lt;&gt;""),Data!E223,IF(AND(Data!$N$9=5,Data!F223&lt;&gt;""),Data!F223,IF(AND(Data!$N$9=6,Data!G223&lt;&gt;""),Data!G223,IF(AND(Data!$N$9=7,Data!H223&lt;&gt;""),Data!H223,IF(AND(Data!$N$9=8,Data!I223&lt;&gt;""),Data!I223,IF(AND(Data!$N$9=9,Data!J223&lt;&gt;""),Data!J223,IF(AND(Data!$N$9=10,Data!K223&lt;&gt;""),Data!K223,""))))))))))</f>
        <v/>
      </c>
      <c r="D227" s="83" t="str">
        <f>IF(AND(Data!$N$10=1,Data!B223&lt;&gt;""),Data!B223,IF(AND(Data!$N$10=2,Data!C223&lt;&gt;""),Data!C223,IF(AND(Data!$N$10=3,Data!D223&lt;&gt;""),Data!D223,IF(AND(Data!$N$10=4,Data!E223&lt;&gt;""),Data!E223,IF(AND(Data!$N$10=5,Data!F223&lt;&gt;""),Data!F223,IF(AND(Data!$N$10=6,Data!G223&lt;&gt;""),Data!G223,IF(AND(Data!$N$10=7,Data!H223&lt;&gt;""),Data!H223,IF(AND(Data!$N$10=8,Data!I223&lt;&gt;""),Data!I223,IF(AND(Data!$N$10=9,Data!J223&lt;&gt;""),Data!J223,IF(AND(Data!$N$10=10,Data!K223&lt;&gt;""),Data!K223,""))))))))))</f>
        <v/>
      </c>
      <c r="E227" s="83" t="str">
        <f>IF(AND(Data!$N$11=1,Data!B223&lt;&gt;""),Data!B223,IF(AND(Data!$N$11=2,Data!C223&lt;&gt;""),Data!C223,IF(AND(Data!$N$11=3,Data!D223&lt;&gt;""),Data!D223,IF(AND(Data!$N$11=4,Data!E223&lt;&gt;""),Data!E223,IF(AND(Data!$N$11=5,Data!F223&lt;&gt;""),Data!F223,IF(AND(Data!$N$11=6,Data!G223&lt;&gt;""),Data!G223,IF(AND(Data!$N$11=7,Data!H223&lt;&gt;""),Data!H223,IF(AND(Data!$N$11=8,Data!I223&lt;&gt;""),Data!I223,IF(AND(Data!$N$11=9,Data!J223&lt;&gt;""),Data!J223,IF(AND(Data!$N$11=10,Data!K223&lt;&gt;""),Data!K223,""))))))))))</f>
        <v/>
      </c>
      <c r="F227" s="83" t="str">
        <f>IF(AND(Data!$N$12=1,Data!B223&lt;&gt;""),Data!B223,IF(AND(Data!$N$12=2,Data!C223&lt;&gt;""),Data!C223,IF(AND(Data!$N$12=3,Data!D223&lt;&gt;""),Data!D223,IF(AND(Data!$N$12=4,Data!E223&lt;&gt;""),Data!E223,IF(AND(Data!$N$12=5,Data!F223&lt;&gt;""),Data!F223,IF(AND(Data!$N$12=6,Data!G223&lt;&gt;""),Data!G223,IF(AND(Data!$N$12=7,Data!H223&lt;&gt;""),Data!H223,IF(AND(Data!$N$12=8,Data!I223&lt;&gt;""),Data!I223,IF(AND(Data!$N$12=9,Data!J223&lt;&gt;""),Data!J223,IF(AND(Data!$N$12=10,Data!K223&lt;&gt;""),Data!K223,""))))))))))</f>
        <v/>
      </c>
      <c r="G227" s="84"/>
      <c r="H227" s="82" t="str">
        <f>IF(AND(Data!$N$14=1,Data!B223&lt;&gt;""),Data!B223,IF(AND(Data!$N$14=2,Data!C223&lt;&gt;""),Data!C223,IF(AND(Data!$N$14=3,Data!D223&lt;&gt;""),Data!D223,IF(AND(Data!$N$14=4,Data!E223&lt;&gt;""),Data!E223,IF(AND(Data!$N$14=5,Data!F223&lt;&gt;""),Data!F223,IF(AND(Data!$N$14=6,Data!G223&lt;&gt;""),Data!G223,IF(AND(Data!$N$14=7,Data!H223&lt;&gt;""),Data!H223,IF(AND(Data!$N$14=8,Data!I223&lt;&gt;""),Data!I223,IF(AND(Data!$N$14=9,Data!J223&lt;&gt;""),Data!J223,IF(AND(Data!$N$14=10,Data!K223&lt;&gt;""),Data!K223,""))))))))))</f>
        <v/>
      </c>
    </row>
    <row r="228" spans="1:8" ht="14" x14ac:dyDescent="0.15">
      <c r="A228" s="12">
        <v>1</v>
      </c>
      <c r="B228" s="82" t="str">
        <f>IF(AND(Data!$N$8=1,Data!B224&lt;&gt;""),Data!B224,IF(AND(Data!$N$8=2,Data!C224&lt;&gt;""),Data!C224,IF(AND(Data!$N$8=3,Data!D224&lt;&gt;""),Data!D224,IF(AND(Data!$N$8=4,Data!E224&lt;&gt;""),Data!E224,IF(AND(Data!$N$8=5,Data!F224&lt;&gt;""),Data!F224,IF(AND(Data!$N$8=6,Data!G224&lt;&gt;""),Data!G224,IF(AND(Data!$N$8=7,Data!H224&lt;&gt;""),Data!H224,IF(AND(Data!$N$8=8,Data!I224&lt;&gt;""),Data!I224,IF(AND(Data!$N$8=9,Data!J224&lt;&gt;""),Data!J224,IF(AND(Data!$N$8=10,Data!K224&lt;&gt;""),Data!K224,""))))))))))</f>
        <v/>
      </c>
      <c r="C228" s="83" t="str">
        <f>IF(AND(Data!$N$9=1,Data!B224&lt;&gt;""),Data!B224,IF(AND(Data!$N$9=2,Data!C224&lt;&gt;""),Data!C224,IF(AND(Data!$N$9=3,Data!D224&lt;&gt;""),Data!D224,IF(AND(Data!$N$9=4,Data!E224&lt;&gt;""),Data!E224,IF(AND(Data!$N$9=5,Data!F224&lt;&gt;""),Data!F224,IF(AND(Data!$N$9=6,Data!G224&lt;&gt;""),Data!G224,IF(AND(Data!$N$9=7,Data!H224&lt;&gt;""),Data!H224,IF(AND(Data!$N$9=8,Data!I224&lt;&gt;""),Data!I224,IF(AND(Data!$N$9=9,Data!J224&lt;&gt;""),Data!J224,IF(AND(Data!$N$9=10,Data!K224&lt;&gt;""),Data!K224,""))))))))))</f>
        <v/>
      </c>
      <c r="D228" s="83" t="str">
        <f>IF(AND(Data!$N$10=1,Data!B224&lt;&gt;""),Data!B224,IF(AND(Data!$N$10=2,Data!C224&lt;&gt;""),Data!C224,IF(AND(Data!$N$10=3,Data!D224&lt;&gt;""),Data!D224,IF(AND(Data!$N$10=4,Data!E224&lt;&gt;""),Data!E224,IF(AND(Data!$N$10=5,Data!F224&lt;&gt;""),Data!F224,IF(AND(Data!$N$10=6,Data!G224&lt;&gt;""),Data!G224,IF(AND(Data!$N$10=7,Data!H224&lt;&gt;""),Data!H224,IF(AND(Data!$N$10=8,Data!I224&lt;&gt;""),Data!I224,IF(AND(Data!$N$10=9,Data!J224&lt;&gt;""),Data!J224,IF(AND(Data!$N$10=10,Data!K224&lt;&gt;""),Data!K224,""))))))))))</f>
        <v/>
      </c>
      <c r="E228" s="83" t="str">
        <f>IF(AND(Data!$N$11=1,Data!B224&lt;&gt;""),Data!B224,IF(AND(Data!$N$11=2,Data!C224&lt;&gt;""),Data!C224,IF(AND(Data!$N$11=3,Data!D224&lt;&gt;""),Data!D224,IF(AND(Data!$N$11=4,Data!E224&lt;&gt;""),Data!E224,IF(AND(Data!$N$11=5,Data!F224&lt;&gt;""),Data!F224,IF(AND(Data!$N$11=6,Data!G224&lt;&gt;""),Data!G224,IF(AND(Data!$N$11=7,Data!H224&lt;&gt;""),Data!H224,IF(AND(Data!$N$11=8,Data!I224&lt;&gt;""),Data!I224,IF(AND(Data!$N$11=9,Data!J224&lt;&gt;""),Data!J224,IF(AND(Data!$N$11=10,Data!K224&lt;&gt;""),Data!K224,""))))))))))</f>
        <v/>
      </c>
      <c r="F228" s="83" t="str">
        <f>IF(AND(Data!$N$12=1,Data!B224&lt;&gt;""),Data!B224,IF(AND(Data!$N$12=2,Data!C224&lt;&gt;""),Data!C224,IF(AND(Data!$N$12=3,Data!D224&lt;&gt;""),Data!D224,IF(AND(Data!$N$12=4,Data!E224&lt;&gt;""),Data!E224,IF(AND(Data!$N$12=5,Data!F224&lt;&gt;""),Data!F224,IF(AND(Data!$N$12=6,Data!G224&lt;&gt;""),Data!G224,IF(AND(Data!$N$12=7,Data!H224&lt;&gt;""),Data!H224,IF(AND(Data!$N$12=8,Data!I224&lt;&gt;""),Data!I224,IF(AND(Data!$N$12=9,Data!J224&lt;&gt;""),Data!J224,IF(AND(Data!$N$12=10,Data!K224&lt;&gt;""),Data!K224,""))))))))))</f>
        <v/>
      </c>
      <c r="G228" s="84"/>
      <c r="H228" s="82" t="str">
        <f>IF(AND(Data!$N$14=1,Data!B224&lt;&gt;""),Data!B224,IF(AND(Data!$N$14=2,Data!C224&lt;&gt;""),Data!C224,IF(AND(Data!$N$14=3,Data!D224&lt;&gt;""),Data!D224,IF(AND(Data!$N$14=4,Data!E224&lt;&gt;""),Data!E224,IF(AND(Data!$N$14=5,Data!F224&lt;&gt;""),Data!F224,IF(AND(Data!$N$14=6,Data!G224&lt;&gt;""),Data!G224,IF(AND(Data!$N$14=7,Data!H224&lt;&gt;""),Data!H224,IF(AND(Data!$N$14=8,Data!I224&lt;&gt;""),Data!I224,IF(AND(Data!$N$14=9,Data!J224&lt;&gt;""),Data!J224,IF(AND(Data!$N$14=10,Data!K224&lt;&gt;""),Data!K224,""))))))))))</f>
        <v/>
      </c>
    </row>
    <row r="229" spans="1:8" ht="14" x14ac:dyDescent="0.15">
      <c r="A229" s="12">
        <v>1</v>
      </c>
      <c r="B229" s="82" t="str">
        <f>IF(AND(Data!$N$8=1,Data!B225&lt;&gt;""),Data!B225,IF(AND(Data!$N$8=2,Data!C225&lt;&gt;""),Data!C225,IF(AND(Data!$N$8=3,Data!D225&lt;&gt;""),Data!D225,IF(AND(Data!$N$8=4,Data!E225&lt;&gt;""),Data!E225,IF(AND(Data!$N$8=5,Data!F225&lt;&gt;""),Data!F225,IF(AND(Data!$N$8=6,Data!G225&lt;&gt;""),Data!G225,IF(AND(Data!$N$8=7,Data!H225&lt;&gt;""),Data!H225,IF(AND(Data!$N$8=8,Data!I225&lt;&gt;""),Data!I225,IF(AND(Data!$N$8=9,Data!J225&lt;&gt;""),Data!J225,IF(AND(Data!$N$8=10,Data!K225&lt;&gt;""),Data!K225,""))))))))))</f>
        <v/>
      </c>
      <c r="C229" s="83" t="str">
        <f>IF(AND(Data!$N$9=1,Data!B225&lt;&gt;""),Data!B225,IF(AND(Data!$N$9=2,Data!C225&lt;&gt;""),Data!C225,IF(AND(Data!$N$9=3,Data!D225&lt;&gt;""),Data!D225,IF(AND(Data!$N$9=4,Data!E225&lt;&gt;""),Data!E225,IF(AND(Data!$N$9=5,Data!F225&lt;&gt;""),Data!F225,IF(AND(Data!$N$9=6,Data!G225&lt;&gt;""),Data!G225,IF(AND(Data!$N$9=7,Data!H225&lt;&gt;""),Data!H225,IF(AND(Data!$N$9=8,Data!I225&lt;&gt;""),Data!I225,IF(AND(Data!$N$9=9,Data!J225&lt;&gt;""),Data!J225,IF(AND(Data!$N$9=10,Data!K225&lt;&gt;""),Data!K225,""))))))))))</f>
        <v/>
      </c>
      <c r="D229" s="83" t="str">
        <f>IF(AND(Data!$N$10=1,Data!B225&lt;&gt;""),Data!B225,IF(AND(Data!$N$10=2,Data!C225&lt;&gt;""),Data!C225,IF(AND(Data!$N$10=3,Data!D225&lt;&gt;""),Data!D225,IF(AND(Data!$N$10=4,Data!E225&lt;&gt;""),Data!E225,IF(AND(Data!$N$10=5,Data!F225&lt;&gt;""),Data!F225,IF(AND(Data!$N$10=6,Data!G225&lt;&gt;""),Data!G225,IF(AND(Data!$N$10=7,Data!H225&lt;&gt;""),Data!H225,IF(AND(Data!$N$10=8,Data!I225&lt;&gt;""),Data!I225,IF(AND(Data!$N$10=9,Data!J225&lt;&gt;""),Data!J225,IF(AND(Data!$N$10=10,Data!K225&lt;&gt;""),Data!K225,""))))))))))</f>
        <v/>
      </c>
      <c r="E229" s="83" t="str">
        <f>IF(AND(Data!$N$11=1,Data!B225&lt;&gt;""),Data!B225,IF(AND(Data!$N$11=2,Data!C225&lt;&gt;""),Data!C225,IF(AND(Data!$N$11=3,Data!D225&lt;&gt;""),Data!D225,IF(AND(Data!$N$11=4,Data!E225&lt;&gt;""),Data!E225,IF(AND(Data!$N$11=5,Data!F225&lt;&gt;""),Data!F225,IF(AND(Data!$N$11=6,Data!G225&lt;&gt;""),Data!G225,IF(AND(Data!$N$11=7,Data!H225&lt;&gt;""),Data!H225,IF(AND(Data!$N$11=8,Data!I225&lt;&gt;""),Data!I225,IF(AND(Data!$N$11=9,Data!J225&lt;&gt;""),Data!J225,IF(AND(Data!$N$11=10,Data!K225&lt;&gt;""),Data!K225,""))))))))))</f>
        <v/>
      </c>
      <c r="F229" s="83" t="str">
        <f>IF(AND(Data!$N$12=1,Data!B225&lt;&gt;""),Data!B225,IF(AND(Data!$N$12=2,Data!C225&lt;&gt;""),Data!C225,IF(AND(Data!$N$12=3,Data!D225&lt;&gt;""),Data!D225,IF(AND(Data!$N$12=4,Data!E225&lt;&gt;""),Data!E225,IF(AND(Data!$N$12=5,Data!F225&lt;&gt;""),Data!F225,IF(AND(Data!$N$12=6,Data!G225&lt;&gt;""),Data!G225,IF(AND(Data!$N$12=7,Data!H225&lt;&gt;""),Data!H225,IF(AND(Data!$N$12=8,Data!I225&lt;&gt;""),Data!I225,IF(AND(Data!$N$12=9,Data!J225&lt;&gt;""),Data!J225,IF(AND(Data!$N$12=10,Data!K225&lt;&gt;""),Data!K225,""))))))))))</f>
        <v/>
      </c>
      <c r="G229" s="84"/>
      <c r="H229" s="82" t="str">
        <f>IF(AND(Data!$N$14=1,Data!B225&lt;&gt;""),Data!B225,IF(AND(Data!$N$14=2,Data!C225&lt;&gt;""),Data!C225,IF(AND(Data!$N$14=3,Data!D225&lt;&gt;""),Data!D225,IF(AND(Data!$N$14=4,Data!E225&lt;&gt;""),Data!E225,IF(AND(Data!$N$14=5,Data!F225&lt;&gt;""),Data!F225,IF(AND(Data!$N$14=6,Data!G225&lt;&gt;""),Data!G225,IF(AND(Data!$N$14=7,Data!H225&lt;&gt;""),Data!H225,IF(AND(Data!$N$14=8,Data!I225&lt;&gt;""),Data!I225,IF(AND(Data!$N$14=9,Data!J225&lt;&gt;""),Data!J225,IF(AND(Data!$N$14=10,Data!K225&lt;&gt;""),Data!K225,""))))))))))</f>
        <v/>
      </c>
    </row>
    <row r="230" spans="1:8" ht="14" x14ac:dyDescent="0.15">
      <c r="A230" s="12">
        <v>1</v>
      </c>
      <c r="B230" s="82" t="str">
        <f>IF(AND(Data!$N$8=1,Data!B226&lt;&gt;""),Data!B226,IF(AND(Data!$N$8=2,Data!C226&lt;&gt;""),Data!C226,IF(AND(Data!$N$8=3,Data!D226&lt;&gt;""),Data!D226,IF(AND(Data!$N$8=4,Data!E226&lt;&gt;""),Data!E226,IF(AND(Data!$N$8=5,Data!F226&lt;&gt;""),Data!F226,IF(AND(Data!$N$8=6,Data!G226&lt;&gt;""),Data!G226,IF(AND(Data!$N$8=7,Data!H226&lt;&gt;""),Data!H226,IF(AND(Data!$N$8=8,Data!I226&lt;&gt;""),Data!I226,IF(AND(Data!$N$8=9,Data!J226&lt;&gt;""),Data!J226,IF(AND(Data!$N$8=10,Data!K226&lt;&gt;""),Data!K226,""))))))))))</f>
        <v/>
      </c>
      <c r="C230" s="83" t="str">
        <f>IF(AND(Data!$N$9=1,Data!B226&lt;&gt;""),Data!B226,IF(AND(Data!$N$9=2,Data!C226&lt;&gt;""),Data!C226,IF(AND(Data!$N$9=3,Data!D226&lt;&gt;""),Data!D226,IF(AND(Data!$N$9=4,Data!E226&lt;&gt;""),Data!E226,IF(AND(Data!$N$9=5,Data!F226&lt;&gt;""),Data!F226,IF(AND(Data!$N$9=6,Data!G226&lt;&gt;""),Data!G226,IF(AND(Data!$N$9=7,Data!H226&lt;&gt;""),Data!H226,IF(AND(Data!$N$9=8,Data!I226&lt;&gt;""),Data!I226,IF(AND(Data!$N$9=9,Data!J226&lt;&gt;""),Data!J226,IF(AND(Data!$N$9=10,Data!K226&lt;&gt;""),Data!K226,""))))))))))</f>
        <v/>
      </c>
      <c r="D230" s="83" t="str">
        <f>IF(AND(Data!$N$10=1,Data!B226&lt;&gt;""),Data!B226,IF(AND(Data!$N$10=2,Data!C226&lt;&gt;""),Data!C226,IF(AND(Data!$N$10=3,Data!D226&lt;&gt;""),Data!D226,IF(AND(Data!$N$10=4,Data!E226&lt;&gt;""),Data!E226,IF(AND(Data!$N$10=5,Data!F226&lt;&gt;""),Data!F226,IF(AND(Data!$N$10=6,Data!G226&lt;&gt;""),Data!G226,IF(AND(Data!$N$10=7,Data!H226&lt;&gt;""),Data!H226,IF(AND(Data!$N$10=8,Data!I226&lt;&gt;""),Data!I226,IF(AND(Data!$N$10=9,Data!J226&lt;&gt;""),Data!J226,IF(AND(Data!$N$10=10,Data!K226&lt;&gt;""),Data!K226,""))))))))))</f>
        <v/>
      </c>
      <c r="E230" s="83" t="str">
        <f>IF(AND(Data!$N$11=1,Data!B226&lt;&gt;""),Data!B226,IF(AND(Data!$N$11=2,Data!C226&lt;&gt;""),Data!C226,IF(AND(Data!$N$11=3,Data!D226&lt;&gt;""),Data!D226,IF(AND(Data!$N$11=4,Data!E226&lt;&gt;""),Data!E226,IF(AND(Data!$N$11=5,Data!F226&lt;&gt;""),Data!F226,IF(AND(Data!$N$11=6,Data!G226&lt;&gt;""),Data!G226,IF(AND(Data!$N$11=7,Data!H226&lt;&gt;""),Data!H226,IF(AND(Data!$N$11=8,Data!I226&lt;&gt;""),Data!I226,IF(AND(Data!$N$11=9,Data!J226&lt;&gt;""),Data!J226,IF(AND(Data!$N$11=10,Data!K226&lt;&gt;""),Data!K226,""))))))))))</f>
        <v/>
      </c>
      <c r="F230" s="83" t="str">
        <f>IF(AND(Data!$N$12=1,Data!B226&lt;&gt;""),Data!B226,IF(AND(Data!$N$12=2,Data!C226&lt;&gt;""),Data!C226,IF(AND(Data!$N$12=3,Data!D226&lt;&gt;""),Data!D226,IF(AND(Data!$N$12=4,Data!E226&lt;&gt;""),Data!E226,IF(AND(Data!$N$12=5,Data!F226&lt;&gt;""),Data!F226,IF(AND(Data!$N$12=6,Data!G226&lt;&gt;""),Data!G226,IF(AND(Data!$N$12=7,Data!H226&lt;&gt;""),Data!H226,IF(AND(Data!$N$12=8,Data!I226&lt;&gt;""),Data!I226,IF(AND(Data!$N$12=9,Data!J226&lt;&gt;""),Data!J226,IF(AND(Data!$N$12=10,Data!K226&lt;&gt;""),Data!K226,""))))))))))</f>
        <v/>
      </c>
      <c r="G230" s="84"/>
      <c r="H230" s="82" t="str">
        <f>IF(AND(Data!$N$14=1,Data!B226&lt;&gt;""),Data!B226,IF(AND(Data!$N$14=2,Data!C226&lt;&gt;""),Data!C226,IF(AND(Data!$N$14=3,Data!D226&lt;&gt;""),Data!D226,IF(AND(Data!$N$14=4,Data!E226&lt;&gt;""),Data!E226,IF(AND(Data!$N$14=5,Data!F226&lt;&gt;""),Data!F226,IF(AND(Data!$N$14=6,Data!G226&lt;&gt;""),Data!G226,IF(AND(Data!$N$14=7,Data!H226&lt;&gt;""),Data!H226,IF(AND(Data!$N$14=8,Data!I226&lt;&gt;""),Data!I226,IF(AND(Data!$N$14=9,Data!J226&lt;&gt;""),Data!J226,IF(AND(Data!$N$14=10,Data!K226&lt;&gt;""),Data!K226,""))))))))))</f>
        <v/>
      </c>
    </row>
    <row r="231" spans="1:8" ht="14" x14ac:dyDescent="0.15">
      <c r="A231" s="12">
        <v>1</v>
      </c>
      <c r="B231" s="82" t="str">
        <f>IF(AND(Data!$N$8=1,Data!B227&lt;&gt;""),Data!B227,IF(AND(Data!$N$8=2,Data!C227&lt;&gt;""),Data!C227,IF(AND(Data!$N$8=3,Data!D227&lt;&gt;""),Data!D227,IF(AND(Data!$N$8=4,Data!E227&lt;&gt;""),Data!E227,IF(AND(Data!$N$8=5,Data!F227&lt;&gt;""),Data!F227,IF(AND(Data!$N$8=6,Data!G227&lt;&gt;""),Data!G227,IF(AND(Data!$N$8=7,Data!H227&lt;&gt;""),Data!H227,IF(AND(Data!$N$8=8,Data!I227&lt;&gt;""),Data!I227,IF(AND(Data!$N$8=9,Data!J227&lt;&gt;""),Data!J227,IF(AND(Data!$N$8=10,Data!K227&lt;&gt;""),Data!K227,""))))))))))</f>
        <v/>
      </c>
      <c r="C231" s="83" t="str">
        <f>IF(AND(Data!$N$9=1,Data!B227&lt;&gt;""),Data!B227,IF(AND(Data!$N$9=2,Data!C227&lt;&gt;""),Data!C227,IF(AND(Data!$N$9=3,Data!D227&lt;&gt;""),Data!D227,IF(AND(Data!$N$9=4,Data!E227&lt;&gt;""),Data!E227,IF(AND(Data!$N$9=5,Data!F227&lt;&gt;""),Data!F227,IF(AND(Data!$N$9=6,Data!G227&lt;&gt;""),Data!G227,IF(AND(Data!$N$9=7,Data!H227&lt;&gt;""),Data!H227,IF(AND(Data!$N$9=8,Data!I227&lt;&gt;""),Data!I227,IF(AND(Data!$N$9=9,Data!J227&lt;&gt;""),Data!J227,IF(AND(Data!$N$9=10,Data!K227&lt;&gt;""),Data!K227,""))))))))))</f>
        <v/>
      </c>
      <c r="D231" s="83" t="str">
        <f>IF(AND(Data!$N$10=1,Data!B227&lt;&gt;""),Data!B227,IF(AND(Data!$N$10=2,Data!C227&lt;&gt;""),Data!C227,IF(AND(Data!$N$10=3,Data!D227&lt;&gt;""),Data!D227,IF(AND(Data!$N$10=4,Data!E227&lt;&gt;""),Data!E227,IF(AND(Data!$N$10=5,Data!F227&lt;&gt;""),Data!F227,IF(AND(Data!$N$10=6,Data!G227&lt;&gt;""),Data!G227,IF(AND(Data!$N$10=7,Data!H227&lt;&gt;""),Data!H227,IF(AND(Data!$N$10=8,Data!I227&lt;&gt;""),Data!I227,IF(AND(Data!$N$10=9,Data!J227&lt;&gt;""),Data!J227,IF(AND(Data!$N$10=10,Data!K227&lt;&gt;""),Data!K227,""))))))))))</f>
        <v/>
      </c>
      <c r="E231" s="83" t="str">
        <f>IF(AND(Data!$N$11=1,Data!B227&lt;&gt;""),Data!B227,IF(AND(Data!$N$11=2,Data!C227&lt;&gt;""),Data!C227,IF(AND(Data!$N$11=3,Data!D227&lt;&gt;""),Data!D227,IF(AND(Data!$N$11=4,Data!E227&lt;&gt;""),Data!E227,IF(AND(Data!$N$11=5,Data!F227&lt;&gt;""),Data!F227,IF(AND(Data!$N$11=6,Data!G227&lt;&gt;""),Data!G227,IF(AND(Data!$N$11=7,Data!H227&lt;&gt;""),Data!H227,IF(AND(Data!$N$11=8,Data!I227&lt;&gt;""),Data!I227,IF(AND(Data!$N$11=9,Data!J227&lt;&gt;""),Data!J227,IF(AND(Data!$N$11=10,Data!K227&lt;&gt;""),Data!K227,""))))))))))</f>
        <v/>
      </c>
      <c r="F231" s="83" t="str">
        <f>IF(AND(Data!$N$12=1,Data!B227&lt;&gt;""),Data!B227,IF(AND(Data!$N$12=2,Data!C227&lt;&gt;""),Data!C227,IF(AND(Data!$N$12=3,Data!D227&lt;&gt;""),Data!D227,IF(AND(Data!$N$12=4,Data!E227&lt;&gt;""),Data!E227,IF(AND(Data!$N$12=5,Data!F227&lt;&gt;""),Data!F227,IF(AND(Data!$N$12=6,Data!G227&lt;&gt;""),Data!G227,IF(AND(Data!$N$12=7,Data!H227&lt;&gt;""),Data!H227,IF(AND(Data!$N$12=8,Data!I227&lt;&gt;""),Data!I227,IF(AND(Data!$N$12=9,Data!J227&lt;&gt;""),Data!J227,IF(AND(Data!$N$12=10,Data!K227&lt;&gt;""),Data!K227,""))))))))))</f>
        <v/>
      </c>
      <c r="G231" s="84"/>
      <c r="H231" s="82" t="str">
        <f>IF(AND(Data!$N$14=1,Data!B227&lt;&gt;""),Data!B227,IF(AND(Data!$N$14=2,Data!C227&lt;&gt;""),Data!C227,IF(AND(Data!$N$14=3,Data!D227&lt;&gt;""),Data!D227,IF(AND(Data!$N$14=4,Data!E227&lt;&gt;""),Data!E227,IF(AND(Data!$N$14=5,Data!F227&lt;&gt;""),Data!F227,IF(AND(Data!$N$14=6,Data!G227&lt;&gt;""),Data!G227,IF(AND(Data!$N$14=7,Data!H227&lt;&gt;""),Data!H227,IF(AND(Data!$N$14=8,Data!I227&lt;&gt;""),Data!I227,IF(AND(Data!$N$14=9,Data!J227&lt;&gt;""),Data!J227,IF(AND(Data!$N$14=10,Data!K227&lt;&gt;""),Data!K227,""))))))))))</f>
        <v/>
      </c>
    </row>
    <row r="232" spans="1:8" ht="14" x14ac:dyDescent="0.15">
      <c r="A232" s="12">
        <v>1</v>
      </c>
      <c r="B232" s="82" t="str">
        <f>IF(AND(Data!$N$8=1,Data!B228&lt;&gt;""),Data!B228,IF(AND(Data!$N$8=2,Data!C228&lt;&gt;""),Data!C228,IF(AND(Data!$N$8=3,Data!D228&lt;&gt;""),Data!D228,IF(AND(Data!$N$8=4,Data!E228&lt;&gt;""),Data!E228,IF(AND(Data!$N$8=5,Data!F228&lt;&gt;""),Data!F228,IF(AND(Data!$N$8=6,Data!G228&lt;&gt;""),Data!G228,IF(AND(Data!$N$8=7,Data!H228&lt;&gt;""),Data!H228,IF(AND(Data!$N$8=8,Data!I228&lt;&gt;""),Data!I228,IF(AND(Data!$N$8=9,Data!J228&lt;&gt;""),Data!J228,IF(AND(Data!$N$8=10,Data!K228&lt;&gt;""),Data!K228,""))))))))))</f>
        <v/>
      </c>
      <c r="C232" s="83" t="str">
        <f>IF(AND(Data!$N$9=1,Data!B228&lt;&gt;""),Data!B228,IF(AND(Data!$N$9=2,Data!C228&lt;&gt;""),Data!C228,IF(AND(Data!$N$9=3,Data!D228&lt;&gt;""),Data!D228,IF(AND(Data!$N$9=4,Data!E228&lt;&gt;""),Data!E228,IF(AND(Data!$N$9=5,Data!F228&lt;&gt;""),Data!F228,IF(AND(Data!$N$9=6,Data!G228&lt;&gt;""),Data!G228,IF(AND(Data!$N$9=7,Data!H228&lt;&gt;""),Data!H228,IF(AND(Data!$N$9=8,Data!I228&lt;&gt;""),Data!I228,IF(AND(Data!$N$9=9,Data!J228&lt;&gt;""),Data!J228,IF(AND(Data!$N$9=10,Data!K228&lt;&gt;""),Data!K228,""))))))))))</f>
        <v/>
      </c>
      <c r="D232" s="83" t="str">
        <f>IF(AND(Data!$N$10=1,Data!B228&lt;&gt;""),Data!B228,IF(AND(Data!$N$10=2,Data!C228&lt;&gt;""),Data!C228,IF(AND(Data!$N$10=3,Data!D228&lt;&gt;""),Data!D228,IF(AND(Data!$N$10=4,Data!E228&lt;&gt;""),Data!E228,IF(AND(Data!$N$10=5,Data!F228&lt;&gt;""),Data!F228,IF(AND(Data!$N$10=6,Data!G228&lt;&gt;""),Data!G228,IF(AND(Data!$N$10=7,Data!H228&lt;&gt;""),Data!H228,IF(AND(Data!$N$10=8,Data!I228&lt;&gt;""),Data!I228,IF(AND(Data!$N$10=9,Data!J228&lt;&gt;""),Data!J228,IF(AND(Data!$N$10=10,Data!K228&lt;&gt;""),Data!K228,""))))))))))</f>
        <v/>
      </c>
      <c r="E232" s="83" t="str">
        <f>IF(AND(Data!$N$11=1,Data!B228&lt;&gt;""),Data!B228,IF(AND(Data!$N$11=2,Data!C228&lt;&gt;""),Data!C228,IF(AND(Data!$N$11=3,Data!D228&lt;&gt;""),Data!D228,IF(AND(Data!$N$11=4,Data!E228&lt;&gt;""),Data!E228,IF(AND(Data!$N$11=5,Data!F228&lt;&gt;""),Data!F228,IF(AND(Data!$N$11=6,Data!G228&lt;&gt;""),Data!G228,IF(AND(Data!$N$11=7,Data!H228&lt;&gt;""),Data!H228,IF(AND(Data!$N$11=8,Data!I228&lt;&gt;""),Data!I228,IF(AND(Data!$N$11=9,Data!J228&lt;&gt;""),Data!J228,IF(AND(Data!$N$11=10,Data!K228&lt;&gt;""),Data!K228,""))))))))))</f>
        <v/>
      </c>
      <c r="F232" s="83" t="str">
        <f>IF(AND(Data!$N$12=1,Data!B228&lt;&gt;""),Data!B228,IF(AND(Data!$N$12=2,Data!C228&lt;&gt;""),Data!C228,IF(AND(Data!$N$12=3,Data!D228&lt;&gt;""),Data!D228,IF(AND(Data!$N$12=4,Data!E228&lt;&gt;""),Data!E228,IF(AND(Data!$N$12=5,Data!F228&lt;&gt;""),Data!F228,IF(AND(Data!$N$12=6,Data!G228&lt;&gt;""),Data!G228,IF(AND(Data!$N$12=7,Data!H228&lt;&gt;""),Data!H228,IF(AND(Data!$N$12=8,Data!I228&lt;&gt;""),Data!I228,IF(AND(Data!$N$12=9,Data!J228&lt;&gt;""),Data!J228,IF(AND(Data!$N$12=10,Data!K228&lt;&gt;""),Data!K228,""))))))))))</f>
        <v/>
      </c>
      <c r="G232" s="84"/>
      <c r="H232" s="82" t="str">
        <f>IF(AND(Data!$N$14=1,Data!B228&lt;&gt;""),Data!B228,IF(AND(Data!$N$14=2,Data!C228&lt;&gt;""),Data!C228,IF(AND(Data!$N$14=3,Data!D228&lt;&gt;""),Data!D228,IF(AND(Data!$N$14=4,Data!E228&lt;&gt;""),Data!E228,IF(AND(Data!$N$14=5,Data!F228&lt;&gt;""),Data!F228,IF(AND(Data!$N$14=6,Data!G228&lt;&gt;""),Data!G228,IF(AND(Data!$N$14=7,Data!H228&lt;&gt;""),Data!H228,IF(AND(Data!$N$14=8,Data!I228&lt;&gt;""),Data!I228,IF(AND(Data!$N$14=9,Data!J228&lt;&gt;""),Data!J228,IF(AND(Data!$N$14=10,Data!K228&lt;&gt;""),Data!K228,""))))))))))</f>
        <v/>
      </c>
    </row>
    <row r="233" spans="1:8" ht="14" x14ac:dyDescent="0.15">
      <c r="A233" s="12">
        <v>1</v>
      </c>
      <c r="B233" s="82" t="str">
        <f>IF(AND(Data!$N$8=1,Data!B229&lt;&gt;""),Data!B229,IF(AND(Data!$N$8=2,Data!C229&lt;&gt;""),Data!C229,IF(AND(Data!$N$8=3,Data!D229&lt;&gt;""),Data!D229,IF(AND(Data!$N$8=4,Data!E229&lt;&gt;""),Data!E229,IF(AND(Data!$N$8=5,Data!F229&lt;&gt;""),Data!F229,IF(AND(Data!$N$8=6,Data!G229&lt;&gt;""),Data!G229,IF(AND(Data!$N$8=7,Data!H229&lt;&gt;""),Data!H229,IF(AND(Data!$N$8=8,Data!I229&lt;&gt;""),Data!I229,IF(AND(Data!$N$8=9,Data!J229&lt;&gt;""),Data!J229,IF(AND(Data!$N$8=10,Data!K229&lt;&gt;""),Data!K229,""))))))))))</f>
        <v/>
      </c>
      <c r="C233" s="83" t="str">
        <f>IF(AND(Data!$N$9=1,Data!B229&lt;&gt;""),Data!B229,IF(AND(Data!$N$9=2,Data!C229&lt;&gt;""),Data!C229,IF(AND(Data!$N$9=3,Data!D229&lt;&gt;""),Data!D229,IF(AND(Data!$N$9=4,Data!E229&lt;&gt;""),Data!E229,IF(AND(Data!$N$9=5,Data!F229&lt;&gt;""),Data!F229,IF(AND(Data!$N$9=6,Data!G229&lt;&gt;""),Data!G229,IF(AND(Data!$N$9=7,Data!H229&lt;&gt;""),Data!H229,IF(AND(Data!$N$9=8,Data!I229&lt;&gt;""),Data!I229,IF(AND(Data!$N$9=9,Data!J229&lt;&gt;""),Data!J229,IF(AND(Data!$N$9=10,Data!K229&lt;&gt;""),Data!K229,""))))))))))</f>
        <v/>
      </c>
      <c r="D233" s="83" t="str">
        <f>IF(AND(Data!$N$10=1,Data!B229&lt;&gt;""),Data!B229,IF(AND(Data!$N$10=2,Data!C229&lt;&gt;""),Data!C229,IF(AND(Data!$N$10=3,Data!D229&lt;&gt;""),Data!D229,IF(AND(Data!$N$10=4,Data!E229&lt;&gt;""),Data!E229,IF(AND(Data!$N$10=5,Data!F229&lt;&gt;""),Data!F229,IF(AND(Data!$N$10=6,Data!G229&lt;&gt;""),Data!G229,IF(AND(Data!$N$10=7,Data!H229&lt;&gt;""),Data!H229,IF(AND(Data!$N$10=8,Data!I229&lt;&gt;""),Data!I229,IF(AND(Data!$N$10=9,Data!J229&lt;&gt;""),Data!J229,IF(AND(Data!$N$10=10,Data!K229&lt;&gt;""),Data!K229,""))))))))))</f>
        <v/>
      </c>
      <c r="E233" s="83" t="str">
        <f>IF(AND(Data!$N$11=1,Data!B229&lt;&gt;""),Data!B229,IF(AND(Data!$N$11=2,Data!C229&lt;&gt;""),Data!C229,IF(AND(Data!$N$11=3,Data!D229&lt;&gt;""),Data!D229,IF(AND(Data!$N$11=4,Data!E229&lt;&gt;""),Data!E229,IF(AND(Data!$N$11=5,Data!F229&lt;&gt;""),Data!F229,IF(AND(Data!$N$11=6,Data!G229&lt;&gt;""),Data!G229,IF(AND(Data!$N$11=7,Data!H229&lt;&gt;""),Data!H229,IF(AND(Data!$N$11=8,Data!I229&lt;&gt;""),Data!I229,IF(AND(Data!$N$11=9,Data!J229&lt;&gt;""),Data!J229,IF(AND(Data!$N$11=10,Data!K229&lt;&gt;""),Data!K229,""))))))))))</f>
        <v/>
      </c>
      <c r="F233" s="83" t="str">
        <f>IF(AND(Data!$N$12=1,Data!B229&lt;&gt;""),Data!B229,IF(AND(Data!$N$12=2,Data!C229&lt;&gt;""),Data!C229,IF(AND(Data!$N$12=3,Data!D229&lt;&gt;""),Data!D229,IF(AND(Data!$N$12=4,Data!E229&lt;&gt;""),Data!E229,IF(AND(Data!$N$12=5,Data!F229&lt;&gt;""),Data!F229,IF(AND(Data!$N$12=6,Data!G229&lt;&gt;""),Data!G229,IF(AND(Data!$N$12=7,Data!H229&lt;&gt;""),Data!H229,IF(AND(Data!$N$12=8,Data!I229&lt;&gt;""),Data!I229,IF(AND(Data!$N$12=9,Data!J229&lt;&gt;""),Data!J229,IF(AND(Data!$N$12=10,Data!K229&lt;&gt;""),Data!K229,""))))))))))</f>
        <v/>
      </c>
      <c r="G233" s="84"/>
      <c r="H233" s="82" t="str">
        <f>IF(AND(Data!$N$14=1,Data!B229&lt;&gt;""),Data!B229,IF(AND(Data!$N$14=2,Data!C229&lt;&gt;""),Data!C229,IF(AND(Data!$N$14=3,Data!D229&lt;&gt;""),Data!D229,IF(AND(Data!$N$14=4,Data!E229&lt;&gt;""),Data!E229,IF(AND(Data!$N$14=5,Data!F229&lt;&gt;""),Data!F229,IF(AND(Data!$N$14=6,Data!G229&lt;&gt;""),Data!G229,IF(AND(Data!$N$14=7,Data!H229&lt;&gt;""),Data!H229,IF(AND(Data!$N$14=8,Data!I229&lt;&gt;""),Data!I229,IF(AND(Data!$N$14=9,Data!J229&lt;&gt;""),Data!J229,IF(AND(Data!$N$14=10,Data!K229&lt;&gt;""),Data!K229,""))))))))))</f>
        <v/>
      </c>
    </row>
    <row r="234" spans="1:8" ht="14" x14ac:dyDescent="0.15">
      <c r="A234" s="12">
        <v>1</v>
      </c>
      <c r="B234" s="82" t="str">
        <f>IF(AND(Data!$N$8=1,Data!B230&lt;&gt;""),Data!B230,IF(AND(Data!$N$8=2,Data!C230&lt;&gt;""),Data!C230,IF(AND(Data!$N$8=3,Data!D230&lt;&gt;""),Data!D230,IF(AND(Data!$N$8=4,Data!E230&lt;&gt;""),Data!E230,IF(AND(Data!$N$8=5,Data!F230&lt;&gt;""),Data!F230,IF(AND(Data!$N$8=6,Data!G230&lt;&gt;""),Data!G230,IF(AND(Data!$N$8=7,Data!H230&lt;&gt;""),Data!H230,IF(AND(Data!$N$8=8,Data!I230&lt;&gt;""),Data!I230,IF(AND(Data!$N$8=9,Data!J230&lt;&gt;""),Data!J230,IF(AND(Data!$N$8=10,Data!K230&lt;&gt;""),Data!K230,""))))))))))</f>
        <v/>
      </c>
      <c r="C234" s="83" t="str">
        <f>IF(AND(Data!$N$9=1,Data!B230&lt;&gt;""),Data!B230,IF(AND(Data!$N$9=2,Data!C230&lt;&gt;""),Data!C230,IF(AND(Data!$N$9=3,Data!D230&lt;&gt;""),Data!D230,IF(AND(Data!$N$9=4,Data!E230&lt;&gt;""),Data!E230,IF(AND(Data!$N$9=5,Data!F230&lt;&gt;""),Data!F230,IF(AND(Data!$N$9=6,Data!G230&lt;&gt;""),Data!G230,IF(AND(Data!$N$9=7,Data!H230&lt;&gt;""),Data!H230,IF(AND(Data!$N$9=8,Data!I230&lt;&gt;""),Data!I230,IF(AND(Data!$N$9=9,Data!J230&lt;&gt;""),Data!J230,IF(AND(Data!$N$9=10,Data!K230&lt;&gt;""),Data!K230,""))))))))))</f>
        <v/>
      </c>
      <c r="D234" s="83" t="str">
        <f>IF(AND(Data!$N$10=1,Data!B230&lt;&gt;""),Data!B230,IF(AND(Data!$N$10=2,Data!C230&lt;&gt;""),Data!C230,IF(AND(Data!$N$10=3,Data!D230&lt;&gt;""),Data!D230,IF(AND(Data!$N$10=4,Data!E230&lt;&gt;""),Data!E230,IF(AND(Data!$N$10=5,Data!F230&lt;&gt;""),Data!F230,IF(AND(Data!$N$10=6,Data!G230&lt;&gt;""),Data!G230,IF(AND(Data!$N$10=7,Data!H230&lt;&gt;""),Data!H230,IF(AND(Data!$N$10=8,Data!I230&lt;&gt;""),Data!I230,IF(AND(Data!$N$10=9,Data!J230&lt;&gt;""),Data!J230,IF(AND(Data!$N$10=10,Data!K230&lt;&gt;""),Data!K230,""))))))))))</f>
        <v/>
      </c>
      <c r="E234" s="83" t="str">
        <f>IF(AND(Data!$N$11=1,Data!B230&lt;&gt;""),Data!B230,IF(AND(Data!$N$11=2,Data!C230&lt;&gt;""),Data!C230,IF(AND(Data!$N$11=3,Data!D230&lt;&gt;""),Data!D230,IF(AND(Data!$N$11=4,Data!E230&lt;&gt;""),Data!E230,IF(AND(Data!$N$11=5,Data!F230&lt;&gt;""),Data!F230,IF(AND(Data!$N$11=6,Data!G230&lt;&gt;""),Data!G230,IF(AND(Data!$N$11=7,Data!H230&lt;&gt;""),Data!H230,IF(AND(Data!$N$11=8,Data!I230&lt;&gt;""),Data!I230,IF(AND(Data!$N$11=9,Data!J230&lt;&gt;""),Data!J230,IF(AND(Data!$N$11=10,Data!K230&lt;&gt;""),Data!K230,""))))))))))</f>
        <v/>
      </c>
      <c r="F234" s="83" t="str">
        <f>IF(AND(Data!$N$12=1,Data!B230&lt;&gt;""),Data!B230,IF(AND(Data!$N$12=2,Data!C230&lt;&gt;""),Data!C230,IF(AND(Data!$N$12=3,Data!D230&lt;&gt;""),Data!D230,IF(AND(Data!$N$12=4,Data!E230&lt;&gt;""),Data!E230,IF(AND(Data!$N$12=5,Data!F230&lt;&gt;""),Data!F230,IF(AND(Data!$N$12=6,Data!G230&lt;&gt;""),Data!G230,IF(AND(Data!$N$12=7,Data!H230&lt;&gt;""),Data!H230,IF(AND(Data!$N$12=8,Data!I230&lt;&gt;""),Data!I230,IF(AND(Data!$N$12=9,Data!J230&lt;&gt;""),Data!J230,IF(AND(Data!$N$12=10,Data!K230&lt;&gt;""),Data!K230,""))))))))))</f>
        <v/>
      </c>
      <c r="G234" s="84"/>
      <c r="H234" s="82" t="str">
        <f>IF(AND(Data!$N$14=1,Data!B230&lt;&gt;""),Data!B230,IF(AND(Data!$N$14=2,Data!C230&lt;&gt;""),Data!C230,IF(AND(Data!$N$14=3,Data!D230&lt;&gt;""),Data!D230,IF(AND(Data!$N$14=4,Data!E230&lt;&gt;""),Data!E230,IF(AND(Data!$N$14=5,Data!F230&lt;&gt;""),Data!F230,IF(AND(Data!$N$14=6,Data!G230&lt;&gt;""),Data!G230,IF(AND(Data!$N$14=7,Data!H230&lt;&gt;""),Data!H230,IF(AND(Data!$N$14=8,Data!I230&lt;&gt;""),Data!I230,IF(AND(Data!$N$14=9,Data!J230&lt;&gt;""),Data!J230,IF(AND(Data!$N$14=10,Data!K230&lt;&gt;""),Data!K230,""))))))))))</f>
        <v/>
      </c>
    </row>
    <row r="235" spans="1:8" ht="14" x14ac:dyDescent="0.15">
      <c r="A235" s="12">
        <v>1</v>
      </c>
      <c r="B235" s="82" t="str">
        <f>IF(AND(Data!$N$8=1,Data!B231&lt;&gt;""),Data!B231,IF(AND(Data!$N$8=2,Data!C231&lt;&gt;""),Data!C231,IF(AND(Data!$N$8=3,Data!D231&lt;&gt;""),Data!D231,IF(AND(Data!$N$8=4,Data!E231&lt;&gt;""),Data!E231,IF(AND(Data!$N$8=5,Data!F231&lt;&gt;""),Data!F231,IF(AND(Data!$N$8=6,Data!G231&lt;&gt;""),Data!G231,IF(AND(Data!$N$8=7,Data!H231&lt;&gt;""),Data!H231,IF(AND(Data!$N$8=8,Data!I231&lt;&gt;""),Data!I231,IF(AND(Data!$N$8=9,Data!J231&lt;&gt;""),Data!J231,IF(AND(Data!$N$8=10,Data!K231&lt;&gt;""),Data!K231,""))))))))))</f>
        <v/>
      </c>
      <c r="C235" s="83" t="str">
        <f>IF(AND(Data!$N$9=1,Data!B231&lt;&gt;""),Data!B231,IF(AND(Data!$N$9=2,Data!C231&lt;&gt;""),Data!C231,IF(AND(Data!$N$9=3,Data!D231&lt;&gt;""),Data!D231,IF(AND(Data!$N$9=4,Data!E231&lt;&gt;""),Data!E231,IF(AND(Data!$N$9=5,Data!F231&lt;&gt;""),Data!F231,IF(AND(Data!$N$9=6,Data!G231&lt;&gt;""),Data!G231,IF(AND(Data!$N$9=7,Data!H231&lt;&gt;""),Data!H231,IF(AND(Data!$N$9=8,Data!I231&lt;&gt;""),Data!I231,IF(AND(Data!$N$9=9,Data!J231&lt;&gt;""),Data!J231,IF(AND(Data!$N$9=10,Data!K231&lt;&gt;""),Data!K231,""))))))))))</f>
        <v/>
      </c>
      <c r="D235" s="83" t="str">
        <f>IF(AND(Data!$N$10=1,Data!B231&lt;&gt;""),Data!B231,IF(AND(Data!$N$10=2,Data!C231&lt;&gt;""),Data!C231,IF(AND(Data!$N$10=3,Data!D231&lt;&gt;""),Data!D231,IF(AND(Data!$N$10=4,Data!E231&lt;&gt;""),Data!E231,IF(AND(Data!$N$10=5,Data!F231&lt;&gt;""),Data!F231,IF(AND(Data!$N$10=6,Data!G231&lt;&gt;""),Data!G231,IF(AND(Data!$N$10=7,Data!H231&lt;&gt;""),Data!H231,IF(AND(Data!$N$10=8,Data!I231&lt;&gt;""),Data!I231,IF(AND(Data!$N$10=9,Data!J231&lt;&gt;""),Data!J231,IF(AND(Data!$N$10=10,Data!K231&lt;&gt;""),Data!K231,""))))))))))</f>
        <v/>
      </c>
      <c r="E235" s="83" t="str">
        <f>IF(AND(Data!$N$11=1,Data!B231&lt;&gt;""),Data!B231,IF(AND(Data!$N$11=2,Data!C231&lt;&gt;""),Data!C231,IF(AND(Data!$N$11=3,Data!D231&lt;&gt;""),Data!D231,IF(AND(Data!$N$11=4,Data!E231&lt;&gt;""),Data!E231,IF(AND(Data!$N$11=5,Data!F231&lt;&gt;""),Data!F231,IF(AND(Data!$N$11=6,Data!G231&lt;&gt;""),Data!G231,IF(AND(Data!$N$11=7,Data!H231&lt;&gt;""),Data!H231,IF(AND(Data!$N$11=8,Data!I231&lt;&gt;""),Data!I231,IF(AND(Data!$N$11=9,Data!J231&lt;&gt;""),Data!J231,IF(AND(Data!$N$11=10,Data!K231&lt;&gt;""),Data!K231,""))))))))))</f>
        <v/>
      </c>
      <c r="F235" s="83" t="str">
        <f>IF(AND(Data!$N$12=1,Data!B231&lt;&gt;""),Data!B231,IF(AND(Data!$N$12=2,Data!C231&lt;&gt;""),Data!C231,IF(AND(Data!$N$12=3,Data!D231&lt;&gt;""),Data!D231,IF(AND(Data!$N$12=4,Data!E231&lt;&gt;""),Data!E231,IF(AND(Data!$N$12=5,Data!F231&lt;&gt;""),Data!F231,IF(AND(Data!$N$12=6,Data!G231&lt;&gt;""),Data!G231,IF(AND(Data!$N$12=7,Data!H231&lt;&gt;""),Data!H231,IF(AND(Data!$N$12=8,Data!I231&lt;&gt;""),Data!I231,IF(AND(Data!$N$12=9,Data!J231&lt;&gt;""),Data!J231,IF(AND(Data!$N$12=10,Data!K231&lt;&gt;""),Data!K231,""))))))))))</f>
        <v/>
      </c>
      <c r="G235" s="84"/>
      <c r="H235" s="82" t="str">
        <f>IF(AND(Data!$N$14=1,Data!B231&lt;&gt;""),Data!B231,IF(AND(Data!$N$14=2,Data!C231&lt;&gt;""),Data!C231,IF(AND(Data!$N$14=3,Data!D231&lt;&gt;""),Data!D231,IF(AND(Data!$N$14=4,Data!E231&lt;&gt;""),Data!E231,IF(AND(Data!$N$14=5,Data!F231&lt;&gt;""),Data!F231,IF(AND(Data!$N$14=6,Data!G231&lt;&gt;""),Data!G231,IF(AND(Data!$N$14=7,Data!H231&lt;&gt;""),Data!H231,IF(AND(Data!$N$14=8,Data!I231&lt;&gt;""),Data!I231,IF(AND(Data!$N$14=9,Data!J231&lt;&gt;""),Data!J231,IF(AND(Data!$N$14=10,Data!K231&lt;&gt;""),Data!K231,""))))))))))</f>
        <v/>
      </c>
    </row>
    <row r="236" spans="1:8" ht="14" x14ac:dyDescent="0.15">
      <c r="A236" s="12">
        <v>1</v>
      </c>
      <c r="B236" s="82" t="str">
        <f>IF(AND(Data!$N$8=1,Data!B232&lt;&gt;""),Data!B232,IF(AND(Data!$N$8=2,Data!C232&lt;&gt;""),Data!C232,IF(AND(Data!$N$8=3,Data!D232&lt;&gt;""),Data!D232,IF(AND(Data!$N$8=4,Data!E232&lt;&gt;""),Data!E232,IF(AND(Data!$N$8=5,Data!F232&lt;&gt;""),Data!F232,IF(AND(Data!$N$8=6,Data!G232&lt;&gt;""),Data!G232,IF(AND(Data!$N$8=7,Data!H232&lt;&gt;""),Data!H232,IF(AND(Data!$N$8=8,Data!I232&lt;&gt;""),Data!I232,IF(AND(Data!$N$8=9,Data!J232&lt;&gt;""),Data!J232,IF(AND(Data!$N$8=10,Data!K232&lt;&gt;""),Data!K232,""))))))))))</f>
        <v/>
      </c>
      <c r="C236" s="83" t="str">
        <f>IF(AND(Data!$N$9=1,Data!B232&lt;&gt;""),Data!B232,IF(AND(Data!$N$9=2,Data!C232&lt;&gt;""),Data!C232,IF(AND(Data!$N$9=3,Data!D232&lt;&gt;""),Data!D232,IF(AND(Data!$N$9=4,Data!E232&lt;&gt;""),Data!E232,IF(AND(Data!$N$9=5,Data!F232&lt;&gt;""),Data!F232,IF(AND(Data!$N$9=6,Data!G232&lt;&gt;""),Data!G232,IF(AND(Data!$N$9=7,Data!H232&lt;&gt;""),Data!H232,IF(AND(Data!$N$9=8,Data!I232&lt;&gt;""),Data!I232,IF(AND(Data!$N$9=9,Data!J232&lt;&gt;""),Data!J232,IF(AND(Data!$N$9=10,Data!K232&lt;&gt;""),Data!K232,""))))))))))</f>
        <v/>
      </c>
      <c r="D236" s="83" t="str">
        <f>IF(AND(Data!$N$10=1,Data!B232&lt;&gt;""),Data!B232,IF(AND(Data!$N$10=2,Data!C232&lt;&gt;""),Data!C232,IF(AND(Data!$N$10=3,Data!D232&lt;&gt;""),Data!D232,IF(AND(Data!$N$10=4,Data!E232&lt;&gt;""),Data!E232,IF(AND(Data!$N$10=5,Data!F232&lt;&gt;""),Data!F232,IF(AND(Data!$N$10=6,Data!G232&lt;&gt;""),Data!G232,IF(AND(Data!$N$10=7,Data!H232&lt;&gt;""),Data!H232,IF(AND(Data!$N$10=8,Data!I232&lt;&gt;""),Data!I232,IF(AND(Data!$N$10=9,Data!J232&lt;&gt;""),Data!J232,IF(AND(Data!$N$10=10,Data!K232&lt;&gt;""),Data!K232,""))))))))))</f>
        <v/>
      </c>
      <c r="E236" s="83" t="str">
        <f>IF(AND(Data!$N$11=1,Data!B232&lt;&gt;""),Data!B232,IF(AND(Data!$N$11=2,Data!C232&lt;&gt;""),Data!C232,IF(AND(Data!$N$11=3,Data!D232&lt;&gt;""),Data!D232,IF(AND(Data!$N$11=4,Data!E232&lt;&gt;""),Data!E232,IF(AND(Data!$N$11=5,Data!F232&lt;&gt;""),Data!F232,IF(AND(Data!$N$11=6,Data!G232&lt;&gt;""),Data!G232,IF(AND(Data!$N$11=7,Data!H232&lt;&gt;""),Data!H232,IF(AND(Data!$N$11=8,Data!I232&lt;&gt;""),Data!I232,IF(AND(Data!$N$11=9,Data!J232&lt;&gt;""),Data!J232,IF(AND(Data!$N$11=10,Data!K232&lt;&gt;""),Data!K232,""))))))))))</f>
        <v/>
      </c>
      <c r="F236" s="83" t="str">
        <f>IF(AND(Data!$N$12=1,Data!B232&lt;&gt;""),Data!B232,IF(AND(Data!$N$12=2,Data!C232&lt;&gt;""),Data!C232,IF(AND(Data!$N$12=3,Data!D232&lt;&gt;""),Data!D232,IF(AND(Data!$N$12=4,Data!E232&lt;&gt;""),Data!E232,IF(AND(Data!$N$12=5,Data!F232&lt;&gt;""),Data!F232,IF(AND(Data!$N$12=6,Data!G232&lt;&gt;""),Data!G232,IF(AND(Data!$N$12=7,Data!H232&lt;&gt;""),Data!H232,IF(AND(Data!$N$12=8,Data!I232&lt;&gt;""),Data!I232,IF(AND(Data!$N$12=9,Data!J232&lt;&gt;""),Data!J232,IF(AND(Data!$N$12=10,Data!K232&lt;&gt;""),Data!K232,""))))))))))</f>
        <v/>
      </c>
      <c r="G236" s="84"/>
      <c r="H236" s="82" t="str">
        <f>IF(AND(Data!$N$14=1,Data!B232&lt;&gt;""),Data!B232,IF(AND(Data!$N$14=2,Data!C232&lt;&gt;""),Data!C232,IF(AND(Data!$N$14=3,Data!D232&lt;&gt;""),Data!D232,IF(AND(Data!$N$14=4,Data!E232&lt;&gt;""),Data!E232,IF(AND(Data!$N$14=5,Data!F232&lt;&gt;""),Data!F232,IF(AND(Data!$N$14=6,Data!G232&lt;&gt;""),Data!G232,IF(AND(Data!$N$14=7,Data!H232&lt;&gt;""),Data!H232,IF(AND(Data!$N$14=8,Data!I232&lt;&gt;""),Data!I232,IF(AND(Data!$N$14=9,Data!J232&lt;&gt;""),Data!J232,IF(AND(Data!$N$14=10,Data!K232&lt;&gt;""),Data!K232,""))))))))))</f>
        <v/>
      </c>
    </row>
    <row r="237" spans="1:8" ht="14" x14ac:dyDescent="0.15">
      <c r="A237" s="12">
        <v>1</v>
      </c>
      <c r="B237" s="82" t="str">
        <f>IF(AND(Data!$N$8=1,Data!B233&lt;&gt;""),Data!B233,IF(AND(Data!$N$8=2,Data!C233&lt;&gt;""),Data!C233,IF(AND(Data!$N$8=3,Data!D233&lt;&gt;""),Data!D233,IF(AND(Data!$N$8=4,Data!E233&lt;&gt;""),Data!E233,IF(AND(Data!$N$8=5,Data!F233&lt;&gt;""),Data!F233,IF(AND(Data!$N$8=6,Data!G233&lt;&gt;""),Data!G233,IF(AND(Data!$N$8=7,Data!H233&lt;&gt;""),Data!H233,IF(AND(Data!$N$8=8,Data!I233&lt;&gt;""),Data!I233,IF(AND(Data!$N$8=9,Data!J233&lt;&gt;""),Data!J233,IF(AND(Data!$N$8=10,Data!K233&lt;&gt;""),Data!K233,""))))))))))</f>
        <v/>
      </c>
      <c r="C237" s="83" t="str">
        <f>IF(AND(Data!$N$9=1,Data!B233&lt;&gt;""),Data!B233,IF(AND(Data!$N$9=2,Data!C233&lt;&gt;""),Data!C233,IF(AND(Data!$N$9=3,Data!D233&lt;&gt;""),Data!D233,IF(AND(Data!$N$9=4,Data!E233&lt;&gt;""),Data!E233,IF(AND(Data!$N$9=5,Data!F233&lt;&gt;""),Data!F233,IF(AND(Data!$N$9=6,Data!G233&lt;&gt;""),Data!G233,IF(AND(Data!$N$9=7,Data!H233&lt;&gt;""),Data!H233,IF(AND(Data!$N$9=8,Data!I233&lt;&gt;""),Data!I233,IF(AND(Data!$N$9=9,Data!J233&lt;&gt;""),Data!J233,IF(AND(Data!$N$9=10,Data!K233&lt;&gt;""),Data!K233,""))))))))))</f>
        <v/>
      </c>
      <c r="D237" s="83" t="str">
        <f>IF(AND(Data!$N$10=1,Data!B233&lt;&gt;""),Data!B233,IF(AND(Data!$N$10=2,Data!C233&lt;&gt;""),Data!C233,IF(AND(Data!$N$10=3,Data!D233&lt;&gt;""),Data!D233,IF(AND(Data!$N$10=4,Data!E233&lt;&gt;""),Data!E233,IF(AND(Data!$N$10=5,Data!F233&lt;&gt;""),Data!F233,IF(AND(Data!$N$10=6,Data!G233&lt;&gt;""),Data!G233,IF(AND(Data!$N$10=7,Data!H233&lt;&gt;""),Data!H233,IF(AND(Data!$N$10=8,Data!I233&lt;&gt;""),Data!I233,IF(AND(Data!$N$10=9,Data!J233&lt;&gt;""),Data!J233,IF(AND(Data!$N$10=10,Data!K233&lt;&gt;""),Data!K233,""))))))))))</f>
        <v/>
      </c>
      <c r="E237" s="83" t="str">
        <f>IF(AND(Data!$N$11=1,Data!B233&lt;&gt;""),Data!B233,IF(AND(Data!$N$11=2,Data!C233&lt;&gt;""),Data!C233,IF(AND(Data!$N$11=3,Data!D233&lt;&gt;""),Data!D233,IF(AND(Data!$N$11=4,Data!E233&lt;&gt;""),Data!E233,IF(AND(Data!$N$11=5,Data!F233&lt;&gt;""),Data!F233,IF(AND(Data!$N$11=6,Data!G233&lt;&gt;""),Data!G233,IF(AND(Data!$N$11=7,Data!H233&lt;&gt;""),Data!H233,IF(AND(Data!$N$11=8,Data!I233&lt;&gt;""),Data!I233,IF(AND(Data!$N$11=9,Data!J233&lt;&gt;""),Data!J233,IF(AND(Data!$N$11=10,Data!K233&lt;&gt;""),Data!K233,""))))))))))</f>
        <v/>
      </c>
      <c r="F237" s="83" t="str">
        <f>IF(AND(Data!$N$12=1,Data!B233&lt;&gt;""),Data!B233,IF(AND(Data!$N$12=2,Data!C233&lt;&gt;""),Data!C233,IF(AND(Data!$N$12=3,Data!D233&lt;&gt;""),Data!D233,IF(AND(Data!$N$12=4,Data!E233&lt;&gt;""),Data!E233,IF(AND(Data!$N$12=5,Data!F233&lt;&gt;""),Data!F233,IF(AND(Data!$N$12=6,Data!G233&lt;&gt;""),Data!G233,IF(AND(Data!$N$12=7,Data!H233&lt;&gt;""),Data!H233,IF(AND(Data!$N$12=8,Data!I233&lt;&gt;""),Data!I233,IF(AND(Data!$N$12=9,Data!J233&lt;&gt;""),Data!J233,IF(AND(Data!$N$12=10,Data!K233&lt;&gt;""),Data!K233,""))))))))))</f>
        <v/>
      </c>
      <c r="G237" s="84"/>
      <c r="H237" s="82" t="str">
        <f>IF(AND(Data!$N$14=1,Data!B233&lt;&gt;""),Data!B233,IF(AND(Data!$N$14=2,Data!C233&lt;&gt;""),Data!C233,IF(AND(Data!$N$14=3,Data!D233&lt;&gt;""),Data!D233,IF(AND(Data!$N$14=4,Data!E233&lt;&gt;""),Data!E233,IF(AND(Data!$N$14=5,Data!F233&lt;&gt;""),Data!F233,IF(AND(Data!$N$14=6,Data!G233&lt;&gt;""),Data!G233,IF(AND(Data!$N$14=7,Data!H233&lt;&gt;""),Data!H233,IF(AND(Data!$N$14=8,Data!I233&lt;&gt;""),Data!I233,IF(AND(Data!$N$14=9,Data!J233&lt;&gt;""),Data!J233,IF(AND(Data!$N$14=10,Data!K233&lt;&gt;""),Data!K233,""))))))))))</f>
        <v/>
      </c>
    </row>
    <row r="238" spans="1:8" ht="14" x14ac:dyDescent="0.15">
      <c r="A238" s="12">
        <v>1</v>
      </c>
      <c r="B238" s="82" t="str">
        <f>IF(AND(Data!$N$8=1,Data!B234&lt;&gt;""),Data!B234,IF(AND(Data!$N$8=2,Data!C234&lt;&gt;""),Data!C234,IF(AND(Data!$N$8=3,Data!D234&lt;&gt;""),Data!D234,IF(AND(Data!$N$8=4,Data!E234&lt;&gt;""),Data!E234,IF(AND(Data!$N$8=5,Data!F234&lt;&gt;""),Data!F234,IF(AND(Data!$N$8=6,Data!G234&lt;&gt;""),Data!G234,IF(AND(Data!$N$8=7,Data!H234&lt;&gt;""),Data!H234,IF(AND(Data!$N$8=8,Data!I234&lt;&gt;""),Data!I234,IF(AND(Data!$N$8=9,Data!J234&lt;&gt;""),Data!J234,IF(AND(Data!$N$8=10,Data!K234&lt;&gt;""),Data!K234,""))))))))))</f>
        <v/>
      </c>
      <c r="C238" s="83" t="str">
        <f>IF(AND(Data!$N$9=1,Data!B234&lt;&gt;""),Data!B234,IF(AND(Data!$N$9=2,Data!C234&lt;&gt;""),Data!C234,IF(AND(Data!$N$9=3,Data!D234&lt;&gt;""),Data!D234,IF(AND(Data!$N$9=4,Data!E234&lt;&gt;""),Data!E234,IF(AND(Data!$N$9=5,Data!F234&lt;&gt;""),Data!F234,IF(AND(Data!$N$9=6,Data!G234&lt;&gt;""),Data!G234,IF(AND(Data!$N$9=7,Data!H234&lt;&gt;""),Data!H234,IF(AND(Data!$N$9=8,Data!I234&lt;&gt;""),Data!I234,IF(AND(Data!$N$9=9,Data!J234&lt;&gt;""),Data!J234,IF(AND(Data!$N$9=10,Data!K234&lt;&gt;""),Data!K234,""))))))))))</f>
        <v/>
      </c>
      <c r="D238" s="83" t="str">
        <f>IF(AND(Data!$N$10=1,Data!B234&lt;&gt;""),Data!B234,IF(AND(Data!$N$10=2,Data!C234&lt;&gt;""),Data!C234,IF(AND(Data!$N$10=3,Data!D234&lt;&gt;""),Data!D234,IF(AND(Data!$N$10=4,Data!E234&lt;&gt;""),Data!E234,IF(AND(Data!$N$10=5,Data!F234&lt;&gt;""),Data!F234,IF(AND(Data!$N$10=6,Data!G234&lt;&gt;""),Data!G234,IF(AND(Data!$N$10=7,Data!H234&lt;&gt;""),Data!H234,IF(AND(Data!$N$10=8,Data!I234&lt;&gt;""),Data!I234,IF(AND(Data!$N$10=9,Data!J234&lt;&gt;""),Data!J234,IF(AND(Data!$N$10=10,Data!K234&lt;&gt;""),Data!K234,""))))))))))</f>
        <v/>
      </c>
      <c r="E238" s="83" t="str">
        <f>IF(AND(Data!$N$11=1,Data!B234&lt;&gt;""),Data!B234,IF(AND(Data!$N$11=2,Data!C234&lt;&gt;""),Data!C234,IF(AND(Data!$N$11=3,Data!D234&lt;&gt;""),Data!D234,IF(AND(Data!$N$11=4,Data!E234&lt;&gt;""),Data!E234,IF(AND(Data!$N$11=5,Data!F234&lt;&gt;""),Data!F234,IF(AND(Data!$N$11=6,Data!G234&lt;&gt;""),Data!G234,IF(AND(Data!$N$11=7,Data!H234&lt;&gt;""),Data!H234,IF(AND(Data!$N$11=8,Data!I234&lt;&gt;""),Data!I234,IF(AND(Data!$N$11=9,Data!J234&lt;&gt;""),Data!J234,IF(AND(Data!$N$11=10,Data!K234&lt;&gt;""),Data!K234,""))))))))))</f>
        <v/>
      </c>
      <c r="F238" s="83" t="str">
        <f>IF(AND(Data!$N$12=1,Data!B234&lt;&gt;""),Data!B234,IF(AND(Data!$N$12=2,Data!C234&lt;&gt;""),Data!C234,IF(AND(Data!$N$12=3,Data!D234&lt;&gt;""),Data!D234,IF(AND(Data!$N$12=4,Data!E234&lt;&gt;""),Data!E234,IF(AND(Data!$N$12=5,Data!F234&lt;&gt;""),Data!F234,IF(AND(Data!$N$12=6,Data!G234&lt;&gt;""),Data!G234,IF(AND(Data!$N$12=7,Data!H234&lt;&gt;""),Data!H234,IF(AND(Data!$N$12=8,Data!I234&lt;&gt;""),Data!I234,IF(AND(Data!$N$12=9,Data!J234&lt;&gt;""),Data!J234,IF(AND(Data!$N$12=10,Data!K234&lt;&gt;""),Data!K234,""))))))))))</f>
        <v/>
      </c>
      <c r="G238" s="84"/>
      <c r="H238" s="82" t="str">
        <f>IF(AND(Data!$N$14=1,Data!B234&lt;&gt;""),Data!B234,IF(AND(Data!$N$14=2,Data!C234&lt;&gt;""),Data!C234,IF(AND(Data!$N$14=3,Data!D234&lt;&gt;""),Data!D234,IF(AND(Data!$N$14=4,Data!E234&lt;&gt;""),Data!E234,IF(AND(Data!$N$14=5,Data!F234&lt;&gt;""),Data!F234,IF(AND(Data!$N$14=6,Data!G234&lt;&gt;""),Data!G234,IF(AND(Data!$N$14=7,Data!H234&lt;&gt;""),Data!H234,IF(AND(Data!$N$14=8,Data!I234&lt;&gt;""),Data!I234,IF(AND(Data!$N$14=9,Data!J234&lt;&gt;""),Data!J234,IF(AND(Data!$N$14=10,Data!K234&lt;&gt;""),Data!K234,""))))))))))</f>
        <v/>
      </c>
    </row>
    <row r="239" spans="1:8" ht="14" x14ac:dyDescent="0.15">
      <c r="A239" s="12">
        <v>1</v>
      </c>
      <c r="B239" s="82" t="str">
        <f>IF(AND(Data!$N$8=1,Data!B235&lt;&gt;""),Data!B235,IF(AND(Data!$N$8=2,Data!C235&lt;&gt;""),Data!C235,IF(AND(Data!$N$8=3,Data!D235&lt;&gt;""),Data!D235,IF(AND(Data!$N$8=4,Data!E235&lt;&gt;""),Data!E235,IF(AND(Data!$N$8=5,Data!F235&lt;&gt;""),Data!F235,IF(AND(Data!$N$8=6,Data!G235&lt;&gt;""),Data!G235,IF(AND(Data!$N$8=7,Data!H235&lt;&gt;""),Data!H235,IF(AND(Data!$N$8=8,Data!I235&lt;&gt;""),Data!I235,IF(AND(Data!$N$8=9,Data!J235&lt;&gt;""),Data!J235,IF(AND(Data!$N$8=10,Data!K235&lt;&gt;""),Data!K235,""))))))))))</f>
        <v/>
      </c>
      <c r="C239" s="83" t="str">
        <f>IF(AND(Data!$N$9=1,Data!B235&lt;&gt;""),Data!B235,IF(AND(Data!$N$9=2,Data!C235&lt;&gt;""),Data!C235,IF(AND(Data!$N$9=3,Data!D235&lt;&gt;""),Data!D235,IF(AND(Data!$N$9=4,Data!E235&lt;&gt;""),Data!E235,IF(AND(Data!$N$9=5,Data!F235&lt;&gt;""),Data!F235,IF(AND(Data!$N$9=6,Data!G235&lt;&gt;""),Data!G235,IF(AND(Data!$N$9=7,Data!H235&lt;&gt;""),Data!H235,IF(AND(Data!$N$9=8,Data!I235&lt;&gt;""),Data!I235,IF(AND(Data!$N$9=9,Data!J235&lt;&gt;""),Data!J235,IF(AND(Data!$N$9=10,Data!K235&lt;&gt;""),Data!K235,""))))))))))</f>
        <v/>
      </c>
      <c r="D239" s="83" t="str">
        <f>IF(AND(Data!$N$10=1,Data!B235&lt;&gt;""),Data!B235,IF(AND(Data!$N$10=2,Data!C235&lt;&gt;""),Data!C235,IF(AND(Data!$N$10=3,Data!D235&lt;&gt;""),Data!D235,IF(AND(Data!$N$10=4,Data!E235&lt;&gt;""),Data!E235,IF(AND(Data!$N$10=5,Data!F235&lt;&gt;""),Data!F235,IF(AND(Data!$N$10=6,Data!G235&lt;&gt;""),Data!G235,IF(AND(Data!$N$10=7,Data!H235&lt;&gt;""),Data!H235,IF(AND(Data!$N$10=8,Data!I235&lt;&gt;""),Data!I235,IF(AND(Data!$N$10=9,Data!J235&lt;&gt;""),Data!J235,IF(AND(Data!$N$10=10,Data!K235&lt;&gt;""),Data!K235,""))))))))))</f>
        <v/>
      </c>
      <c r="E239" s="83" t="str">
        <f>IF(AND(Data!$N$11=1,Data!B235&lt;&gt;""),Data!B235,IF(AND(Data!$N$11=2,Data!C235&lt;&gt;""),Data!C235,IF(AND(Data!$N$11=3,Data!D235&lt;&gt;""),Data!D235,IF(AND(Data!$N$11=4,Data!E235&lt;&gt;""),Data!E235,IF(AND(Data!$N$11=5,Data!F235&lt;&gt;""),Data!F235,IF(AND(Data!$N$11=6,Data!G235&lt;&gt;""),Data!G235,IF(AND(Data!$N$11=7,Data!H235&lt;&gt;""),Data!H235,IF(AND(Data!$N$11=8,Data!I235&lt;&gt;""),Data!I235,IF(AND(Data!$N$11=9,Data!J235&lt;&gt;""),Data!J235,IF(AND(Data!$N$11=10,Data!K235&lt;&gt;""),Data!K235,""))))))))))</f>
        <v/>
      </c>
      <c r="F239" s="83" t="str">
        <f>IF(AND(Data!$N$12=1,Data!B235&lt;&gt;""),Data!B235,IF(AND(Data!$N$12=2,Data!C235&lt;&gt;""),Data!C235,IF(AND(Data!$N$12=3,Data!D235&lt;&gt;""),Data!D235,IF(AND(Data!$N$12=4,Data!E235&lt;&gt;""),Data!E235,IF(AND(Data!$N$12=5,Data!F235&lt;&gt;""),Data!F235,IF(AND(Data!$N$12=6,Data!G235&lt;&gt;""),Data!G235,IF(AND(Data!$N$12=7,Data!H235&lt;&gt;""),Data!H235,IF(AND(Data!$N$12=8,Data!I235&lt;&gt;""),Data!I235,IF(AND(Data!$N$12=9,Data!J235&lt;&gt;""),Data!J235,IF(AND(Data!$N$12=10,Data!K235&lt;&gt;""),Data!K235,""))))))))))</f>
        <v/>
      </c>
      <c r="G239" s="84"/>
      <c r="H239" s="82" t="str">
        <f>IF(AND(Data!$N$14=1,Data!B235&lt;&gt;""),Data!B235,IF(AND(Data!$N$14=2,Data!C235&lt;&gt;""),Data!C235,IF(AND(Data!$N$14=3,Data!D235&lt;&gt;""),Data!D235,IF(AND(Data!$N$14=4,Data!E235&lt;&gt;""),Data!E235,IF(AND(Data!$N$14=5,Data!F235&lt;&gt;""),Data!F235,IF(AND(Data!$N$14=6,Data!G235&lt;&gt;""),Data!G235,IF(AND(Data!$N$14=7,Data!H235&lt;&gt;""),Data!H235,IF(AND(Data!$N$14=8,Data!I235&lt;&gt;""),Data!I235,IF(AND(Data!$N$14=9,Data!J235&lt;&gt;""),Data!J235,IF(AND(Data!$N$14=10,Data!K235&lt;&gt;""),Data!K235,""))))))))))</f>
        <v/>
      </c>
    </row>
    <row r="240" spans="1:8" ht="14" x14ac:dyDescent="0.15">
      <c r="A240" s="12">
        <v>1</v>
      </c>
      <c r="B240" s="82" t="str">
        <f>IF(AND(Data!$N$8=1,Data!B236&lt;&gt;""),Data!B236,IF(AND(Data!$N$8=2,Data!C236&lt;&gt;""),Data!C236,IF(AND(Data!$N$8=3,Data!D236&lt;&gt;""),Data!D236,IF(AND(Data!$N$8=4,Data!E236&lt;&gt;""),Data!E236,IF(AND(Data!$N$8=5,Data!F236&lt;&gt;""),Data!F236,IF(AND(Data!$N$8=6,Data!G236&lt;&gt;""),Data!G236,IF(AND(Data!$N$8=7,Data!H236&lt;&gt;""),Data!H236,IF(AND(Data!$N$8=8,Data!I236&lt;&gt;""),Data!I236,IF(AND(Data!$N$8=9,Data!J236&lt;&gt;""),Data!J236,IF(AND(Data!$N$8=10,Data!K236&lt;&gt;""),Data!K236,""))))))))))</f>
        <v/>
      </c>
      <c r="C240" s="83" t="str">
        <f>IF(AND(Data!$N$9=1,Data!B236&lt;&gt;""),Data!B236,IF(AND(Data!$N$9=2,Data!C236&lt;&gt;""),Data!C236,IF(AND(Data!$N$9=3,Data!D236&lt;&gt;""),Data!D236,IF(AND(Data!$N$9=4,Data!E236&lt;&gt;""),Data!E236,IF(AND(Data!$N$9=5,Data!F236&lt;&gt;""),Data!F236,IF(AND(Data!$N$9=6,Data!G236&lt;&gt;""),Data!G236,IF(AND(Data!$N$9=7,Data!H236&lt;&gt;""),Data!H236,IF(AND(Data!$N$9=8,Data!I236&lt;&gt;""),Data!I236,IF(AND(Data!$N$9=9,Data!J236&lt;&gt;""),Data!J236,IF(AND(Data!$N$9=10,Data!K236&lt;&gt;""),Data!K236,""))))))))))</f>
        <v/>
      </c>
      <c r="D240" s="83" t="str">
        <f>IF(AND(Data!$N$10=1,Data!B236&lt;&gt;""),Data!B236,IF(AND(Data!$N$10=2,Data!C236&lt;&gt;""),Data!C236,IF(AND(Data!$N$10=3,Data!D236&lt;&gt;""),Data!D236,IF(AND(Data!$N$10=4,Data!E236&lt;&gt;""),Data!E236,IF(AND(Data!$N$10=5,Data!F236&lt;&gt;""),Data!F236,IF(AND(Data!$N$10=6,Data!G236&lt;&gt;""),Data!G236,IF(AND(Data!$N$10=7,Data!H236&lt;&gt;""),Data!H236,IF(AND(Data!$N$10=8,Data!I236&lt;&gt;""),Data!I236,IF(AND(Data!$N$10=9,Data!J236&lt;&gt;""),Data!J236,IF(AND(Data!$N$10=10,Data!K236&lt;&gt;""),Data!K236,""))))))))))</f>
        <v/>
      </c>
      <c r="E240" s="83" t="str">
        <f>IF(AND(Data!$N$11=1,Data!B236&lt;&gt;""),Data!B236,IF(AND(Data!$N$11=2,Data!C236&lt;&gt;""),Data!C236,IF(AND(Data!$N$11=3,Data!D236&lt;&gt;""),Data!D236,IF(AND(Data!$N$11=4,Data!E236&lt;&gt;""),Data!E236,IF(AND(Data!$N$11=5,Data!F236&lt;&gt;""),Data!F236,IF(AND(Data!$N$11=6,Data!G236&lt;&gt;""),Data!G236,IF(AND(Data!$N$11=7,Data!H236&lt;&gt;""),Data!H236,IF(AND(Data!$N$11=8,Data!I236&lt;&gt;""),Data!I236,IF(AND(Data!$N$11=9,Data!J236&lt;&gt;""),Data!J236,IF(AND(Data!$N$11=10,Data!K236&lt;&gt;""),Data!K236,""))))))))))</f>
        <v/>
      </c>
      <c r="F240" s="83" t="str">
        <f>IF(AND(Data!$N$12=1,Data!B236&lt;&gt;""),Data!B236,IF(AND(Data!$N$12=2,Data!C236&lt;&gt;""),Data!C236,IF(AND(Data!$N$12=3,Data!D236&lt;&gt;""),Data!D236,IF(AND(Data!$N$12=4,Data!E236&lt;&gt;""),Data!E236,IF(AND(Data!$N$12=5,Data!F236&lt;&gt;""),Data!F236,IF(AND(Data!$N$12=6,Data!G236&lt;&gt;""),Data!G236,IF(AND(Data!$N$12=7,Data!H236&lt;&gt;""),Data!H236,IF(AND(Data!$N$12=8,Data!I236&lt;&gt;""),Data!I236,IF(AND(Data!$N$12=9,Data!J236&lt;&gt;""),Data!J236,IF(AND(Data!$N$12=10,Data!K236&lt;&gt;""),Data!K236,""))))))))))</f>
        <v/>
      </c>
      <c r="G240" s="84"/>
      <c r="H240" s="82" t="str">
        <f>IF(AND(Data!$N$14=1,Data!B236&lt;&gt;""),Data!B236,IF(AND(Data!$N$14=2,Data!C236&lt;&gt;""),Data!C236,IF(AND(Data!$N$14=3,Data!D236&lt;&gt;""),Data!D236,IF(AND(Data!$N$14=4,Data!E236&lt;&gt;""),Data!E236,IF(AND(Data!$N$14=5,Data!F236&lt;&gt;""),Data!F236,IF(AND(Data!$N$14=6,Data!G236&lt;&gt;""),Data!G236,IF(AND(Data!$N$14=7,Data!H236&lt;&gt;""),Data!H236,IF(AND(Data!$N$14=8,Data!I236&lt;&gt;""),Data!I236,IF(AND(Data!$N$14=9,Data!J236&lt;&gt;""),Data!J236,IF(AND(Data!$N$14=10,Data!K236&lt;&gt;""),Data!K236,""))))))))))</f>
        <v/>
      </c>
    </row>
    <row r="241" spans="1:8" ht="14" x14ac:dyDescent="0.15">
      <c r="A241" s="12">
        <v>1</v>
      </c>
      <c r="B241" s="82" t="str">
        <f>IF(AND(Data!$N$8=1,Data!B237&lt;&gt;""),Data!B237,IF(AND(Data!$N$8=2,Data!C237&lt;&gt;""),Data!C237,IF(AND(Data!$N$8=3,Data!D237&lt;&gt;""),Data!D237,IF(AND(Data!$N$8=4,Data!E237&lt;&gt;""),Data!E237,IF(AND(Data!$N$8=5,Data!F237&lt;&gt;""),Data!F237,IF(AND(Data!$N$8=6,Data!G237&lt;&gt;""),Data!G237,IF(AND(Data!$N$8=7,Data!H237&lt;&gt;""),Data!H237,IF(AND(Data!$N$8=8,Data!I237&lt;&gt;""),Data!I237,IF(AND(Data!$N$8=9,Data!J237&lt;&gt;""),Data!J237,IF(AND(Data!$N$8=10,Data!K237&lt;&gt;""),Data!K237,""))))))))))</f>
        <v/>
      </c>
      <c r="C241" s="83" t="str">
        <f>IF(AND(Data!$N$9=1,Data!B237&lt;&gt;""),Data!B237,IF(AND(Data!$N$9=2,Data!C237&lt;&gt;""),Data!C237,IF(AND(Data!$N$9=3,Data!D237&lt;&gt;""),Data!D237,IF(AND(Data!$N$9=4,Data!E237&lt;&gt;""),Data!E237,IF(AND(Data!$N$9=5,Data!F237&lt;&gt;""),Data!F237,IF(AND(Data!$N$9=6,Data!G237&lt;&gt;""),Data!G237,IF(AND(Data!$N$9=7,Data!H237&lt;&gt;""),Data!H237,IF(AND(Data!$N$9=8,Data!I237&lt;&gt;""),Data!I237,IF(AND(Data!$N$9=9,Data!J237&lt;&gt;""),Data!J237,IF(AND(Data!$N$9=10,Data!K237&lt;&gt;""),Data!K237,""))))))))))</f>
        <v/>
      </c>
      <c r="D241" s="83" t="str">
        <f>IF(AND(Data!$N$10=1,Data!B237&lt;&gt;""),Data!B237,IF(AND(Data!$N$10=2,Data!C237&lt;&gt;""),Data!C237,IF(AND(Data!$N$10=3,Data!D237&lt;&gt;""),Data!D237,IF(AND(Data!$N$10=4,Data!E237&lt;&gt;""),Data!E237,IF(AND(Data!$N$10=5,Data!F237&lt;&gt;""),Data!F237,IF(AND(Data!$N$10=6,Data!G237&lt;&gt;""),Data!G237,IF(AND(Data!$N$10=7,Data!H237&lt;&gt;""),Data!H237,IF(AND(Data!$N$10=8,Data!I237&lt;&gt;""),Data!I237,IF(AND(Data!$N$10=9,Data!J237&lt;&gt;""),Data!J237,IF(AND(Data!$N$10=10,Data!K237&lt;&gt;""),Data!K237,""))))))))))</f>
        <v/>
      </c>
      <c r="E241" s="83" t="str">
        <f>IF(AND(Data!$N$11=1,Data!B237&lt;&gt;""),Data!B237,IF(AND(Data!$N$11=2,Data!C237&lt;&gt;""),Data!C237,IF(AND(Data!$N$11=3,Data!D237&lt;&gt;""),Data!D237,IF(AND(Data!$N$11=4,Data!E237&lt;&gt;""),Data!E237,IF(AND(Data!$N$11=5,Data!F237&lt;&gt;""),Data!F237,IF(AND(Data!$N$11=6,Data!G237&lt;&gt;""),Data!G237,IF(AND(Data!$N$11=7,Data!H237&lt;&gt;""),Data!H237,IF(AND(Data!$N$11=8,Data!I237&lt;&gt;""),Data!I237,IF(AND(Data!$N$11=9,Data!J237&lt;&gt;""),Data!J237,IF(AND(Data!$N$11=10,Data!K237&lt;&gt;""),Data!K237,""))))))))))</f>
        <v/>
      </c>
      <c r="F241" s="83" t="str">
        <f>IF(AND(Data!$N$12=1,Data!B237&lt;&gt;""),Data!B237,IF(AND(Data!$N$12=2,Data!C237&lt;&gt;""),Data!C237,IF(AND(Data!$N$12=3,Data!D237&lt;&gt;""),Data!D237,IF(AND(Data!$N$12=4,Data!E237&lt;&gt;""),Data!E237,IF(AND(Data!$N$12=5,Data!F237&lt;&gt;""),Data!F237,IF(AND(Data!$N$12=6,Data!G237&lt;&gt;""),Data!G237,IF(AND(Data!$N$12=7,Data!H237&lt;&gt;""),Data!H237,IF(AND(Data!$N$12=8,Data!I237&lt;&gt;""),Data!I237,IF(AND(Data!$N$12=9,Data!J237&lt;&gt;""),Data!J237,IF(AND(Data!$N$12=10,Data!K237&lt;&gt;""),Data!K237,""))))))))))</f>
        <v/>
      </c>
      <c r="G241" s="84"/>
      <c r="H241" s="82" t="str">
        <f>IF(AND(Data!$N$14=1,Data!B237&lt;&gt;""),Data!B237,IF(AND(Data!$N$14=2,Data!C237&lt;&gt;""),Data!C237,IF(AND(Data!$N$14=3,Data!D237&lt;&gt;""),Data!D237,IF(AND(Data!$N$14=4,Data!E237&lt;&gt;""),Data!E237,IF(AND(Data!$N$14=5,Data!F237&lt;&gt;""),Data!F237,IF(AND(Data!$N$14=6,Data!G237&lt;&gt;""),Data!G237,IF(AND(Data!$N$14=7,Data!H237&lt;&gt;""),Data!H237,IF(AND(Data!$N$14=8,Data!I237&lt;&gt;""),Data!I237,IF(AND(Data!$N$14=9,Data!J237&lt;&gt;""),Data!J237,IF(AND(Data!$N$14=10,Data!K237&lt;&gt;""),Data!K237,""))))))))))</f>
        <v/>
      </c>
    </row>
    <row r="242" spans="1:8" ht="14" x14ac:dyDescent="0.15">
      <c r="A242" s="12">
        <v>1</v>
      </c>
      <c r="B242" s="82" t="str">
        <f>IF(AND(Data!$N$8=1,Data!B238&lt;&gt;""),Data!B238,IF(AND(Data!$N$8=2,Data!C238&lt;&gt;""),Data!C238,IF(AND(Data!$N$8=3,Data!D238&lt;&gt;""),Data!D238,IF(AND(Data!$N$8=4,Data!E238&lt;&gt;""),Data!E238,IF(AND(Data!$N$8=5,Data!F238&lt;&gt;""),Data!F238,IF(AND(Data!$N$8=6,Data!G238&lt;&gt;""),Data!G238,IF(AND(Data!$N$8=7,Data!H238&lt;&gt;""),Data!H238,IF(AND(Data!$N$8=8,Data!I238&lt;&gt;""),Data!I238,IF(AND(Data!$N$8=9,Data!J238&lt;&gt;""),Data!J238,IF(AND(Data!$N$8=10,Data!K238&lt;&gt;""),Data!K238,""))))))))))</f>
        <v/>
      </c>
      <c r="C242" s="83" t="str">
        <f>IF(AND(Data!$N$9=1,Data!B238&lt;&gt;""),Data!B238,IF(AND(Data!$N$9=2,Data!C238&lt;&gt;""),Data!C238,IF(AND(Data!$N$9=3,Data!D238&lt;&gt;""),Data!D238,IF(AND(Data!$N$9=4,Data!E238&lt;&gt;""),Data!E238,IF(AND(Data!$N$9=5,Data!F238&lt;&gt;""),Data!F238,IF(AND(Data!$N$9=6,Data!G238&lt;&gt;""),Data!G238,IF(AND(Data!$N$9=7,Data!H238&lt;&gt;""),Data!H238,IF(AND(Data!$N$9=8,Data!I238&lt;&gt;""),Data!I238,IF(AND(Data!$N$9=9,Data!J238&lt;&gt;""),Data!J238,IF(AND(Data!$N$9=10,Data!K238&lt;&gt;""),Data!K238,""))))))))))</f>
        <v/>
      </c>
      <c r="D242" s="83" t="str">
        <f>IF(AND(Data!$N$10=1,Data!B238&lt;&gt;""),Data!B238,IF(AND(Data!$N$10=2,Data!C238&lt;&gt;""),Data!C238,IF(AND(Data!$N$10=3,Data!D238&lt;&gt;""),Data!D238,IF(AND(Data!$N$10=4,Data!E238&lt;&gt;""),Data!E238,IF(AND(Data!$N$10=5,Data!F238&lt;&gt;""),Data!F238,IF(AND(Data!$N$10=6,Data!G238&lt;&gt;""),Data!G238,IF(AND(Data!$N$10=7,Data!H238&lt;&gt;""),Data!H238,IF(AND(Data!$N$10=8,Data!I238&lt;&gt;""),Data!I238,IF(AND(Data!$N$10=9,Data!J238&lt;&gt;""),Data!J238,IF(AND(Data!$N$10=10,Data!K238&lt;&gt;""),Data!K238,""))))))))))</f>
        <v/>
      </c>
      <c r="E242" s="83" t="str">
        <f>IF(AND(Data!$N$11=1,Data!B238&lt;&gt;""),Data!B238,IF(AND(Data!$N$11=2,Data!C238&lt;&gt;""),Data!C238,IF(AND(Data!$N$11=3,Data!D238&lt;&gt;""),Data!D238,IF(AND(Data!$N$11=4,Data!E238&lt;&gt;""),Data!E238,IF(AND(Data!$N$11=5,Data!F238&lt;&gt;""),Data!F238,IF(AND(Data!$N$11=6,Data!G238&lt;&gt;""),Data!G238,IF(AND(Data!$N$11=7,Data!H238&lt;&gt;""),Data!H238,IF(AND(Data!$N$11=8,Data!I238&lt;&gt;""),Data!I238,IF(AND(Data!$N$11=9,Data!J238&lt;&gt;""),Data!J238,IF(AND(Data!$N$11=10,Data!K238&lt;&gt;""),Data!K238,""))))))))))</f>
        <v/>
      </c>
      <c r="F242" s="83" t="str">
        <f>IF(AND(Data!$N$12=1,Data!B238&lt;&gt;""),Data!B238,IF(AND(Data!$N$12=2,Data!C238&lt;&gt;""),Data!C238,IF(AND(Data!$N$12=3,Data!D238&lt;&gt;""),Data!D238,IF(AND(Data!$N$12=4,Data!E238&lt;&gt;""),Data!E238,IF(AND(Data!$N$12=5,Data!F238&lt;&gt;""),Data!F238,IF(AND(Data!$N$12=6,Data!G238&lt;&gt;""),Data!G238,IF(AND(Data!$N$12=7,Data!H238&lt;&gt;""),Data!H238,IF(AND(Data!$N$12=8,Data!I238&lt;&gt;""),Data!I238,IF(AND(Data!$N$12=9,Data!J238&lt;&gt;""),Data!J238,IF(AND(Data!$N$12=10,Data!K238&lt;&gt;""),Data!K238,""))))))))))</f>
        <v/>
      </c>
      <c r="G242" s="84"/>
      <c r="H242" s="82" t="str">
        <f>IF(AND(Data!$N$14=1,Data!B238&lt;&gt;""),Data!B238,IF(AND(Data!$N$14=2,Data!C238&lt;&gt;""),Data!C238,IF(AND(Data!$N$14=3,Data!D238&lt;&gt;""),Data!D238,IF(AND(Data!$N$14=4,Data!E238&lt;&gt;""),Data!E238,IF(AND(Data!$N$14=5,Data!F238&lt;&gt;""),Data!F238,IF(AND(Data!$N$14=6,Data!G238&lt;&gt;""),Data!G238,IF(AND(Data!$N$14=7,Data!H238&lt;&gt;""),Data!H238,IF(AND(Data!$N$14=8,Data!I238&lt;&gt;""),Data!I238,IF(AND(Data!$N$14=9,Data!J238&lt;&gt;""),Data!J238,IF(AND(Data!$N$14=10,Data!K238&lt;&gt;""),Data!K238,""))))))))))</f>
        <v/>
      </c>
    </row>
    <row r="243" spans="1:8" ht="14" x14ac:dyDescent="0.15">
      <c r="A243" s="12">
        <v>1</v>
      </c>
      <c r="B243" s="82" t="str">
        <f>IF(AND(Data!$N$8=1,Data!B239&lt;&gt;""),Data!B239,IF(AND(Data!$N$8=2,Data!C239&lt;&gt;""),Data!C239,IF(AND(Data!$N$8=3,Data!D239&lt;&gt;""),Data!D239,IF(AND(Data!$N$8=4,Data!E239&lt;&gt;""),Data!E239,IF(AND(Data!$N$8=5,Data!F239&lt;&gt;""),Data!F239,IF(AND(Data!$N$8=6,Data!G239&lt;&gt;""),Data!G239,IF(AND(Data!$N$8=7,Data!H239&lt;&gt;""),Data!H239,IF(AND(Data!$N$8=8,Data!I239&lt;&gt;""),Data!I239,IF(AND(Data!$N$8=9,Data!J239&lt;&gt;""),Data!J239,IF(AND(Data!$N$8=10,Data!K239&lt;&gt;""),Data!K239,""))))))))))</f>
        <v/>
      </c>
      <c r="C243" s="83" t="str">
        <f>IF(AND(Data!$N$9=1,Data!B239&lt;&gt;""),Data!B239,IF(AND(Data!$N$9=2,Data!C239&lt;&gt;""),Data!C239,IF(AND(Data!$N$9=3,Data!D239&lt;&gt;""),Data!D239,IF(AND(Data!$N$9=4,Data!E239&lt;&gt;""),Data!E239,IF(AND(Data!$N$9=5,Data!F239&lt;&gt;""),Data!F239,IF(AND(Data!$N$9=6,Data!G239&lt;&gt;""),Data!G239,IF(AND(Data!$N$9=7,Data!H239&lt;&gt;""),Data!H239,IF(AND(Data!$N$9=8,Data!I239&lt;&gt;""),Data!I239,IF(AND(Data!$N$9=9,Data!J239&lt;&gt;""),Data!J239,IF(AND(Data!$N$9=10,Data!K239&lt;&gt;""),Data!K239,""))))))))))</f>
        <v/>
      </c>
      <c r="D243" s="83" t="str">
        <f>IF(AND(Data!$N$10=1,Data!B239&lt;&gt;""),Data!B239,IF(AND(Data!$N$10=2,Data!C239&lt;&gt;""),Data!C239,IF(AND(Data!$N$10=3,Data!D239&lt;&gt;""),Data!D239,IF(AND(Data!$N$10=4,Data!E239&lt;&gt;""),Data!E239,IF(AND(Data!$N$10=5,Data!F239&lt;&gt;""),Data!F239,IF(AND(Data!$N$10=6,Data!G239&lt;&gt;""),Data!G239,IF(AND(Data!$N$10=7,Data!H239&lt;&gt;""),Data!H239,IF(AND(Data!$N$10=8,Data!I239&lt;&gt;""),Data!I239,IF(AND(Data!$N$10=9,Data!J239&lt;&gt;""),Data!J239,IF(AND(Data!$N$10=10,Data!K239&lt;&gt;""),Data!K239,""))))))))))</f>
        <v/>
      </c>
      <c r="E243" s="83" t="str">
        <f>IF(AND(Data!$N$11=1,Data!B239&lt;&gt;""),Data!B239,IF(AND(Data!$N$11=2,Data!C239&lt;&gt;""),Data!C239,IF(AND(Data!$N$11=3,Data!D239&lt;&gt;""),Data!D239,IF(AND(Data!$N$11=4,Data!E239&lt;&gt;""),Data!E239,IF(AND(Data!$N$11=5,Data!F239&lt;&gt;""),Data!F239,IF(AND(Data!$N$11=6,Data!G239&lt;&gt;""),Data!G239,IF(AND(Data!$N$11=7,Data!H239&lt;&gt;""),Data!H239,IF(AND(Data!$N$11=8,Data!I239&lt;&gt;""),Data!I239,IF(AND(Data!$N$11=9,Data!J239&lt;&gt;""),Data!J239,IF(AND(Data!$N$11=10,Data!K239&lt;&gt;""),Data!K239,""))))))))))</f>
        <v/>
      </c>
      <c r="F243" s="83" t="str">
        <f>IF(AND(Data!$N$12=1,Data!B239&lt;&gt;""),Data!B239,IF(AND(Data!$N$12=2,Data!C239&lt;&gt;""),Data!C239,IF(AND(Data!$N$12=3,Data!D239&lt;&gt;""),Data!D239,IF(AND(Data!$N$12=4,Data!E239&lt;&gt;""),Data!E239,IF(AND(Data!$N$12=5,Data!F239&lt;&gt;""),Data!F239,IF(AND(Data!$N$12=6,Data!G239&lt;&gt;""),Data!G239,IF(AND(Data!$N$12=7,Data!H239&lt;&gt;""),Data!H239,IF(AND(Data!$N$12=8,Data!I239&lt;&gt;""),Data!I239,IF(AND(Data!$N$12=9,Data!J239&lt;&gt;""),Data!J239,IF(AND(Data!$N$12=10,Data!K239&lt;&gt;""),Data!K239,""))))))))))</f>
        <v/>
      </c>
      <c r="G243" s="84"/>
      <c r="H243" s="82" t="str">
        <f>IF(AND(Data!$N$14=1,Data!B239&lt;&gt;""),Data!B239,IF(AND(Data!$N$14=2,Data!C239&lt;&gt;""),Data!C239,IF(AND(Data!$N$14=3,Data!D239&lt;&gt;""),Data!D239,IF(AND(Data!$N$14=4,Data!E239&lt;&gt;""),Data!E239,IF(AND(Data!$N$14=5,Data!F239&lt;&gt;""),Data!F239,IF(AND(Data!$N$14=6,Data!G239&lt;&gt;""),Data!G239,IF(AND(Data!$N$14=7,Data!H239&lt;&gt;""),Data!H239,IF(AND(Data!$N$14=8,Data!I239&lt;&gt;""),Data!I239,IF(AND(Data!$N$14=9,Data!J239&lt;&gt;""),Data!J239,IF(AND(Data!$N$14=10,Data!K239&lt;&gt;""),Data!K239,""))))))))))</f>
        <v/>
      </c>
    </row>
    <row r="244" spans="1:8" ht="14" x14ac:dyDescent="0.15">
      <c r="A244" s="12">
        <v>1</v>
      </c>
      <c r="B244" s="82" t="str">
        <f>IF(AND(Data!$N$8=1,Data!B240&lt;&gt;""),Data!B240,IF(AND(Data!$N$8=2,Data!C240&lt;&gt;""),Data!C240,IF(AND(Data!$N$8=3,Data!D240&lt;&gt;""),Data!D240,IF(AND(Data!$N$8=4,Data!E240&lt;&gt;""),Data!E240,IF(AND(Data!$N$8=5,Data!F240&lt;&gt;""),Data!F240,IF(AND(Data!$N$8=6,Data!G240&lt;&gt;""),Data!G240,IF(AND(Data!$N$8=7,Data!H240&lt;&gt;""),Data!H240,IF(AND(Data!$N$8=8,Data!I240&lt;&gt;""),Data!I240,IF(AND(Data!$N$8=9,Data!J240&lt;&gt;""),Data!J240,IF(AND(Data!$N$8=10,Data!K240&lt;&gt;""),Data!K240,""))))))))))</f>
        <v/>
      </c>
      <c r="C244" s="83" t="str">
        <f>IF(AND(Data!$N$9=1,Data!B240&lt;&gt;""),Data!B240,IF(AND(Data!$N$9=2,Data!C240&lt;&gt;""),Data!C240,IF(AND(Data!$N$9=3,Data!D240&lt;&gt;""),Data!D240,IF(AND(Data!$N$9=4,Data!E240&lt;&gt;""),Data!E240,IF(AND(Data!$N$9=5,Data!F240&lt;&gt;""),Data!F240,IF(AND(Data!$N$9=6,Data!G240&lt;&gt;""),Data!G240,IF(AND(Data!$N$9=7,Data!H240&lt;&gt;""),Data!H240,IF(AND(Data!$N$9=8,Data!I240&lt;&gt;""),Data!I240,IF(AND(Data!$N$9=9,Data!J240&lt;&gt;""),Data!J240,IF(AND(Data!$N$9=10,Data!K240&lt;&gt;""),Data!K240,""))))))))))</f>
        <v/>
      </c>
      <c r="D244" s="83" t="str">
        <f>IF(AND(Data!$N$10=1,Data!B240&lt;&gt;""),Data!B240,IF(AND(Data!$N$10=2,Data!C240&lt;&gt;""),Data!C240,IF(AND(Data!$N$10=3,Data!D240&lt;&gt;""),Data!D240,IF(AND(Data!$N$10=4,Data!E240&lt;&gt;""),Data!E240,IF(AND(Data!$N$10=5,Data!F240&lt;&gt;""),Data!F240,IF(AND(Data!$N$10=6,Data!G240&lt;&gt;""),Data!G240,IF(AND(Data!$N$10=7,Data!H240&lt;&gt;""),Data!H240,IF(AND(Data!$N$10=8,Data!I240&lt;&gt;""),Data!I240,IF(AND(Data!$N$10=9,Data!J240&lt;&gt;""),Data!J240,IF(AND(Data!$N$10=10,Data!K240&lt;&gt;""),Data!K240,""))))))))))</f>
        <v/>
      </c>
      <c r="E244" s="83" t="str">
        <f>IF(AND(Data!$N$11=1,Data!B240&lt;&gt;""),Data!B240,IF(AND(Data!$N$11=2,Data!C240&lt;&gt;""),Data!C240,IF(AND(Data!$N$11=3,Data!D240&lt;&gt;""),Data!D240,IF(AND(Data!$N$11=4,Data!E240&lt;&gt;""),Data!E240,IF(AND(Data!$N$11=5,Data!F240&lt;&gt;""),Data!F240,IF(AND(Data!$N$11=6,Data!G240&lt;&gt;""),Data!G240,IF(AND(Data!$N$11=7,Data!H240&lt;&gt;""),Data!H240,IF(AND(Data!$N$11=8,Data!I240&lt;&gt;""),Data!I240,IF(AND(Data!$N$11=9,Data!J240&lt;&gt;""),Data!J240,IF(AND(Data!$N$11=10,Data!K240&lt;&gt;""),Data!K240,""))))))))))</f>
        <v/>
      </c>
      <c r="F244" s="83" t="str">
        <f>IF(AND(Data!$N$12=1,Data!B240&lt;&gt;""),Data!B240,IF(AND(Data!$N$12=2,Data!C240&lt;&gt;""),Data!C240,IF(AND(Data!$N$12=3,Data!D240&lt;&gt;""),Data!D240,IF(AND(Data!$N$12=4,Data!E240&lt;&gt;""),Data!E240,IF(AND(Data!$N$12=5,Data!F240&lt;&gt;""),Data!F240,IF(AND(Data!$N$12=6,Data!G240&lt;&gt;""),Data!G240,IF(AND(Data!$N$12=7,Data!H240&lt;&gt;""),Data!H240,IF(AND(Data!$N$12=8,Data!I240&lt;&gt;""),Data!I240,IF(AND(Data!$N$12=9,Data!J240&lt;&gt;""),Data!J240,IF(AND(Data!$N$12=10,Data!K240&lt;&gt;""),Data!K240,""))))))))))</f>
        <v/>
      </c>
      <c r="G244" s="84"/>
      <c r="H244" s="82" t="str">
        <f>IF(AND(Data!$N$14=1,Data!B240&lt;&gt;""),Data!B240,IF(AND(Data!$N$14=2,Data!C240&lt;&gt;""),Data!C240,IF(AND(Data!$N$14=3,Data!D240&lt;&gt;""),Data!D240,IF(AND(Data!$N$14=4,Data!E240&lt;&gt;""),Data!E240,IF(AND(Data!$N$14=5,Data!F240&lt;&gt;""),Data!F240,IF(AND(Data!$N$14=6,Data!G240&lt;&gt;""),Data!G240,IF(AND(Data!$N$14=7,Data!H240&lt;&gt;""),Data!H240,IF(AND(Data!$N$14=8,Data!I240&lt;&gt;""),Data!I240,IF(AND(Data!$N$14=9,Data!J240&lt;&gt;""),Data!J240,IF(AND(Data!$N$14=10,Data!K240&lt;&gt;""),Data!K240,""))))))))))</f>
        <v/>
      </c>
    </row>
    <row r="245" spans="1:8" ht="14" x14ac:dyDescent="0.15">
      <c r="A245" s="12">
        <v>1</v>
      </c>
      <c r="B245" s="82" t="str">
        <f>IF(AND(Data!$N$8=1,Data!B241&lt;&gt;""),Data!B241,IF(AND(Data!$N$8=2,Data!C241&lt;&gt;""),Data!C241,IF(AND(Data!$N$8=3,Data!D241&lt;&gt;""),Data!D241,IF(AND(Data!$N$8=4,Data!E241&lt;&gt;""),Data!E241,IF(AND(Data!$N$8=5,Data!F241&lt;&gt;""),Data!F241,IF(AND(Data!$N$8=6,Data!G241&lt;&gt;""),Data!G241,IF(AND(Data!$N$8=7,Data!H241&lt;&gt;""),Data!H241,IF(AND(Data!$N$8=8,Data!I241&lt;&gt;""),Data!I241,IF(AND(Data!$N$8=9,Data!J241&lt;&gt;""),Data!J241,IF(AND(Data!$N$8=10,Data!K241&lt;&gt;""),Data!K241,""))))))))))</f>
        <v/>
      </c>
      <c r="C245" s="83" t="str">
        <f>IF(AND(Data!$N$9=1,Data!B241&lt;&gt;""),Data!B241,IF(AND(Data!$N$9=2,Data!C241&lt;&gt;""),Data!C241,IF(AND(Data!$N$9=3,Data!D241&lt;&gt;""),Data!D241,IF(AND(Data!$N$9=4,Data!E241&lt;&gt;""),Data!E241,IF(AND(Data!$N$9=5,Data!F241&lt;&gt;""),Data!F241,IF(AND(Data!$N$9=6,Data!G241&lt;&gt;""),Data!G241,IF(AND(Data!$N$9=7,Data!H241&lt;&gt;""),Data!H241,IF(AND(Data!$N$9=8,Data!I241&lt;&gt;""),Data!I241,IF(AND(Data!$N$9=9,Data!J241&lt;&gt;""),Data!J241,IF(AND(Data!$N$9=10,Data!K241&lt;&gt;""),Data!K241,""))))))))))</f>
        <v/>
      </c>
      <c r="D245" s="83" t="str">
        <f>IF(AND(Data!$N$10=1,Data!B241&lt;&gt;""),Data!B241,IF(AND(Data!$N$10=2,Data!C241&lt;&gt;""),Data!C241,IF(AND(Data!$N$10=3,Data!D241&lt;&gt;""),Data!D241,IF(AND(Data!$N$10=4,Data!E241&lt;&gt;""),Data!E241,IF(AND(Data!$N$10=5,Data!F241&lt;&gt;""),Data!F241,IF(AND(Data!$N$10=6,Data!G241&lt;&gt;""),Data!G241,IF(AND(Data!$N$10=7,Data!H241&lt;&gt;""),Data!H241,IF(AND(Data!$N$10=8,Data!I241&lt;&gt;""),Data!I241,IF(AND(Data!$N$10=9,Data!J241&lt;&gt;""),Data!J241,IF(AND(Data!$N$10=10,Data!K241&lt;&gt;""),Data!K241,""))))))))))</f>
        <v/>
      </c>
      <c r="E245" s="83" t="str">
        <f>IF(AND(Data!$N$11=1,Data!B241&lt;&gt;""),Data!B241,IF(AND(Data!$N$11=2,Data!C241&lt;&gt;""),Data!C241,IF(AND(Data!$N$11=3,Data!D241&lt;&gt;""),Data!D241,IF(AND(Data!$N$11=4,Data!E241&lt;&gt;""),Data!E241,IF(AND(Data!$N$11=5,Data!F241&lt;&gt;""),Data!F241,IF(AND(Data!$N$11=6,Data!G241&lt;&gt;""),Data!G241,IF(AND(Data!$N$11=7,Data!H241&lt;&gt;""),Data!H241,IF(AND(Data!$N$11=8,Data!I241&lt;&gt;""),Data!I241,IF(AND(Data!$N$11=9,Data!J241&lt;&gt;""),Data!J241,IF(AND(Data!$N$11=10,Data!K241&lt;&gt;""),Data!K241,""))))))))))</f>
        <v/>
      </c>
      <c r="F245" s="83" t="str">
        <f>IF(AND(Data!$N$12=1,Data!B241&lt;&gt;""),Data!B241,IF(AND(Data!$N$12=2,Data!C241&lt;&gt;""),Data!C241,IF(AND(Data!$N$12=3,Data!D241&lt;&gt;""),Data!D241,IF(AND(Data!$N$12=4,Data!E241&lt;&gt;""),Data!E241,IF(AND(Data!$N$12=5,Data!F241&lt;&gt;""),Data!F241,IF(AND(Data!$N$12=6,Data!G241&lt;&gt;""),Data!G241,IF(AND(Data!$N$12=7,Data!H241&lt;&gt;""),Data!H241,IF(AND(Data!$N$12=8,Data!I241&lt;&gt;""),Data!I241,IF(AND(Data!$N$12=9,Data!J241&lt;&gt;""),Data!J241,IF(AND(Data!$N$12=10,Data!K241&lt;&gt;""),Data!K241,""))))))))))</f>
        <v/>
      </c>
      <c r="G245" s="84"/>
      <c r="H245" s="82" t="str">
        <f>IF(AND(Data!$N$14=1,Data!B241&lt;&gt;""),Data!B241,IF(AND(Data!$N$14=2,Data!C241&lt;&gt;""),Data!C241,IF(AND(Data!$N$14=3,Data!D241&lt;&gt;""),Data!D241,IF(AND(Data!$N$14=4,Data!E241&lt;&gt;""),Data!E241,IF(AND(Data!$N$14=5,Data!F241&lt;&gt;""),Data!F241,IF(AND(Data!$N$14=6,Data!G241&lt;&gt;""),Data!G241,IF(AND(Data!$N$14=7,Data!H241&lt;&gt;""),Data!H241,IF(AND(Data!$N$14=8,Data!I241&lt;&gt;""),Data!I241,IF(AND(Data!$N$14=9,Data!J241&lt;&gt;""),Data!J241,IF(AND(Data!$N$14=10,Data!K241&lt;&gt;""),Data!K241,""))))))))))</f>
        <v/>
      </c>
    </row>
    <row r="246" spans="1:8" ht="14" x14ac:dyDescent="0.15">
      <c r="A246" s="12">
        <v>1</v>
      </c>
      <c r="B246" s="82" t="str">
        <f>IF(AND(Data!$N$8=1,Data!B242&lt;&gt;""),Data!B242,IF(AND(Data!$N$8=2,Data!C242&lt;&gt;""),Data!C242,IF(AND(Data!$N$8=3,Data!D242&lt;&gt;""),Data!D242,IF(AND(Data!$N$8=4,Data!E242&lt;&gt;""),Data!E242,IF(AND(Data!$N$8=5,Data!F242&lt;&gt;""),Data!F242,IF(AND(Data!$N$8=6,Data!G242&lt;&gt;""),Data!G242,IF(AND(Data!$N$8=7,Data!H242&lt;&gt;""),Data!H242,IF(AND(Data!$N$8=8,Data!I242&lt;&gt;""),Data!I242,IF(AND(Data!$N$8=9,Data!J242&lt;&gt;""),Data!J242,IF(AND(Data!$N$8=10,Data!K242&lt;&gt;""),Data!K242,""))))))))))</f>
        <v/>
      </c>
      <c r="C246" s="83" t="str">
        <f>IF(AND(Data!$N$9=1,Data!B242&lt;&gt;""),Data!B242,IF(AND(Data!$N$9=2,Data!C242&lt;&gt;""),Data!C242,IF(AND(Data!$N$9=3,Data!D242&lt;&gt;""),Data!D242,IF(AND(Data!$N$9=4,Data!E242&lt;&gt;""),Data!E242,IF(AND(Data!$N$9=5,Data!F242&lt;&gt;""),Data!F242,IF(AND(Data!$N$9=6,Data!G242&lt;&gt;""),Data!G242,IF(AND(Data!$N$9=7,Data!H242&lt;&gt;""),Data!H242,IF(AND(Data!$N$9=8,Data!I242&lt;&gt;""),Data!I242,IF(AND(Data!$N$9=9,Data!J242&lt;&gt;""),Data!J242,IF(AND(Data!$N$9=10,Data!K242&lt;&gt;""),Data!K242,""))))))))))</f>
        <v/>
      </c>
      <c r="D246" s="83" t="str">
        <f>IF(AND(Data!$N$10=1,Data!B242&lt;&gt;""),Data!B242,IF(AND(Data!$N$10=2,Data!C242&lt;&gt;""),Data!C242,IF(AND(Data!$N$10=3,Data!D242&lt;&gt;""),Data!D242,IF(AND(Data!$N$10=4,Data!E242&lt;&gt;""),Data!E242,IF(AND(Data!$N$10=5,Data!F242&lt;&gt;""),Data!F242,IF(AND(Data!$N$10=6,Data!G242&lt;&gt;""),Data!G242,IF(AND(Data!$N$10=7,Data!H242&lt;&gt;""),Data!H242,IF(AND(Data!$N$10=8,Data!I242&lt;&gt;""),Data!I242,IF(AND(Data!$N$10=9,Data!J242&lt;&gt;""),Data!J242,IF(AND(Data!$N$10=10,Data!K242&lt;&gt;""),Data!K242,""))))))))))</f>
        <v/>
      </c>
      <c r="E246" s="83" t="str">
        <f>IF(AND(Data!$N$11=1,Data!B242&lt;&gt;""),Data!B242,IF(AND(Data!$N$11=2,Data!C242&lt;&gt;""),Data!C242,IF(AND(Data!$N$11=3,Data!D242&lt;&gt;""),Data!D242,IF(AND(Data!$N$11=4,Data!E242&lt;&gt;""),Data!E242,IF(AND(Data!$N$11=5,Data!F242&lt;&gt;""),Data!F242,IF(AND(Data!$N$11=6,Data!G242&lt;&gt;""),Data!G242,IF(AND(Data!$N$11=7,Data!H242&lt;&gt;""),Data!H242,IF(AND(Data!$N$11=8,Data!I242&lt;&gt;""),Data!I242,IF(AND(Data!$N$11=9,Data!J242&lt;&gt;""),Data!J242,IF(AND(Data!$N$11=10,Data!K242&lt;&gt;""),Data!K242,""))))))))))</f>
        <v/>
      </c>
      <c r="F246" s="83" t="str">
        <f>IF(AND(Data!$N$12=1,Data!B242&lt;&gt;""),Data!B242,IF(AND(Data!$N$12=2,Data!C242&lt;&gt;""),Data!C242,IF(AND(Data!$N$12=3,Data!D242&lt;&gt;""),Data!D242,IF(AND(Data!$N$12=4,Data!E242&lt;&gt;""),Data!E242,IF(AND(Data!$N$12=5,Data!F242&lt;&gt;""),Data!F242,IF(AND(Data!$N$12=6,Data!G242&lt;&gt;""),Data!G242,IF(AND(Data!$N$12=7,Data!H242&lt;&gt;""),Data!H242,IF(AND(Data!$N$12=8,Data!I242&lt;&gt;""),Data!I242,IF(AND(Data!$N$12=9,Data!J242&lt;&gt;""),Data!J242,IF(AND(Data!$N$12=10,Data!K242&lt;&gt;""),Data!K242,""))))))))))</f>
        <v/>
      </c>
      <c r="G246" s="84"/>
      <c r="H246" s="82" t="str">
        <f>IF(AND(Data!$N$14=1,Data!B242&lt;&gt;""),Data!B242,IF(AND(Data!$N$14=2,Data!C242&lt;&gt;""),Data!C242,IF(AND(Data!$N$14=3,Data!D242&lt;&gt;""),Data!D242,IF(AND(Data!$N$14=4,Data!E242&lt;&gt;""),Data!E242,IF(AND(Data!$N$14=5,Data!F242&lt;&gt;""),Data!F242,IF(AND(Data!$N$14=6,Data!G242&lt;&gt;""),Data!G242,IF(AND(Data!$N$14=7,Data!H242&lt;&gt;""),Data!H242,IF(AND(Data!$N$14=8,Data!I242&lt;&gt;""),Data!I242,IF(AND(Data!$N$14=9,Data!J242&lt;&gt;""),Data!J242,IF(AND(Data!$N$14=10,Data!K242&lt;&gt;""),Data!K242,""))))))))))</f>
        <v/>
      </c>
    </row>
    <row r="247" spans="1:8" ht="14" x14ac:dyDescent="0.15">
      <c r="A247" s="12">
        <v>1</v>
      </c>
      <c r="B247" s="82" t="str">
        <f>IF(AND(Data!$N$8=1,Data!B243&lt;&gt;""),Data!B243,IF(AND(Data!$N$8=2,Data!C243&lt;&gt;""),Data!C243,IF(AND(Data!$N$8=3,Data!D243&lt;&gt;""),Data!D243,IF(AND(Data!$N$8=4,Data!E243&lt;&gt;""),Data!E243,IF(AND(Data!$N$8=5,Data!F243&lt;&gt;""),Data!F243,IF(AND(Data!$N$8=6,Data!G243&lt;&gt;""),Data!G243,IF(AND(Data!$N$8=7,Data!H243&lt;&gt;""),Data!H243,IF(AND(Data!$N$8=8,Data!I243&lt;&gt;""),Data!I243,IF(AND(Data!$N$8=9,Data!J243&lt;&gt;""),Data!J243,IF(AND(Data!$N$8=10,Data!K243&lt;&gt;""),Data!K243,""))))))))))</f>
        <v/>
      </c>
      <c r="C247" s="83" t="str">
        <f>IF(AND(Data!$N$9=1,Data!B243&lt;&gt;""),Data!B243,IF(AND(Data!$N$9=2,Data!C243&lt;&gt;""),Data!C243,IF(AND(Data!$N$9=3,Data!D243&lt;&gt;""),Data!D243,IF(AND(Data!$N$9=4,Data!E243&lt;&gt;""),Data!E243,IF(AND(Data!$N$9=5,Data!F243&lt;&gt;""),Data!F243,IF(AND(Data!$N$9=6,Data!G243&lt;&gt;""),Data!G243,IF(AND(Data!$N$9=7,Data!H243&lt;&gt;""),Data!H243,IF(AND(Data!$N$9=8,Data!I243&lt;&gt;""),Data!I243,IF(AND(Data!$N$9=9,Data!J243&lt;&gt;""),Data!J243,IF(AND(Data!$N$9=10,Data!K243&lt;&gt;""),Data!K243,""))))))))))</f>
        <v/>
      </c>
      <c r="D247" s="83" t="str">
        <f>IF(AND(Data!$N$10=1,Data!B243&lt;&gt;""),Data!B243,IF(AND(Data!$N$10=2,Data!C243&lt;&gt;""),Data!C243,IF(AND(Data!$N$10=3,Data!D243&lt;&gt;""),Data!D243,IF(AND(Data!$N$10=4,Data!E243&lt;&gt;""),Data!E243,IF(AND(Data!$N$10=5,Data!F243&lt;&gt;""),Data!F243,IF(AND(Data!$N$10=6,Data!G243&lt;&gt;""),Data!G243,IF(AND(Data!$N$10=7,Data!H243&lt;&gt;""),Data!H243,IF(AND(Data!$N$10=8,Data!I243&lt;&gt;""),Data!I243,IF(AND(Data!$N$10=9,Data!J243&lt;&gt;""),Data!J243,IF(AND(Data!$N$10=10,Data!K243&lt;&gt;""),Data!K243,""))))))))))</f>
        <v/>
      </c>
      <c r="E247" s="83" t="str">
        <f>IF(AND(Data!$N$11=1,Data!B243&lt;&gt;""),Data!B243,IF(AND(Data!$N$11=2,Data!C243&lt;&gt;""),Data!C243,IF(AND(Data!$N$11=3,Data!D243&lt;&gt;""),Data!D243,IF(AND(Data!$N$11=4,Data!E243&lt;&gt;""),Data!E243,IF(AND(Data!$N$11=5,Data!F243&lt;&gt;""),Data!F243,IF(AND(Data!$N$11=6,Data!G243&lt;&gt;""),Data!G243,IF(AND(Data!$N$11=7,Data!H243&lt;&gt;""),Data!H243,IF(AND(Data!$N$11=8,Data!I243&lt;&gt;""),Data!I243,IF(AND(Data!$N$11=9,Data!J243&lt;&gt;""),Data!J243,IF(AND(Data!$N$11=10,Data!K243&lt;&gt;""),Data!K243,""))))))))))</f>
        <v/>
      </c>
      <c r="F247" s="83" t="str">
        <f>IF(AND(Data!$N$12=1,Data!B243&lt;&gt;""),Data!B243,IF(AND(Data!$N$12=2,Data!C243&lt;&gt;""),Data!C243,IF(AND(Data!$N$12=3,Data!D243&lt;&gt;""),Data!D243,IF(AND(Data!$N$12=4,Data!E243&lt;&gt;""),Data!E243,IF(AND(Data!$N$12=5,Data!F243&lt;&gt;""),Data!F243,IF(AND(Data!$N$12=6,Data!G243&lt;&gt;""),Data!G243,IF(AND(Data!$N$12=7,Data!H243&lt;&gt;""),Data!H243,IF(AND(Data!$N$12=8,Data!I243&lt;&gt;""),Data!I243,IF(AND(Data!$N$12=9,Data!J243&lt;&gt;""),Data!J243,IF(AND(Data!$N$12=10,Data!K243&lt;&gt;""),Data!K243,""))))))))))</f>
        <v/>
      </c>
      <c r="G247" s="84"/>
      <c r="H247" s="82" t="str">
        <f>IF(AND(Data!$N$14=1,Data!B243&lt;&gt;""),Data!B243,IF(AND(Data!$N$14=2,Data!C243&lt;&gt;""),Data!C243,IF(AND(Data!$N$14=3,Data!D243&lt;&gt;""),Data!D243,IF(AND(Data!$N$14=4,Data!E243&lt;&gt;""),Data!E243,IF(AND(Data!$N$14=5,Data!F243&lt;&gt;""),Data!F243,IF(AND(Data!$N$14=6,Data!G243&lt;&gt;""),Data!G243,IF(AND(Data!$N$14=7,Data!H243&lt;&gt;""),Data!H243,IF(AND(Data!$N$14=8,Data!I243&lt;&gt;""),Data!I243,IF(AND(Data!$N$14=9,Data!J243&lt;&gt;""),Data!J243,IF(AND(Data!$N$14=10,Data!K243&lt;&gt;""),Data!K243,""))))))))))</f>
        <v/>
      </c>
    </row>
    <row r="248" spans="1:8" ht="14" x14ac:dyDescent="0.15">
      <c r="A248" s="12">
        <v>1</v>
      </c>
      <c r="B248" s="82" t="str">
        <f>IF(AND(Data!$N$8=1,Data!B244&lt;&gt;""),Data!B244,IF(AND(Data!$N$8=2,Data!C244&lt;&gt;""),Data!C244,IF(AND(Data!$N$8=3,Data!D244&lt;&gt;""),Data!D244,IF(AND(Data!$N$8=4,Data!E244&lt;&gt;""),Data!E244,IF(AND(Data!$N$8=5,Data!F244&lt;&gt;""),Data!F244,IF(AND(Data!$N$8=6,Data!G244&lt;&gt;""),Data!G244,IF(AND(Data!$N$8=7,Data!H244&lt;&gt;""),Data!H244,IF(AND(Data!$N$8=8,Data!I244&lt;&gt;""),Data!I244,IF(AND(Data!$N$8=9,Data!J244&lt;&gt;""),Data!J244,IF(AND(Data!$N$8=10,Data!K244&lt;&gt;""),Data!K244,""))))))))))</f>
        <v/>
      </c>
      <c r="C248" s="83" t="str">
        <f>IF(AND(Data!$N$9=1,Data!B244&lt;&gt;""),Data!B244,IF(AND(Data!$N$9=2,Data!C244&lt;&gt;""),Data!C244,IF(AND(Data!$N$9=3,Data!D244&lt;&gt;""),Data!D244,IF(AND(Data!$N$9=4,Data!E244&lt;&gt;""),Data!E244,IF(AND(Data!$N$9=5,Data!F244&lt;&gt;""),Data!F244,IF(AND(Data!$N$9=6,Data!G244&lt;&gt;""),Data!G244,IF(AND(Data!$N$9=7,Data!H244&lt;&gt;""),Data!H244,IF(AND(Data!$N$9=8,Data!I244&lt;&gt;""),Data!I244,IF(AND(Data!$N$9=9,Data!J244&lt;&gt;""),Data!J244,IF(AND(Data!$N$9=10,Data!K244&lt;&gt;""),Data!K244,""))))))))))</f>
        <v/>
      </c>
      <c r="D248" s="83" t="str">
        <f>IF(AND(Data!$N$10=1,Data!B244&lt;&gt;""),Data!B244,IF(AND(Data!$N$10=2,Data!C244&lt;&gt;""),Data!C244,IF(AND(Data!$N$10=3,Data!D244&lt;&gt;""),Data!D244,IF(AND(Data!$N$10=4,Data!E244&lt;&gt;""),Data!E244,IF(AND(Data!$N$10=5,Data!F244&lt;&gt;""),Data!F244,IF(AND(Data!$N$10=6,Data!G244&lt;&gt;""),Data!G244,IF(AND(Data!$N$10=7,Data!H244&lt;&gt;""),Data!H244,IF(AND(Data!$N$10=8,Data!I244&lt;&gt;""),Data!I244,IF(AND(Data!$N$10=9,Data!J244&lt;&gt;""),Data!J244,IF(AND(Data!$N$10=10,Data!K244&lt;&gt;""),Data!K244,""))))))))))</f>
        <v/>
      </c>
      <c r="E248" s="83" t="str">
        <f>IF(AND(Data!$N$11=1,Data!B244&lt;&gt;""),Data!B244,IF(AND(Data!$N$11=2,Data!C244&lt;&gt;""),Data!C244,IF(AND(Data!$N$11=3,Data!D244&lt;&gt;""),Data!D244,IF(AND(Data!$N$11=4,Data!E244&lt;&gt;""),Data!E244,IF(AND(Data!$N$11=5,Data!F244&lt;&gt;""),Data!F244,IF(AND(Data!$N$11=6,Data!G244&lt;&gt;""),Data!G244,IF(AND(Data!$N$11=7,Data!H244&lt;&gt;""),Data!H244,IF(AND(Data!$N$11=8,Data!I244&lt;&gt;""),Data!I244,IF(AND(Data!$N$11=9,Data!J244&lt;&gt;""),Data!J244,IF(AND(Data!$N$11=10,Data!K244&lt;&gt;""),Data!K244,""))))))))))</f>
        <v/>
      </c>
      <c r="F248" s="83" t="str">
        <f>IF(AND(Data!$N$12=1,Data!B244&lt;&gt;""),Data!B244,IF(AND(Data!$N$12=2,Data!C244&lt;&gt;""),Data!C244,IF(AND(Data!$N$12=3,Data!D244&lt;&gt;""),Data!D244,IF(AND(Data!$N$12=4,Data!E244&lt;&gt;""),Data!E244,IF(AND(Data!$N$12=5,Data!F244&lt;&gt;""),Data!F244,IF(AND(Data!$N$12=6,Data!G244&lt;&gt;""),Data!G244,IF(AND(Data!$N$12=7,Data!H244&lt;&gt;""),Data!H244,IF(AND(Data!$N$12=8,Data!I244&lt;&gt;""),Data!I244,IF(AND(Data!$N$12=9,Data!J244&lt;&gt;""),Data!J244,IF(AND(Data!$N$12=10,Data!K244&lt;&gt;""),Data!K244,""))))))))))</f>
        <v/>
      </c>
      <c r="G248" s="84"/>
      <c r="H248" s="82" t="str">
        <f>IF(AND(Data!$N$14=1,Data!B244&lt;&gt;""),Data!B244,IF(AND(Data!$N$14=2,Data!C244&lt;&gt;""),Data!C244,IF(AND(Data!$N$14=3,Data!D244&lt;&gt;""),Data!D244,IF(AND(Data!$N$14=4,Data!E244&lt;&gt;""),Data!E244,IF(AND(Data!$N$14=5,Data!F244&lt;&gt;""),Data!F244,IF(AND(Data!$N$14=6,Data!G244&lt;&gt;""),Data!G244,IF(AND(Data!$N$14=7,Data!H244&lt;&gt;""),Data!H244,IF(AND(Data!$N$14=8,Data!I244&lt;&gt;""),Data!I244,IF(AND(Data!$N$14=9,Data!J244&lt;&gt;""),Data!J244,IF(AND(Data!$N$14=10,Data!K244&lt;&gt;""),Data!K244,""))))))))))</f>
        <v/>
      </c>
    </row>
    <row r="249" spans="1:8" ht="14" x14ac:dyDescent="0.15">
      <c r="A249" s="12">
        <v>1</v>
      </c>
      <c r="B249" s="82" t="str">
        <f>IF(AND(Data!$N$8=1,Data!B245&lt;&gt;""),Data!B245,IF(AND(Data!$N$8=2,Data!C245&lt;&gt;""),Data!C245,IF(AND(Data!$N$8=3,Data!D245&lt;&gt;""),Data!D245,IF(AND(Data!$N$8=4,Data!E245&lt;&gt;""),Data!E245,IF(AND(Data!$N$8=5,Data!F245&lt;&gt;""),Data!F245,IF(AND(Data!$N$8=6,Data!G245&lt;&gt;""),Data!G245,IF(AND(Data!$N$8=7,Data!H245&lt;&gt;""),Data!H245,IF(AND(Data!$N$8=8,Data!I245&lt;&gt;""),Data!I245,IF(AND(Data!$N$8=9,Data!J245&lt;&gt;""),Data!J245,IF(AND(Data!$N$8=10,Data!K245&lt;&gt;""),Data!K245,""))))))))))</f>
        <v/>
      </c>
      <c r="C249" s="83" t="str">
        <f>IF(AND(Data!$N$9=1,Data!B245&lt;&gt;""),Data!B245,IF(AND(Data!$N$9=2,Data!C245&lt;&gt;""),Data!C245,IF(AND(Data!$N$9=3,Data!D245&lt;&gt;""),Data!D245,IF(AND(Data!$N$9=4,Data!E245&lt;&gt;""),Data!E245,IF(AND(Data!$N$9=5,Data!F245&lt;&gt;""),Data!F245,IF(AND(Data!$N$9=6,Data!G245&lt;&gt;""),Data!G245,IF(AND(Data!$N$9=7,Data!H245&lt;&gt;""),Data!H245,IF(AND(Data!$N$9=8,Data!I245&lt;&gt;""),Data!I245,IF(AND(Data!$N$9=9,Data!J245&lt;&gt;""),Data!J245,IF(AND(Data!$N$9=10,Data!K245&lt;&gt;""),Data!K245,""))))))))))</f>
        <v/>
      </c>
      <c r="D249" s="83" t="str">
        <f>IF(AND(Data!$N$10=1,Data!B245&lt;&gt;""),Data!B245,IF(AND(Data!$N$10=2,Data!C245&lt;&gt;""),Data!C245,IF(AND(Data!$N$10=3,Data!D245&lt;&gt;""),Data!D245,IF(AND(Data!$N$10=4,Data!E245&lt;&gt;""),Data!E245,IF(AND(Data!$N$10=5,Data!F245&lt;&gt;""),Data!F245,IF(AND(Data!$N$10=6,Data!G245&lt;&gt;""),Data!G245,IF(AND(Data!$N$10=7,Data!H245&lt;&gt;""),Data!H245,IF(AND(Data!$N$10=8,Data!I245&lt;&gt;""),Data!I245,IF(AND(Data!$N$10=9,Data!J245&lt;&gt;""),Data!J245,IF(AND(Data!$N$10=10,Data!K245&lt;&gt;""),Data!K245,""))))))))))</f>
        <v/>
      </c>
      <c r="E249" s="83" t="str">
        <f>IF(AND(Data!$N$11=1,Data!B245&lt;&gt;""),Data!B245,IF(AND(Data!$N$11=2,Data!C245&lt;&gt;""),Data!C245,IF(AND(Data!$N$11=3,Data!D245&lt;&gt;""),Data!D245,IF(AND(Data!$N$11=4,Data!E245&lt;&gt;""),Data!E245,IF(AND(Data!$N$11=5,Data!F245&lt;&gt;""),Data!F245,IF(AND(Data!$N$11=6,Data!G245&lt;&gt;""),Data!G245,IF(AND(Data!$N$11=7,Data!H245&lt;&gt;""),Data!H245,IF(AND(Data!$N$11=8,Data!I245&lt;&gt;""),Data!I245,IF(AND(Data!$N$11=9,Data!J245&lt;&gt;""),Data!J245,IF(AND(Data!$N$11=10,Data!K245&lt;&gt;""),Data!K245,""))))))))))</f>
        <v/>
      </c>
      <c r="F249" s="83" t="str">
        <f>IF(AND(Data!$N$12=1,Data!B245&lt;&gt;""),Data!B245,IF(AND(Data!$N$12=2,Data!C245&lt;&gt;""),Data!C245,IF(AND(Data!$N$12=3,Data!D245&lt;&gt;""),Data!D245,IF(AND(Data!$N$12=4,Data!E245&lt;&gt;""),Data!E245,IF(AND(Data!$N$12=5,Data!F245&lt;&gt;""),Data!F245,IF(AND(Data!$N$12=6,Data!G245&lt;&gt;""),Data!G245,IF(AND(Data!$N$12=7,Data!H245&lt;&gt;""),Data!H245,IF(AND(Data!$N$12=8,Data!I245&lt;&gt;""),Data!I245,IF(AND(Data!$N$12=9,Data!J245&lt;&gt;""),Data!J245,IF(AND(Data!$N$12=10,Data!K245&lt;&gt;""),Data!K245,""))))))))))</f>
        <v/>
      </c>
      <c r="G249" s="84"/>
      <c r="H249" s="82" t="str">
        <f>IF(AND(Data!$N$14=1,Data!B245&lt;&gt;""),Data!B245,IF(AND(Data!$N$14=2,Data!C245&lt;&gt;""),Data!C245,IF(AND(Data!$N$14=3,Data!D245&lt;&gt;""),Data!D245,IF(AND(Data!$N$14=4,Data!E245&lt;&gt;""),Data!E245,IF(AND(Data!$N$14=5,Data!F245&lt;&gt;""),Data!F245,IF(AND(Data!$N$14=6,Data!G245&lt;&gt;""),Data!G245,IF(AND(Data!$N$14=7,Data!H245&lt;&gt;""),Data!H245,IF(AND(Data!$N$14=8,Data!I245&lt;&gt;""),Data!I245,IF(AND(Data!$N$14=9,Data!J245&lt;&gt;""),Data!J245,IF(AND(Data!$N$14=10,Data!K245&lt;&gt;""),Data!K245,""))))))))))</f>
        <v/>
      </c>
    </row>
    <row r="250" spans="1:8" ht="14" x14ac:dyDescent="0.15">
      <c r="A250" s="12">
        <v>1</v>
      </c>
      <c r="B250" s="82" t="str">
        <f>IF(AND(Data!$N$8=1,Data!B246&lt;&gt;""),Data!B246,IF(AND(Data!$N$8=2,Data!C246&lt;&gt;""),Data!C246,IF(AND(Data!$N$8=3,Data!D246&lt;&gt;""),Data!D246,IF(AND(Data!$N$8=4,Data!E246&lt;&gt;""),Data!E246,IF(AND(Data!$N$8=5,Data!F246&lt;&gt;""),Data!F246,IF(AND(Data!$N$8=6,Data!G246&lt;&gt;""),Data!G246,IF(AND(Data!$N$8=7,Data!H246&lt;&gt;""),Data!H246,IF(AND(Data!$N$8=8,Data!I246&lt;&gt;""),Data!I246,IF(AND(Data!$N$8=9,Data!J246&lt;&gt;""),Data!J246,IF(AND(Data!$N$8=10,Data!K246&lt;&gt;""),Data!K246,""))))))))))</f>
        <v/>
      </c>
      <c r="C250" s="83" t="str">
        <f>IF(AND(Data!$N$9=1,Data!B246&lt;&gt;""),Data!B246,IF(AND(Data!$N$9=2,Data!C246&lt;&gt;""),Data!C246,IF(AND(Data!$N$9=3,Data!D246&lt;&gt;""),Data!D246,IF(AND(Data!$N$9=4,Data!E246&lt;&gt;""),Data!E246,IF(AND(Data!$N$9=5,Data!F246&lt;&gt;""),Data!F246,IF(AND(Data!$N$9=6,Data!G246&lt;&gt;""),Data!G246,IF(AND(Data!$N$9=7,Data!H246&lt;&gt;""),Data!H246,IF(AND(Data!$N$9=8,Data!I246&lt;&gt;""),Data!I246,IF(AND(Data!$N$9=9,Data!J246&lt;&gt;""),Data!J246,IF(AND(Data!$N$9=10,Data!K246&lt;&gt;""),Data!K246,""))))))))))</f>
        <v/>
      </c>
      <c r="D250" s="83" t="str">
        <f>IF(AND(Data!$N$10=1,Data!B246&lt;&gt;""),Data!B246,IF(AND(Data!$N$10=2,Data!C246&lt;&gt;""),Data!C246,IF(AND(Data!$N$10=3,Data!D246&lt;&gt;""),Data!D246,IF(AND(Data!$N$10=4,Data!E246&lt;&gt;""),Data!E246,IF(AND(Data!$N$10=5,Data!F246&lt;&gt;""),Data!F246,IF(AND(Data!$N$10=6,Data!G246&lt;&gt;""),Data!G246,IF(AND(Data!$N$10=7,Data!H246&lt;&gt;""),Data!H246,IF(AND(Data!$N$10=8,Data!I246&lt;&gt;""),Data!I246,IF(AND(Data!$N$10=9,Data!J246&lt;&gt;""),Data!J246,IF(AND(Data!$N$10=10,Data!K246&lt;&gt;""),Data!K246,""))))))))))</f>
        <v/>
      </c>
      <c r="E250" s="83" t="str">
        <f>IF(AND(Data!$N$11=1,Data!B246&lt;&gt;""),Data!B246,IF(AND(Data!$N$11=2,Data!C246&lt;&gt;""),Data!C246,IF(AND(Data!$N$11=3,Data!D246&lt;&gt;""),Data!D246,IF(AND(Data!$N$11=4,Data!E246&lt;&gt;""),Data!E246,IF(AND(Data!$N$11=5,Data!F246&lt;&gt;""),Data!F246,IF(AND(Data!$N$11=6,Data!G246&lt;&gt;""),Data!G246,IF(AND(Data!$N$11=7,Data!H246&lt;&gt;""),Data!H246,IF(AND(Data!$N$11=8,Data!I246&lt;&gt;""),Data!I246,IF(AND(Data!$N$11=9,Data!J246&lt;&gt;""),Data!J246,IF(AND(Data!$N$11=10,Data!K246&lt;&gt;""),Data!K246,""))))))))))</f>
        <v/>
      </c>
      <c r="F250" s="83" t="str">
        <f>IF(AND(Data!$N$12=1,Data!B246&lt;&gt;""),Data!B246,IF(AND(Data!$N$12=2,Data!C246&lt;&gt;""),Data!C246,IF(AND(Data!$N$12=3,Data!D246&lt;&gt;""),Data!D246,IF(AND(Data!$N$12=4,Data!E246&lt;&gt;""),Data!E246,IF(AND(Data!$N$12=5,Data!F246&lt;&gt;""),Data!F246,IF(AND(Data!$N$12=6,Data!G246&lt;&gt;""),Data!G246,IF(AND(Data!$N$12=7,Data!H246&lt;&gt;""),Data!H246,IF(AND(Data!$N$12=8,Data!I246&lt;&gt;""),Data!I246,IF(AND(Data!$N$12=9,Data!J246&lt;&gt;""),Data!J246,IF(AND(Data!$N$12=10,Data!K246&lt;&gt;""),Data!K246,""))))))))))</f>
        <v/>
      </c>
      <c r="G250" s="84"/>
      <c r="H250" s="82" t="str">
        <f>IF(AND(Data!$N$14=1,Data!B246&lt;&gt;""),Data!B246,IF(AND(Data!$N$14=2,Data!C246&lt;&gt;""),Data!C246,IF(AND(Data!$N$14=3,Data!D246&lt;&gt;""),Data!D246,IF(AND(Data!$N$14=4,Data!E246&lt;&gt;""),Data!E246,IF(AND(Data!$N$14=5,Data!F246&lt;&gt;""),Data!F246,IF(AND(Data!$N$14=6,Data!G246&lt;&gt;""),Data!G246,IF(AND(Data!$N$14=7,Data!H246&lt;&gt;""),Data!H246,IF(AND(Data!$N$14=8,Data!I246&lt;&gt;""),Data!I246,IF(AND(Data!$N$14=9,Data!J246&lt;&gt;""),Data!J246,IF(AND(Data!$N$14=10,Data!K246&lt;&gt;""),Data!K246,""))))))))))</f>
        <v/>
      </c>
    </row>
    <row r="251" spans="1:8" ht="14" x14ac:dyDescent="0.15">
      <c r="A251" s="12">
        <v>1</v>
      </c>
      <c r="B251" s="82" t="str">
        <f>IF(AND(Data!$N$8=1,Data!B247&lt;&gt;""),Data!B247,IF(AND(Data!$N$8=2,Data!C247&lt;&gt;""),Data!C247,IF(AND(Data!$N$8=3,Data!D247&lt;&gt;""),Data!D247,IF(AND(Data!$N$8=4,Data!E247&lt;&gt;""),Data!E247,IF(AND(Data!$N$8=5,Data!F247&lt;&gt;""),Data!F247,IF(AND(Data!$N$8=6,Data!G247&lt;&gt;""),Data!G247,IF(AND(Data!$N$8=7,Data!H247&lt;&gt;""),Data!H247,IF(AND(Data!$N$8=8,Data!I247&lt;&gt;""),Data!I247,IF(AND(Data!$N$8=9,Data!J247&lt;&gt;""),Data!J247,IF(AND(Data!$N$8=10,Data!K247&lt;&gt;""),Data!K247,""))))))))))</f>
        <v/>
      </c>
      <c r="C251" s="83" t="str">
        <f>IF(AND(Data!$N$9=1,Data!B247&lt;&gt;""),Data!B247,IF(AND(Data!$N$9=2,Data!C247&lt;&gt;""),Data!C247,IF(AND(Data!$N$9=3,Data!D247&lt;&gt;""),Data!D247,IF(AND(Data!$N$9=4,Data!E247&lt;&gt;""),Data!E247,IF(AND(Data!$N$9=5,Data!F247&lt;&gt;""),Data!F247,IF(AND(Data!$N$9=6,Data!G247&lt;&gt;""),Data!G247,IF(AND(Data!$N$9=7,Data!H247&lt;&gt;""),Data!H247,IF(AND(Data!$N$9=8,Data!I247&lt;&gt;""),Data!I247,IF(AND(Data!$N$9=9,Data!J247&lt;&gt;""),Data!J247,IF(AND(Data!$N$9=10,Data!K247&lt;&gt;""),Data!K247,""))))))))))</f>
        <v/>
      </c>
      <c r="D251" s="83" t="str">
        <f>IF(AND(Data!$N$10=1,Data!B247&lt;&gt;""),Data!B247,IF(AND(Data!$N$10=2,Data!C247&lt;&gt;""),Data!C247,IF(AND(Data!$N$10=3,Data!D247&lt;&gt;""),Data!D247,IF(AND(Data!$N$10=4,Data!E247&lt;&gt;""),Data!E247,IF(AND(Data!$N$10=5,Data!F247&lt;&gt;""),Data!F247,IF(AND(Data!$N$10=6,Data!G247&lt;&gt;""),Data!G247,IF(AND(Data!$N$10=7,Data!H247&lt;&gt;""),Data!H247,IF(AND(Data!$N$10=8,Data!I247&lt;&gt;""),Data!I247,IF(AND(Data!$N$10=9,Data!J247&lt;&gt;""),Data!J247,IF(AND(Data!$N$10=10,Data!K247&lt;&gt;""),Data!K247,""))))))))))</f>
        <v/>
      </c>
      <c r="E251" s="83" t="str">
        <f>IF(AND(Data!$N$11=1,Data!B247&lt;&gt;""),Data!B247,IF(AND(Data!$N$11=2,Data!C247&lt;&gt;""),Data!C247,IF(AND(Data!$N$11=3,Data!D247&lt;&gt;""),Data!D247,IF(AND(Data!$N$11=4,Data!E247&lt;&gt;""),Data!E247,IF(AND(Data!$N$11=5,Data!F247&lt;&gt;""),Data!F247,IF(AND(Data!$N$11=6,Data!G247&lt;&gt;""),Data!G247,IF(AND(Data!$N$11=7,Data!H247&lt;&gt;""),Data!H247,IF(AND(Data!$N$11=8,Data!I247&lt;&gt;""),Data!I247,IF(AND(Data!$N$11=9,Data!J247&lt;&gt;""),Data!J247,IF(AND(Data!$N$11=10,Data!K247&lt;&gt;""),Data!K247,""))))))))))</f>
        <v/>
      </c>
      <c r="F251" s="83" t="str">
        <f>IF(AND(Data!$N$12=1,Data!B247&lt;&gt;""),Data!B247,IF(AND(Data!$N$12=2,Data!C247&lt;&gt;""),Data!C247,IF(AND(Data!$N$12=3,Data!D247&lt;&gt;""),Data!D247,IF(AND(Data!$N$12=4,Data!E247&lt;&gt;""),Data!E247,IF(AND(Data!$N$12=5,Data!F247&lt;&gt;""),Data!F247,IF(AND(Data!$N$12=6,Data!G247&lt;&gt;""),Data!G247,IF(AND(Data!$N$12=7,Data!H247&lt;&gt;""),Data!H247,IF(AND(Data!$N$12=8,Data!I247&lt;&gt;""),Data!I247,IF(AND(Data!$N$12=9,Data!J247&lt;&gt;""),Data!J247,IF(AND(Data!$N$12=10,Data!K247&lt;&gt;""),Data!K247,""))))))))))</f>
        <v/>
      </c>
      <c r="G251" s="84"/>
      <c r="H251" s="82" t="str">
        <f>IF(AND(Data!$N$14=1,Data!B247&lt;&gt;""),Data!B247,IF(AND(Data!$N$14=2,Data!C247&lt;&gt;""),Data!C247,IF(AND(Data!$N$14=3,Data!D247&lt;&gt;""),Data!D247,IF(AND(Data!$N$14=4,Data!E247&lt;&gt;""),Data!E247,IF(AND(Data!$N$14=5,Data!F247&lt;&gt;""),Data!F247,IF(AND(Data!$N$14=6,Data!G247&lt;&gt;""),Data!G247,IF(AND(Data!$N$14=7,Data!H247&lt;&gt;""),Data!H247,IF(AND(Data!$N$14=8,Data!I247&lt;&gt;""),Data!I247,IF(AND(Data!$N$14=9,Data!J247&lt;&gt;""),Data!J247,IF(AND(Data!$N$14=10,Data!K247&lt;&gt;""),Data!K247,""))))))))))</f>
        <v/>
      </c>
    </row>
    <row r="252" spans="1:8" ht="14" x14ac:dyDescent="0.15">
      <c r="A252" s="12">
        <v>1</v>
      </c>
      <c r="B252" s="82" t="str">
        <f>IF(AND(Data!$N$8=1,Data!B248&lt;&gt;""),Data!B248,IF(AND(Data!$N$8=2,Data!C248&lt;&gt;""),Data!C248,IF(AND(Data!$N$8=3,Data!D248&lt;&gt;""),Data!D248,IF(AND(Data!$N$8=4,Data!E248&lt;&gt;""),Data!E248,IF(AND(Data!$N$8=5,Data!F248&lt;&gt;""),Data!F248,IF(AND(Data!$N$8=6,Data!G248&lt;&gt;""),Data!G248,IF(AND(Data!$N$8=7,Data!H248&lt;&gt;""),Data!H248,IF(AND(Data!$N$8=8,Data!I248&lt;&gt;""),Data!I248,IF(AND(Data!$N$8=9,Data!J248&lt;&gt;""),Data!J248,IF(AND(Data!$N$8=10,Data!K248&lt;&gt;""),Data!K248,""))))))))))</f>
        <v/>
      </c>
      <c r="C252" s="83" t="str">
        <f>IF(AND(Data!$N$9=1,Data!B248&lt;&gt;""),Data!B248,IF(AND(Data!$N$9=2,Data!C248&lt;&gt;""),Data!C248,IF(AND(Data!$N$9=3,Data!D248&lt;&gt;""),Data!D248,IF(AND(Data!$N$9=4,Data!E248&lt;&gt;""),Data!E248,IF(AND(Data!$N$9=5,Data!F248&lt;&gt;""),Data!F248,IF(AND(Data!$N$9=6,Data!G248&lt;&gt;""),Data!G248,IF(AND(Data!$N$9=7,Data!H248&lt;&gt;""),Data!H248,IF(AND(Data!$N$9=8,Data!I248&lt;&gt;""),Data!I248,IF(AND(Data!$N$9=9,Data!J248&lt;&gt;""),Data!J248,IF(AND(Data!$N$9=10,Data!K248&lt;&gt;""),Data!K248,""))))))))))</f>
        <v/>
      </c>
      <c r="D252" s="83" t="str">
        <f>IF(AND(Data!$N$10=1,Data!B248&lt;&gt;""),Data!B248,IF(AND(Data!$N$10=2,Data!C248&lt;&gt;""),Data!C248,IF(AND(Data!$N$10=3,Data!D248&lt;&gt;""),Data!D248,IF(AND(Data!$N$10=4,Data!E248&lt;&gt;""),Data!E248,IF(AND(Data!$N$10=5,Data!F248&lt;&gt;""),Data!F248,IF(AND(Data!$N$10=6,Data!G248&lt;&gt;""),Data!G248,IF(AND(Data!$N$10=7,Data!H248&lt;&gt;""),Data!H248,IF(AND(Data!$N$10=8,Data!I248&lt;&gt;""),Data!I248,IF(AND(Data!$N$10=9,Data!J248&lt;&gt;""),Data!J248,IF(AND(Data!$N$10=10,Data!K248&lt;&gt;""),Data!K248,""))))))))))</f>
        <v/>
      </c>
      <c r="E252" s="83" t="str">
        <f>IF(AND(Data!$N$11=1,Data!B248&lt;&gt;""),Data!B248,IF(AND(Data!$N$11=2,Data!C248&lt;&gt;""),Data!C248,IF(AND(Data!$N$11=3,Data!D248&lt;&gt;""),Data!D248,IF(AND(Data!$N$11=4,Data!E248&lt;&gt;""),Data!E248,IF(AND(Data!$N$11=5,Data!F248&lt;&gt;""),Data!F248,IF(AND(Data!$N$11=6,Data!G248&lt;&gt;""),Data!G248,IF(AND(Data!$N$11=7,Data!H248&lt;&gt;""),Data!H248,IF(AND(Data!$N$11=8,Data!I248&lt;&gt;""),Data!I248,IF(AND(Data!$N$11=9,Data!J248&lt;&gt;""),Data!J248,IF(AND(Data!$N$11=10,Data!K248&lt;&gt;""),Data!K248,""))))))))))</f>
        <v/>
      </c>
      <c r="F252" s="83" t="str">
        <f>IF(AND(Data!$N$12=1,Data!B248&lt;&gt;""),Data!B248,IF(AND(Data!$N$12=2,Data!C248&lt;&gt;""),Data!C248,IF(AND(Data!$N$12=3,Data!D248&lt;&gt;""),Data!D248,IF(AND(Data!$N$12=4,Data!E248&lt;&gt;""),Data!E248,IF(AND(Data!$N$12=5,Data!F248&lt;&gt;""),Data!F248,IF(AND(Data!$N$12=6,Data!G248&lt;&gt;""),Data!G248,IF(AND(Data!$N$12=7,Data!H248&lt;&gt;""),Data!H248,IF(AND(Data!$N$12=8,Data!I248&lt;&gt;""),Data!I248,IF(AND(Data!$N$12=9,Data!J248&lt;&gt;""),Data!J248,IF(AND(Data!$N$12=10,Data!K248&lt;&gt;""),Data!K248,""))))))))))</f>
        <v/>
      </c>
      <c r="G252" s="84"/>
      <c r="H252" s="82" t="str">
        <f>IF(AND(Data!$N$14=1,Data!B248&lt;&gt;""),Data!B248,IF(AND(Data!$N$14=2,Data!C248&lt;&gt;""),Data!C248,IF(AND(Data!$N$14=3,Data!D248&lt;&gt;""),Data!D248,IF(AND(Data!$N$14=4,Data!E248&lt;&gt;""),Data!E248,IF(AND(Data!$N$14=5,Data!F248&lt;&gt;""),Data!F248,IF(AND(Data!$N$14=6,Data!G248&lt;&gt;""),Data!G248,IF(AND(Data!$N$14=7,Data!H248&lt;&gt;""),Data!H248,IF(AND(Data!$N$14=8,Data!I248&lt;&gt;""),Data!I248,IF(AND(Data!$N$14=9,Data!J248&lt;&gt;""),Data!J248,IF(AND(Data!$N$14=10,Data!K248&lt;&gt;""),Data!K248,""))))))))))</f>
        <v/>
      </c>
    </row>
    <row r="253" spans="1:8" ht="14" x14ac:dyDescent="0.15">
      <c r="A253" s="12">
        <v>1</v>
      </c>
      <c r="B253" s="82" t="str">
        <f>IF(AND(Data!$N$8=1,Data!B249&lt;&gt;""),Data!B249,IF(AND(Data!$N$8=2,Data!C249&lt;&gt;""),Data!C249,IF(AND(Data!$N$8=3,Data!D249&lt;&gt;""),Data!D249,IF(AND(Data!$N$8=4,Data!E249&lt;&gt;""),Data!E249,IF(AND(Data!$N$8=5,Data!F249&lt;&gt;""),Data!F249,IF(AND(Data!$N$8=6,Data!G249&lt;&gt;""),Data!G249,IF(AND(Data!$N$8=7,Data!H249&lt;&gt;""),Data!H249,IF(AND(Data!$N$8=8,Data!I249&lt;&gt;""),Data!I249,IF(AND(Data!$N$8=9,Data!J249&lt;&gt;""),Data!J249,IF(AND(Data!$N$8=10,Data!K249&lt;&gt;""),Data!K249,""))))))))))</f>
        <v/>
      </c>
      <c r="C253" s="83" t="str">
        <f>IF(AND(Data!$N$9=1,Data!B249&lt;&gt;""),Data!B249,IF(AND(Data!$N$9=2,Data!C249&lt;&gt;""),Data!C249,IF(AND(Data!$N$9=3,Data!D249&lt;&gt;""),Data!D249,IF(AND(Data!$N$9=4,Data!E249&lt;&gt;""),Data!E249,IF(AND(Data!$N$9=5,Data!F249&lt;&gt;""),Data!F249,IF(AND(Data!$N$9=6,Data!G249&lt;&gt;""),Data!G249,IF(AND(Data!$N$9=7,Data!H249&lt;&gt;""),Data!H249,IF(AND(Data!$N$9=8,Data!I249&lt;&gt;""),Data!I249,IF(AND(Data!$N$9=9,Data!J249&lt;&gt;""),Data!J249,IF(AND(Data!$N$9=10,Data!K249&lt;&gt;""),Data!K249,""))))))))))</f>
        <v/>
      </c>
      <c r="D253" s="83" t="str">
        <f>IF(AND(Data!$N$10=1,Data!B249&lt;&gt;""),Data!B249,IF(AND(Data!$N$10=2,Data!C249&lt;&gt;""),Data!C249,IF(AND(Data!$N$10=3,Data!D249&lt;&gt;""),Data!D249,IF(AND(Data!$N$10=4,Data!E249&lt;&gt;""),Data!E249,IF(AND(Data!$N$10=5,Data!F249&lt;&gt;""),Data!F249,IF(AND(Data!$N$10=6,Data!G249&lt;&gt;""),Data!G249,IF(AND(Data!$N$10=7,Data!H249&lt;&gt;""),Data!H249,IF(AND(Data!$N$10=8,Data!I249&lt;&gt;""),Data!I249,IF(AND(Data!$N$10=9,Data!J249&lt;&gt;""),Data!J249,IF(AND(Data!$N$10=10,Data!K249&lt;&gt;""),Data!K249,""))))))))))</f>
        <v/>
      </c>
      <c r="E253" s="83" t="str">
        <f>IF(AND(Data!$N$11=1,Data!B249&lt;&gt;""),Data!B249,IF(AND(Data!$N$11=2,Data!C249&lt;&gt;""),Data!C249,IF(AND(Data!$N$11=3,Data!D249&lt;&gt;""),Data!D249,IF(AND(Data!$N$11=4,Data!E249&lt;&gt;""),Data!E249,IF(AND(Data!$N$11=5,Data!F249&lt;&gt;""),Data!F249,IF(AND(Data!$N$11=6,Data!G249&lt;&gt;""),Data!G249,IF(AND(Data!$N$11=7,Data!H249&lt;&gt;""),Data!H249,IF(AND(Data!$N$11=8,Data!I249&lt;&gt;""),Data!I249,IF(AND(Data!$N$11=9,Data!J249&lt;&gt;""),Data!J249,IF(AND(Data!$N$11=10,Data!K249&lt;&gt;""),Data!K249,""))))))))))</f>
        <v/>
      </c>
      <c r="F253" s="83" t="str">
        <f>IF(AND(Data!$N$12=1,Data!B249&lt;&gt;""),Data!B249,IF(AND(Data!$N$12=2,Data!C249&lt;&gt;""),Data!C249,IF(AND(Data!$N$12=3,Data!D249&lt;&gt;""),Data!D249,IF(AND(Data!$N$12=4,Data!E249&lt;&gt;""),Data!E249,IF(AND(Data!$N$12=5,Data!F249&lt;&gt;""),Data!F249,IF(AND(Data!$N$12=6,Data!G249&lt;&gt;""),Data!G249,IF(AND(Data!$N$12=7,Data!H249&lt;&gt;""),Data!H249,IF(AND(Data!$N$12=8,Data!I249&lt;&gt;""),Data!I249,IF(AND(Data!$N$12=9,Data!J249&lt;&gt;""),Data!J249,IF(AND(Data!$N$12=10,Data!K249&lt;&gt;""),Data!K249,""))))))))))</f>
        <v/>
      </c>
      <c r="G253" s="84"/>
      <c r="H253" s="82" t="str">
        <f>IF(AND(Data!$N$14=1,Data!B249&lt;&gt;""),Data!B249,IF(AND(Data!$N$14=2,Data!C249&lt;&gt;""),Data!C249,IF(AND(Data!$N$14=3,Data!D249&lt;&gt;""),Data!D249,IF(AND(Data!$N$14=4,Data!E249&lt;&gt;""),Data!E249,IF(AND(Data!$N$14=5,Data!F249&lt;&gt;""),Data!F249,IF(AND(Data!$N$14=6,Data!G249&lt;&gt;""),Data!G249,IF(AND(Data!$N$14=7,Data!H249&lt;&gt;""),Data!H249,IF(AND(Data!$N$14=8,Data!I249&lt;&gt;""),Data!I249,IF(AND(Data!$N$14=9,Data!J249&lt;&gt;""),Data!J249,IF(AND(Data!$N$14=10,Data!K249&lt;&gt;""),Data!K249,""))))))))))</f>
        <v/>
      </c>
    </row>
    <row r="254" spans="1:8" ht="14" x14ac:dyDescent="0.15">
      <c r="A254" s="12">
        <v>1</v>
      </c>
      <c r="B254" s="82" t="str">
        <f>IF(AND(Data!$N$8=1,Data!B250&lt;&gt;""),Data!B250,IF(AND(Data!$N$8=2,Data!C250&lt;&gt;""),Data!C250,IF(AND(Data!$N$8=3,Data!D250&lt;&gt;""),Data!D250,IF(AND(Data!$N$8=4,Data!E250&lt;&gt;""),Data!E250,IF(AND(Data!$N$8=5,Data!F250&lt;&gt;""),Data!F250,IF(AND(Data!$N$8=6,Data!G250&lt;&gt;""),Data!G250,IF(AND(Data!$N$8=7,Data!H250&lt;&gt;""),Data!H250,IF(AND(Data!$N$8=8,Data!I250&lt;&gt;""),Data!I250,IF(AND(Data!$N$8=9,Data!J250&lt;&gt;""),Data!J250,IF(AND(Data!$N$8=10,Data!K250&lt;&gt;""),Data!K250,""))))))))))</f>
        <v/>
      </c>
      <c r="C254" s="83" t="str">
        <f>IF(AND(Data!$N$9=1,Data!B250&lt;&gt;""),Data!B250,IF(AND(Data!$N$9=2,Data!C250&lt;&gt;""),Data!C250,IF(AND(Data!$N$9=3,Data!D250&lt;&gt;""),Data!D250,IF(AND(Data!$N$9=4,Data!E250&lt;&gt;""),Data!E250,IF(AND(Data!$N$9=5,Data!F250&lt;&gt;""),Data!F250,IF(AND(Data!$N$9=6,Data!G250&lt;&gt;""),Data!G250,IF(AND(Data!$N$9=7,Data!H250&lt;&gt;""),Data!H250,IF(AND(Data!$N$9=8,Data!I250&lt;&gt;""),Data!I250,IF(AND(Data!$N$9=9,Data!J250&lt;&gt;""),Data!J250,IF(AND(Data!$N$9=10,Data!K250&lt;&gt;""),Data!K250,""))))))))))</f>
        <v/>
      </c>
      <c r="D254" s="83" t="str">
        <f>IF(AND(Data!$N$10=1,Data!B250&lt;&gt;""),Data!B250,IF(AND(Data!$N$10=2,Data!C250&lt;&gt;""),Data!C250,IF(AND(Data!$N$10=3,Data!D250&lt;&gt;""),Data!D250,IF(AND(Data!$N$10=4,Data!E250&lt;&gt;""),Data!E250,IF(AND(Data!$N$10=5,Data!F250&lt;&gt;""),Data!F250,IF(AND(Data!$N$10=6,Data!G250&lt;&gt;""),Data!G250,IF(AND(Data!$N$10=7,Data!H250&lt;&gt;""),Data!H250,IF(AND(Data!$N$10=8,Data!I250&lt;&gt;""),Data!I250,IF(AND(Data!$N$10=9,Data!J250&lt;&gt;""),Data!J250,IF(AND(Data!$N$10=10,Data!K250&lt;&gt;""),Data!K250,""))))))))))</f>
        <v/>
      </c>
      <c r="E254" s="83" t="str">
        <f>IF(AND(Data!$N$11=1,Data!B250&lt;&gt;""),Data!B250,IF(AND(Data!$N$11=2,Data!C250&lt;&gt;""),Data!C250,IF(AND(Data!$N$11=3,Data!D250&lt;&gt;""),Data!D250,IF(AND(Data!$N$11=4,Data!E250&lt;&gt;""),Data!E250,IF(AND(Data!$N$11=5,Data!F250&lt;&gt;""),Data!F250,IF(AND(Data!$N$11=6,Data!G250&lt;&gt;""),Data!G250,IF(AND(Data!$N$11=7,Data!H250&lt;&gt;""),Data!H250,IF(AND(Data!$N$11=8,Data!I250&lt;&gt;""),Data!I250,IF(AND(Data!$N$11=9,Data!J250&lt;&gt;""),Data!J250,IF(AND(Data!$N$11=10,Data!K250&lt;&gt;""),Data!K250,""))))))))))</f>
        <v/>
      </c>
      <c r="F254" s="83" t="str">
        <f>IF(AND(Data!$N$12=1,Data!B250&lt;&gt;""),Data!B250,IF(AND(Data!$N$12=2,Data!C250&lt;&gt;""),Data!C250,IF(AND(Data!$N$12=3,Data!D250&lt;&gt;""),Data!D250,IF(AND(Data!$N$12=4,Data!E250&lt;&gt;""),Data!E250,IF(AND(Data!$N$12=5,Data!F250&lt;&gt;""),Data!F250,IF(AND(Data!$N$12=6,Data!G250&lt;&gt;""),Data!G250,IF(AND(Data!$N$12=7,Data!H250&lt;&gt;""),Data!H250,IF(AND(Data!$N$12=8,Data!I250&lt;&gt;""),Data!I250,IF(AND(Data!$N$12=9,Data!J250&lt;&gt;""),Data!J250,IF(AND(Data!$N$12=10,Data!K250&lt;&gt;""),Data!K250,""))))))))))</f>
        <v/>
      </c>
      <c r="G254" s="84"/>
      <c r="H254" s="82" t="str">
        <f>IF(AND(Data!$N$14=1,Data!B250&lt;&gt;""),Data!B250,IF(AND(Data!$N$14=2,Data!C250&lt;&gt;""),Data!C250,IF(AND(Data!$N$14=3,Data!D250&lt;&gt;""),Data!D250,IF(AND(Data!$N$14=4,Data!E250&lt;&gt;""),Data!E250,IF(AND(Data!$N$14=5,Data!F250&lt;&gt;""),Data!F250,IF(AND(Data!$N$14=6,Data!G250&lt;&gt;""),Data!G250,IF(AND(Data!$N$14=7,Data!H250&lt;&gt;""),Data!H250,IF(AND(Data!$N$14=8,Data!I250&lt;&gt;""),Data!I250,IF(AND(Data!$N$14=9,Data!J250&lt;&gt;""),Data!J250,IF(AND(Data!$N$14=10,Data!K250&lt;&gt;""),Data!K250,""))))))))))</f>
        <v/>
      </c>
    </row>
    <row r="255" spans="1:8" ht="14" x14ac:dyDescent="0.15">
      <c r="A255" s="12">
        <v>1</v>
      </c>
      <c r="B255" s="82" t="str">
        <f>IF(AND(Data!$N$8=1,Data!B251&lt;&gt;""),Data!B251,IF(AND(Data!$N$8=2,Data!C251&lt;&gt;""),Data!C251,IF(AND(Data!$N$8=3,Data!D251&lt;&gt;""),Data!D251,IF(AND(Data!$N$8=4,Data!E251&lt;&gt;""),Data!E251,IF(AND(Data!$N$8=5,Data!F251&lt;&gt;""),Data!F251,IF(AND(Data!$N$8=6,Data!G251&lt;&gt;""),Data!G251,IF(AND(Data!$N$8=7,Data!H251&lt;&gt;""),Data!H251,IF(AND(Data!$N$8=8,Data!I251&lt;&gt;""),Data!I251,IF(AND(Data!$N$8=9,Data!J251&lt;&gt;""),Data!J251,IF(AND(Data!$N$8=10,Data!K251&lt;&gt;""),Data!K251,""))))))))))</f>
        <v/>
      </c>
      <c r="C255" s="83" t="str">
        <f>IF(AND(Data!$N$9=1,Data!B251&lt;&gt;""),Data!B251,IF(AND(Data!$N$9=2,Data!C251&lt;&gt;""),Data!C251,IF(AND(Data!$N$9=3,Data!D251&lt;&gt;""),Data!D251,IF(AND(Data!$N$9=4,Data!E251&lt;&gt;""),Data!E251,IF(AND(Data!$N$9=5,Data!F251&lt;&gt;""),Data!F251,IF(AND(Data!$N$9=6,Data!G251&lt;&gt;""),Data!G251,IF(AND(Data!$N$9=7,Data!H251&lt;&gt;""),Data!H251,IF(AND(Data!$N$9=8,Data!I251&lt;&gt;""),Data!I251,IF(AND(Data!$N$9=9,Data!J251&lt;&gt;""),Data!J251,IF(AND(Data!$N$9=10,Data!K251&lt;&gt;""),Data!K251,""))))))))))</f>
        <v/>
      </c>
      <c r="D255" s="83" t="str">
        <f>IF(AND(Data!$N$10=1,Data!B251&lt;&gt;""),Data!B251,IF(AND(Data!$N$10=2,Data!C251&lt;&gt;""),Data!C251,IF(AND(Data!$N$10=3,Data!D251&lt;&gt;""),Data!D251,IF(AND(Data!$N$10=4,Data!E251&lt;&gt;""),Data!E251,IF(AND(Data!$N$10=5,Data!F251&lt;&gt;""),Data!F251,IF(AND(Data!$N$10=6,Data!G251&lt;&gt;""),Data!G251,IF(AND(Data!$N$10=7,Data!H251&lt;&gt;""),Data!H251,IF(AND(Data!$N$10=8,Data!I251&lt;&gt;""),Data!I251,IF(AND(Data!$N$10=9,Data!J251&lt;&gt;""),Data!J251,IF(AND(Data!$N$10=10,Data!K251&lt;&gt;""),Data!K251,""))))))))))</f>
        <v/>
      </c>
      <c r="E255" s="83" t="str">
        <f>IF(AND(Data!$N$11=1,Data!B251&lt;&gt;""),Data!B251,IF(AND(Data!$N$11=2,Data!C251&lt;&gt;""),Data!C251,IF(AND(Data!$N$11=3,Data!D251&lt;&gt;""),Data!D251,IF(AND(Data!$N$11=4,Data!E251&lt;&gt;""),Data!E251,IF(AND(Data!$N$11=5,Data!F251&lt;&gt;""),Data!F251,IF(AND(Data!$N$11=6,Data!G251&lt;&gt;""),Data!G251,IF(AND(Data!$N$11=7,Data!H251&lt;&gt;""),Data!H251,IF(AND(Data!$N$11=8,Data!I251&lt;&gt;""),Data!I251,IF(AND(Data!$N$11=9,Data!J251&lt;&gt;""),Data!J251,IF(AND(Data!$N$11=10,Data!K251&lt;&gt;""),Data!K251,""))))))))))</f>
        <v/>
      </c>
      <c r="F255" s="83" t="str">
        <f>IF(AND(Data!$N$12=1,Data!B251&lt;&gt;""),Data!B251,IF(AND(Data!$N$12=2,Data!C251&lt;&gt;""),Data!C251,IF(AND(Data!$N$12=3,Data!D251&lt;&gt;""),Data!D251,IF(AND(Data!$N$12=4,Data!E251&lt;&gt;""),Data!E251,IF(AND(Data!$N$12=5,Data!F251&lt;&gt;""),Data!F251,IF(AND(Data!$N$12=6,Data!G251&lt;&gt;""),Data!G251,IF(AND(Data!$N$12=7,Data!H251&lt;&gt;""),Data!H251,IF(AND(Data!$N$12=8,Data!I251&lt;&gt;""),Data!I251,IF(AND(Data!$N$12=9,Data!J251&lt;&gt;""),Data!J251,IF(AND(Data!$N$12=10,Data!K251&lt;&gt;""),Data!K251,""))))))))))</f>
        <v/>
      </c>
      <c r="G255" s="84"/>
      <c r="H255" s="82" t="str">
        <f>IF(AND(Data!$N$14=1,Data!B251&lt;&gt;""),Data!B251,IF(AND(Data!$N$14=2,Data!C251&lt;&gt;""),Data!C251,IF(AND(Data!$N$14=3,Data!D251&lt;&gt;""),Data!D251,IF(AND(Data!$N$14=4,Data!E251&lt;&gt;""),Data!E251,IF(AND(Data!$N$14=5,Data!F251&lt;&gt;""),Data!F251,IF(AND(Data!$N$14=6,Data!G251&lt;&gt;""),Data!G251,IF(AND(Data!$N$14=7,Data!H251&lt;&gt;""),Data!H251,IF(AND(Data!$N$14=8,Data!I251&lt;&gt;""),Data!I251,IF(AND(Data!$N$14=9,Data!J251&lt;&gt;""),Data!J251,IF(AND(Data!$N$14=10,Data!K251&lt;&gt;""),Data!K251,""))))))))))</f>
        <v/>
      </c>
    </row>
    <row r="256" spans="1:8" ht="14" x14ac:dyDescent="0.15">
      <c r="A256" s="12">
        <v>1</v>
      </c>
      <c r="B256" s="82" t="str">
        <f>IF(AND(Data!$N$8=1,Data!B252&lt;&gt;""),Data!B252,IF(AND(Data!$N$8=2,Data!C252&lt;&gt;""),Data!C252,IF(AND(Data!$N$8=3,Data!D252&lt;&gt;""),Data!D252,IF(AND(Data!$N$8=4,Data!E252&lt;&gt;""),Data!E252,IF(AND(Data!$N$8=5,Data!F252&lt;&gt;""),Data!F252,IF(AND(Data!$N$8=6,Data!G252&lt;&gt;""),Data!G252,IF(AND(Data!$N$8=7,Data!H252&lt;&gt;""),Data!H252,IF(AND(Data!$N$8=8,Data!I252&lt;&gt;""),Data!I252,IF(AND(Data!$N$8=9,Data!J252&lt;&gt;""),Data!J252,IF(AND(Data!$N$8=10,Data!K252&lt;&gt;""),Data!K252,""))))))))))</f>
        <v/>
      </c>
      <c r="C256" s="83" t="str">
        <f>IF(AND(Data!$N$9=1,Data!B252&lt;&gt;""),Data!B252,IF(AND(Data!$N$9=2,Data!C252&lt;&gt;""),Data!C252,IF(AND(Data!$N$9=3,Data!D252&lt;&gt;""),Data!D252,IF(AND(Data!$N$9=4,Data!E252&lt;&gt;""),Data!E252,IF(AND(Data!$N$9=5,Data!F252&lt;&gt;""),Data!F252,IF(AND(Data!$N$9=6,Data!G252&lt;&gt;""),Data!G252,IF(AND(Data!$N$9=7,Data!H252&lt;&gt;""),Data!H252,IF(AND(Data!$N$9=8,Data!I252&lt;&gt;""),Data!I252,IF(AND(Data!$N$9=9,Data!J252&lt;&gt;""),Data!J252,IF(AND(Data!$N$9=10,Data!K252&lt;&gt;""),Data!K252,""))))))))))</f>
        <v/>
      </c>
      <c r="D256" s="83" t="str">
        <f>IF(AND(Data!$N$10=1,Data!B252&lt;&gt;""),Data!B252,IF(AND(Data!$N$10=2,Data!C252&lt;&gt;""),Data!C252,IF(AND(Data!$N$10=3,Data!D252&lt;&gt;""),Data!D252,IF(AND(Data!$N$10=4,Data!E252&lt;&gt;""),Data!E252,IF(AND(Data!$N$10=5,Data!F252&lt;&gt;""),Data!F252,IF(AND(Data!$N$10=6,Data!G252&lt;&gt;""),Data!G252,IF(AND(Data!$N$10=7,Data!H252&lt;&gt;""),Data!H252,IF(AND(Data!$N$10=8,Data!I252&lt;&gt;""),Data!I252,IF(AND(Data!$N$10=9,Data!J252&lt;&gt;""),Data!J252,IF(AND(Data!$N$10=10,Data!K252&lt;&gt;""),Data!K252,""))))))))))</f>
        <v/>
      </c>
      <c r="E256" s="83" t="str">
        <f>IF(AND(Data!$N$11=1,Data!B252&lt;&gt;""),Data!B252,IF(AND(Data!$N$11=2,Data!C252&lt;&gt;""),Data!C252,IF(AND(Data!$N$11=3,Data!D252&lt;&gt;""),Data!D252,IF(AND(Data!$N$11=4,Data!E252&lt;&gt;""),Data!E252,IF(AND(Data!$N$11=5,Data!F252&lt;&gt;""),Data!F252,IF(AND(Data!$N$11=6,Data!G252&lt;&gt;""),Data!G252,IF(AND(Data!$N$11=7,Data!H252&lt;&gt;""),Data!H252,IF(AND(Data!$N$11=8,Data!I252&lt;&gt;""),Data!I252,IF(AND(Data!$N$11=9,Data!J252&lt;&gt;""),Data!J252,IF(AND(Data!$N$11=10,Data!K252&lt;&gt;""),Data!K252,""))))))))))</f>
        <v/>
      </c>
      <c r="F256" s="83" t="str">
        <f>IF(AND(Data!$N$12=1,Data!B252&lt;&gt;""),Data!B252,IF(AND(Data!$N$12=2,Data!C252&lt;&gt;""),Data!C252,IF(AND(Data!$N$12=3,Data!D252&lt;&gt;""),Data!D252,IF(AND(Data!$N$12=4,Data!E252&lt;&gt;""),Data!E252,IF(AND(Data!$N$12=5,Data!F252&lt;&gt;""),Data!F252,IF(AND(Data!$N$12=6,Data!G252&lt;&gt;""),Data!G252,IF(AND(Data!$N$12=7,Data!H252&lt;&gt;""),Data!H252,IF(AND(Data!$N$12=8,Data!I252&lt;&gt;""),Data!I252,IF(AND(Data!$N$12=9,Data!J252&lt;&gt;""),Data!J252,IF(AND(Data!$N$12=10,Data!K252&lt;&gt;""),Data!K252,""))))))))))</f>
        <v/>
      </c>
      <c r="G256" s="84"/>
      <c r="H256" s="82" t="str">
        <f>IF(AND(Data!$N$14=1,Data!B252&lt;&gt;""),Data!B252,IF(AND(Data!$N$14=2,Data!C252&lt;&gt;""),Data!C252,IF(AND(Data!$N$14=3,Data!D252&lt;&gt;""),Data!D252,IF(AND(Data!$N$14=4,Data!E252&lt;&gt;""),Data!E252,IF(AND(Data!$N$14=5,Data!F252&lt;&gt;""),Data!F252,IF(AND(Data!$N$14=6,Data!G252&lt;&gt;""),Data!G252,IF(AND(Data!$N$14=7,Data!H252&lt;&gt;""),Data!H252,IF(AND(Data!$N$14=8,Data!I252&lt;&gt;""),Data!I252,IF(AND(Data!$N$14=9,Data!J252&lt;&gt;""),Data!J252,IF(AND(Data!$N$14=10,Data!K252&lt;&gt;""),Data!K252,""))))))))))</f>
        <v/>
      </c>
    </row>
  </sheetData>
  <sheetProtection sheet="1" objects="1" scenarios="1"/>
  <mergeCells count="3">
    <mergeCell ref="B3:D3"/>
    <mergeCell ref="B1:H1"/>
    <mergeCell ref="B4:F4"/>
  </mergeCells>
  <phoneticPr fontId="0" type="noConversion"/>
  <pageMargins left="0.75" right="0.75" top="1" bottom="1" header="0.5" footer="0.5"/>
  <pageSetup orientation="portrait"/>
  <ignoredErrors>
    <ignoredError sqref="J7" evalError="1" emptyCellReference="1"/>
    <ignoredError sqref="E3 B7:H256 B6:F6 H6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6"/>
  <sheetViews>
    <sheetView zoomScale="125" zoomScaleNormal="125" workbookViewId="0">
      <selection activeCell="D1" sqref="D1:H1"/>
    </sheetView>
  </sheetViews>
  <sheetFormatPr baseColWidth="10" defaultColWidth="11.5" defaultRowHeight="13" x14ac:dyDescent="0.15"/>
  <cols>
    <col min="1" max="1" width="8.5" customWidth="1"/>
    <col min="2" max="2" width="9.1640625" hidden="1" customWidth="1"/>
    <col min="3" max="3" width="18.1640625" customWidth="1"/>
    <col min="4" max="4" width="17.83203125" customWidth="1"/>
    <col min="5" max="5" width="16.33203125" customWidth="1"/>
    <col min="6" max="6" width="18.5" customWidth="1"/>
    <col min="7" max="7" width="15.6640625" customWidth="1"/>
    <col min="8" max="8" width="16.33203125" customWidth="1"/>
    <col min="9" max="9" width="14.83203125" customWidth="1"/>
    <col min="10" max="10" width="11" customWidth="1"/>
  </cols>
  <sheetData>
    <row r="1" spans="1:12" ht="16" x14ac:dyDescent="0.2">
      <c r="A1" s="21"/>
      <c r="B1" s="30"/>
      <c r="C1" s="30"/>
      <c r="D1" s="163" t="s">
        <v>14</v>
      </c>
      <c r="E1" s="180"/>
      <c r="F1" s="180"/>
      <c r="G1" s="180"/>
      <c r="H1" s="181"/>
    </row>
    <row r="3" spans="1:12" ht="15" x14ac:dyDescent="0.15">
      <c r="C3" s="88" t="s">
        <v>29</v>
      </c>
      <c r="D3" s="25">
        <f ca="1">IF(Multiple!E3&lt;&gt;"",D18/D20,"")</f>
        <v>0.80049067689872888</v>
      </c>
      <c r="E3" s="89"/>
      <c r="F3" s="89"/>
      <c r="G3" s="89"/>
      <c r="H3" s="89"/>
      <c r="I3" s="89"/>
    </row>
    <row r="4" spans="1:12" ht="15" x14ac:dyDescent="0.15">
      <c r="C4" s="85" t="s">
        <v>30</v>
      </c>
      <c r="D4" s="25">
        <f ca="1">IF(AND(Multiple!E3&lt;&gt;"",Multiple!E3&gt;=2),1-F19/F20,"")</f>
        <v>0.79080575830157995</v>
      </c>
      <c r="E4" s="89"/>
      <c r="F4" s="89"/>
      <c r="G4" s="89"/>
      <c r="H4" s="89"/>
      <c r="I4" s="89"/>
    </row>
    <row r="5" spans="1:12" ht="14" x14ac:dyDescent="0.15">
      <c r="C5" s="85" t="s">
        <v>3</v>
      </c>
      <c r="D5" s="25">
        <f ca="1">IF(F19&lt;&gt;"",SQRT(F19),"")</f>
        <v>443.79526157192305</v>
      </c>
      <c r="E5" s="89"/>
      <c r="F5" s="89"/>
      <c r="G5" s="89"/>
      <c r="H5" s="89"/>
      <c r="I5" s="89"/>
    </row>
    <row r="6" spans="1:12" ht="14" x14ac:dyDescent="0.15">
      <c r="C6" s="85" t="s">
        <v>13</v>
      </c>
      <c r="D6" s="25">
        <f ca="1">IF(Multiple!$E$3=1,Multiple!K7,IF(Multiple!$E$3=2,Multiple!L7,IF(Multiple!$E$3=3,Multiple!M7,IF(Multiple!$E$3=4,Multiple!N7,IF(Multiple!$E$3=5,Multiple!O7,IF(Multiple!$E$3=6,Multiple!P7,IF(Multiple!$E$3=7,Multiple!Q7,IF(Multiple!$E$3=8,Multiple!R7,""))))))))</f>
        <v>1456.8191003079207</v>
      </c>
      <c r="E6" s="89"/>
      <c r="F6" s="89"/>
      <c r="G6" s="89"/>
      <c r="H6" s="89"/>
      <c r="I6" s="89"/>
    </row>
    <row r="7" spans="1:12" ht="14" x14ac:dyDescent="0.15">
      <c r="C7" s="90"/>
      <c r="D7" s="31"/>
      <c r="E7" s="89"/>
      <c r="F7" s="89"/>
      <c r="G7" s="89"/>
      <c r="H7" s="89"/>
      <c r="I7" s="89"/>
    </row>
    <row r="8" spans="1:12" ht="14" x14ac:dyDescent="0.15">
      <c r="C8" s="182" t="s">
        <v>34</v>
      </c>
      <c r="D8" s="183"/>
      <c r="E8" s="184"/>
      <c r="F8" s="89"/>
      <c r="G8" s="89"/>
      <c r="H8" s="89"/>
      <c r="I8" s="89"/>
    </row>
    <row r="9" spans="1:12" ht="14" x14ac:dyDescent="0.15">
      <c r="C9" s="91"/>
      <c r="D9" s="92" t="s">
        <v>31</v>
      </c>
      <c r="E9" s="85" t="s">
        <v>32</v>
      </c>
      <c r="F9" s="85" t="s">
        <v>11</v>
      </c>
      <c r="G9" s="85" t="s">
        <v>12</v>
      </c>
      <c r="H9" s="177" t="s">
        <v>28</v>
      </c>
      <c r="I9" s="178"/>
    </row>
    <row r="10" spans="1:12" ht="14" x14ac:dyDescent="0.15">
      <c r="C10" s="93" t="str">
        <f>IF(Data!$N$8=1,Data!$B$2,IF(Data!$N$8=2,Data!$C$2,IF(Data!$N$8=3,Data!$D$2,IF(Data!$N$8=4,Data!$E$2,IF(Data!$N$8=5,Data!$F$2,IF(Data!$N$8=6,Data!$G$2,IF(Data!$N$8=7,Data!$H$2,IF(Data!$N$8=8,Data!$I$2,IF(Data!$N$8=9,Data!$J2,IF(Data!$N$8=10,Data!$K$2,""))))))))))</f>
        <v>Income</v>
      </c>
      <c r="D10" s="94">
        <f ca="1">IF(Multiple!$E$3=1,Multiple!J7,IF(Multiple!$E$3=2,Multiple!K7,IF(Multiple!$E$3=3,Multiple!L7,IF(Multiple!$E$3=4,Multiple!M7,IF(Multiple!$E$3=5,Multiple!N7,"")))))</f>
        <v>9.7794187792407463</v>
      </c>
      <c r="E10" s="25">
        <f ca="1">IF(Multiple!$E$3=1,Multiple!J8,IF(Multiple!$E$3=2,Multiple!K8,IF(Multiple!$E$3=3,Multiple!L8,IF(Multiple!$E$3=4,Multiple!M8,IF(Multiple!$E$3=5,Multiple!N8,IF(Multiple!$E$3=6,Multiple!O8,IF(Multiple!$E$3=7,Multiple!P8,IF(Multiple!$E$3=8,Multiple!Q8,""))))))))</f>
        <v>2.2894351989643913</v>
      </c>
      <c r="F10" s="25">
        <f ca="1">IF(AND(D10&lt;&gt;"",E10&lt;&gt;""),D10/E10,"")</f>
        <v>4.2715420745100765</v>
      </c>
      <c r="G10" s="25">
        <f ca="1">IF(F10&lt;&gt;"",TDIST(ABS(F10),Multiple!$K$10,2),"")</f>
        <v>4.3359485058102858E-5</v>
      </c>
      <c r="H10" s="25">
        <f ca="1">IF(D10&lt;&gt;"",Inference2!D10-(TINV(0.05,Multiple!$K$10)*Inference2!E10),"")</f>
        <v>5.2388640373523758</v>
      </c>
      <c r="I10" s="25">
        <f ca="1">IF(D10&lt;&gt;"",D10+(TINV(0.05,Multiple!$K$10)*Inference2!E10),"")</f>
        <v>14.319973521129118</v>
      </c>
    </row>
    <row r="11" spans="1:12" ht="14" x14ac:dyDescent="0.15">
      <c r="C11" s="93" t="str">
        <f>IF(Data!$N$9=1,Data!$B$2,IF(Data!$N$9=2,Data!$C$2,IF(Data!$N$9=3,Data!$D$2,IF(Data!$N$9=4,Data!$E$2,IF(Data!$N$9=5,Data!$F$2,IF(Data!$N$9=6,Data!$G$2,IF(Data!$N$9=7,Data!$H$2,IF(Data!$N$9=8,Data!$I$2,IF(Data!$N$9=9,Data!$J2,IF(Data!$N$9=10,Data!$K$2,""))))))))))</f>
        <v>HsHld</v>
      </c>
      <c r="D11" s="94">
        <f ca="1">IF(Multiple!$E$3=2,Multiple!J7,IF(Multiple!$E$3=3,Multiple!K7,IF(Multiple!$E$3=4,Multiple!L7,IF(Multiple!$E$3=5,Multiple!M7,""))))</f>
        <v>353.14866376268105</v>
      </c>
      <c r="E11" s="25">
        <f ca="1">IF(Multiple!$E$3=2,Multiple!J8,IF(Multiple!$E$3=3,Multiple!K8,IF(Multiple!$E$3=4,Multiple!L8,IF(Multiple!$E$3=5,Multiple!M8,""))))</f>
        <v>27.467081285530387</v>
      </c>
      <c r="F11" s="25">
        <f ca="1">IF(AND(D11&lt;&gt;"",E11&lt;&gt;""),D11/E11,"")</f>
        <v>12.857160179910313</v>
      </c>
      <c r="G11" s="25">
        <f ca="1">IF(F11&lt;&gt;"",TDIST(ABS(F11),Multiple!$K$10,2),"")</f>
        <v>3.8344411074269411E-23</v>
      </c>
      <c r="H11" s="25">
        <f ca="1">IF(D11&lt;&gt;"",Inference2!D11-(TINV(0.05,Multiple!$K$10)*Inference2!E11),"")</f>
        <v>298.67418628751051</v>
      </c>
      <c r="I11" s="25">
        <f ca="1">IF(D11&lt;&gt;"",D11+(TINV(0.05,Multiple!$K$10)*Inference2!E11),"")</f>
        <v>407.6231412378516</v>
      </c>
    </row>
    <row r="12" spans="1:12" ht="14" x14ac:dyDescent="0.15">
      <c r="C12" s="93" t="str">
        <f>IF(Data!$N$10=1,Data!$B$2,IF(Data!$N$10=2,Data!$C$2,IF(Data!$N$10=3,Data!$D$2,IF(Data!$N$10=4,Data!$E$2,IF(Data!$N$10=5,Data!$F$2,IF(Data!$N$10=6,Data!$G$2,IF(Data!$N$10=7,Data!$H$2,IF(Data!$N$10=8,Data!$I$2,IF(Data!$N$10=9,Data!$J2,IF(Data!$N$10=10,Data!$K$2,""))))))))))</f>
        <v>Gender</v>
      </c>
      <c r="D12" s="94">
        <f ca="1">IF(Multiple!$E$3=3,Multiple!J7,IF(Multiple!$E$3=4,Multiple!K7,IF(Multiple!$E$3=5,Multiple!L7,"")))</f>
        <v>103.93876709009528</v>
      </c>
      <c r="E12" s="25">
        <f ca="1">IF(Multiple!$E$3=3,Multiple!J8,IF(Multiple!$E$3=4,Multiple!K8,IF(Multiple!$E$3=5,Multiple!L8,"")))</f>
        <v>96.182669488860455</v>
      </c>
      <c r="F12" s="25">
        <f ca="1">IF(AND(D12&lt;&gt;"",E12&lt;&gt;""),D12/E12,"")</f>
        <v>1.0806392424170876</v>
      </c>
      <c r="G12" s="25">
        <f ca="1">IF(F12&lt;&gt;"",TDIST(ABS(F12),Multiple!$K$10,2),"")</f>
        <v>0.28238140877881213</v>
      </c>
      <c r="H12" s="25">
        <f ca="1">IF(D12&lt;&gt;"",Inference2!D12-(TINV(0.05,Multiple!$K$10)*Inference2!E12),"")</f>
        <v>-86.816872655757962</v>
      </c>
      <c r="I12" s="25">
        <f ca="1">IF(D12&lt;&gt;"",D12+(TINV(0.05,Multiple!$K$10)*Inference2!E12),"")</f>
        <v>294.69440683594854</v>
      </c>
    </row>
    <row r="13" spans="1:12" ht="14" x14ac:dyDescent="0.15">
      <c r="C13" s="93" t="str">
        <f>IF(Data!$N$11=1,Data!$B$2,IF(Data!$N$11=2,Data!$C$2,IF(Data!$N$11=3,Data!$D$2,IF(Data!$N$11=4,Data!$E$2,IF(Data!$N$11=5,Data!$F$2,IF(Data!$N$11=6,Data!$G$2,IF(Data!$N$11=7,Data!$H$2,IF(Data!$N$11=8,Data!$I$2,IF(Data!$N$11=9,Data!$J2,IF(Data!$N$11=10,Data!$K$2,""))))))))))</f>
        <v>EdLevel</v>
      </c>
      <c r="D13" s="94">
        <f ca="1">IF(Multiple!$E$3=4,Multiple!J7,IF(Multiple!$E$3=5,Multiple!K7,""))</f>
        <v>53.135558432421746</v>
      </c>
      <c r="E13" s="25">
        <f ca="1">IF(Multiple!$E$3=4,Multiple!J8,IF(Multiple!$E$3=5,Multiple!K8,""))</f>
        <v>94.021675629121887</v>
      </c>
      <c r="F13" s="25">
        <f ca="1">IF(AND(D13&lt;&gt;"",E13&lt;&gt;""),D13/E13,"")</f>
        <v>0.56514158120325775</v>
      </c>
      <c r="G13" s="25">
        <f ca="1">IF(F13&lt;&gt;"",TDIST(ABS(F13),Multiple!$K$10,2),"")</f>
        <v>0.57320637345843328</v>
      </c>
      <c r="H13" s="25">
        <f ca="1">IF(D13&lt;&gt;"",Inference2!D13-(TINV(0.05,Multiple!$K$10)*Inference2!E13),"")</f>
        <v>-133.33425967433641</v>
      </c>
      <c r="I13" s="25">
        <f ca="1">IF(D13&lt;&gt;"",D13+(TINV(0.05,Multiple!$K$10)*Inference2!E13),"")</f>
        <v>239.60537653917987</v>
      </c>
    </row>
    <row r="14" spans="1:12" ht="14" x14ac:dyDescent="0.15">
      <c r="C14" s="93" t="str">
        <f>IF(Data!$N$12=1,Data!$B$2,IF(Data!$N$12=2,Data!$C$2,IF(Data!$N$12=3,Data!$D$2,IF(Data!$N$12=4,Data!$E$2,IF(Data!$N$12=5,Data!$F$2,IF(Data!$N$12=6,Data!$G$2,IF(Data!$N$12=7,Data!$H$2,IF(Data!$N$12=8,Data!$I$2,IF(Data!$N$12=9,Data!$J2,IF(Data!$N$12=10,Data!$K$2,""))))))))))</f>
        <v>Age</v>
      </c>
      <c r="D14" s="94">
        <f ca="1">IF(Multiple!$E$3=5,Multiple!J7,"")</f>
        <v>1.1705234980705859</v>
      </c>
      <c r="E14" s="25">
        <f ca="1">IF(Multiple!$E$3=5,Multiple!J8,"")</f>
        <v>11.368567585885806</v>
      </c>
      <c r="F14" s="25">
        <f ca="1">IF(AND(D14&lt;&gt;"",E14&lt;&gt;""),D14/E14,"")</f>
        <v>0.10296138798733122</v>
      </c>
      <c r="G14" s="25">
        <f ca="1">IF(F14&lt;&gt;"",TDIST(ABS(F14),Multiple!$K$10,2),"")</f>
        <v>0.91819381290467661</v>
      </c>
      <c r="H14" s="25">
        <f ca="1">IF(D14&lt;&gt;"",Inference2!D14-(TINV(0.05,Multiple!$K$10)*Inference2!E14),"")</f>
        <v>-21.376348972450511</v>
      </c>
      <c r="I14" s="25">
        <f ca="1">IF(D14&lt;&gt;"",D14+(TINV(0.05,Multiple!$K$10)*Inference2!E14),"")</f>
        <v>23.717395968591685</v>
      </c>
    </row>
    <row r="15" spans="1:12" ht="14" x14ac:dyDescent="0.15">
      <c r="C15" s="89"/>
      <c r="D15" s="95"/>
      <c r="E15" s="96"/>
      <c r="F15" s="96"/>
      <c r="G15" s="96"/>
      <c r="H15" s="96"/>
      <c r="I15" s="96"/>
      <c r="J15" s="8"/>
      <c r="K15" s="8"/>
      <c r="L15" s="7"/>
    </row>
    <row r="16" spans="1:12" ht="14" x14ac:dyDescent="0.15">
      <c r="C16" s="185" t="s">
        <v>35</v>
      </c>
      <c r="D16" s="186"/>
      <c r="E16" s="187"/>
      <c r="F16" s="97"/>
      <c r="G16" s="97"/>
      <c r="H16" s="98"/>
      <c r="I16" s="89"/>
    </row>
    <row r="17" spans="2:9" ht="14" x14ac:dyDescent="0.15">
      <c r="C17" s="85" t="s">
        <v>4</v>
      </c>
      <c r="D17" s="85" t="s">
        <v>5</v>
      </c>
      <c r="E17" s="85" t="s">
        <v>6</v>
      </c>
      <c r="F17" s="85" t="s">
        <v>7</v>
      </c>
      <c r="G17" s="88" t="s">
        <v>8</v>
      </c>
      <c r="H17" s="88" t="s">
        <v>33</v>
      </c>
      <c r="I17" s="89"/>
    </row>
    <row r="18" spans="2:9" ht="14" x14ac:dyDescent="0.15">
      <c r="C18" s="83" t="s">
        <v>10</v>
      </c>
      <c r="D18" s="25">
        <f ca="1">IF(Multiple!E3&lt;&gt;"",Multiple!J11,"")</f>
        <v>81394606.813829541</v>
      </c>
      <c r="E18" s="99">
        <f>IF(Multiple!E3&lt;&gt;"",Multiple!E3,"")</f>
        <v>5</v>
      </c>
      <c r="F18" s="25">
        <f ca="1">IF(D18&lt;&gt;"",D18/E18,"")</f>
        <v>16278921.362765908</v>
      </c>
      <c r="G18" s="25">
        <f ca="1">IF(F18&lt;&gt;"",F18/F19,"")</f>
        <v>82.653320094437049</v>
      </c>
      <c r="H18" s="25">
        <f ca="1">IF(G18&lt;&gt;"",FDIST(G18,E18,E19),"")</f>
        <v>1.8446460365317275E-34</v>
      </c>
      <c r="I18" s="89"/>
    </row>
    <row r="19" spans="2:9" ht="14" x14ac:dyDescent="0.15">
      <c r="C19" s="83" t="s">
        <v>2</v>
      </c>
      <c r="D19" s="25">
        <f ca="1">IF(Multiple!E3&lt;&gt;"",Multiple!K11,"")</f>
        <v>20286286.121950231</v>
      </c>
      <c r="E19" s="99">
        <f ca="1">IF(Multiple!E3&lt;&gt;"",Multiple!K10,"")</f>
        <v>103</v>
      </c>
      <c r="F19" s="25">
        <f ca="1">IF(D19&lt;&gt;"",D19/E19,"")</f>
        <v>196954.23419369158</v>
      </c>
      <c r="G19" s="99"/>
      <c r="H19" s="99"/>
      <c r="I19" s="89"/>
    </row>
    <row r="20" spans="2:9" ht="14" x14ac:dyDescent="0.15">
      <c r="C20" s="83" t="s">
        <v>9</v>
      </c>
      <c r="D20" s="99">
        <f ca="1">SUM(D18:D19)</f>
        <v>101680892.93577978</v>
      </c>
      <c r="E20" s="99">
        <f ca="1">SUM(E18:E19)</f>
        <v>108</v>
      </c>
      <c r="F20" s="141">
        <f ca="1">D20/E20</f>
        <v>941489.74940536835</v>
      </c>
      <c r="G20" s="99"/>
      <c r="H20" s="99"/>
      <c r="I20" s="89"/>
    </row>
    <row r="21" spans="2:9" ht="14" x14ac:dyDescent="0.15">
      <c r="C21" s="96"/>
      <c r="D21" s="100"/>
      <c r="E21" s="100"/>
      <c r="F21" s="101"/>
      <c r="G21" s="100"/>
      <c r="H21" s="100"/>
      <c r="I21" s="89"/>
    </row>
    <row r="22" spans="2:9" ht="14" x14ac:dyDescent="0.15">
      <c r="C22" s="188" t="s">
        <v>36</v>
      </c>
      <c r="D22" s="189"/>
      <c r="E22" s="190"/>
      <c r="F22" s="89"/>
      <c r="G22" s="89"/>
      <c r="H22" s="89"/>
      <c r="I22" s="102"/>
    </row>
    <row r="23" spans="2:9" ht="14" x14ac:dyDescent="0.15">
      <c r="C23" s="103"/>
      <c r="D23" s="93" t="str">
        <f>IF(Data!$N$8=1,Data!$B$2,IF(Data!$N$8=2,Data!$C$2,IF(Data!$N$8=3,Data!$D$2,IF(Data!$N$8=4,Data!$E$2,IF(Data!$N$8=5,Data!$F$2,IF(Data!$N$8=6,Data!$G$2,IF(Data!$N$8=7,Data!$H$2,IF(Data!$N$8=8,Data!$I$2,IF(Data!$N$8=9,Data!$J15,IF(Data!$N$8=10,Data!$K$2,""))))))))))</f>
        <v>Income</v>
      </c>
      <c r="E23" s="85" t="str">
        <f>IF(Data!$N$9=1,Data!$B$2,IF(Data!$N$9=2,Data!$C$2,IF(Data!$N$9=3,Data!$D$2,IF(Data!$N$9=4,Data!$E$2,IF(Data!$N$9=5,Data!$F$2,IF(Data!$N$9=6,Data!$G$2,IF(Data!$N$9=7,Data!$H$2,IF(Data!$N$9=8,Data!$I$2,IF(Data!$N$9=9,Data!$J2,IF(Data!$N$9=10,Data!$K$2,""))))))))))</f>
        <v>HsHld</v>
      </c>
      <c r="F23" s="85" t="str">
        <f>IF(Data!$N$10=1,Data!$B$2,IF(Data!$N$10=2,Data!$C$2,IF(Data!$N$10=3,Data!$D$2,IF(Data!$N$10=4,Data!$E$2,IF(Data!$N$10=5,Data!$F$2,IF(Data!$N$10=6,Data!$G$2,IF(Data!$N$10=7,Data!$H$2,IF(Data!$N$10=8,Data!$I$2,IF(Data!$N$10=9,Data!$J2,IF(Data!$N$10=10,Data!$K$2,""))))))))))</f>
        <v>Gender</v>
      </c>
      <c r="G23" s="85" t="str">
        <f>IF(Data!$N$11=1,Data!$B$2,IF(Data!$N$11=2,Data!$C$2,IF(Data!$N$11=3,Data!$D$2,IF(Data!$N$11=4,Data!$E$2,IF(Data!$N$11=5,Data!$F$2,IF(Data!$N$11=6,Data!$G$2,IF(Data!$N$11=7,Data!$H$2,IF(Data!$N$11=8,Data!$I$2,IF(Data!$N$11=9,Data!$J2,IF(Data!$N$11=10,Data!$K$2,""))))))))))</f>
        <v>EdLevel</v>
      </c>
      <c r="H23" s="85" t="str">
        <f>IF(Data!$N$12=1,Data!$B$2,IF(Data!$N$12=2,Data!$C$2,IF(Data!$N$12=3,Data!$D$2,IF(Data!$N$12=4,Data!$E$2,IF(Data!$N$12=5,Data!$F$2,IF(Data!$N$12=6,Data!$G$2,IF(Data!$N$12=7,Data!$H$2,IF(Data!$N$12=8,Data!$I$2,IF(Data!$N$12=9,Data!$J2,IF(Data!$N$12=10,Data!$K$2,""))))))))))</f>
        <v>Age</v>
      </c>
      <c r="I23" s="102"/>
    </row>
    <row r="24" spans="2:9" ht="14" x14ac:dyDescent="0.15">
      <c r="C24" s="93" t="str">
        <f>IF(Data!$N$8=1,Data!$B$2,IF(Data!$N$8=2,Data!$C$2,IF(Data!$N$8=3,Data!$D$2,IF(Data!$N$8=4,Data!$E$2,IF(Data!$N$8=5,Data!$F$2,IF(Data!$N$8=6,Data!$G$2,IF(Data!$N$8=7,Data!$H$2,IF(Data!$N$8=8,Data!$I$2,IF(Data!$N$8=9,Data!$J16,IF(Data!$N$8=10,Data!$K$2,""))))))))))</f>
        <v>Income</v>
      </c>
      <c r="D24" s="142"/>
      <c r="E24" s="25">
        <f ca="1">IF(AND($D$3&lt;&gt;"",ISREF(_var2)),CORREL(_var1,_var2),"")</f>
        <v>0.20567727968222588</v>
      </c>
      <c r="F24" s="25">
        <f ca="1">IF(AND($D$3&lt;&gt;"",ISREF(_var3)),CORREL(_var1,_var3),"")</f>
        <v>0.16716597914790429</v>
      </c>
      <c r="G24" s="25">
        <f ca="1">IF(AND($D$3&lt;&gt;"",ISREF(_var4)),CORREL(_var1,_var4),"")</f>
        <v>0.28425473169703591</v>
      </c>
      <c r="H24" s="25">
        <f ca="1">IF(AND($D$3&lt;&gt;"",ISREF(_var5)),CORREL(_var1,_var5),"")</f>
        <v>0.9128610524231271</v>
      </c>
      <c r="I24" s="102"/>
    </row>
    <row r="25" spans="2:9" ht="14" x14ac:dyDescent="0.15">
      <c r="C25" s="85" t="str">
        <f>IF(Data!$N$9=1,Data!$B$2,IF(Data!$N$9=2,Data!$C$2,IF(Data!$N$9=3,Data!$D$2,IF(Data!$N$9=4,Data!$E$2,IF(Data!$N$9=5,Data!$F$2,IF(Data!$N$9=6,Data!$G$2,IF(Data!$N$9=7,Data!$H$2,IF(Data!$N$9=8,Data!$I$2,IF(Data!$N$9=9,Data!$J2,IF(Data!$N$9=10,Data!$K$2,""))))))))))</f>
        <v>HsHld</v>
      </c>
      <c r="D25" s="25">
        <f ca="1">IF(AND($D$3&lt;&gt;"",ISREF(_var2)),CORREL(_var1,_var2),"")</f>
        <v>0.20567727968222588</v>
      </c>
      <c r="E25" s="143"/>
      <c r="F25" s="25">
        <f ca="1">IF(AND($D$3&lt;&gt;"",ISREF(_var3)),CORREL(_var2,_var3),"")</f>
        <v>0.41932542161085062</v>
      </c>
      <c r="G25" s="25">
        <f ca="1">IF(AND($D$3&lt;&gt;"",ISREF(_var4)),CORREL(_var2,_var4),"")</f>
        <v>7.5768209843523771E-3</v>
      </c>
      <c r="H25" s="25">
        <f ca="1">IF(AND($D$3&lt;&gt;"",ISREF(_var5)),CORREL(_var2,_var5),"")</f>
        <v>0.1978349388068204</v>
      </c>
      <c r="I25" s="102"/>
    </row>
    <row r="26" spans="2:9" ht="14" x14ac:dyDescent="0.15">
      <c r="C26" s="85" t="str">
        <f>IF(Data!$N$10=1,Data!$B$2,IF(Data!$N$10=2,Data!$C$2,IF(Data!$N$10=3,Data!$D$2,IF(Data!$N$10=4,Data!$E$2,IF(Data!$N$10=5,Data!$F$2,IF(Data!$N$10=6,Data!$G$2,IF(Data!$N$10=7,Data!$H$2,IF(Data!$N$10=8,Data!$I$2,IF(Data!$N$10=9,Data!$J2,IF(Data!$N$10=10,Data!$K$2,""))))))))))</f>
        <v>Gender</v>
      </c>
      <c r="D26" s="25">
        <f ca="1">IF(AND($D$3&lt;&gt;"",ISREF(_var3)),CORREL(_var1,_var3),"")</f>
        <v>0.16716597914790429</v>
      </c>
      <c r="E26" s="25">
        <f ca="1">IF(AND($D$3&lt;&gt;"",ISREF(_var3)),CORREL(_var2,_var3),"")</f>
        <v>0.41932542161085062</v>
      </c>
      <c r="F26" s="143"/>
      <c r="G26" s="25">
        <f ca="1">IF(AND($D$3&lt;&gt;"",ISREF(_var4)),CORREL(_var3,_var4),"")</f>
        <v>1.2463001290763803E-2</v>
      </c>
      <c r="H26" s="25">
        <f ca="1">IF(AND($D$3&lt;&gt;"",ISREF(_var5)),CORREL(_var3,_var5),"")</f>
        <v>0.22095845309835502</v>
      </c>
      <c r="I26" s="102"/>
    </row>
    <row r="27" spans="2:9" ht="14" x14ac:dyDescent="0.15">
      <c r="C27" s="85" t="str">
        <f>IF(Data!$N$11=1,Data!$B$2,IF(Data!$N$11=2,Data!$C$2,IF(Data!$N$11=3,Data!$D$2,IF(Data!$N$11=4,Data!$E$2,IF(Data!$N$11=5,Data!$F$2,IF(Data!$N$11=6,Data!$G$2,IF(Data!$N$11=7,Data!$H$2,IF(Data!$N$11=8,Data!$I$2,IF(Data!$N$11=9,Data!$J2,IF(Data!$N$11=10,Data!$K$2,""))))))))))</f>
        <v>EdLevel</v>
      </c>
      <c r="D27" s="25">
        <f ca="1">IF(AND($D$3&lt;&gt;"",ISREF(_var4)),CORREL(_var1,_var4),"")</f>
        <v>0.28425473169703591</v>
      </c>
      <c r="E27" s="25">
        <f ca="1">IF(AND($D$3&lt;&gt;"",ISREF(_var4)),CORREL(_var2,_var4),"")</f>
        <v>7.5768209843523771E-3</v>
      </c>
      <c r="F27" s="25">
        <f ca="1">IF(AND($D$3&lt;&gt;"",ISREF(_var4)),CORREL(_var4,_var3),"")</f>
        <v>1.2463001290763803E-2</v>
      </c>
      <c r="G27" s="143"/>
      <c r="H27" s="25">
        <f ca="1">IF(AND($D$3&lt;&gt;"",ISREF(_var5)),CORREL(_var4,_var5),"")</f>
        <v>0.35667863132999067</v>
      </c>
      <c r="I27" s="102"/>
    </row>
    <row r="28" spans="2:9" ht="14" x14ac:dyDescent="0.15">
      <c r="C28" s="85" t="str">
        <f>IF(Data!$N$12=1,Data!$B$2,IF(Data!$N$12=2,Data!$C$2,IF(Data!$N$12=3,Data!$D$2,IF(Data!$N$12=4,Data!$E$2,IF(Data!$N$12=5,Data!$F$2,IF(Data!$N$12=6,Data!$G$2,IF(Data!$N$12=7,Data!$H$2,IF(Data!$N$12=8,Data!$I$2,IF(Data!$N$12=9,Data!$J2,IF(Data!$N$12=10,Data!$K$2,""))))))))))</f>
        <v>Age</v>
      </c>
      <c r="D28" s="25">
        <f ca="1">IF(AND($D$3&lt;&gt;"",ISREF(_var5)),CORREL(_var1,_var5),"")</f>
        <v>0.9128610524231271</v>
      </c>
      <c r="E28" s="25">
        <f ca="1">IF(AND($D$3&lt;&gt;"",ISREF(_var5)),CORREL(_var2,_var5),"")</f>
        <v>0.1978349388068204</v>
      </c>
      <c r="F28" s="25">
        <f ca="1">IF(AND($D$3&lt;&gt;"",ISREF(_var5)),CORREL(_var5,_var3),"")</f>
        <v>0.22095845309835502</v>
      </c>
      <c r="G28" s="25">
        <f ca="1">IF(AND($D$3&lt;&gt;"",ISREF(_var5)),CORREL(_var5,_var4),"")</f>
        <v>0.35667863132999067</v>
      </c>
      <c r="H28" s="143"/>
      <c r="I28" s="102"/>
    </row>
    <row r="29" spans="2:9" ht="14" x14ac:dyDescent="0.15">
      <c r="C29" s="89"/>
      <c r="D29" s="89"/>
      <c r="E29" s="89"/>
      <c r="F29" s="89"/>
      <c r="G29" s="89"/>
      <c r="H29" s="102"/>
      <c r="I29" s="102"/>
    </row>
    <row r="30" spans="2:9" ht="14" x14ac:dyDescent="0.15">
      <c r="C30" s="188" t="s">
        <v>37</v>
      </c>
      <c r="D30" s="189"/>
      <c r="E30" s="190"/>
      <c r="F30" s="89"/>
      <c r="G30" s="89"/>
      <c r="H30" s="102"/>
      <c r="I30" s="102"/>
    </row>
    <row r="31" spans="2:9" ht="14" x14ac:dyDescent="0.15">
      <c r="C31" s="93" t="str">
        <f>IF(Data!$N$8=1,Data!$B$2,IF(Data!$N$8=2,Data!$C$2,IF(Data!$N$8=3,Data!$D$2,IF(Data!$N$8=4,Data!$E$2,IF(Data!$N$8=5,Data!$F$2,IF(Data!$N$8=6,Data!$G$2,IF(Data!$N$8=7,Data!$H$2,IF(Data!$N$8=8,Data!$I$2,IF(Data!$N$8=9,Data!$J23,IF(Data!$N$8=10,Data!$K$2,""))))))))))</f>
        <v>Income</v>
      </c>
      <c r="D31" s="85" t="str">
        <f>IF(Data!$N$9=1,Data!$B$2,IF(Data!$N$9=2,Data!$C$2,IF(Data!$N$9=3,Data!$D$2,IF(Data!$N$9=4,Data!$E$2,IF(Data!$N$9=5,Data!$F$2,IF(Data!$N$9=6,Data!$G$2,IF(Data!$N$9=7,Data!$H$2,IF(Data!$N$9=8,Data!$I$2,IF(Data!$N$9=9,Data!$J2,IF(Data!$N$9=10,Data!$K$2,""))))))))))</f>
        <v>HsHld</v>
      </c>
      <c r="E31" s="85" t="str">
        <f>IF(Data!$N$10=1,Data!$B$2,IF(Data!$N$10=2,Data!$C$2,IF(Data!$N$10=3,Data!$D$2,IF(Data!$N$10=4,Data!$E$2,IF(Data!$N$10=5,Data!$F$2,IF(Data!$N$10=6,Data!$G$2,IF(Data!$N$10=7,Data!$H$2,IF(Data!$N$10=8,Data!$I$2,IF(Data!$N$10=9,Data!$J2,IF(Data!$N$10=10,Data!$K$2,""))))))))))</f>
        <v>Gender</v>
      </c>
      <c r="F31" s="85" t="str">
        <f>IF(Data!$N$11=1,Data!$B$2,IF(Data!$N$11=2,Data!$C$2,IF(Data!$N$11=3,Data!$D$2,IF(Data!$N$11=4,Data!$E$2,IF(Data!$N$11=5,Data!$F$2,IF(Data!$N$11=6,Data!$G$2,IF(Data!$N$11=7,Data!$H$2,IF(Data!$N$11=8,Data!$I$2,IF(Data!$N$11=9,Data!$J2,IF(Data!$N$11=10,Data!$K$2,""))))))))))</f>
        <v>EdLevel</v>
      </c>
      <c r="G31" s="85" t="str">
        <f>IF(Data!$N$12=1,Data!$B$2,IF(Data!$N$12=2,Data!$C$2,IF(Data!$N$12=3,Data!$D$2,IF(Data!$N$12=4,Data!$E$2,IF(Data!$N$12=5,Data!$F$2,IF(Data!$N$12=6,Data!$G$2,IF(Data!$N$12=7,Data!$H$2,IF(Data!$N$12=8,Data!$I$2,IF(Data!$N$12=9,Data!$J2,IF(Data!$N$12=10,Data!$K$2,""))))))))))</f>
        <v>Age</v>
      </c>
      <c r="H31" s="102"/>
      <c r="I31" s="102"/>
    </row>
    <row r="32" spans="2:9" ht="16" customHeight="1" x14ac:dyDescent="0.15">
      <c r="B32">
        <v>1</v>
      </c>
      <c r="C32" s="29"/>
      <c r="D32" s="29"/>
      <c r="E32" s="29"/>
      <c r="F32" s="29"/>
      <c r="G32" s="29"/>
      <c r="H32" s="102"/>
      <c r="I32" s="102"/>
    </row>
    <row r="33" spans="3:9" ht="15" x14ac:dyDescent="0.15">
      <c r="C33" s="104">
        <v>0.95</v>
      </c>
      <c r="D33" s="105" t="s">
        <v>15</v>
      </c>
      <c r="E33" s="106" t="s">
        <v>17</v>
      </c>
      <c r="F33" s="179" t="s">
        <v>16</v>
      </c>
      <c r="G33" s="179"/>
      <c r="H33" s="102"/>
      <c r="I33" s="102"/>
    </row>
    <row r="34" spans="3:9" ht="14" x14ac:dyDescent="0.15">
      <c r="C34" s="85" t="s">
        <v>20</v>
      </c>
      <c r="D34" s="25" t="str">
        <f>IF(AND(Multiple!E3=1,C32&lt;&gt;""),D6+D10*C32,IF(AND(Multiple!E3=2,C32&lt;&gt;""),D6+(D10*C32)+(D11*D32),IF(AND(Multiple!E3=3,C32&lt;&gt;""),D6+(D10*C32)+(D11*D32)+(D12*E32),IF(AND(Multiple!E3=4,C32&lt;&gt;""),D6+(D10*C32)+(D11*D32)+(D12*E32)+(D13*F32),IF(AND(Multiple!E3=5,C32&lt;&gt;""),D6+(D10*C32)+(D11*D32)+(D12*E32)+(D13*F32)+(D14*G32),"")))))</f>
        <v/>
      </c>
      <c r="E34" s="25" t="str">
        <f t="array" ref="E34">IF(AND(D34&lt;&gt;"",C32&lt;&gt;""),TINV(1-C33,E19)*SQRT(F19)*SQRT(1+MMULT(MMULT(given,inv),TRANSPOSE(given))),"")</f>
        <v/>
      </c>
      <c r="F34" s="25" t="str">
        <f>IF(E34&lt;&gt;"",D34-E34,"")</f>
        <v/>
      </c>
      <c r="G34" s="25" t="str">
        <f>IF(E34&lt;&gt;"",D34+E34,"")</f>
        <v/>
      </c>
      <c r="H34" s="102"/>
      <c r="I34" s="102"/>
    </row>
    <row r="35" spans="3:9" ht="14" x14ac:dyDescent="0.15">
      <c r="C35" s="85" t="s">
        <v>19</v>
      </c>
      <c r="D35" s="25" t="str">
        <f>IF(AND(Multiple!E3=1,C32&lt;&gt;""),D6+D10*C32,IF(AND(Multiple!E3=2,C32&lt;&gt;""),D6+(D10*C32)+(D11*D32),IF(AND(Multiple!E3=3,C32&lt;&gt;""),D6+(D10*C32)+(D11*D32)+(D12*E32),IF(AND(Multiple!E3=4,C32&lt;&gt;""),D6+(D10*C32)+(D11*D32)+(D12*E32)+(D13*F32),IF(AND(Multiple!E3=5,C32&lt;&gt;""),D6+(D10*C32)+(D11*D32)+(D12*E32)+(D13*F32)+(D14*G32),"")))))</f>
        <v/>
      </c>
      <c r="E35" s="25" t="str">
        <f t="array" ref="E35">IF(AND(E34&lt;&gt;"",C32&lt;&gt;""),TINV(1-C33,E19)*SQRT(F19)*SQRT(MMULT(MMULT(given,inv),TRANSPOSE(given))),"")</f>
        <v/>
      </c>
      <c r="F35" s="25" t="str">
        <f>IF(E35&lt;&gt;"",D35-E35,"")</f>
        <v/>
      </c>
      <c r="G35" s="25" t="str">
        <f>IF(E35&lt;&gt;"",D35+E35,"")</f>
        <v/>
      </c>
      <c r="H35" s="102"/>
      <c r="I35" s="102"/>
    </row>
    <row r="36" spans="3:9" x14ac:dyDescent="0.15">
      <c r="C36" s="102"/>
      <c r="D36" s="102"/>
      <c r="E36" s="102"/>
      <c r="F36" s="102"/>
      <c r="G36" s="102"/>
      <c r="H36" s="102"/>
      <c r="I36" s="102"/>
    </row>
  </sheetData>
  <sheetProtection sheet="1" objects="1" scenarios="1"/>
  <mergeCells count="7">
    <mergeCell ref="H9:I9"/>
    <mergeCell ref="F33:G33"/>
    <mergeCell ref="D1:H1"/>
    <mergeCell ref="C8:E8"/>
    <mergeCell ref="C16:E16"/>
    <mergeCell ref="C22:E22"/>
    <mergeCell ref="C30:E30"/>
  </mergeCells>
  <phoneticPr fontId="0" type="noConversion"/>
  <pageMargins left="0.75" right="0.75" top="1" bottom="1" header="0.5" footer="0.5"/>
  <pageSetup orientation="portrait"/>
  <ignoredErrors>
    <ignoredError sqref="F20" evalError="1"/>
    <ignoredError sqref="D34:E35 H28 C10:C14 C24:C28 G23:H23 C31:G31 E25 F26 G27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56"/>
  <sheetViews>
    <sheetView zoomScale="120" zoomScaleNormal="120" workbookViewId="0">
      <selection activeCell="C1" sqref="C1:J1"/>
    </sheetView>
  </sheetViews>
  <sheetFormatPr baseColWidth="10" defaultColWidth="11.5" defaultRowHeight="13" x14ac:dyDescent="0.15"/>
  <cols>
    <col min="1" max="1" width="5.1640625" customWidth="1"/>
    <col min="2" max="2" width="10.6640625" customWidth="1"/>
    <col min="3" max="3" width="11.33203125" customWidth="1"/>
    <col min="4" max="5" width="9.1640625" hidden="1" customWidth="1"/>
    <col min="6" max="6" width="11.33203125" customWidth="1"/>
    <col min="7" max="10" width="11.5" customWidth="1"/>
    <col min="11" max="11" width="13" customWidth="1"/>
    <col min="12" max="12" width="8.1640625" customWidth="1"/>
    <col min="13" max="13" width="12.83203125" customWidth="1"/>
    <col min="14" max="14" width="13.6640625" customWidth="1"/>
    <col min="15" max="15" width="13.1640625" bestFit="1" customWidth="1"/>
    <col min="16" max="16" width="0" hidden="1" customWidth="1"/>
  </cols>
  <sheetData>
    <row r="1" spans="1:16" ht="17" customHeight="1" x14ac:dyDescent="0.2">
      <c r="A1" s="21"/>
      <c r="B1" s="115"/>
      <c r="C1" s="163" t="s">
        <v>81</v>
      </c>
      <c r="D1" s="191"/>
      <c r="E1" s="191"/>
      <c r="F1" s="191"/>
      <c r="G1" s="191"/>
      <c r="H1" s="191"/>
      <c r="I1" s="191"/>
      <c r="J1" s="192"/>
      <c r="K1" s="115"/>
      <c r="L1" s="115"/>
    </row>
    <row r="2" spans="1:16" ht="14" customHeight="1" x14ac:dyDescent="0.2">
      <c r="A2" s="21"/>
      <c r="B2" s="115"/>
      <c r="C2" s="21"/>
      <c r="D2" s="15"/>
      <c r="E2" s="15"/>
      <c r="F2" s="15"/>
      <c r="G2" s="15"/>
      <c r="H2" s="15"/>
      <c r="I2" s="15"/>
      <c r="J2" s="15"/>
      <c r="K2" s="115"/>
      <c r="L2" s="115"/>
    </row>
    <row r="3" spans="1:16" ht="12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L3" s="1"/>
      <c r="M3" s="1"/>
      <c r="N3" s="1"/>
      <c r="O3" s="1"/>
      <c r="P3" s="1"/>
    </row>
    <row r="4" spans="1:16" ht="14" x14ac:dyDescent="0.15">
      <c r="A4" s="1"/>
      <c r="B4" s="18" t="s">
        <v>2</v>
      </c>
      <c r="C4" s="18" t="s">
        <v>15</v>
      </c>
      <c r="D4" s="3" t="s">
        <v>0</v>
      </c>
      <c r="E4" s="3" t="s">
        <v>1</v>
      </c>
      <c r="F4" s="1"/>
      <c r="H4" s="1"/>
      <c r="K4" s="4"/>
      <c r="L4" s="1"/>
      <c r="M4" s="110" t="s">
        <v>70</v>
      </c>
      <c r="N4" s="110" t="str">
        <f>Multiple!H6</f>
        <v>Amount $</v>
      </c>
      <c r="O4" s="1"/>
      <c r="P4" s="1"/>
    </row>
    <row r="5" spans="1:16" ht="14" x14ac:dyDescent="0.15">
      <c r="B5" s="33">
        <f ca="1">IF(AND(Multiple!H7&lt;&gt;"",Multiple!B7&lt;&gt;"",Multiple!$E$3&lt;&gt;""),Multiple!H7-(IF(AND(Multiple!B7&lt;&gt;"",Inference2!$D$10&lt;&gt;""),Multiple!B7*Inference2!$D$10,0)+(IF(AND(Multiple!C7&lt;&gt;"",Inference2!$D$11&lt;&gt;""),Multiple!C7*Inference2!$D$11,0)+(IF(AND(Multiple!D7&lt;&gt;"",Inference2!$D$12&lt;&gt;""),Multiple!D7*Inference2!$D$12,0)+(IF(AND(Multiple!E7&lt;&gt;"",Inference2!$D$13&lt;&gt;""),Multiple!E7*Inference2!$D$13,0)+(IF(AND(Multiple!F7&lt;&gt;"",Inference2!$D$14&lt;&gt;""),Multiple!F7*Inference2!$D$14,0)+(Inference2!$D$6)))))),"")</f>
        <v>-973.90488116141205</v>
      </c>
      <c r="C5" s="33">
        <f ca="1">IF(AND(Multiple!H7&lt;&gt;"",Multiple!B7&lt;&gt;"",Multiple!$E$3&lt;&gt;""),(IF(AND(Multiple!B7&lt;&gt;"",Inference2!$D$10&lt;&gt;""),Multiple!B7*Inference2!$D$10,0)+(IF(AND(Multiple!C7&lt;&gt;"",Inference2!$D$11&lt;&gt;""),Multiple!C7*Inference2!$D$11,0)+(IF(AND(Multiple!D7&lt;&gt;"",Inference2!$D$12&lt;&gt;""),Multiple!D7*Inference2!$D$12,0)+(IF(AND(Multiple!E7&lt;&gt;"",Inference2!$D$13&lt;&gt;""),Multiple!E7*Inference2!$D$13,0)+(IF(AND(Multiple!F7&lt;&gt;"",Inference2!$D$14&lt;&gt;""),Multiple!F7*Inference2!$D$14,0)+(Inference2!$D$6)))))),"")</f>
        <v>2810.904881161412</v>
      </c>
      <c r="D5" s="5">
        <f t="array" aca="1" ref="D5" ca="1">IF(B5&lt;&gt;"",(SUM(IF(B5&gt;Error,1,0))+1+(SUM(IF(B5=Error,1,0))-1)/2)/(n+1),"")</f>
        <v>1.8181818181818181E-2</v>
      </c>
      <c r="E5" s="5">
        <f ca="1">IF(D5&lt;&gt;"",NORMSINV(D5),"")</f>
        <v>-2.0928377985057733</v>
      </c>
      <c r="F5" s="1"/>
      <c r="G5" s="1"/>
      <c r="H5" s="1"/>
      <c r="K5" s="1"/>
      <c r="L5" s="113" t="str">
        <f t="shared" ref="L5:L6" ca="1" si="0">IF(M5&lt;&gt;"",IF(ABS(M5)&gt;=2.6,"Check",""),"")</f>
        <v/>
      </c>
      <c r="M5" s="5">
        <f ca="1">IF(B5&lt;&gt;"",B5/STDEV($B$5:$B$255),"")</f>
        <v>-2.2471245629221439</v>
      </c>
      <c r="N5" s="112">
        <f>Multiple!H7</f>
        <v>1837</v>
      </c>
      <c r="O5" s="1"/>
      <c r="P5" s="1" t="e">
        <f>Multiple!#REF!</f>
        <v>#REF!</v>
      </c>
    </row>
    <row r="6" spans="1:16" ht="14" x14ac:dyDescent="0.15">
      <c r="B6" s="33">
        <f ca="1">IF(AND(Multiple!H8&lt;&gt;"",Multiple!B8&lt;&gt;"",Multiple!$E$3&lt;&gt;""),Multiple!H8-(IF(AND(Multiple!B8&lt;&gt;"",Inference2!$D$10&lt;&gt;""),Multiple!B8*Inference2!$D$10,0)+(IF(AND(Multiple!C8&lt;&gt;"",Inference2!$D$11&lt;&gt;""),Multiple!C8*Inference2!$D$11,0)+(IF(AND(Multiple!D8&lt;&gt;"",Inference2!$D$12&lt;&gt;""),Multiple!D8*Inference2!$D$12,0)+(IF(AND(Multiple!E8&lt;&gt;"",Inference2!$D$13&lt;&gt;""),Multiple!E8*Inference2!$D$13,0)+(IF(AND(Multiple!F8&lt;&gt;"",Inference2!$D$14&lt;&gt;""),Multiple!F8*Inference2!$D$14,0)+(Inference2!$D$6)))))),"")</f>
        <v>-1193.3269745259599</v>
      </c>
      <c r="C6" s="33">
        <f ca="1">IF(AND(Multiple!H8&lt;&gt;"",Multiple!B8&lt;&gt;"",Multiple!$E$3&lt;&gt;""),(IF(AND(Multiple!B8&lt;&gt;"",Inference2!$D$10&lt;&gt;""),Multiple!B8*Inference2!$D$10,0)+(IF(AND(Multiple!C8&lt;&gt;"",Inference2!$D$11&lt;&gt;""),Multiple!C8*Inference2!$D$11,0)+(IF(AND(Multiple!D8&lt;&gt;"",Inference2!$D$12&lt;&gt;""),Multiple!D8*Inference2!$D$12,0)+(IF(AND(Multiple!E8&lt;&gt;"",Inference2!$D$13&lt;&gt;""),Multiple!E8*Inference2!$D$13,0)+(IF(AND(Multiple!F8&lt;&gt;"",Inference2!$D$14&lt;&gt;""),Multiple!F8*Inference2!$D$14,0)+(Inference2!$D$6)))))),"")</f>
        <v>3116.3269745259599</v>
      </c>
      <c r="D6" s="5">
        <f t="array" aca="1" ref="D6" ca="1">IF(B6&lt;&gt;"",(SUM(IF(B6&gt;Error,1,0))+1+(SUM(IF(B6=Error,1,0))-1)/2)/(n+1),"")</f>
        <v>9.0909090909090905E-3</v>
      </c>
      <c r="E6" s="5">
        <f t="shared" ref="E6:E69" ca="1" si="1">IF(D6&lt;&gt;"",NORMSINV(D6),"")</f>
        <v>-2.3618944465849721</v>
      </c>
      <c r="F6" s="1"/>
      <c r="G6" s="1"/>
      <c r="H6" s="1"/>
      <c r="L6" s="113" t="str">
        <f t="shared" ca="1" si="0"/>
        <v>Check</v>
      </c>
      <c r="M6" s="5">
        <f t="shared" ref="M6:M69" ca="1" si="2">IF(B6&lt;&gt;"",B6/STDEV($B$5:$B$255),"")</f>
        <v>-2.7534047810264739</v>
      </c>
      <c r="N6" s="112">
        <f>Multiple!H8</f>
        <v>1923</v>
      </c>
      <c r="O6" s="1"/>
      <c r="P6" s="6" t="e">
        <f>Multiple!#REF!</f>
        <v>#REF!</v>
      </c>
    </row>
    <row r="7" spans="1:16" ht="14" x14ac:dyDescent="0.15">
      <c r="B7" s="33">
        <f ca="1">IF(AND(Multiple!H9&lt;&gt;"",Multiple!B9&lt;&gt;"",Multiple!$E$3&lt;&gt;""),Multiple!H9-(IF(AND(Multiple!B9&lt;&gt;"",Inference2!$D$10&lt;&gt;""),Multiple!B9*Inference2!$D$10,0)+(IF(AND(Multiple!C9&lt;&gt;"",Inference2!$D$11&lt;&gt;""),Multiple!C9*Inference2!$D$11,0)+(IF(AND(Multiple!D9&lt;&gt;"",Inference2!$D$12&lt;&gt;""),Multiple!D9*Inference2!$D$12,0)+(IF(AND(Multiple!E9&lt;&gt;"",Inference2!$D$13&lt;&gt;""),Multiple!E9*Inference2!$D$13,0)+(IF(AND(Multiple!F9&lt;&gt;"",Inference2!$D$14&lt;&gt;""),Multiple!F9*Inference2!$D$14,0)+(Inference2!$D$6)))))),"")</f>
        <v>-355.80080438493223</v>
      </c>
      <c r="C7" s="33">
        <f ca="1">IF(AND(Multiple!H9&lt;&gt;"",Multiple!B9&lt;&gt;"",Multiple!$E$3&lt;&gt;""),(IF(AND(Multiple!B9&lt;&gt;"",Inference2!$D$10&lt;&gt;""),Multiple!B9*Inference2!$D$10,0)+(IF(AND(Multiple!C9&lt;&gt;"",Inference2!$D$11&lt;&gt;""),Multiple!C9*Inference2!$D$11,0)+(IF(AND(Multiple!D9&lt;&gt;"",Inference2!$D$12&lt;&gt;""),Multiple!D9*Inference2!$D$12,0)+(IF(AND(Multiple!E9&lt;&gt;"",Inference2!$D$13&lt;&gt;""),Multiple!E9*Inference2!$D$13,0)+(IF(AND(Multiple!F9&lt;&gt;"",Inference2!$D$14&lt;&gt;""),Multiple!F9*Inference2!$D$14,0)+(Inference2!$D$6)))))),"")</f>
        <v>2803.8008043849322</v>
      </c>
      <c r="D7" s="5">
        <f t="array" aca="1" ref="D7" ca="1">IF(B7&lt;&gt;"",(SUM(IF(B7&gt;Error,1,0))+1+(SUM(IF(B7=Error,1,0))-1)/2)/(n+1),"")</f>
        <v>0.15454545454545454</v>
      </c>
      <c r="E7" s="5">
        <f t="shared" ca="1" si="1"/>
        <v>-1.0171314326204672</v>
      </c>
      <c r="F7" s="1"/>
      <c r="L7" s="113" t="str">
        <f ca="1">IF(M7&lt;&gt;"",IF(ABS(M7)&gt;=2.6,"Check",""),"")</f>
        <v/>
      </c>
      <c r="M7" s="5">
        <f t="shared" ca="1" si="2"/>
        <v>-0.82095155544078913</v>
      </c>
      <c r="N7" s="112">
        <f>Multiple!H9</f>
        <v>2448</v>
      </c>
      <c r="O7" s="1"/>
      <c r="P7" s="1"/>
    </row>
    <row r="8" spans="1:16" ht="14" x14ac:dyDescent="0.15">
      <c r="B8" s="33">
        <f ca="1">IF(AND(Multiple!H10&lt;&gt;"",Multiple!B10&lt;&gt;"",Multiple!$E$3&lt;&gt;""),Multiple!H10-(IF(AND(Multiple!B10&lt;&gt;"",Inference2!$D$10&lt;&gt;""),Multiple!B10*Inference2!$D$10,0)+(IF(AND(Multiple!C10&lt;&gt;"",Inference2!$D$11&lt;&gt;""),Multiple!C10*Inference2!$D$11,0)+(IF(AND(Multiple!D10&lt;&gt;"",Inference2!$D$12&lt;&gt;""),Multiple!D10*Inference2!$D$12,0)+(IF(AND(Multiple!E10&lt;&gt;"",Inference2!$D$13&lt;&gt;""),Multiple!E10*Inference2!$D$13,0)+(IF(AND(Multiple!F10&lt;&gt;"",Inference2!$D$14&lt;&gt;""),Multiple!F10*Inference2!$D$14,0)+(Inference2!$D$6)))))),"")</f>
        <v>-155.53429613893741</v>
      </c>
      <c r="C8" s="33">
        <f ca="1">IF(AND(Multiple!H10&lt;&gt;"",Multiple!B10&lt;&gt;"",Multiple!$E$3&lt;&gt;""),(IF(AND(Multiple!B10&lt;&gt;"",Inference2!$D$10&lt;&gt;""),Multiple!B10*Inference2!$D$10,0)+(IF(AND(Multiple!C10&lt;&gt;"",Inference2!$D$11&lt;&gt;""),Multiple!C10*Inference2!$D$11,0)+(IF(AND(Multiple!D10&lt;&gt;"",Inference2!$D$12&lt;&gt;""),Multiple!D10*Inference2!$D$12,0)+(IF(AND(Multiple!E10&lt;&gt;"",Inference2!$D$13&lt;&gt;""),Multiple!E10*Inference2!$D$13,0)+(IF(AND(Multiple!F10&lt;&gt;"",Inference2!$D$14&lt;&gt;""),Multiple!F10*Inference2!$D$14,0)+(Inference2!$D$6)))))),"")</f>
        <v>2632.5342961389374</v>
      </c>
      <c r="D8" s="5">
        <f t="array" aca="1" ref="D8" ca="1">IF(B8&lt;&gt;"",(SUM(IF(B8&gt;Error,1,0))+1+(SUM(IF(B8=Error,1,0))-1)/2)/(n+1),"")</f>
        <v>0.31818181818181818</v>
      </c>
      <c r="E8" s="5">
        <f t="shared" ca="1" si="1"/>
        <v>-0.47278912099226744</v>
      </c>
      <c r="F8" s="1"/>
      <c r="K8" s="1"/>
      <c r="L8" s="113" t="str">
        <f t="shared" ref="L8:L71" ca="1" si="3">IF(M8&lt;&gt;"",IF(ABS(M8)&gt;=2.6,"Check",""),"")</f>
        <v/>
      </c>
      <c r="M8" s="5">
        <f t="shared" ca="1" si="2"/>
        <v>-0.35886968428971977</v>
      </c>
      <c r="N8" s="112">
        <f>Multiple!H10</f>
        <v>2477</v>
      </c>
      <c r="O8" s="1"/>
      <c r="P8" s="1"/>
    </row>
    <row r="9" spans="1:16" ht="14" x14ac:dyDescent="0.15">
      <c r="B9" s="33">
        <f ca="1">IF(AND(Multiple!H11&lt;&gt;"",Multiple!B11&lt;&gt;"",Multiple!$E$3&lt;&gt;""),Multiple!H11-(IF(AND(Multiple!B11&lt;&gt;"",Inference2!$D$10&lt;&gt;""),Multiple!B11*Inference2!$D$10,0)+(IF(AND(Multiple!C11&lt;&gt;"",Inference2!$D$11&lt;&gt;""),Multiple!C11*Inference2!$D$11,0)+(IF(AND(Multiple!D11&lt;&gt;"",Inference2!$D$12&lt;&gt;""),Multiple!D11*Inference2!$D$12,0)+(IF(AND(Multiple!E11&lt;&gt;"",Inference2!$D$13&lt;&gt;""),Multiple!E11*Inference2!$D$13,0)+(IF(AND(Multiple!F11&lt;&gt;"",Inference2!$D$14&lt;&gt;""),Multiple!F11*Inference2!$D$14,0)+(Inference2!$D$6)))))),"")</f>
        <v>-120.53429613893741</v>
      </c>
      <c r="C9" s="33">
        <f ca="1">IF(AND(Multiple!H11&lt;&gt;"",Multiple!B11&lt;&gt;"",Multiple!$E$3&lt;&gt;""),(IF(AND(Multiple!B11&lt;&gt;"",Inference2!$D$10&lt;&gt;""),Multiple!B11*Inference2!$D$10,0)+(IF(AND(Multiple!C11&lt;&gt;"",Inference2!$D$11&lt;&gt;""),Multiple!C11*Inference2!$D$11,0)+(IF(AND(Multiple!D11&lt;&gt;"",Inference2!$D$12&lt;&gt;""),Multiple!D11*Inference2!$D$12,0)+(IF(AND(Multiple!E11&lt;&gt;"",Inference2!$D$13&lt;&gt;""),Multiple!E11*Inference2!$D$13,0)+(IF(AND(Multiple!F11&lt;&gt;"",Inference2!$D$14&lt;&gt;""),Multiple!F11*Inference2!$D$14,0)+(Inference2!$D$6)))))),"")</f>
        <v>2632.5342961389374</v>
      </c>
      <c r="D9" s="5">
        <f t="array" aca="1" ref="D9" ca="1">IF(B9&lt;&gt;"",(SUM(IF(B9&gt;Error,1,0))+1+(SUM(IF(B9=Error,1,0))-1)/2)/(n+1),"")</f>
        <v>0.39090909090909093</v>
      </c>
      <c r="E9" s="5">
        <f t="shared" ca="1" si="1"/>
        <v>-0.27695041320557517</v>
      </c>
      <c r="F9" s="1"/>
      <c r="K9" s="1"/>
      <c r="L9" s="113" t="str">
        <f t="shared" ca="1" si="3"/>
        <v/>
      </c>
      <c r="M9" s="5">
        <f t="shared" ca="1" si="2"/>
        <v>-0.27811296849168088</v>
      </c>
      <c r="N9" s="112">
        <f>Multiple!H11</f>
        <v>2512</v>
      </c>
      <c r="O9" s="1"/>
      <c r="P9" s="1"/>
    </row>
    <row r="10" spans="1:16" ht="14" x14ac:dyDescent="0.15">
      <c r="B10" s="33">
        <f ca="1">IF(AND(Multiple!H12&lt;&gt;"",Multiple!B12&lt;&gt;"",Multiple!$E$3&lt;&gt;""),Multiple!H12-(IF(AND(Multiple!B12&lt;&gt;"",Inference2!$D$10&lt;&gt;""),Multiple!B12*Inference2!$D$10,0)+(IF(AND(Multiple!C12&lt;&gt;"",Inference2!$D$11&lt;&gt;""),Multiple!C12*Inference2!$D$11,0)+(IF(AND(Multiple!D12&lt;&gt;"",Inference2!$D$12&lt;&gt;""),Multiple!D12*Inference2!$D$12,0)+(IF(AND(Multiple!E12&lt;&gt;"",Inference2!$D$13&lt;&gt;""),Multiple!E12*Inference2!$D$13,0)+(IF(AND(Multiple!F12&lt;&gt;"",Inference2!$D$14&lt;&gt;""),Multiple!F12*Inference2!$D$14,0)+(Inference2!$D$6)))))),"")</f>
        <v>-641.85988043759926</v>
      </c>
      <c r="C10" s="33">
        <f ca="1">IF(AND(Multiple!H12&lt;&gt;"",Multiple!B12&lt;&gt;"",Multiple!$E$3&lt;&gt;""),(IF(AND(Multiple!B12&lt;&gt;"",Inference2!$D$10&lt;&gt;""),Multiple!B12*Inference2!$D$10,0)+(IF(AND(Multiple!C12&lt;&gt;"",Inference2!$D$11&lt;&gt;""),Multiple!C12*Inference2!$D$11,0)+(IF(AND(Multiple!D12&lt;&gt;"",Inference2!$D$12&lt;&gt;""),Multiple!D12*Inference2!$D$12,0)+(IF(AND(Multiple!E12&lt;&gt;"",Inference2!$D$13&lt;&gt;""),Multiple!E12*Inference2!$D$13,0)+(IF(AND(Multiple!F12&lt;&gt;"",Inference2!$D$14&lt;&gt;""),Multiple!F12*Inference2!$D$14,0)+(Inference2!$D$6)))))),"")</f>
        <v>3155.8598804375993</v>
      </c>
      <c r="D10" s="5">
        <f t="array" aca="1" ref="D10" ca="1">IF(B10&lt;&gt;"",(SUM(IF(B10&gt;Error,1,0))+1+(SUM(IF(B10=Error,1,0))-1)/2)/(n+1),"")</f>
        <v>4.5454545454545456E-2</v>
      </c>
      <c r="E10" s="5">
        <f t="shared" ca="1" si="1"/>
        <v>-1.6906216295848977</v>
      </c>
      <c r="F10" s="1"/>
      <c r="G10" s="1"/>
      <c r="H10" s="1"/>
      <c r="I10" s="1"/>
      <c r="J10" s="1"/>
      <c r="K10" s="1"/>
      <c r="L10" s="113" t="str">
        <f t="shared" ca="1" si="3"/>
        <v/>
      </c>
      <c r="M10" s="5">
        <f t="shared" ca="1" si="2"/>
        <v>-1.48098559847607</v>
      </c>
      <c r="N10" s="112">
        <f>Multiple!H12</f>
        <v>2514</v>
      </c>
      <c r="O10" s="1"/>
      <c r="P10" s="1"/>
    </row>
    <row r="11" spans="1:16" ht="14" x14ac:dyDescent="0.15">
      <c r="B11" s="33">
        <f ca="1">IF(AND(Multiple!H13&lt;&gt;"",Multiple!B13&lt;&gt;"",Multiple!$E$3&lt;&gt;""),Multiple!H13-(IF(AND(Multiple!B13&lt;&gt;"",Inference2!$D$10&lt;&gt;""),Multiple!B13*Inference2!$D$10,0)+(IF(AND(Multiple!C13&lt;&gt;"",Inference2!$D$11&lt;&gt;""),Multiple!C13*Inference2!$D$11,0)+(IF(AND(Multiple!D13&lt;&gt;"",Inference2!$D$12&lt;&gt;""),Multiple!D13*Inference2!$D$12,0)+(IF(AND(Multiple!E13&lt;&gt;"",Inference2!$D$13&lt;&gt;""),Multiple!E13*Inference2!$D$13,0)+(IF(AND(Multiple!F13&lt;&gt;"",Inference2!$D$14&lt;&gt;""),Multiple!F13*Inference2!$D$14,0)+(Inference2!$D$6)))))),"")</f>
        <v>-614.20092743374016</v>
      </c>
      <c r="C11" s="33">
        <f ca="1">IF(AND(Multiple!H13&lt;&gt;"",Multiple!B13&lt;&gt;"",Multiple!$E$3&lt;&gt;""),(IF(AND(Multiple!B13&lt;&gt;"",Inference2!$D$10&lt;&gt;""),Multiple!B13*Inference2!$D$10,0)+(IF(AND(Multiple!C13&lt;&gt;"",Inference2!$D$11&lt;&gt;""),Multiple!C13*Inference2!$D$11,0)+(IF(AND(Multiple!D13&lt;&gt;"",Inference2!$D$12&lt;&gt;""),Multiple!D13*Inference2!$D$12,0)+(IF(AND(Multiple!E13&lt;&gt;"",Inference2!$D$13&lt;&gt;""),Multiple!E13*Inference2!$D$13,0)+(IF(AND(Multiple!F13&lt;&gt;"",Inference2!$D$14&lt;&gt;""),Multiple!F13*Inference2!$D$14,0)+(Inference2!$D$6)))))),"")</f>
        <v>3158.2009274337402</v>
      </c>
      <c r="D11" s="5">
        <f t="array" aca="1" ref="D11" ca="1">IF(B11&lt;&gt;"",(SUM(IF(B11&gt;Error,1,0))+1+(SUM(IF(B11=Error,1,0))-1)/2)/(n+1),"")</f>
        <v>5.4545454545454543E-2</v>
      </c>
      <c r="E11" s="5">
        <f t="shared" ca="1" si="1"/>
        <v>-1.6022926552158763</v>
      </c>
      <c r="F11" s="1"/>
      <c r="G11" s="1"/>
      <c r="H11" s="1"/>
      <c r="I11" s="1"/>
      <c r="J11" s="1"/>
      <c r="K11" s="1"/>
      <c r="L11" s="113" t="str">
        <f t="shared" ca="1" si="3"/>
        <v/>
      </c>
      <c r="M11" s="5">
        <f t="shared" ca="1" si="2"/>
        <v>-1.417167135418814</v>
      </c>
      <c r="N11" s="112">
        <f>Multiple!H13</f>
        <v>2544</v>
      </c>
      <c r="O11" s="1"/>
      <c r="P11" s="1"/>
    </row>
    <row r="12" spans="1:16" ht="14" x14ac:dyDescent="0.15">
      <c r="B12" s="33">
        <f ca="1">IF(AND(Multiple!H14&lt;&gt;"",Multiple!B14&lt;&gt;"",Multiple!$E$3&lt;&gt;""),Multiple!H14-(IF(AND(Multiple!B14&lt;&gt;"",Inference2!$D$10&lt;&gt;""),Multiple!B14*Inference2!$D$10,0)+(IF(AND(Multiple!C14&lt;&gt;"",Inference2!$D$11&lt;&gt;""),Multiple!C14*Inference2!$D$11,0)+(IF(AND(Multiple!D14&lt;&gt;"",Inference2!$D$12&lt;&gt;""),Multiple!D14*Inference2!$D$12,0)+(IF(AND(Multiple!E14&lt;&gt;"",Inference2!$D$13&lt;&gt;""),Multiple!E14*Inference2!$D$13,0)+(IF(AND(Multiple!F14&lt;&gt;"",Inference2!$D$14&lt;&gt;""),Multiple!F14*Inference2!$D$14,0)+(Inference2!$D$6)))))),"")</f>
        <v>-235.16499236949676</v>
      </c>
      <c r="C12" s="33">
        <f ca="1">IF(AND(Multiple!H14&lt;&gt;"",Multiple!B14&lt;&gt;"",Multiple!$E$3&lt;&gt;""),(IF(AND(Multiple!B14&lt;&gt;"",Inference2!$D$10&lt;&gt;""),Multiple!B14*Inference2!$D$10,0)+(IF(AND(Multiple!C14&lt;&gt;"",Inference2!$D$11&lt;&gt;""),Multiple!C14*Inference2!$D$11,0)+(IF(AND(Multiple!D14&lt;&gt;"",Inference2!$D$12&lt;&gt;""),Multiple!D14*Inference2!$D$12,0)+(IF(AND(Multiple!E14&lt;&gt;"",Inference2!$D$13&lt;&gt;""),Multiple!E14*Inference2!$D$13,0)+(IF(AND(Multiple!F14&lt;&gt;"",Inference2!$D$14&lt;&gt;""),Multiple!F14*Inference2!$D$14,0)+(Inference2!$D$6)))))),"")</f>
        <v>2813.1649923694968</v>
      </c>
      <c r="D12" s="5">
        <f t="array" aca="1" ref="D12" ca="1">IF(B12&lt;&gt;"",(SUM(IF(B12&gt;Error,1,0))+1+(SUM(IF(B12=Error,1,0))-1)/2)/(n+1),"")</f>
        <v>0.21818181818181817</v>
      </c>
      <c r="E12" s="5">
        <f t="shared" ca="1" si="1"/>
        <v>-0.77834842238484403</v>
      </c>
      <c r="F12" s="1"/>
      <c r="G12" s="1"/>
      <c r="H12" s="1"/>
      <c r="I12" s="1"/>
      <c r="J12" s="1"/>
      <c r="K12" s="1"/>
      <c r="L12" s="113" t="str">
        <f t="shared" ca="1" si="3"/>
        <v/>
      </c>
      <c r="M12" s="5">
        <f t="shared" ca="1" si="2"/>
        <v>-0.54260435584089839</v>
      </c>
      <c r="N12" s="112">
        <f>Multiple!H14</f>
        <v>2578</v>
      </c>
      <c r="O12" s="1"/>
      <c r="P12" s="1"/>
    </row>
    <row r="13" spans="1:16" ht="14" x14ac:dyDescent="0.15">
      <c r="B13" s="33">
        <f ca="1">IF(AND(Multiple!H15&lt;&gt;"",Multiple!B15&lt;&gt;"",Multiple!$E$3&lt;&gt;""),Multiple!H15-(IF(AND(Multiple!B15&lt;&gt;"",Inference2!$D$10&lt;&gt;""),Multiple!B15*Inference2!$D$10,0)+(IF(AND(Multiple!C15&lt;&gt;"",Inference2!$D$11&lt;&gt;""),Multiple!C15*Inference2!$D$11,0)+(IF(AND(Multiple!D15&lt;&gt;"",Inference2!$D$12&lt;&gt;""),Multiple!D15*Inference2!$D$12,0)+(IF(AND(Multiple!E15&lt;&gt;"",Inference2!$D$13&lt;&gt;""),Multiple!E15*Inference2!$D$13,0)+(IF(AND(Multiple!F15&lt;&gt;"",Inference2!$D$14&lt;&gt;""),Multiple!F15*Inference2!$D$14,0)+(Inference2!$D$6)))))),"")</f>
        <v>-197.7077645729496</v>
      </c>
      <c r="C13" s="33">
        <f ca="1">IF(AND(Multiple!H15&lt;&gt;"",Multiple!B15&lt;&gt;"",Multiple!$E$3&lt;&gt;""),(IF(AND(Multiple!B15&lt;&gt;"",Inference2!$D$10&lt;&gt;""),Multiple!B15*Inference2!$D$10,0)+(IF(AND(Multiple!C15&lt;&gt;"",Inference2!$D$11&lt;&gt;""),Multiple!C15*Inference2!$D$11,0)+(IF(AND(Multiple!D15&lt;&gt;"",Inference2!$D$12&lt;&gt;""),Multiple!D15*Inference2!$D$12,0)+(IF(AND(Multiple!E15&lt;&gt;"",Inference2!$D$13&lt;&gt;""),Multiple!E15*Inference2!$D$13,0)+(IF(AND(Multiple!F15&lt;&gt;"",Inference2!$D$14&lt;&gt;""),Multiple!F15*Inference2!$D$14,0)+(Inference2!$D$6)))))),"")</f>
        <v>2780.7077645729496</v>
      </c>
      <c r="D13" s="5">
        <f t="array" aca="1" ref="D13" ca="1">IF(B13&lt;&gt;"",(SUM(IF(B13&gt;Error,1,0))+1+(SUM(IF(B13=Error,1,0))-1)/2)/(n+1),"")</f>
        <v>0.2818181818181818</v>
      </c>
      <c r="E13" s="5">
        <f t="shared" ca="1" si="1"/>
        <v>-0.57744872999290109</v>
      </c>
      <c r="F13" s="1"/>
      <c r="G13" s="1"/>
      <c r="H13" s="1"/>
      <c r="I13" s="1"/>
      <c r="J13" s="1"/>
      <c r="K13" s="1"/>
      <c r="L13" s="113" t="str">
        <f t="shared" ca="1" si="3"/>
        <v/>
      </c>
      <c r="M13" s="5">
        <f t="shared" ca="1" si="2"/>
        <v>-0.45617799299095091</v>
      </c>
      <c r="N13" s="112">
        <f>Multiple!H15</f>
        <v>2583</v>
      </c>
      <c r="O13" s="1"/>
      <c r="P13" s="1"/>
    </row>
    <row r="14" spans="1:16" ht="14" x14ac:dyDescent="0.15">
      <c r="B14" s="33">
        <f ca="1">IF(AND(Multiple!H16&lt;&gt;"",Multiple!B16&lt;&gt;"",Multiple!$E$3&lt;&gt;""),Multiple!H16-(IF(AND(Multiple!B16&lt;&gt;"",Inference2!$D$10&lt;&gt;""),Multiple!B16*Inference2!$D$10,0)+(IF(AND(Multiple!C16&lt;&gt;"",Inference2!$D$11&lt;&gt;""),Multiple!C16*Inference2!$D$11,0)+(IF(AND(Multiple!D16&lt;&gt;"",Inference2!$D$12&lt;&gt;""),Multiple!D16*Inference2!$D$12,0)+(IF(AND(Multiple!E16&lt;&gt;"",Inference2!$D$13&lt;&gt;""),Multiple!E16*Inference2!$D$13,0)+(IF(AND(Multiple!F16&lt;&gt;"",Inference2!$D$14&lt;&gt;""),Multiple!F16*Inference2!$D$14,0)+(Inference2!$D$6)))))),"")</f>
        <v>-179.53724107487869</v>
      </c>
      <c r="C14" s="33">
        <f ca="1">IF(AND(Multiple!H16&lt;&gt;"",Multiple!B16&lt;&gt;"",Multiple!$E$3&lt;&gt;""),(IF(AND(Multiple!B16&lt;&gt;"",Inference2!$D$10&lt;&gt;""),Multiple!B16*Inference2!$D$10,0)+(IF(AND(Multiple!C16&lt;&gt;"",Inference2!$D$11&lt;&gt;""),Multiple!C16*Inference2!$D$11,0)+(IF(AND(Multiple!D16&lt;&gt;"",Inference2!$D$12&lt;&gt;""),Multiple!D16*Inference2!$D$12,0)+(IF(AND(Multiple!E16&lt;&gt;"",Inference2!$D$13&lt;&gt;""),Multiple!E16*Inference2!$D$13,0)+(IF(AND(Multiple!F16&lt;&gt;"",Inference2!$D$14&lt;&gt;""),Multiple!F16*Inference2!$D$14,0)+(Inference2!$D$6)))))),"")</f>
        <v>2779.5372410748787</v>
      </c>
      <c r="D14" s="5">
        <f t="array" aca="1" ref="D14" ca="1">IF(B14&lt;&gt;"",(SUM(IF(B14&gt;Error,1,0))+1+(SUM(IF(B14=Error,1,0))-1)/2)/(n+1),"")</f>
        <v>0.29090909090909089</v>
      </c>
      <c r="E14" s="5">
        <f t="shared" ca="1" si="1"/>
        <v>-0.55073086678221428</v>
      </c>
      <c r="F14" s="1"/>
      <c r="G14" s="1"/>
      <c r="H14" s="1"/>
      <c r="I14" s="1"/>
      <c r="J14" s="1"/>
      <c r="K14" s="1"/>
      <c r="L14" s="113" t="str">
        <f t="shared" ca="1" si="3"/>
        <v/>
      </c>
      <c r="M14" s="5">
        <f t="shared" ca="1" si="2"/>
        <v>-0.41425251293279947</v>
      </c>
      <c r="N14" s="112">
        <f>Multiple!H16</f>
        <v>2600</v>
      </c>
      <c r="O14" s="1"/>
      <c r="P14" s="1"/>
    </row>
    <row r="15" spans="1:16" ht="14" x14ac:dyDescent="0.15">
      <c r="B15" s="33">
        <f ca="1">IF(AND(Multiple!H17&lt;&gt;"",Multiple!B17&lt;&gt;"",Multiple!$E$3&lt;&gt;""),Multiple!H17-(IF(AND(Multiple!B17&lt;&gt;"",Inference2!$D$10&lt;&gt;""),Multiple!B17*Inference2!$D$10,0)+(IF(AND(Multiple!C17&lt;&gt;"",Inference2!$D$11&lt;&gt;""),Multiple!C17*Inference2!$D$11,0)+(IF(AND(Multiple!D17&lt;&gt;"",Inference2!$D$12&lt;&gt;""),Multiple!D17*Inference2!$D$12,0)+(IF(AND(Multiple!E17&lt;&gt;"",Inference2!$D$13&lt;&gt;""),Multiple!E17*Inference2!$D$13,0)+(IF(AND(Multiple!F17&lt;&gt;"",Inference2!$D$14&lt;&gt;""),Multiple!F17*Inference2!$D$14,0)+(Inference2!$D$6)))))),"")</f>
        <v>-126.40168264245722</v>
      </c>
      <c r="C15" s="33">
        <f ca="1">IF(AND(Multiple!H17&lt;&gt;"",Multiple!B17&lt;&gt;"",Multiple!$E$3&lt;&gt;""),(IF(AND(Multiple!B17&lt;&gt;"",Inference2!$D$10&lt;&gt;""),Multiple!B17*Inference2!$D$10,0)+(IF(AND(Multiple!C17&lt;&gt;"",Inference2!$D$11&lt;&gt;""),Multiple!C17*Inference2!$D$11,0)+(IF(AND(Multiple!D17&lt;&gt;"",Inference2!$D$12&lt;&gt;""),Multiple!D17*Inference2!$D$12,0)+(IF(AND(Multiple!E17&lt;&gt;"",Inference2!$D$13&lt;&gt;""),Multiple!E17*Inference2!$D$13,0)+(IF(AND(Multiple!F17&lt;&gt;"",Inference2!$D$14&lt;&gt;""),Multiple!F17*Inference2!$D$14,0)+(Inference2!$D$6)))))),"")</f>
        <v>2726.4016826424572</v>
      </c>
      <c r="D15" s="5">
        <f t="array" aca="1" ref="D15" ca="1">IF(B15&lt;&gt;"",(SUM(IF(B15&gt;Error,1,0))+1+(SUM(IF(B15=Error,1,0))-1)/2)/(n+1),"")</f>
        <v>0.36363636363636365</v>
      </c>
      <c r="E15" s="5">
        <f t="shared" ca="1" si="1"/>
        <v>-0.34875569551704472</v>
      </c>
      <c r="F15" s="1"/>
      <c r="G15" s="1"/>
      <c r="H15" s="1"/>
      <c r="I15" s="1"/>
      <c r="J15" s="1"/>
      <c r="K15" s="1"/>
      <c r="L15" s="113" t="str">
        <f t="shared" ca="1" si="3"/>
        <v/>
      </c>
      <c r="M15" s="5">
        <f t="shared" ca="1" si="2"/>
        <v>-0.29165099318716653</v>
      </c>
      <c r="N15" s="112">
        <f>Multiple!H17</f>
        <v>2600</v>
      </c>
      <c r="O15" s="1"/>
      <c r="P15" s="1"/>
    </row>
    <row r="16" spans="1:16" ht="14" x14ac:dyDescent="0.15">
      <c r="B16" s="33">
        <f ca="1">IF(AND(Multiple!H18&lt;&gt;"",Multiple!B18&lt;&gt;"",Multiple!$E$3&lt;&gt;""),Multiple!H18-(IF(AND(Multiple!B18&lt;&gt;"",Inference2!$D$10&lt;&gt;""),Multiple!B18*Inference2!$D$10,0)+(IF(AND(Multiple!C18&lt;&gt;"",Inference2!$D$11&lt;&gt;""),Multiple!C18*Inference2!$D$11,0)+(IF(AND(Multiple!D18&lt;&gt;"",Inference2!$D$12&lt;&gt;""),Multiple!D18*Inference2!$D$12,0)+(IF(AND(Multiple!E18&lt;&gt;"",Inference2!$D$13&lt;&gt;""),Multiple!E18*Inference2!$D$13,0)+(IF(AND(Multiple!F18&lt;&gt;"",Inference2!$D$14&lt;&gt;""),Multiple!F18*Inference2!$D$14,0)+(Inference2!$D$6)))))),"")</f>
        <v>-205.14185138107314</v>
      </c>
      <c r="C16" s="33">
        <f ca="1">IF(AND(Multiple!H18&lt;&gt;"",Multiple!B18&lt;&gt;"",Multiple!$E$3&lt;&gt;""),(IF(AND(Multiple!B18&lt;&gt;"",Inference2!$D$10&lt;&gt;""),Multiple!B18*Inference2!$D$10,0)+(IF(AND(Multiple!C18&lt;&gt;"",Inference2!$D$11&lt;&gt;""),Multiple!C18*Inference2!$D$11,0)+(IF(AND(Multiple!D18&lt;&gt;"",Inference2!$D$12&lt;&gt;""),Multiple!D18*Inference2!$D$12,0)+(IF(AND(Multiple!E18&lt;&gt;"",Inference2!$D$13&lt;&gt;""),Multiple!E18*Inference2!$D$13,0)+(IF(AND(Multiple!F18&lt;&gt;"",Inference2!$D$14&lt;&gt;""),Multiple!F18*Inference2!$D$14,0)+(Inference2!$D$6)))))),"")</f>
        <v>2806.1418513810731</v>
      </c>
      <c r="D16" s="5">
        <f t="array" aca="1" ref="D16" ca="1">IF(B16&lt;&gt;"",(SUM(IF(B16&gt;Error,1,0))+1+(SUM(IF(B16=Error,1,0))-1)/2)/(n+1),"")</f>
        <v>0.25454545454545452</v>
      </c>
      <c r="E16" s="5">
        <f t="shared" ca="1" si="1"/>
        <v>-0.66025389885446362</v>
      </c>
      <c r="F16" s="1"/>
      <c r="G16" s="1"/>
      <c r="H16" s="1"/>
      <c r="I16" s="1"/>
      <c r="J16" s="1"/>
      <c r="K16" s="1"/>
      <c r="L16" s="113" t="str">
        <f t="shared" ca="1" si="3"/>
        <v/>
      </c>
      <c r="M16" s="5">
        <f t="shared" ca="1" si="2"/>
        <v>-0.47333091972185326</v>
      </c>
      <c r="N16" s="112">
        <f>Multiple!H18</f>
        <v>2601</v>
      </c>
      <c r="O16" s="1"/>
      <c r="P16" s="1"/>
    </row>
    <row r="17" spans="2:16" ht="14" x14ac:dyDescent="0.15">
      <c r="B17" s="33">
        <f ca="1">IF(AND(Multiple!H19&lt;&gt;"",Multiple!B19&lt;&gt;"",Multiple!$E$3&lt;&gt;""),Multiple!H19-(IF(AND(Multiple!B19&lt;&gt;"",Inference2!$D$10&lt;&gt;""),Multiple!B19*Inference2!$D$10,0)+(IF(AND(Multiple!C19&lt;&gt;"",Inference2!$D$11&lt;&gt;""),Multiple!C19*Inference2!$D$11,0)+(IF(AND(Multiple!D19&lt;&gt;"",Inference2!$D$12&lt;&gt;""),Multiple!D19*Inference2!$D$12,0)+(IF(AND(Multiple!E19&lt;&gt;"",Inference2!$D$13&lt;&gt;""),Multiple!E19*Inference2!$D$13,0)+(IF(AND(Multiple!F19&lt;&gt;"",Inference2!$D$14&lt;&gt;""),Multiple!F19*Inference2!$D$14,0)+(Inference2!$D$6)))))),"")</f>
        <v>-87.82823034833109</v>
      </c>
      <c r="C17" s="33">
        <f ca="1">IF(AND(Multiple!H19&lt;&gt;"",Multiple!B19&lt;&gt;"",Multiple!$E$3&lt;&gt;""),(IF(AND(Multiple!B19&lt;&gt;"",Inference2!$D$10&lt;&gt;""),Multiple!B19*Inference2!$D$10,0)+(IF(AND(Multiple!C19&lt;&gt;"",Inference2!$D$11&lt;&gt;""),Multiple!C19*Inference2!$D$11,0)+(IF(AND(Multiple!D19&lt;&gt;"",Inference2!$D$12&lt;&gt;""),Multiple!D19*Inference2!$D$12,0)+(IF(AND(Multiple!E19&lt;&gt;"",Inference2!$D$13&lt;&gt;""),Multiple!E19*Inference2!$D$13,0)+(IF(AND(Multiple!F19&lt;&gt;"",Inference2!$D$14&lt;&gt;""),Multiple!F19*Inference2!$D$14,0)+(Inference2!$D$6)))))),"")</f>
        <v>2792.8282303483311</v>
      </c>
      <c r="D17" s="5">
        <f t="array" aca="1" ref="D17" ca="1">IF(B17&lt;&gt;"",(SUM(IF(B17&gt;Error,1,0))+1+(SUM(IF(B17=Error,1,0))-1)/2)/(n+1),"")</f>
        <v>0.45454545454545453</v>
      </c>
      <c r="E17" s="5">
        <f t="shared" ca="1" si="1"/>
        <v>-0.11418529432142839</v>
      </c>
      <c r="F17" s="1"/>
      <c r="G17" s="1"/>
      <c r="H17" s="1"/>
      <c r="I17" s="1"/>
      <c r="J17" s="1"/>
      <c r="K17" s="1"/>
      <c r="L17" s="113" t="str">
        <f t="shared" ca="1" si="3"/>
        <v/>
      </c>
      <c r="M17" s="5">
        <f t="shared" ca="1" si="2"/>
        <v>-0.20264912677956776</v>
      </c>
      <c r="N17" s="112">
        <f>Multiple!H19</f>
        <v>2705</v>
      </c>
      <c r="O17" s="1"/>
      <c r="P17" s="1"/>
    </row>
    <row r="18" spans="2:16" ht="14" x14ac:dyDescent="0.15">
      <c r="B18" s="33">
        <f ca="1">IF(AND(Multiple!H20&lt;&gt;"",Multiple!B20&lt;&gt;"",Multiple!$E$3&lt;&gt;""),Multiple!H20-(IF(AND(Multiple!B20&lt;&gt;"",Inference2!$D$10&lt;&gt;""),Multiple!B20*Inference2!$D$10,0)+(IF(AND(Multiple!C20&lt;&gt;"",Inference2!$D$11&lt;&gt;""),Multiple!C20*Inference2!$D$11,0)+(IF(AND(Multiple!D20&lt;&gt;"",Inference2!$D$12&lt;&gt;""),Multiple!D20*Inference2!$D$12,0)+(IF(AND(Multiple!E20&lt;&gt;"",Inference2!$D$13&lt;&gt;""),Multiple!E20*Inference2!$D$13,0)+(IF(AND(Multiple!F20&lt;&gt;"",Inference2!$D$14&lt;&gt;""),Multiple!F20*Inference2!$D$14,0)+(Inference2!$D$6)))))),"")</f>
        <v>-200.76947700651272</v>
      </c>
      <c r="C18" s="33">
        <f ca="1">IF(AND(Multiple!H20&lt;&gt;"",Multiple!B20&lt;&gt;"",Multiple!$E$3&lt;&gt;""),(IF(AND(Multiple!B20&lt;&gt;"",Inference2!$D$10&lt;&gt;""),Multiple!B20*Inference2!$D$10,0)+(IF(AND(Multiple!C20&lt;&gt;"",Inference2!$D$11&lt;&gt;""),Multiple!C20*Inference2!$D$11,0)+(IF(AND(Multiple!D20&lt;&gt;"",Inference2!$D$12&lt;&gt;""),Multiple!D20*Inference2!$D$12,0)+(IF(AND(Multiple!E20&lt;&gt;"",Inference2!$D$13&lt;&gt;""),Multiple!E20*Inference2!$D$13,0)+(IF(AND(Multiple!F20&lt;&gt;"",Inference2!$D$14&lt;&gt;""),Multiple!F20*Inference2!$D$14,0)+(Inference2!$D$6)))))),"")</f>
        <v>2931.7694770065127</v>
      </c>
      <c r="D18" s="5">
        <f t="array" aca="1" ref="D18" ca="1">IF(B18&lt;&gt;"",(SUM(IF(B18&gt;Error,1,0))+1+(SUM(IF(B18=Error,1,0))-1)/2)/(n+1),"")</f>
        <v>0.27272727272727271</v>
      </c>
      <c r="E18" s="5">
        <f t="shared" ca="1" si="1"/>
        <v>-0.60458534658323715</v>
      </c>
      <c r="F18" s="1"/>
      <c r="G18" s="1"/>
      <c r="H18" s="1"/>
      <c r="I18" s="1"/>
      <c r="J18" s="1"/>
      <c r="K18" s="1"/>
      <c r="L18" s="113" t="str">
        <f t="shared" ca="1" si="3"/>
        <v/>
      </c>
      <c r="M18" s="5">
        <f t="shared" ca="1" si="2"/>
        <v>-0.46324238844388171</v>
      </c>
      <c r="N18" s="112">
        <f>Multiple!H20</f>
        <v>2731</v>
      </c>
      <c r="O18" s="1"/>
      <c r="P18" s="1"/>
    </row>
    <row r="19" spans="2:16" ht="14" x14ac:dyDescent="0.15">
      <c r="B19" s="33">
        <f ca="1">IF(AND(Multiple!H21&lt;&gt;"",Multiple!B21&lt;&gt;"",Multiple!$E$3&lt;&gt;""),Multiple!H21-(IF(AND(Multiple!B21&lt;&gt;"",Inference2!$D$10&lt;&gt;""),Multiple!B21*Inference2!$D$10,0)+(IF(AND(Multiple!C21&lt;&gt;"",Inference2!$D$11&lt;&gt;""),Multiple!C21*Inference2!$D$11,0)+(IF(AND(Multiple!D21&lt;&gt;"",Inference2!$D$12&lt;&gt;""),Multiple!D21*Inference2!$D$12,0)+(IF(AND(Multiple!E21&lt;&gt;"",Inference2!$D$13&lt;&gt;""),Multiple!E21*Inference2!$D$13,0)+(IF(AND(Multiple!F21&lt;&gt;"",Inference2!$D$14&lt;&gt;""),Multiple!F21*Inference2!$D$14,0)+(Inference2!$D$6)))))),"")</f>
        <v>-203.11052400265362</v>
      </c>
      <c r="C19" s="33">
        <f ca="1">IF(AND(Multiple!H21&lt;&gt;"",Multiple!B21&lt;&gt;"",Multiple!$E$3&lt;&gt;""),(IF(AND(Multiple!B21&lt;&gt;"",Inference2!$D$10&lt;&gt;""),Multiple!B21*Inference2!$D$10,0)+(IF(AND(Multiple!C21&lt;&gt;"",Inference2!$D$11&lt;&gt;""),Multiple!C21*Inference2!$D$11,0)+(IF(AND(Multiple!D21&lt;&gt;"",Inference2!$D$12&lt;&gt;""),Multiple!D21*Inference2!$D$12,0)+(IF(AND(Multiple!E21&lt;&gt;"",Inference2!$D$13&lt;&gt;""),Multiple!E21*Inference2!$D$13,0)+(IF(AND(Multiple!F21&lt;&gt;"",Inference2!$D$14&lt;&gt;""),Multiple!F21*Inference2!$D$14,0)+(Inference2!$D$6)))))),"")</f>
        <v>2934.1105240026536</v>
      </c>
      <c r="D19" s="5">
        <f t="array" aca="1" ref="D19" ca="1">IF(B19&lt;&gt;"",(SUM(IF(B19&gt;Error,1,0))+1+(SUM(IF(B19=Error,1,0))-1)/2)/(n+1),"")</f>
        <v>0.26363636363636361</v>
      </c>
      <c r="E19" s="5">
        <f t="shared" ca="1" si="1"/>
        <v>-0.63217470022530065</v>
      </c>
      <c r="F19" s="1"/>
      <c r="G19" s="1"/>
      <c r="H19" s="1"/>
      <c r="I19" s="1"/>
      <c r="J19" s="1"/>
      <c r="K19" s="1"/>
      <c r="L19" s="113" t="str">
        <f t="shared" ca="1" si="3"/>
        <v/>
      </c>
      <c r="M19" s="5">
        <f t="shared" ca="1" si="2"/>
        <v>-0.46864396749923037</v>
      </c>
      <c r="N19" s="112">
        <f>Multiple!H21</f>
        <v>2731</v>
      </c>
      <c r="O19" s="1"/>
      <c r="P19" s="1"/>
    </row>
    <row r="20" spans="2:16" ht="14" x14ac:dyDescent="0.15">
      <c r="B20" s="33">
        <f ca="1">IF(AND(Multiple!H22&lt;&gt;"",Multiple!B22&lt;&gt;"",Multiple!$E$3&lt;&gt;""),Multiple!H22-(IF(AND(Multiple!B22&lt;&gt;"",Inference2!$D$10&lt;&gt;""),Multiple!B22*Inference2!$D$10,0)+(IF(AND(Multiple!C22&lt;&gt;"",Inference2!$D$11&lt;&gt;""),Multiple!C22*Inference2!$D$11,0)+(IF(AND(Multiple!D22&lt;&gt;"",Inference2!$D$12&lt;&gt;""),Multiple!D22*Inference2!$D$12,0)+(IF(AND(Multiple!E22&lt;&gt;"",Inference2!$D$13&lt;&gt;""),Multiple!E22*Inference2!$D$13,0)+(IF(AND(Multiple!F22&lt;&gt;"",Inference2!$D$14&lt;&gt;""),Multiple!F22*Inference2!$D$14,0)+(Inference2!$D$6)))))),"")</f>
        <v>-387.58924149415088</v>
      </c>
      <c r="C20" s="33">
        <f ca="1">IF(AND(Multiple!H22&lt;&gt;"",Multiple!B22&lt;&gt;"",Multiple!$E$3&lt;&gt;""),(IF(AND(Multiple!B22&lt;&gt;"",Inference2!$D$10&lt;&gt;""),Multiple!B22*Inference2!$D$10,0)+(IF(AND(Multiple!C22&lt;&gt;"",Inference2!$D$11&lt;&gt;""),Multiple!C22*Inference2!$D$11,0)+(IF(AND(Multiple!D22&lt;&gt;"",Inference2!$D$12&lt;&gt;""),Multiple!D22*Inference2!$D$12,0)+(IF(AND(Multiple!E22&lt;&gt;"",Inference2!$D$13&lt;&gt;""),Multiple!E22*Inference2!$D$13,0)+(IF(AND(Multiple!F22&lt;&gt;"",Inference2!$D$14&lt;&gt;""),Multiple!F22*Inference2!$D$14,0)+(Inference2!$D$6)))))),"")</f>
        <v>3176.5892414941509</v>
      </c>
      <c r="D20" s="5">
        <f t="array" aca="1" ref="D20" ca="1">IF(B20&lt;&gt;"",(SUM(IF(B20&gt;Error,1,0))+1+(SUM(IF(B20=Error,1,0))-1)/2)/(n+1),"")</f>
        <v>0.12727272727272726</v>
      </c>
      <c r="E20" s="5">
        <f t="shared" ca="1" si="1"/>
        <v>-1.1393781759359909</v>
      </c>
      <c r="F20" s="1"/>
      <c r="G20" s="1"/>
      <c r="H20" s="1"/>
      <c r="I20" s="1"/>
      <c r="J20" s="1"/>
      <c r="K20" s="1"/>
      <c r="L20" s="113" t="str">
        <f t="shared" ca="1" si="3"/>
        <v/>
      </c>
      <c r="M20" s="5">
        <f t="shared" ca="1" si="2"/>
        <v>-0.89429812062058922</v>
      </c>
      <c r="N20" s="112">
        <f>Multiple!H22</f>
        <v>2789</v>
      </c>
      <c r="O20" s="1"/>
      <c r="P20" s="1"/>
    </row>
    <row r="21" spans="2:16" ht="14" x14ac:dyDescent="0.15">
      <c r="B21" s="33">
        <f ca="1">IF(AND(Multiple!H23&lt;&gt;"",Multiple!B23&lt;&gt;"",Multiple!$E$3&lt;&gt;""),Multiple!H23-(IF(AND(Multiple!B23&lt;&gt;"",Inference2!$D$10&lt;&gt;""),Multiple!B23*Inference2!$D$10,0)+(IF(AND(Multiple!C23&lt;&gt;"",Inference2!$D$11&lt;&gt;""),Multiple!C23*Inference2!$D$11,0)+(IF(AND(Multiple!D23&lt;&gt;"",Inference2!$D$12&lt;&gt;""),Multiple!D23*Inference2!$D$12,0)+(IF(AND(Multiple!E23&lt;&gt;"",Inference2!$D$13&lt;&gt;""),Multiple!E23*Inference2!$D$13,0)+(IF(AND(Multiple!F23&lt;&gt;"",Inference2!$D$14&lt;&gt;""),Multiple!F23*Inference2!$D$14,0)+(Inference2!$D$6)))))),"")</f>
        <v>-220.58676192606526</v>
      </c>
      <c r="C21" s="33">
        <f ca="1">IF(AND(Multiple!H23&lt;&gt;"",Multiple!B23&lt;&gt;"",Multiple!$E$3&lt;&gt;""),(IF(AND(Multiple!B23&lt;&gt;"",Inference2!$D$10&lt;&gt;""),Multiple!B23*Inference2!$D$10,0)+(IF(AND(Multiple!C23&lt;&gt;"",Inference2!$D$11&lt;&gt;""),Multiple!C23*Inference2!$D$11,0)+(IF(AND(Multiple!D23&lt;&gt;"",Inference2!$D$12&lt;&gt;""),Multiple!D23*Inference2!$D$12,0)+(IF(AND(Multiple!E23&lt;&gt;"",Inference2!$D$13&lt;&gt;""),Multiple!E23*Inference2!$D$13,0)+(IF(AND(Multiple!F23&lt;&gt;"",Inference2!$D$14&lt;&gt;""),Multiple!F23*Inference2!$D$14,0)+(Inference2!$D$6)))))),"")</f>
        <v>3141.5867619260653</v>
      </c>
      <c r="D21" s="5">
        <f t="array" aca="1" ref="D21" ca="1">IF(B21&lt;&gt;"",(SUM(IF(B21&gt;Error,1,0))+1+(SUM(IF(B21=Error,1,0))-1)/2)/(n+1),"")</f>
        <v>0.23636363636363636</v>
      </c>
      <c r="E21" s="5">
        <f t="shared" ca="1" si="1"/>
        <v>-0.71804867851300969</v>
      </c>
      <c r="F21" s="1"/>
      <c r="G21" s="1"/>
      <c r="H21" s="1"/>
      <c r="I21" s="1"/>
      <c r="J21" s="1"/>
      <c r="K21" s="1"/>
      <c r="L21" s="113" t="str">
        <f t="shared" ca="1" si="3"/>
        <v/>
      </c>
      <c r="M21" s="5">
        <f t="shared" ca="1" si="2"/>
        <v>-0.50896749833351218</v>
      </c>
      <c r="N21" s="112">
        <f>Multiple!H23</f>
        <v>2921</v>
      </c>
      <c r="O21" s="1"/>
      <c r="P21" s="1"/>
    </row>
    <row r="22" spans="2:16" ht="14" x14ac:dyDescent="0.15">
      <c r="B22" s="33">
        <f ca="1">IF(AND(Multiple!H24&lt;&gt;"",Multiple!B24&lt;&gt;"",Multiple!$E$3&lt;&gt;""),Multiple!H24-(IF(AND(Multiple!B24&lt;&gt;"",Inference2!$D$10&lt;&gt;""),Multiple!B24*Inference2!$D$10,0)+(IF(AND(Multiple!C24&lt;&gt;"",Inference2!$D$11&lt;&gt;""),Multiple!C24*Inference2!$D$11,0)+(IF(AND(Multiple!D24&lt;&gt;"",Inference2!$D$12&lt;&gt;""),Multiple!D24*Inference2!$D$12,0)+(IF(AND(Multiple!E24&lt;&gt;"",Inference2!$D$13&lt;&gt;""),Multiple!E24*Inference2!$D$13,0)+(IF(AND(Multiple!F24&lt;&gt;"",Inference2!$D$14&lt;&gt;""),Multiple!F24*Inference2!$D$14,0)+(Inference2!$D$6)))))),"")</f>
        <v>-477.87446753087488</v>
      </c>
      <c r="C22" s="33">
        <f ca="1">IF(AND(Multiple!H24&lt;&gt;"",Multiple!B24&lt;&gt;"",Multiple!$E$3&lt;&gt;""),(IF(AND(Multiple!B24&lt;&gt;"",Inference2!$D$10&lt;&gt;""),Multiple!B24*Inference2!$D$10,0)+(IF(AND(Multiple!C24&lt;&gt;"",Inference2!$D$11&lt;&gt;""),Multiple!C24*Inference2!$D$11,0)+(IF(AND(Multiple!D24&lt;&gt;"",Inference2!$D$12&lt;&gt;""),Multiple!D24*Inference2!$D$12,0)+(IF(AND(Multiple!E24&lt;&gt;"",Inference2!$D$13&lt;&gt;""),Multiple!E24*Inference2!$D$13,0)+(IF(AND(Multiple!F24&lt;&gt;"",Inference2!$D$14&lt;&gt;""),Multiple!F24*Inference2!$D$14,0)+(Inference2!$D$6)))))),"")</f>
        <v>3449.8744675308749</v>
      </c>
      <c r="D22" s="5">
        <f t="array" aca="1" ref="D22" ca="1">IF(B22&lt;&gt;"",(SUM(IF(B22&gt;Error,1,0))+1+(SUM(IF(B22=Error,1,0))-1)/2)/(n+1),"")</f>
        <v>8.1818181818181818E-2</v>
      </c>
      <c r="E22" s="5">
        <f t="shared" ca="1" si="1"/>
        <v>-1.3929451967300128</v>
      </c>
      <c r="F22" s="1"/>
      <c r="G22" s="1"/>
      <c r="H22" s="1"/>
      <c r="I22" s="1"/>
      <c r="J22" s="1"/>
      <c r="K22" s="1"/>
      <c r="L22" s="113" t="str">
        <f t="shared" ca="1" si="3"/>
        <v/>
      </c>
      <c r="M22" s="5">
        <f t="shared" ca="1" si="2"/>
        <v>-1.1026163589008584</v>
      </c>
      <c r="N22" s="112">
        <f>Multiple!H24</f>
        <v>2972</v>
      </c>
      <c r="O22" s="1"/>
      <c r="P22" s="1"/>
    </row>
    <row r="23" spans="2:16" ht="14" x14ac:dyDescent="0.15">
      <c r="B23" s="33">
        <f ca="1">IF(AND(Multiple!H25&lt;&gt;"",Multiple!B25&lt;&gt;"",Multiple!$E$3&lt;&gt;""),Multiple!H25-(IF(AND(Multiple!B25&lt;&gt;"",Inference2!$D$10&lt;&gt;""),Multiple!B25*Inference2!$D$10,0)+(IF(AND(Multiple!C25&lt;&gt;"",Inference2!$D$11&lt;&gt;""),Multiple!C25*Inference2!$D$11,0)+(IF(AND(Multiple!D25&lt;&gt;"",Inference2!$D$12&lt;&gt;""),Multiple!D25*Inference2!$D$12,0)+(IF(AND(Multiple!E25&lt;&gt;"",Inference2!$D$13&lt;&gt;""),Multiple!E25*Inference2!$D$13,0)+(IF(AND(Multiple!F25&lt;&gt;"",Inference2!$D$14&lt;&gt;""),Multiple!F25*Inference2!$D$14,0)+(Inference2!$D$6)))))),"")</f>
        <v>-150.33093585706229</v>
      </c>
      <c r="C23" s="33">
        <f ca="1">IF(AND(Multiple!H25&lt;&gt;"",Multiple!B25&lt;&gt;"",Multiple!$E$3&lt;&gt;""),(IF(AND(Multiple!B25&lt;&gt;"",Inference2!$D$10&lt;&gt;""),Multiple!B25*Inference2!$D$10,0)+(IF(AND(Multiple!C25&lt;&gt;"",Inference2!$D$11&lt;&gt;""),Multiple!C25*Inference2!$D$11,0)+(IF(AND(Multiple!D25&lt;&gt;"",Inference2!$D$12&lt;&gt;""),Multiple!D25*Inference2!$D$12,0)+(IF(AND(Multiple!E25&lt;&gt;"",Inference2!$D$13&lt;&gt;""),Multiple!E25*Inference2!$D$13,0)+(IF(AND(Multiple!F25&lt;&gt;"",Inference2!$D$14&lt;&gt;""),Multiple!F25*Inference2!$D$14,0)+(Inference2!$D$6)))))),"")</f>
        <v>3145.3309358570623</v>
      </c>
      <c r="D23" s="5">
        <f t="array" aca="1" ref="D23" ca="1">IF(B23&lt;&gt;"",(SUM(IF(B23&gt;Error,1,0))+1+(SUM(IF(B23=Error,1,0))-1)/2)/(n+1),"")</f>
        <v>0.32727272727272727</v>
      </c>
      <c r="E23" s="5">
        <f t="shared" ca="1" si="1"/>
        <v>-0.44745654804896379</v>
      </c>
      <c r="F23" s="1"/>
      <c r="G23" s="1"/>
      <c r="H23" s="1"/>
      <c r="I23" s="1"/>
      <c r="J23" s="1"/>
      <c r="K23" s="1"/>
      <c r="L23" s="113" t="str">
        <f t="shared" ca="1" si="3"/>
        <v/>
      </c>
      <c r="M23" s="5">
        <f t="shared" ca="1" si="2"/>
        <v>-0.3468637903617714</v>
      </c>
      <c r="N23" s="112">
        <f>Multiple!H25</f>
        <v>2995</v>
      </c>
      <c r="O23" s="1"/>
      <c r="P23" s="1"/>
    </row>
    <row r="24" spans="2:16" ht="14" x14ac:dyDescent="0.15">
      <c r="B24" s="33">
        <f ca="1">IF(AND(Multiple!H26&lt;&gt;"",Multiple!B26&lt;&gt;"",Multiple!$E$3&lt;&gt;""),Multiple!H26-(IF(AND(Multiple!B26&lt;&gt;"",Inference2!$D$10&lt;&gt;""),Multiple!B26*Inference2!$D$10,0)+(IF(AND(Multiple!C26&lt;&gt;"",Inference2!$D$11&lt;&gt;""),Multiple!C26*Inference2!$D$11,0)+(IF(AND(Multiple!D26&lt;&gt;"",Inference2!$D$12&lt;&gt;""),Multiple!D26*Inference2!$D$12,0)+(IF(AND(Multiple!E26&lt;&gt;"",Inference2!$D$13&lt;&gt;""),Multiple!E26*Inference2!$D$13,0)+(IF(AND(Multiple!F26&lt;&gt;"",Inference2!$D$14&lt;&gt;""),Multiple!F26*Inference2!$D$14,0)+(Inference2!$D$6)))))),"")</f>
        <v>-574.53636547067526</v>
      </c>
      <c r="C24" s="33">
        <f ca="1">IF(AND(Multiple!H26&lt;&gt;"",Multiple!B26&lt;&gt;"",Multiple!$E$3&lt;&gt;""),(IF(AND(Multiple!B26&lt;&gt;"",Inference2!$D$10&lt;&gt;""),Multiple!B26*Inference2!$D$10,0)+(IF(AND(Multiple!C26&lt;&gt;"",Inference2!$D$11&lt;&gt;""),Multiple!C26*Inference2!$D$11,0)+(IF(AND(Multiple!D26&lt;&gt;"",Inference2!$D$12&lt;&gt;""),Multiple!D26*Inference2!$D$12,0)+(IF(AND(Multiple!E26&lt;&gt;"",Inference2!$D$13&lt;&gt;""),Multiple!E26*Inference2!$D$13,0)+(IF(AND(Multiple!F26&lt;&gt;"",Inference2!$D$14&lt;&gt;""),Multiple!F26*Inference2!$D$14,0)+(Inference2!$D$6)))))),"")</f>
        <v>3594.5363654706753</v>
      </c>
      <c r="D24" s="5">
        <f t="array" aca="1" ref="D24" ca="1">IF(B24&lt;&gt;"",(SUM(IF(B24&gt;Error,1,0))+1+(SUM(IF(B24=Error,1,0))-1)/2)/(n+1),"")</f>
        <v>6.363636363636363E-2</v>
      </c>
      <c r="E24" s="5">
        <f t="shared" ca="1" si="1"/>
        <v>-1.5249453577626169</v>
      </c>
      <c r="F24" s="1"/>
      <c r="G24" s="1"/>
      <c r="H24" s="1"/>
      <c r="I24" s="1"/>
      <c r="J24" s="1"/>
      <c r="K24" s="1"/>
      <c r="L24" s="113" t="str">
        <f t="shared" ca="1" si="3"/>
        <v/>
      </c>
      <c r="M24" s="5">
        <f t="shared" ca="1" si="2"/>
        <v>-1.3256477137701015</v>
      </c>
      <c r="N24" s="112">
        <f>Multiple!H26</f>
        <v>3020</v>
      </c>
      <c r="O24" s="1"/>
      <c r="P24" s="1"/>
    </row>
    <row r="25" spans="2:16" ht="14" x14ac:dyDescent="0.15">
      <c r="B25" s="33">
        <f ca="1">IF(AND(Multiple!H27&lt;&gt;"",Multiple!B27&lt;&gt;"",Multiple!$E$3&lt;&gt;""),Multiple!H27-(IF(AND(Multiple!B27&lt;&gt;"",Inference2!$D$10&lt;&gt;""),Multiple!B27*Inference2!$D$10,0)+(IF(AND(Multiple!C27&lt;&gt;"",Inference2!$D$11&lt;&gt;""),Multiple!C27*Inference2!$D$11,0)+(IF(AND(Multiple!D27&lt;&gt;"",Inference2!$D$12&lt;&gt;""),Multiple!D27*Inference2!$D$12,0)+(IF(AND(Multiple!E27&lt;&gt;"",Inference2!$D$13&lt;&gt;""),Multiple!E27*Inference2!$D$13,0)+(IF(AND(Multiple!F27&lt;&gt;"",Inference2!$D$14&lt;&gt;""),Multiple!F27*Inference2!$D$14,0)+(Inference2!$D$6)))))),"")</f>
        <v>-169.62467192765507</v>
      </c>
      <c r="C25" s="33">
        <f ca="1">IF(AND(Multiple!H27&lt;&gt;"",Multiple!B27&lt;&gt;"",Multiple!$E$3&lt;&gt;""),(IF(AND(Multiple!B27&lt;&gt;"",Inference2!$D$10&lt;&gt;""),Multiple!B27*Inference2!$D$10,0)+(IF(AND(Multiple!C27&lt;&gt;"",Inference2!$D$11&lt;&gt;""),Multiple!C27*Inference2!$D$11,0)+(IF(AND(Multiple!D27&lt;&gt;"",Inference2!$D$12&lt;&gt;""),Multiple!D27*Inference2!$D$12,0)+(IF(AND(Multiple!E27&lt;&gt;"",Inference2!$D$13&lt;&gt;""),Multiple!E27*Inference2!$D$13,0)+(IF(AND(Multiple!F27&lt;&gt;"",Inference2!$D$14&lt;&gt;""),Multiple!F27*Inference2!$D$14,0)+(Inference2!$D$6)))))),"")</f>
        <v>3236.6246719276551</v>
      </c>
      <c r="D25" s="5">
        <f t="array" aca="1" ref="D25" ca="1">IF(B25&lt;&gt;"",(SUM(IF(B25&gt;Error,1,0))+1+(SUM(IF(B25=Error,1,0))-1)/2)/(n+1),"")</f>
        <v>0.30909090909090908</v>
      </c>
      <c r="E25" s="5">
        <f t="shared" ca="1" si="1"/>
        <v>-0.49842883345871808</v>
      </c>
      <c r="F25" s="1"/>
      <c r="G25" s="1"/>
      <c r="H25" s="1"/>
      <c r="I25" s="1"/>
      <c r="J25" s="1"/>
      <c r="K25" s="1"/>
      <c r="L25" s="113" t="str">
        <f t="shared" ca="1" si="3"/>
        <v/>
      </c>
      <c r="M25" s="5">
        <f t="shared" ca="1" si="2"/>
        <v>-0.39138089780563523</v>
      </c>
      <c r="N25" s="112">
        <f>Multiple!H27</f>
        <v>3067</v>
      </c>
      <c r="O25" s="1"/>
      <c r="P25" s="1"/>
    </row>
    <row r="26" spans="2:16" ht="14" x14ac:dyDescent="0.15">
      <c r="B26" s="33">
        <f ca="1">IF(AND(Multiple!H28&lt;&gt;"",Multiple!B28&lt;&gt;"",Multiple!$E$3&lt;&gt;""),Multiple!H28-(IF(AND(Multiple!B28&lt;&gt;"",Inference2!$D$10&lt;&gt;""),Multiple!B28*Inference2!$D$10,0)+(IF(AND(Multiple!C28&lt;&gt;"",Inference2!$D$11&lt;&gt;""),Multiple!C28*Inference2!$D$11,0)+(IF(AND(Multiple!D28&lt;&gt;"",Inference2!$D$12&lt;&gt;""),Multiple!D28*Inference2!$D$12,0)+(IF(AND(Multiple!E28&lt;&gt;"",Inference2!$D$13&lt;&gt;""),Multiple!E28*Inference2!$D$13,0)+(IF(AND(Multiple!F28&lt;&gt;"",Inference2!$D$14&lt;&gt;""),Multiple!F28*Inference2!$D$14,0)+(Inference2!$D$6)))))),"")</f>
        <v>86.150616154131967</v>
      </c>
      <c r="C26" s="33">
        <f ca="1">IF(AND(Multiple!H28&lt;&gt;"",Multiple!B28&lt;&gt;"",Multiple!$E$3&lt;&gt;""),(IF(AND(Multiple!B28&lt;&gt;"",Inference2!$D$10&lt;&gt;""),Multiple!B28*Inference2!$D$10,0)+(IF(AND(Multiple!C28&lt;&gt;"",Inference2!$D$11&lt;&gt;""),Multiple!C28*Inference2!$D$11,0)+(IF(AND(Multiple!D28&lt;&gt;"",Inference2!$D$12&lt;&gt;""),Multiple!D28*Inference2!$D$12,0)+(IF(AND(Multiple!E28&lt;&gt;"",Inference2!$D$13&lt;&gt;""),Multiple!E28*Inference2!$D$13,0)+(IF(AND(Multiple!F28&lt;&gt;"",Inference2!$D$14&lt;&gt;""),Multiple!F28*Inference2!$D$14,0)+(Inference2!$D$6)))))),"")</f>
        <v>3034.849383845868</v>
      </c>
      <c r="D26" s="5">
        <f t="array" aca="1" ref="D26" ca="1">IF(B26&lt;&gt;"",(SUM(IF(B26&gt;Error,1,0))+1+(SUM(IF(B26=Error,1,0))-1)/2)/(n+1),"")</f>
        <v>0.69090909090909092</v>
      </c>
      <c r="E26" s="5">
        <f t="shared" ca="1" si="1"/>
        <v>0.49842883345871808</v>
      </c>
      <c r="F26" s="1"/>
      <c r="G26" s="1"/>
      <c r="H26" s="1"/>
      <c r="I26" s="1"/>
      <c r="J26" s="1"/>
      <c r="K26" s="1"/>
      <c r="L26" s="113" t="str">
        <f t="shared" ca="1" si="3"/>
        <v/>
      </c>
      <c r="M26" s="5">
        <f t="shared" ca="1" si="2"/>
        <v>0.1987783092738622</v>
      </c>
      <c r="N26" s="112">
        <f>Multiple!H28</f>
        <v>3121</v>
      </c>
      <c r="O26" s="1"/>
      <c r="P26" s="1"/>
    </row>
    <row r="27" spans="2:16" ht="14" x14ac:dyDescent="0.15">
      <c r="B27" s="33">
        <f ca="1">IF(AND(Multiple!H29&lt;&gt;"",Multiple!B29&lt;&gt;"",Multiple!$E$3&lt;&gt;""),Multiple!H29-(IF(AND(Multiple!B29&lt;&gt;"",Inference2!$D$10&lt;&gt;""),Multiple!B29*Inference2!$D$10,0)+(IF(AND(Multiple!C29&lt;&gt;"",Inference2!$D$11&lt;&gt;""),Multiple!C29*Inference2!$D$11,0)+(IF(AND(Multiple!D29&lt;&gt;"",Inference2!$D$12&lt;&gt;""),Multiple!D29*Inference2!$D$12,0)+(IF(AND(Multiple!E29&lt;&gt;"",Inference2!$D$13&lt;&gt;""),Multiple!E29*Inference2!$D$13,0)+(IF(AND(Multiple!F29&lt;&gt;"",Inference2!$D$14&lt;&gt;""),Multiple!F29*Inference2!$D$14,0)+(Inference2!$D$6)))))),"")</f>
        <v>12.267813185592786</v>
      </c>
      <c r="C27" s="33">
        <f ca="1">IF(AND(Multiple!H29&lt;&gt;"",Multiple!B29&lt;&gt;"",Multiple!$E$3&lt;&gt;""),(IF(AND(Multiple!B29&lt;&gt;"",Inference2!$D$10&lt;&gt;""),Multiple!B29*Inference2!$D$10,0)+(IF(AND(Multiple!C29&lt;&gt;"",Inference2!$D$11&lt;&gt;""),Multiple!C29*Inference2!$D$11,0)+(IF(AND(Multiple!D29&lt;&gt;"",Inference2!$D$12&lt;&gt;""),Multiple!D29*Inference2!$D$12,0)+(IF(AND(Multiple!E29&lt;&gt;"",Inference2!$D$13&lt;&gt;""),Multiple!E29*Inference2!$D$13,0)+(IF(AND(Multiple!F29&lt;&gt;"",Inference2!$D$14&lt;&gt;""),Multiple!F29*Inference2!$D$14,0)+(Inference2!$D$6)))))),"")</f>
        <v>3146.7321868144072</v>
      </c>
      <c r="D27" s="5">
        <f t="array" aca="1" ref="D27" ca="1">IF(B27&lt;&gt;"",(SUM(IF(B27&gt;Error,1,0))+1+(SUM(IF(B27=Error,1,0))-1)/2)/(n+1),"")</f>
        <v>0.58181818181818179</v>
      </c>
      <c r="E27" s="5">
        <f t="shared" ca="1" si="1"/>
        <v>0.20654702441883477</v>
      </c>
      <c r="F27" s="1"/>
      <c r="G27" s="1"/>
      <c r="H27" s="1"/>
      <c r="I27" s="1"/>
      <c r="J27" s="1"/>
      <c r="K27" s="1"/>
      <c r="L27" s="113" t="str">
        <f t="shared" ca="1" si="3"/>
        <v/>
      </c>
      <c r="M27" s="5">
        <f t="shared" ca="1" si="2"/>
        <v>2.8305951511210035E-2</v>
      </c>
      <c r="N27" s="112">
        <f>Multiple!H29</f>
        <v>3159</v>
      </c>
      <c r="O27" s="1"/>
      <c r="P27" s="1"/>
    </row>
    <row r="28" spans="2:16" ht="14" x14ac:dyDescent="0.15">
      <c r="B28" s="33">
        <f ca="1">IF(AND(Multiple!H30&lt;&gt;"",Multiple!B30&lt;&gt;"",Multiple!$E$3&lt;&gt;""),Multiple!H30-(IF(AND(Multiple!B30&lt;&gt;"",Inference2!$D$10&lt;&gt;""),Multiple!B30*Inference2!$D$10,0)+(IF(AND(Multiple!C30&lt;&gt;"",Inference2!$D$11&lt;&gt;""),Multiple!C30*Inference2!$D$11,0)+(IF(AND(Multiple!D30&lt;&gt;"",Inference2!$D$12&lt;&gt;""),Multiple!D30*Inference2!$D$12,0)+(IF(AND(Multiple!E30&lt;&gt;"",Inference2!$D$13&lt;&gt;""),Multiple!E30*Inference2!$D$13,0)+(IF(AND(Multiple!F30&lt;&gt;"",Inference2!$D$14&lt;&gt;""),Multiple!F30*Inference2!$D$14,0)+(Inference2!$D$6)))))),"")</f>
        <v>81.75903334980012</v>
      </c>
      <c r="C28" s="33">
        <f ca="1">IF(AND(Multiple!H30&lt;&gt;"",Multiple!B30&lt;&gt;"",Multiple!$E$3&lt;&gt;""),(IF(AND(Multiple!B30&lt;&gt;"",Inference2!$D$10&lt;&gt;""),Multiple!B30*Inference2!$D$10,0)+(IF(AND(Multiple!C30&lt;&gt;"",Inference2!$D$11&lt;&gt;""),Multiple!C30*Inference2!$D$11,0)+(IF(AND(Multiple!D30&lt;&gt;"",Inference2!$D$12&lt;&gt;""),Multiple!D30*Inference2!$D$12,0)+(IF(AND(Multiple!E30&lt;&gt;"",Inference2!$D$13&lt;&gt;""),Multiple!E30*Inference2!$D$13,0)+(IF(AND(Multiple!F30&lt;&gt;"",Inference2!$D$14&lt;&gt;""),Multiple!F30*Inference2!$D$14,0)+(Inference2!$D$6)))))),"")</f>
        <v>3177.2409666501999</v>
      </c>
      <c r="D28" s="5">
        <f t="array" aca="1" ref="D28" ca="1">IF(B28&lt;&gt;"",(SUM(IF(B28&gt;Error,1,0))+1+(SUM(IF(B28=Error,1,0))-1)/2)/(n+1),"")</f>
        <v>0.68181818181818177</v>
      </c>
      <c r="E28" s="5">
        <f t="shared" ca="1" si="1"/>
        <v>0.47278912099226728</v>
      </c>
      <c r="F28" s="1"/>
      <c r="G28" s="1"/>
      <c r="H28" s="1"/>
      <c r="I28" s="1"/>
      <c r="J28" s="1"/>
      <c r="K28" s="1"/>
      <c r="L28" s="113" t="str">
        <f t="shared" ca="1" si="3"/>
        <v/>
      </c>
      <c r="M28" s="5">
        <f t="shared" ca="1" si="2"/>
        <v>0.18864545771863417</v>
      </c>
      <c r="N28" s="112">
        <f>Multiple!H30</f>
        <v>3259</v>
      </c>
      <c r="O28" s="1"/>
      <c r="P28" s="1"/>
    </row>
    <row r="29" spans="2:16" ht="14" x14ac:dyDescent="0.15">
      <c r="B29" s="33">
        <f ca="1">IF(AND(Multiple!H31&lt;&gt;"",Multiple!B31&lt;&gt;"",Multiple!$E$3&lt;&gt;""),Multiple!H31-(IF(AND(Multiple!B31&lt;&gt;"",Inference2!$D$10&lt;&gt;""),Multiple!B31*Inference2!$D$10,0)+(IF(AND(Multiple!C31&lt;&gt;"",Inference2!$D$11&lt;&gt;""),Multiple!C31*Inference2!$D$11,0)+(IF(AND(Multiple!D31&lt;&gt;"",Inference2!$D$12&lt;&gt;""),Multiple!D31*Inference2!$D$12,0)+(IF(AND(Multiple!E31&lt;&gt;"",Inference2!$D$13&lt;&gt;""),Multiple!E31*Inference2!$D$13,0)+(IF(AND(Multiple!F31&lt;&gt;"",Inference2!$D$14&lt;&gt;""),Multiple!F31*Inference2!$D$14,0)+(Inference2!$D$6)))))),"")</f>
        <v>-21.421339288148829</v>
      </c>
      <c r="C29" s="33">
        <f ca="1">IF(AND(Multiple!H31&lt;&gt;"",Multiple!B31&lt;&gt;"",Multiple!$E$3&lt;&gt;""),(IF(AND(Multiple!B31&lt;&gt;"",Inference2!$D$10&lt;&gt;""),Multiple!B31*Inference2!$D$10,0)+(IF(AND(Multiple!C31&lt;&gt;"",Inference2!$D$11&lt;&gt;""),Multiple!C31*Inference2!$D$11,0)+(IF(AND(Multiple!D31&lt;&gt;"",Inference2!$D$12&lt;&gt;""),Multiple!D31*Inference2!$D$12,0)+(IF(AND(Multiple!E31&lt;&gt;"",Inference2!$D$13&lt;&gt;""),Multiple!E31*Inference2!$D$13,0)+(IF(AND(Multiple!F31&lt;&gt;"",Inference2!$D$14&lt;&gt;""),Multiple!F31*Inference2!$D$14,0)+(Inference2!$D$6)))))),"")</f>
        <v>3369.4213392881488</v>
      </c>
      <c r="D29" s="5">
        <f t="array" aca="1" ref="D29" ca="1">IF(B29&lt;&gt;"",(SUM(IF(B29&gt;Error,1,0))+1+(SUM(IF(B29=Error,1,0))-1)/2)/(n+1),"")</f>
        <v>0.53636363636363638</v>
      </c>
      <c r="E29" s="5">
        <f t="shared" ca="1" si="1"/>
        <v>9.127670519186655E-2</v>
      </c>
      <c r="F29" s="1"/>
      <c r="G29" s="1"/>
      <c r="H29" s="1"/>
      <c r="I29" s="1"/>
      <c r="J29" s="1"/>
      <c r="K29" s="1"/>
      <c r="L29" s="113" t="str">
        <f t="shared" ca="1" si="3"/>
        <v/>
      </c>
      <c r="M29" s="5">
        <f t="shared" ca="1" si="2"/>
        <v>-4.9426200254468589E-2</v>
      </c>
      <c r="N29" s="112">
        <f>Multiple!H31</f>
        <v>3348</v>
      </c>
      <c r="O29" s="1"/>
      <c r="P29" s="1"/>
    </row>
    <row r="30" spans="2:16" ht="14" x14ac:dyDescent="0.15">
      <c r="B30" s="33">
        <f ca="1">IF(AND(Multiple!H32&lt;&gt;"",Multiple!B32&lt;&gt;"",Multiple!$E$3&lt;&gt;""),Multiple!H32-(IF(AND(Multiple!B32&lt;&gt;"",Inference2!$D$10&lt;&gt;""),Multiple!B32*Inference2!$D$10,0)+(IF(AND(Multiple!C32&lt;&gt;"",Inference2!$D$11&lt;&gt;""),Multiple!C32*Inference2!$D$11,0)+(IF(AND(Multiple!D32&lt;&gt;"",Inference2!$D$12&lt;&gt;""),Multiple!D32*Inference2!$D$12,0)+(IF(AND(Multiple!E32&lt;&gt;"",Inference2!$D$13&lt;&gt;""),Multiple!E32*Inference2!$D$13,0)+(IF(AND(Multiple!F32&lt;&gt;"",Inference2!$D$14&lt;&gt;""),Multiple!F32*Inference2!$D$14,0)+(Inference2!$D$6)))))),"")</f>
        <v>-84.677363495952704</v>
      </c>
      <c r="C30" s="33">
        <f ca="1">IF(AND(Multiple!H32&lt;&gt;"",Multiple!B32&lt;&gt;"",Multiple!$E$3&lt;&gt;""),(IF(AND(Multiple!B32&lt;&gt;"",Inference2!$D$10&lt;&gt;""),Multiple!B32*Inference2!$D$10,0)+(IF(AND(Multiple!C32&lt;&gt;"",Inference2!$D$11&lt;&gt;""),Multiple!C32*Inference2!$D$11,0)+(IF(AND(Multiple!D32&lt;&gt;"",Inference2!$D$12&lt;&gt;""),Multiple!D32*Inference2!$D$12,0)+(IF(AND(Multiple!E32&lt;&gt;"",Inference2!$D$13&lt;&gt;""),Multiple!E32*Inference2!$D$13,0)+(IF(AND(Multiple!F32&lt;&gt;"",Inference2!$D$14&lt;&gt;""),Multiple!F32*Inference2!$D$14,0)+(Inference2!$D$6)))))),"")</f>
        <v>3434.6773634959527</v>
      </c>
      <c r="D30" s="5">
        <f t="array" aca="1" ref="D30" ca="1">IF(B30&lt;&gt;"",(SUM(IF(B30&gt;Error,1,0))+1+(SUM(IF(B30=Error,1,0))-1)/2)/(n+1),"")</f>
        <v>0.46363636363636362</v>
      </c>
      <c r="E30" s="5">
        <f t="shared" ca="1" si="1"/>
        <v>-9.127670519186655E-2</v>
      </c>
      <c r="F30" s="1"/>
      <c r="G30" s="1"/>
      <c r="H30" s="1"/>
      <c r="I30" s="1"/>
      <c r="J30" s="1"/>
      <c r="K30" s="1"/>
      <c r="L30" s="113" t="str">
        <f t="shared" ca="1" si="3"/>
        <v/>
      </c>
      <c r="M30" s="5">
        <f t="shared" ca="1" si="2"/>
        <v>-0.19537902223913969</v>
      </c>
      <c r="N30" s="112">
        <f>Multiple!H32</f>
        <v>3350</v>
      </c>
      <c r="O30" s="1"/>
      <c r="P30" s="1"/>
    </row>
    <row r="31" spans="2:16" ht="14" x14ac:dyDescent="0.15">
      <c r="B31" s="33">
        <f ca="1">IF(AND(Multiple!H33&lt;&gt;"",Multiple!B33&lt;&gt;"",Multiple!$E$3&lt;&gt;""),Multiple!H33-(IF(AND(Multiple!B33&lt;&gt;"",Inference2!$D$10&lt;&gt;""),Multiple!B33*Inference2!$D$10,0)+(IF(AND(Multiple!C33&lt;&gt;"",Inference2!$D$11&lt;&gt;""),Multiple!C33*Inference2!$D$11,0)+(IF(AND(Multiple!D33&lt;&gt;"",Inference2!$D$12&lt;&gt;""),Multiple!D33*Inference2!$D$12,0)+(IF(AND(Multiple!E33&lt;&gt;"",Inference2!$D$13&lt;&gt;""),Multiple!E33*Inference2!$D$13,0)+(IF(AND(Multiple!F33&lt;&gt;"",Inference2!$D$14&lt;&gt;""),Multiple!F33*Inference2!$D$14,0)+(Inference2!$D$6)))))),"")</f>
        <v>-780.14074762451855</v>
      </c>
      <c r="C31" s="33">
        <f ca="1">IF(AND(Multiple!H33&lt;&gt;"",Multiple!B33&lt;&gt;"",Multiple!$E$3&lt;&gt;""),(IF(AND(Multiple!B33&lt;&gt;"",Inference2!$D$10&lt;&gt;""),Multiple!B33*Inference2!$D$10,0)+(IF(AND(Multiple!C33&lt;&gt;"",Inference2!$D$11&lt;&gt;""),Multiple!C33*Inference2!$D$11,0)+(IF(AND(Multiple!D33&lt;&gt;"",Inference2!$D$12&lt;&gt;""),Multiple!D33*Inference2!$D$12,0)+(IF(AND(Multiple!E33&lt;&gt;"",Inference2!$D$13&lt;&gt;""),Multiple!E33*Inference2!$D$13,0)+(IF(AND(Multiple!F33&lt;&gt;"",Inference2!$D$14&lt;&gt;""),Multiple!F33*Inference2!$D$14,0)+(Inference2!$D$6)))))),"")</f>
        <v>4366.1407476245186</v>
      </c>
      <c r="D31" s="5">
        <f t="array" aca="1" ref="D31" ca="1">IF(B31&lt;&gt;"",(SUM(IF(B31&gt;Error,1,0))+1+(SUM(IF(B31=Error,1,0))-1)/2)/(n+1),"")</f>
        <v>3.6363636363636362E-2</v>
      </c>
      <c r="E31" s="5">
        <f t="shared" ca="1" si="1"/>
        <v>-1.7945384156293689</v>
      </c>
      <c r="F31" s="1"/>
      <c r="G31" s="1"/>
      <c r="H31" s="1"/>
      <c r="I31" s="1"/>
      <c r="J31" s="1"/>
      <c r="K31" s="1"/>
      <c r="L31" s="113" t="str">
        <f t="shared" ca="1" si="3"/>
        <v/>
      </c>
      <c r="M31" s="5">
        <f t="shared" ca="1" si="2"/>
        <v>-1.800045846810939</v>
      </c>
      <c r="N31" s="112">
        <f>Multiple!H33</f>
        <v>3586</v>
      </c>
      <c r="O31" s="1"/>
      <c r="P31" s="1"/>
    </row>
    <row r="32" spans="2:16" ht="14" x14ac:dyDescent="0.15">
      <c r="B32" s="33">
        <f ca="1">IF(AND(Multiple!H34&lt;&gt;"",Multiple!B34&lt;&gt;"",Multiple!$E$3&lt;&gt;""),Multiple!H34-(IF(AND(Multiple!B34&lt;&gt;"",Inference2!$D$10&lt;&gt;""),Multiple!B34*Inference2!$D$10,0)+(IF(AND(Multiple!C34&lt;&gt;"",Inference2!$D$11&lt;&gt;""),Multiple!C34*Inference2!$D$11,0)+(IF(AND(Multiple!D34&lt;&gt;"",Inference2!$D$12&lt;&gt;""),Multiple!D34*Inference2!$D$12,0)+(IF(AND(Multiple!E34&lt;&gt;"",Inference2!$D$13&lt;&gt;""),Multiple!E34*Inference2!$D$13,0)+(IF(AND(Multiple!F34&lt;&gt;"",Inference2!$D$14&lt;&gt;""),Multiple!F34*Inference2!$D$14,0)+(Inference2!$D$6)))))),"")</f>
        <v>-234.77712765508841</v>
      </c>
      <c r="C32" s="33">
        <f ca="1">IF(AND(Multiple!H34&lt;&gt;"",Multiple!B34&lt;&gt;"",Multiple!$E$3&lt;&gt;""),(IF(AND(Multiple!B34&lt;&gt;"",Inference2!$D$10&lt;&gt;""),Multiple!B34*Inference2!$D$10,0)+(IF(AND(Multiple!C34&lt;&gt;"",Inference2!$D$11&lt;&gt;""),Multiple!C34*Inference2!$D$11,0)+(IF(AND(Multiple!D34&lt;&gt;"",Inference2!$D$12&lt;&gt;""),Multiple!D34*Inference2!$D$12,0)+(IF(AND(Multiple!E34&lt;&gt;"",Inference2!$D$13&lt;&gt;""),Multiple!E34*Inference2!$D$13,0)+(IF(AND(Multiple!F34&lt;&gt;"",Inference2!$D$14&lt;&gt;""),Multiple!F34*Inference2!$D$14,0)+(Inference2!$D$6)))))),"")</f>
        <v>3839.7771276550884</v>
      </c>
      <c r="D32" s="5">
        <f t="array" aca="1" ref="D32" ca="1">IF(B32&lt;&gt;"",(SUM(IF(B32&gt;Error,1,0))+1+(SUM(IF(B32=Error,1,0))-1)/2)/(n+1),"")</f>
        <v>0.22727272727272727</v>
      </c>
      <c r="E32" s="5">
        <f t="shared" ca="1" si="1"/>
        <v>-0.74785859476330196</v>
      </c>
      <c r="F32" s="1"/>
      <c r="G32" s="1"/>
      <c r="H32" s="1"/>
      <c r="I32" s="1"/>
      <c r="J32" s="1"/>
      <c r="K32" s="1"/>
      <c r="L32" s="113" t="str">
        <f t="shared" ca="1" si="3"/>
        <v/>
      </c>
      <c r="M32" s="5">
        <f t="shared" ca="1" si="2"/>
        <v>-0.54170942211205375</v>
      </c>
      <c r="N32" s="112">
        <f>Multiple!H34</f>
        <v>3605</v>
      </c>
      <c r="O32" s="1"/>
      <c r="P32" s="1"/>
    </row>
    <row r="33" spans="2:16" ht="14" x14ac:dyDescent="0.15">
      <c r="B33" s="33">
        <f ca="1">IF(AND(Multiple!H35&lt;&gt;"",Multiple!B35&lt;&gt;"",Multiple!$E$3&lt;&gt;""),Multiple!H35-(IF(AND(Multiple!B35&lt;&gt;"",Inference2!$D$10&lt;&gt;""),Multiple!B35*Inference2!$D$10,0)+(IF(AND(Multiple!C35&lt;&gt;"",Inference2!$D$11&lt;&gt;""),Multiple!C35*Inference2!$D$11,0)+(IF(AND(Multiple!D35&lt;&gt;"",Inference2!$D$12&lt;&gt;""),Multiple!D35*Inference2!$D$12,0)+(IF(AND(Multiple!E35&lt;&gt;"",Inference2!$D$13&lt;&gt;""),Multiple!E35*Inference2!$D$13,0)+(IF(AND(Multiple!F35&lt;&gt;"",Inference2!$D$14&lt;&gt;""),Multiple!F35*Inference2!$D$14,0)+(Inference2!$D$6)))))),"")</f>
        <v>-818.05572483618107</v>
      </c>
      <c r="C33" s="33">
        <f ca="1">IF(AND(Multiple!H35&lt;&gt;"",Multiple!B35&lt;&gt;"",Multiple!$E$3&lt;&gt;""),(IF(AND(Multiple!B35&lt;&gt;"",Inference2!$D$10&lt;&gt;""),Multiple!B35*Inference2!$D$10,0)+(IF(AND(Multiple!C35&lt;&gt;"",Inference2!$D$11&lt;&gt;""),Multiple!C35*Inference2!$D$11,0)+(IF(AND(Multiple!D35&lt;&gt;"",Inference2!$D$12&lt;&gt;""),Multiple!D35*Inference2!$D$12,0)+(IF(AND(Multiple!E35&lt;&gt;"",Inference2!$D$13&lt;&gt;""),Multiple!E35*Inference2!$D$13,0)+(IF(AND(Multiple!F35&lt;&gt;"",Inference2!$D$14&lt;&gt;""),Multiple!F35*Inference2!$D$14,0)+(Inference2!$D$6)))))),"")</f>
        <v>4429.0557248361811</v>
      </c>
      <c r="D33" s="5">
        <f t="array" aca="1" ref="D33" ca="1">IF(B33&lt;&gt;"",(SUM(IF(B33&gt;Error,1,0))+1+(SUM(IF(B33=Error,1,0))-1)/2)/(n+1),"")</f>
        <v>2.7272727272727271E-2</v>
      </c>
      <c r="E33" s="5">
        <f t="shared" ca="1" si="1"/>
        <v>-1.9224794690779805</v>
      </c>
      <c r="F33" s="1"/>
      <c r="G33" s="1"/>
      <c r="H33" s="1"/>
      <c r="I33" s="1"/>
      <c r="J33" s="1"/>
      <c r="K33" s="1"/>
      <c r="L33" s="113" t="str">
        <f t="shared" ca="1" si="3"/>
        <v/>
      </c>
      <c r="M33" s="5">
        <f t="shared" ca="1" si="2"/>
        <v>-1.8875283907872633</v>
      </c>
      <c r="N33" s="112">
        <f>Multiple!H35</f>
        <v>3611</v>
      </c>
      <c r="O33" s="1"/>
      <c r="P33" s="1"/>
    </row>
    <row r="34" spans="2:16" ht="14" x14ac:dyDescent="0.15">
      <c r="B34" s="33">
        <f ca="1">IF(AND(Multiple!H36&lt;&gt;"",Multiple!B36&lt;&gt;"",Multiple!$E$3&lt;&gt;""),Multiple!H36-(IF(AND(Multiple!B36&lt;&gt;"",Inference2!$D$10&lt;&gt;""),Multiple!B36*Inference2!$D$10,0)+(IF(AND(Multiple!C36&lt;&gt;"",Inference2!$D$11&lt;&gt;""),Multiple!C36*Inference2!$D$11,0)+(IF(AND(Multiple!D36&lt;&gt;"",Inference2!$D$12&lt;&gt;""),Multiple!D36*Inference2!$D$12,0)+(IF(AND(Multiple!E36&lt;&gt;"",Inference2!$D$13&lt;&gt;""),Multiple!E36*Inference2!$D$13,0)+(IF(AND(Multiple!F36&lt;&gt;"",Inference2!$D$14&lt;&gt;""),Multiple!F36*Inference2!$D$14,0)+(Inference2!$D$6)))))),"")</f>
        <v>359.77071776615048</v>
      </c>
      <c r="C34" s="33">
        <f ca="1">IF(AND(Multiple!H36&lt;&gt;"",Multiple!B36&lt;&gt;"",Multiple!$E$3&lt;&gt;""),(IF(AND(Multiple!B36&lt;&gt;"",Inference2!$D$10&lt;&gt;""),Multiple!B36*Inference2!$D$10,0)+(IF(AND(Multiple!C36&lt;&gt;"",Inference2!$D$11&lt;&gt;""),Multiple!C36*Inference2!$D$11,0)+(IF(AND(Multiple!D36&lt;&gt;"",Inference2!$D$12&lt;&gt;""),Multiple!D36*Inference2!$D$12,0)+(IF(AND(Multiple!E36&lt;&gt;"",Inference2!$D$13&lt;&gt;""),Multiple!E36*Inference2!$D$13,0)+(IF(AND(Multiple!F36&lt;&gt;"",Inference2!$D$14&lt;&gt;""),Multiple!F36*Inference2!$D$14,0)+(Inference2!$D$6)))))),"")</f>
        <v>3263.2292822338495</v>
      </c>
      <c r="D34" s="5">
        <f t="array" aca="1" ref="D34" ca="1">IF(B34&lt;&gt;"",(SUM(IF(B34&gt;Error,1,0))+1+(SUM(IF(B34=Error,1,0))-1)/2)/(n+1),"")</f>
        <v>0.87272727272727268</v>
      </c>
      <c r="E34" s="5">
        <f t="shared" ca="1" si="1"/>
        <v>1.1393781759359911</v>
      </c>
      <c r="F34" s="1"/>
      <c r="G34" s="1"/>
      <c r="H34" s="1"/>
      <c r="I34" s="1"/>
      <c r="J34" s="1"/>
      <c r="K34" s="1"/>
      <c r="L34" s="113" t="str">
        <f t="shared" ca="1" si="3"/>
        <v/>
      </c>
      <c r="M34" s="5">
        <f t="shared" ca="1" si="2"/>
        <v>0.83011147448849976</v>
      </c>
      <c r="N34" s="112">
        <f>Multiple!H36</f>
        <v>3623</v>
      </c>
      <c r="O34" s="1"/>
      <c r="P34" s="1"/>
    </row>
    <row r="35" spans="2:16" ht="14" x14ac:dyDescent="0.15">
      <c r="B35" s="33">
        <f ca="1">IF(AND(Multiple!H37&lt;&gt;"",Multiple!B37&lt;&gt;"",Multiple!$E$3&lt;&gt;""),Multiple!H37-(IF(AND(Multiple!B37&lt;&gt;"",Inference2!$D$10&lt;&gt;""),Multiple!B37*Inference2!$D$10,0)+(IF(AND(Multiple!C37&lt;&gt;"",Inference2!$D$11&lt;&gt;""),Multiple!C37*Inference2!$D$11,0)+(IF(AND(Multiple!D37&lt;&gt;"",Inference2!$D$12&lt;&gt;""),Multiple!D37*Inference2!$D$12,0)+(IF(AND(Multiple!E37&lt;&gt;"",Inference2!$D$13&lt;&gt;""),Multiple!E37*Inference2!$D$13,0)+(IF(AND(Multiple!F37&lt;&gt;"",Inference2!$D$14&lt;&gt;""),Multiple!F37*Inference2!$D$14,0)+(Inference2!$D$6)))))),"")</f>
        <v>-121.42098800190752</v>
      </c>
      <c r="C35" s="33">
        <f ca="1">IF(AND(Multiple!H37&lt;&gt;"",Multiple!B37&lt;&gt;"",Multiple!$E$3&lt;&gt;""),(IF(AND(Multiple!B37&lt;&gt;"",Inference2!$D$10&lt;&gt;""),Multiple!B37*Inference2!$D$10,0)+(IF(AND(Multiple!C37&lt;&gt;"",Inference2!$D$11&lt;&gt;""),Multiple!C37*Inference2!$D$11,0)+(IF(AND(Multiple!D37&lt;&gt;"",Inference2!$D$12&lt;&gt;""),Multiple!D37*Inference2!$D$12,0)+(IF(AND(Multiple!E37&lt;&gt;"",Inference2!$D$13&lt;&gt;""),Multiple!E37*Inference2!$D$13,0)+(IF(AND(Multiple!F37&lt;&gt;"",Inference2!$D$14&lt;&gt;""),Multiple!F37*Inference2!$D$14,0)+(Inference2!$D$6)))))),"")</f>
        <v>3796.4209880019075</v>
      </c>
      <c r="D35" s="5">
        <f t="array" aca="1" ref="D35" ca="1">IF(B35&lt;&gt;"",(SUM(IF(B35&gt;Error,1,0))+1+(SUM(IF(B35=Error,1,0))-1)/2)/(n+1),"")</f>
        <v>0.38181818181818183</v>
      </c>
      <c r="E35" s="5">
        <f t="shared" ca="1" si="1"/>
        <v>-0.30070905457491998</v>
      </c>
      <c r="F35" s="1"/>
      <c r="G35" s="1"/>
      <c r="H35" s="1"/>
      <c r="I35" s="1"/>
      <c r="J35" s="1"/>
      <c r="K35" s="1"/>
      <c r="L35" s="113" t="str">
        <f t="shared" ca="1" si="3"/>
        <v/>
      </c>
      <c r="M35" s="5">
        <f t="shared" ca="1" si="2"/>
        <v>-0.28015886342820401</v>
      </c>
      <c r="N35" s="112">
        <f>Multiple!H37</f>
        <v>3675</v>
      </c>
      <c r="O35" s="1"/>
      <c r="P35" s="1"/>
    </row>
    <row r="36" spans="2:16" ht="14" x14ac:dyDescent="0.15">
      <c r="B36" s="33">
        <f ca="1">IF(AND(Multiple!H38&lt;&gt;"",Multiple!B38&lt;&gt;"",Multiple!$E$3&lt;&gt;""),Multiple!H38-(IF(AND(Multiple!B38&lt;&gt;"",Inference2!$D$10&lt;&gt;""),Multiple!B38*Inference2!$D$10,0)+(IF(AND(Multiple!C38&lt;&gt;"",Inference2!$D$11&lt;&gt;""),Multiple!C38*Inference2!$D$11,0)+(IF(AND(Multiple!D38&lt;&gt;"",Inference2!$D$12&lt;&gt;""),Multiple!D38*Inference2!$D$12,0)+(IF(AND(Multiple!E38&lt;&gt;"",Inference2!$D$13&lt;&gt;""),Multiple!E38*Inference2!$D$13,0)+(IF(AND(Multiple!F38&lt;&gt;"",Inference2!$D$14&lt;&gt;""),Multiple!F38*Inference2!$D$14,0)+(Inference2!$D$6)))))),"")</f>
        <v>452.74757677772686</v>
      </c>
      <c r="C36" s="33">
        <f ca="1">IF(AND(Multiple!H38&lt;&gt;"",Multiple!B38&lt;&gt;"",Multiple!$E$3&lt;&gt;""),(IF(AND(Multiple!B38&lt;&gt;"",Inference2!$D$10&lt;&gt;""),Multiple!B38*Inference2!$D$10,0)+(IF(AND(Multiple!C38&lt;&gt;"",Inference2!$D$11&lt;&gt;""),Multiple!C38*Inference2!$D$11,0)+(IF(AND(Multiple!D38&lt;&gt;"",Inference2!$D$12&lt;&gt;""),Multiple!D38*Inference2!$D$12,0)+(IF(AND(Multiple!E38&lt;&gt;"",Inference2!$D$13&lt;&gt;""),Multiple!E38*Inference2!$D$13,0)+(IF(AND(Multiple!F38&lt;&gt;"",Inference2!$D$14&lt;&gt;""),Multiple!F38*Inference2!$D$14,0)+(Inference2!$D$6)))))),"")</f>
        <v>3270.2524232222731</v>
      </c>
      <c r="D36" s="5">
        <f t="array" aca="1" ref="D36" ca="1">IF(B36&lt;&gt;"",(SUM(IF(B36&gt;Error,1,0))+1+(SUM(IF(B36=Error,1,0))-1)/2)/(n+1),"")</f>
        <v>0.9</v>
      </c>
      <c r="E36" s="5">
        <f t="shared" ca="1" si="1"/>
        <v>1.2815515655446006</v>
      </c>
      <c r="F36" s="1"/>
      <c r="G36" s="1"/>
      <c r="H36" s="1"/>
      <c r="I36" s="1"/>
      <c r="J36" s="1"/>
      <c r="K36" s="1"/>
      <c r="L36" s="113" t="str">
        <f t="shared" ca="1" si="3"/>
        <v/>
      </c>
      <c r="M36" s="5">
        <f t="shared" ca="1" si="2"/>
        <v>1.0446402110311344</v>
      </c>
      <c r="N36" s="112">
        <f>Multiple!H38</f>
        <v>3723</v>
      </c>
      <c r="O36" s="1"/>
      <c r="P36" s="1"/>
    </row>
    <row r="37" spans="2:16" ht="14" x14ac:dyDescent="0.15">
      <c r="B37" s="33">
        <f ca="1">IF(AND(Multiple!H39&lt;&gt;"",Multiple!B39&lt;&gt;"",Multiple!$E$3&lt;&gt;""),Multiple!H39-(IF(AND(Multiple!B39&lt;&gt;"",Inference2!$D$10&lt;&gt;""),Multiple!B39*Inference2!$D$10,0)+(IF(AND(Multiple!C39&lt;&gt;"",Inference2!$D$11&lt;&gt;""),Multiple!C39*Inference2!$D$11,0)+(IF(AND(Multiple!D39&lt;&gt;"",Inference2!$D$12&lt;&gt;""),Multiple!D39*Inference2!$D$12,0)+(IF(AND(Multiple!E39&lt;&gt;"",Inference2!$D$13&lt;&gt;""),Multiple!E39*Inference2!$D$13,0)+(IF(AND(Multiple!F39&lt;&gt;"",Inference2!$D$14&lt;&gt;""),Multiple!F39*Inference2!$D$14,0)+(Inference2!$D$6)))))),"")</f>
        <v>-574.42619927830492</v>
      </c>
      <c r="C37" s="33">
        <f ca="1">IF(AND(Multiple!H39&lt;&gt;"",Multiple!B39&lt;&gt;"",Multiple!$E$3&lt;&gt;""),(IF(AND(Multiple!B39&lt;&gt;"",Inference2!$D$10&lt;&gt;""),Multiple!B39*Inference2!$D$10,0)+(IF(AND(Multiple!C39&lt;&gt;"",Inference2!$D$11&lt;&gt;""),Multiple!C39*Inference2!$D$11,0)+(IF(AND(Multiple!D39&lt;&gt;"",Inference2!$D$12&lt;&gt;""),Multiple!D39*Inference2!$D$12,0)+(IF(AND(Multiple!E39&lt;&gt;"",Inference2!$D$13&lt;&gt;""),Multiple!E39*Inference2!$D$13,0)+(IF(AND(Multiple!F39&lt;&gt;"",Inference2!$D$14&lt;&gt;""),Multiple!F39*Inference2!$D$14,0)+(Inference2!$D$6)))))),"")</f>
        <v>4304.4261992783049</v>
      </c>
      <c r="D37" s="5">
        <f t="array" aca="1" ref="D37" ca="1">IF(B37&lt;&gt;"",(SUM(IF(B37&gt;Error,1,0))+1+(SUM(IF(B37=Error,1,0))-1)/2)/(n+1),"")</f>
        <v>7.2727272727272724E-2</v>
      </c>
      <c r="E37" s="5">
        <f t="shared" ca="1" si="1"/>
        <v>-1.4557760251170171</v>
      </c>
      <c r="F37" s="1"/>
      <c r="G37" s="1"/>
      <c r="H37" s="1"/>
      <c r="I37" s="1"/>
      <c r="J37" s="1"/>
      <c r="K37" s="1"/>
      <c r="L37" s="113" t="str">
        <f t="shared" ca="1" si="3"/>
        <v/>
      </c>
      <c r="M37" s="5">
        <f t="shared" ca="1" si="2"/>
        <v>-1.3253935234875929</v>
      </c>
      <c r="N37" s="112">
        <f>Multiple!H39</f>
        <v>3730</v>
      </c>
      <c r="O37" s="1"/>
      <c r="P37" s="1"/>
    </row>
    <row r="38" spans="2:16" ht="14" x14ac:dyDescent="0.15">
      <c r="B38" s="33">
        <f ca="1">IF(AND(Multiple!H40&lt;&gt;"",Multiple!B40&lt;&gt;"",Multiple!$E$3&lt;&gt;""),Multiple!H40-(IF(AND(Multiple!B40&lt;&gt;"",Inference2!$D$10&lt;&gt;""),Multiple!B40*Inference2!$D$10,0)+(IF(AND(Multiple!C40&lt;&gt;"",Inference2!$D$11&lt;&gt;""),Multiple!C40*Inference2!$D$11,0)+(IF(AND(Multiple!D40&lt;&gt;"",Inference2!$D$12&lt;&gt;""),Multiple!D40*Inference2!$D$12,0)+(IF(AND(Multiple!E40&lt;&gt;"",Inference2!$D$13&lt;&gt;""),Multiple!E40*Inference2!$D$13,0)+(IF(AND(Multiple!F40&lt;&gt;"",Inference2!$D$14&lt;&gt;""),Multiple!F40*Inference2!$D$14,0)+(Inference2!$D$6)))))),"")</f>
        <v>138.03494345277795</v>
      </c>
      <c r="C38" s="33">
        <f ca="1">IF(AND(Multiple!H40&lt;&gt;"",Multiple!B40&lt;&gt;"",Multiple!$E$3&lt;&gt;""),(IF(AND(Multiple!B40&lt;&gt;"",Inference2!$D$10&lt;&gt;""),Multiple!B40*Inference2!$D$10,0)+(IF(AND(Multiple!C40&lt;&gt;"",Inference2!$D$11&lt;&gt;""),Multiple!C40*Inference2!$D$11,0)+(IF(AND(Multiple!D40&lt;&gt;"",Inference2!$D$12&lt;&gt;""),Multiple!D40*Inference2!$D$12,0)+(IF(AND(Multiple!E40&lt;&gt;"",Inference2!$D$13&lt;&gt;""),Multiple!E40*Inference2!$D$13,0)+(IF(AND(Multiple!F40&lt;&gt;"",Inference2!$D$14&lt;&gt;""),Multiple!F40*Inference2!$D$14,0)+(Inference2!$D$6)))))),"")</f>
        <v>3727.965056547222</v>
      </c>
      <c r="D38" s="5">
        <f t="array" aca="1" ref="D38" ca="1">IF(B38&lt;&gt;"",(SUM(IF(B38&gt;Error,1,0))+1+(SUM(IF(B38=Error,1,0))-1)/2)/(n+1),"")</f>
        <v>0.7</v>
      </c>
      <c r="E38" s="5">
        <f t="shared" ca="1" si="1"/>
        <v>0.52440051270804078</v>
      </c>
      <c r="F38" s="1"/>
      <c r="G38" s="1"/>
      <c r="H38" s="1"/>
      <c r="I38" s="1"/>
      <c r="J38" s="1"/>
      <c r="K38" s="1"/>
      <c r="L38" s="113" t="str">
        <f t="shared" ca="1" si="3"/>
        <v/>
      </c>
      <c r="M38" s="5">
        <f t="shared" ca="1" si="2"/>
        <v>0.3184928199604104</v>
      </c>
      <c r="N38" s="112">
        <f>Multiple!H40</f>
        <v>3866</v>
      </c>
      <c r="O38" s="1"/>
      <c r="P38" s="1"/>
    </row>
    <row r="39" spans="2:16" ht="14" x14ac:dyDescent="0.15">
      <c r="B39" s="33">
        <f ca="1">IF(AND(Multiple!H41&lt;&gt;"",Multiple!B41&lt;&gt;"",Multiple!$E$3&lt;&gt;""),Multiple!H41-(IF(AND(Multiple!B41&lt;&gt;"",Inference2!$D$10&lt;&gt;""),Multiple!B41*Inference2!$D$10,0)+(IF(AND(Multiple!C41&lt;&gt;"",Inference2!$D$11&lt;&gt;""),Multiple!C41*Inference2!$D$11,0)+(IF(AND(Multiple!D41&lt;&gt;"",Inference2!$D$12&lt;&gt;""),Multiple!D41*Inference2!$D$12,0)+(IF(AND(Multiple!E41&lt;&gt;"",Inference2!$D$13&lt;&gt;""),Multiple!E41*Inference2!$D$13,0)+(IF(AND(Multiple!F41&lt;&gt;"",Inference2!$D$14&lt;&gt;""),Multiple!F41*Inference2!$D$14,0)+(Inference2!$D$6)))))),"")</f>
        <v>34.233909309408773</v>
      </c>
      <c r="C39" s="33">
        <f ca="1">IF(AND(Multiple!H41&lt;&gt;"",Multiple!B41&lt;&gt;"",Multiple!$E$3&lt;&gt;""),(IF(AND(Multiple!B41&lt;&gt;"",Inference2!$D$10&lt;&gt;""),Multiple!B41*Inference2!$D$10,0)+(IF(AND(Multiple!C41&lt;&gt;"",Inference2!$D$11&lt;&gt;""),Multiple!C41*Inference2!$D$11,0)+(IF(AND(Multiple!D41&lt;&gt;"",Inference2!$D$12&lt;&gt;""),Multiple!D41*Inference2!$D$12,0)+(IF(AND(Multiple!E41&lt;&gt;"",Inference2!$D$13&lt;&gt;""),Multiple!E41*Inference2!$D$13,0)+(IF(AND(Multiple!F41&lt;&gt;"",Inference2!$D$14&lt;&gt;""),Multiple!F41*Inference2!$D$14,0)+(Inference2!$D$6)))))),"")</f>
        <v>3855.7660906905912</v>
      </c>
      <c r="D39" s="5">
        <f t="array" aca="1" ref="D39" ca="1">IF(B39&lt;&gt;"",(SUM(IF(B39&gt;Error,1,0))+1+(SUM(IF(B39=Error,1,0))-1)/2)/(n+1),"")</f>
        <v>0.60909090909090913</v>
      </c>
      <c r="E39" s="5">
        <f t="shared" ca="1" si="1"/>
        <v>0.27695041320557529</v>
      </c>
      <c r="F39" s="1"/>
      <c r="G39" s="1"/>
      <c r="H39" s="1"/>
      <c r="I39" s="1"/>
      <c r="J39" s="1"/>
      <c r="K39" s="1"/>
      <c r="L39" s="113" t="str">
        <f t="shared" ca="1" si="3"/>
        <v/>
      </c>
      <c r="M39" s="5">
        <f t="shared" ca="1" si="2"/>
        <v>7.898908813587896E-2</v>
      </c>
      <c r="N39" s="112">
        <f>Multiple!H41</f>
        <v>3890</v>
      </c>
      <c r="O39" s="1"/>
      <c r="P39" s="1"/>
    </row>
    <row r="40" spans="2:16" ht="14" x14ac:dyDescent="0.15">
      <c r="B40" s="33">
        <f ca="1">IF(AND(Multiple!H42&lt;&gt;"",Multiple!B42&lt;&gt;"",Multiple!$E$3&lt;&gt;""),Multiple!H42-(IF(AND(Multiple!B42&lt;&gt;"",Inference2!$D$10&lt;&gt;""),Multiple!B42*Inference2!$D$10,0)+(IF(AND(Multiple!C42&lt;&gt;"",Inference2!$D$11&lt;&gt;""),Multiple!C42*Inference2!$D$11,0)+(IF(AND(Multiple!D42&lt;&gt;"",Inference2!$D$12&lt;&gt;""),Multiple!D42*Inference2!$D$12,0)+(IF(AND(Multiple!E42&lt;&gt;"",Inference2!$D$13&lt;&gt;""),Multiple!E42*Inference2!$D$13,0)+(IF(AND(Multiple!F42&lt;&gt;"",Inference2!$D$14&lt;&gt;""),Multiple!F42*Inference2!$D$14,0)+(Inference2!$D$6)))))),"")</f>
        <v>47.022965098030454</v>
      </c>
      <c r="C40" s="33">
        <f ca="1">IF(AND(Multiple!H42&lt;&gt;"",Multiple!B42&lt;&gt;"",Multiple!$E$3&lt;&gt;""),(IF(AND(Multiple!B42&lt;&gt;"",Inference2!$D$10&lt;&gt;""),Multiple!B42*Inference2!$D$10,0)+(IF(AND(Multiple!C42&lt;&gt;"",Inference2!$D$11&lt;&gt;""),Multiple!C42*Inference2!$D$11,0)+(IF(AND(Multiple!D42&lt;&gt;"",Inference2!$D$12&lt;&gt;""),Multiple!D42*Inference2!$D$12,0)+(IF(AND(Multiple!E42&lt;&gt;"",Inference2!$D$13&lt;&gt;""),Multiple!E42*Inference2!$D$13,0)+(IF(AND(Multiple!F42&lt;&gt;"",Inference2!$D$14&lt;&gt;""),Multiple!F42*Inference2!$D$14,0)+(Inference2!$D$6)))))),"")</f>
        <v>3842.9770349019695</v>
      </c>
      <c r="D40" s="5">
        <f t="array" aca="1" ref="D40" ca="1">IF(B40&lt;&gt;"",(SUM(IF(B40&gt;Error,1,0))+1+(SUM(IF(B40=Error,1,0))-1)/2)/(n+1),"")</f>
        <v>0.63636363636363635</v>
      </c>
      <c r="E40" s="5">
        <f t="shared" ca="1" si="1"/>
        <v>0.34875569551704472</v>
      </c>
      <c r="F40" s="1"/>
      <c r="G40" s="1"/>
      <c r="H40" s="1"/>
      <c r="I40" s="1"/>
      <c r="J40" s="1"/>
      <c r="K40" s="1"/>
      <c r="L40" s="113" t="str">
        <f t="shared" ca="1" si="3"/>
        <v/>
      </c>
      <c r="M40" s="5">
        <f t="shared" ca="1" si="2"/>
        <v>0.10849772081150713</v>
      </c>
      <c r="N40" s="112">
        <f>Multiple!H42</f>
        <v>3890</v>
      </c>
      <c r="O40" s="1"/>
      <c r="P40" s="1"/>
    </row>
    <row r="41" spans="2:16" ht="14" x14ac:dyDescent="0.15">
      <c r="B41" s="33">
        <f ca="1">IF(AND(Multiple!H43&lt;&gt;"",Multiple!B43&lt;&gt;"",Multiple!$E$3&lt;&gt;""),Multiple!H43-(IF(AND(Multiple!B43&lt;&gt;"",Inference2!$D$10&lt;&gt;""),Multiple!B43*Inference2!$D$10,0)+(IF(AND(Multiple!C43&lt;&gt;"",Inference2!$D$11&lt;&gt;""),Multiple!C43*Inference2!$D$11,0)+(IF(AND(Multiple!D43&lt;&gt;"",Inference2!$D$12&lt;&gt;""),Multiple!D43*Inference2!$D$12,0)+(IF(AND(Multiple!E43&lt;&gt;"",Inference2!$D$13&lt;&gt;""),Multiple!E43*Inference2!$D$13,0)+(IF(AND(Multiple!F43&lt;&gt;"",Inference2!$D$14&lt;&gt;""),Multiple!F43*Inference2!$D$14,0)+(Inference2!$D$6)))))),"")</f>
        <v>-4.2831168324623832</v>
      </c>
      <c r="C41" s="33">
        <f ca="1">IF(AND(Multiple!H43&lt;&gt;"",Multiple!B43&lt;&gt;"",Multiple!$E$3&lt;&gt;""),(IF(AND(Multiple!B43&lt;&gt;"",Inference2!$D$10&lt;&gt;""),Multiple!B43*Inference2!$D$10,0)+(IF(AND(Multiple!C43&lt;&gt;"",Inference2!$D$11&lt;&gt;""),Multiple!C43*Inference2!$D$11,0)+(IF(AND(Multiple!D43&lt;&gt;"",Inference2!$D$12&lt;&gt;""),Multiple!D43*Inference2!$D$12,0)+(IF(AND(Multiple!E43&lt;&gt;"",Inference2!$D$13&lt;&gt;""),Multiple!E43*Inference2!$D$13,0)+(IF(AND(Multiple!F43&lt;&gt;"",Inference2!$D$14&lt;&gt;""),Multiple!F43*Inference2!$D$14,0)+(Inference2!$D$6)))))),"")</f>
        <v>3897.2831168324624</v>
      </c>
      <c r="D41" s="5">
        <f t="array" aca="1" ref="D41" ca="1">IF(B41&lt;&gt;"",(SUM(IF(B41&gt;Error,1,0))+1+(SUM(IF(B41=Error,1,0))-1)/2)/(n+1),"")</f>
        <v>0.5636363636363636</v>
      </c>
      <c r="E41" s="5">
        <f t="shared" ca="1" si="1"/>
        <v>0.16019524783939418</v>
      </c>
      <c r="F41" s="1"/>
      <c r="G41" s="1"/>
      <c r="H41" s="1"/>
      <c r="I41" s="1"/>
      <c r="J41" s="1"/>
      <c r="K41" s="1"/>
      <c r="L41" s="113" t="str">
        <f t="shared" ca="1" si="3"/>
        <v/>
      </c>
      <c r="M41" s="5">
        <f t="shared" ca="1" si="2"/>
        <v>-9.8825842505417556E-3</v>
      </c>
      <c r="N41" s="112">
        <f>Multiple!H43</f>
        <v>3893</v>
      </c>
      <c r="O41" s="1"/>
      <c r="P41" s="1"/>
    </row>
    <row r="42" spans="2:16" ht="14" x14ac:dyDescent="0.15">
      <c r="B42" s="33">
        <f ca="1">IF(AND(Multiple!H44&lt;&gt;"",Multiple!B44&lt;&gt;"",Multiple!$E$3&lt;&gt;""),Multiple!H44-(IF(AND(Multiple!B44&lt;&gt;"",Inference2!$D$10&lt;&gt;""),Multiple!B44*Inference2!$D$10,0)+(IF(AND(Multiple!C44&lt;&gt;"",Inference2!$D$11&lt;&gt;""),Multiple!C44*Inference2!$D$11,0)+(IF(AND(Multiple!D44&lt;&gt;"",Inference2!$D$12&lt;&gt;""),Multiple!D44*Inference2!$D$12,0)+(IF(AND(Multiple!E44&lt;&gt;"",Inference2!$D$13&lt;&gt;""),Multiple!E44*Inference2!$D$13,0)+(IF(AND(Multiple!F44&lt;&gt;"",Inference2!$D$14&lt;&gt;""),Multiple!F44*Inference2!$D$14,0)+(Inference2!$D$6)))))),"")</f>
        <v>56.233909309408773</v>
      </c>
      <c r="C42" s="33">
        <f ca="1">IF(AND(Multiple!H44&lt;&gt;"",Multiple!B44&lt;&gt;"",Multiple!$E$3&lt;&gt;""),(IF(AND(Multiple!B44&lt;&gt;"",Inference2!$D$10&lt;&gt;""),Multiple!B44*Inference2!$D$10,0)+(IF(AND(Multiple!C44&lt;&gt;"",Inference2!$D$11&lt;&gt;""),Multiple!C44*Inference2!$D$11,0)+(IF(AND(Multiple!D44&lt;&gt;"",Inference2!$D$12&lt;&gt;""),Multiple!D44*Inference2!$D$12,0)+(IF(AND(Multiple!E44&lt;&gt;"",Inference2!$D$13&lt;&gt;""),Multiple!E44*Inference2!$D$13,0)+(IF(AND(Multiple!F44&lt;&gt;"",Inference2!$D$14&lt;&gt;""),Multiple!F44*Inference2!$D$14,0)+(Inference2!$D$6)))))),"")</f>
        <v>3855.7660906905912</v>
      </c>
      <c r="D42" s="5">
        <f t="array" aca="1" ref="D42" ca="1">IF(B42&lt;&gt;"",(SUM(IF(B42&gt;Error,1,0))+1+(SUM(IF(B42=Error,1,0))-1)/2)/(n+1),"")</f>
        <v>0.65454545454545454</v>
      </c>
      <c r="E42" s="5">
        <f t="shared" ca="1" si="1"/>
        <v>0.39762166127650656</v>
      </c>
      <c r="F42" s="1"/>
      <c r="G42" s="1"/>
      <c r="H42" s="1"/>
      <c r="I42" s="1"/>
      <c r="J42" s="1"/>
      <c r="K42" s="1"/>
      <c r="L42" s="113" t="str">
        <f t="shared" ca="1" si="3"/>
        <v/>
      </c>
      <c r="M42" s="5">
        <f t="shared" ca="1" si="2"/>
        <v>0.12975045235178914</v>
      </c>
      <c r="N42" s="112">
        <f>Multiple!H44</f>
        <v>3912</v>
      </c>
      <c r="O42" s="1"/>
      <c r="P42" s="1"/>
    </row>
    <row r="43" spans="2:16" ht="14" x14ac:dyDescent="0.15">
      <c r="B43" s="33">
        <f ca="1">IF(AND(Multiple!H45&lt;&gt;"",Multiple!B45&lt;&gt;"",Multiple!$E$3&lt;&gt;""),Multiple!H45-(IF(AND(Multiple!B45&lt;&gt;"",Inference2!$D$10&lt;&gt;""),Multiple!B45*Inference2!$D$10,0)+(IF(AND(Multiple!C45&lt;&gt;"",Inference2!$D$11&lt;&gt;""),Multiple!C45*Inference2!$D$11,0)+(IF(AND(Multiple!D45&lt;&gt;"",Inference2!$D$12&lt;&gt;""),Multiple!D45*Inference2!$D$12,0)+(IF(AND(Multiple!E45&lt;&gt;"",Inference2!$D$13&lt;&gt;""),Multiple!E45*Inference2!$D$13,0)+(IF(AND(Multiple!F45&lt;&gt;"",Inference2!$D$14&lt;&gt;""),Multiple!F45*Inference2!$D$14,0)+(Inference2!$D$6)))))),"")</f>
        <v>708.43246142842827</v>
      </c>
      <c r="C43" s="33">
        <f ca="1">IF(AND(Multiple!H45&lt;&gt;"",Multiple!B45&lt;&gt;"",Multiple!$E$3&lt;&gt;""),(IF(AND(Multiple!B45&lt;&gt;"",Inference2!$D$10&lt;&gt;""),Multiple!B45*Inference2!$D$10,0)+(IF(AND(Multiple!C45&lt;&gt;"",Inference2!$D$11&lt;&gt;""),Multiple!C45*Inference2!$D$11,0)+(IF(AND(Multiple!D45&lt;&gt;"",Inference2!$D$12&lt;&gt;""),Multiple!D45*Inference2!$D$12,0)+(IF(AND(Multiple!E45&lt;&gt;"",Inference2!$D$13&lt;&gt;""),Multiple!E45*Inference2!$D$13,0)+(IF(AND(Multiple!F45&lt;&gt;"",Inference2!$D$14&lt;&gt;""),Multiple!F45*Inference2!$D$14,0)+(Inference2!$D$6)))))),"")</f>
        <v>3292.5675385715717</v>
      </c>
      <c r="D43" s="5">
        <f t="array" aca="1" ref="D43" ca="1">IF(B43&lt;&gt;"",(SUM(IF(B43&gt;Error,1,0))+1+(SUM(IF(B43=Error,1,0))-1)/2)/(n+1),"")</f>
        <v>0.91818181818181821</v>
      </c>
      <c r="E43" s="5">
        <f t="shared" ca="1" si="1"/>
        <v>1.3929451967300128</v>
      </c>
      <c r="F43" s="1"/>
      <c r="G43" s="1"/>
      <c r="H43" s="1"/>
      <c r="I43" s="1"/>
      <c r="J43" s="1"/>
      <c r="K43" s="1"/>
      <c r="L43" s="113" t="str">
        <f t="shared" ca="1" si="3"/>
        <v/>
      </c>
      <c r="M43" s="5">
        <f t="shared" ca="1" si="2"/>
        <v>1.6345908271337359</v>
      </c>
      <c r="N43" s="112">
        <f>Multiple!H45</f>
        <v>4001</v>
      </c>
      <c r="O43" s="1"/>
      <c r="P43" s="1"/>
    </row>
    <row r="44" spans="2:16" ht="14" x14ac:dyDescent="0.15">
      <c r="B44" s="33">
        <f ca="1">IF(AND(Multiple!H46&lt;&gt;"",Multiple!B46&lt;&gt;"",Multiple!$E$3&lt;&gt;""),Multiple!H46-(IF(AND(Multiple!B46&lt;&gt;"",Inference2!$D$10&lt;&gt;""),Multiple!B46*Inference2!$D$10,0)+(IF(AND(Multiple!C46&lt;&gt;"",Inference2!$D$11&lt;&gt;""),Multiple!C46*Inference2!$D$11,0)+(IF(AND(Multiple!D46&lt;&gt;"",Inference2!$D$12&lt;&gt;""),Multiple!D46*Inference2!$D$12,0)+(IF(AND(Multiple!E46&lt;&gt;"",Inference2!$D$13&lt;&gt;""),Multiple!E46*Inference2!$D$13,0)+(IF(AND(Multiple!F46&lt;&gt;"",Inference2!$D$14&lt;&gt;""),Multiple!F46*Inference2!$D$14,0)+(Inference2!$D$6)))))),"")</f>
        <v>-53.239779955662925</v>
      </c>
      <c r="C44" s="33">
        <f ca="1">IF(AND(Multiple!H46&lt;&gt;"",Multiple!B46&lt;&gt;"",Multiple!$E$3&lt;&gt;""),(IF(AND(Multiple!B46&lt;&gt;"",Inference2!$D$10&lt;&gt;""),Multiple!B46*Inference2!$D$10,0)+(IF(AND(Multiple!C46&lt;&gt;"",Inference2!$D$11&lt;&gt;""),Multiple!C46*Inference2!$D$11,0)+(IF(AND(Multiple!D46&lt;&gt;"",Inference2!$D$12&lt;&gt;""),Multiple!D46*Inference2!$D$12,0)+(IF(AND(Multiple!E46&lt;&gt;"",Inference2!$D$13&lt;&gt;""),Multiple!E46*Inference2!$D$13,0)+(IF(AND(Multiple!F46&lt;&gt;"",Inference2!$D$14&lt;&gt;""),Multiple!F46*Inference2!$D$14,0)+(Inference2!$D$6)))))),"")</f>
        <v>4054.2397799556629</v>
      </c>
      <c r="D44" s="5">
        <f t="array" aca="1" ref="D44" ca="1">IF(B44&lt;&gt;"",(SUM(IF(B44&gt;Error,1,0))+1+(SUM(IF(B44=Error,1,0))-1)/2)/(n+1),"")</f>
        <v>0.49090909090909091</v>
      </c>
      <c r="E44" s="5">
        <f t="shared" ca="1" si="1"/>
        <v>-2.2789502280392185E-2</v>
      </c>
      <c r="F44" s="1"/>
      <c r="G44" s="1"/>
      <c r="H44" s="1"/>
      <c r="I44" s="1"/>
      <c r="J44" s="1"/>
      <c r="K44" s="1"/>
      <c r="L44" s="113" t="str">
        <f t="shared" ca="1" si="3"/>
        <v/>
      </c>
      <c r="M44" s="5">
        <f t="shared" ca="1" si="2"/>
        <v>-0.12284199368656003</v>
      </c>
      <c r="N44" s="112">
        <f>Multiple!H46</f>
        <v>4001</v>
      </c>
      <c r="O44" s="1"/>
      <c r="P44" s="1"/>
    </row>
    <row r="45" spans="2:16" ht="14" x14ac:dyDescent="0.15">
      <c r="B45" s="33">
        <f ca="1">IF(AND(Multiple!H47&lt;&gt;"",Multiple!B47&lt;&gt;"",Multiple!$E$3&lt;&gt;""),Multiple!H47-(IF(AND(Multiple!B47&lt;&gt;"",Inference2!$D$10&lt;&gt;""),Multiple!B47*Inference2!$D$10,0)+(IF(AND(Multiple!C47&lt;&gt;"",Inference2!$D$11&lt;&gt;""),Multiple!C47*Inference2!$D$11,0)+(IF(AND(Multiple!D47&lt;&gt;"",Inference2!$D$12&lt;&gt;""),Multiple!D47*Inference2!$D$12,0)+(IF(AND(Multiple!E47&lt;&gt;"",Inference2!$D$13&lt;&gt;""),Multiple!E47*Inference2!$D$13,0)+(IF(AND(Multiple!F47&lt;&gt;"",Inference2!$D$14&lt;&gt;""),Multiple!F47*Inference2!$D$14,0)+(Inference2!$D$6)))))),"")</f>
        <v>710.43246142842827</v>
      </c>
      <c r="C45" s="33">
        <f ca="1">IF(AND(Multiple!H47&lt;&gt;"",Multiple!B47&lt;&gt;"",Multiple!$E$3&lt;&gt;""),(IF(AND(Multiple!B47&lt;&gt;"",Inference2!$D$10&lt;&gt;""),Multiple!B47*Inference2!$D$10,0)+(IF(AND(Multiple!C47&lt;&gt;"",Inference2!$D$11&lt;&gt;""),Multiple!C47*Inference2!$D$11,0)+(IF(AND(Multiple!D47&lt;&gt;"",Inference2!$D$12&lt;&gt;""),Multiple!D47*Inference2!$D$12,0)+(IF(AND(Multiple!E47&lt;&gt;"",Inference2!$D$13&lt;&gt;""),Multiple!E47*Inference2!$D$13,0)+(IF(AND(Multiple!F47&lt;&gt;"",Inference2!$D$14&lt;&gt;""),Multiple!F47*Inference2!$D$14,0)+(Inference2!$D$6)))))),"")</f>
        <v>3292.5675385715717</v>
      </c>
      <c r="D45" s="5">
        <f t="array" aca="1" ref="D45" ca="1">IF(B45&lt;&gt;"",(SUM(IF(B45&gt;Error,1,0))+1+(SUM(IF(B45=Error,1,0))-1)/2)/(n+1),"")</f>
        <v>0.92727272727272725</v>
      </c>
      <c r="E45" s="5">
        <f t="shared" ca="1" si="1"/>
        <v>1.4557760251170173</v>
      </c>
      <c r="F45" s="1"/>
      <c r="G45" s="1"/>
      <c r="H45" s="1"/>
      <c r="I45" s="1"/>
      <c r="J45" s="1"/>
      <c r="K45" s="1"/>
      <c r="L45" s="113" t="str">
        <f t="shared" ca="1" si="3"/>
        <v/>
      </c>
      <c r="M45" s="5">
        <f t="shared" ca="1" si="2"/>
        <v>1.6392054966079097</v>
      </c>
      <c r="N45" s="112">
        <f>Multiple!H47</f>
        <v>4003</v>
      </c>
      <c r="O45" s="1"/>
      <c r="P45" s="1"/>
    </row>
    <row r="46" spans="2:16" ht="14" x14ac:dyDescent="0.15">
      <c r="B46" s="33">
        <f ca="1">IF(AND(Multiple!H48&lt;&gt;"",Multiple!B48&lt;&gt;"",Multiple!$E$3&lt;&gt;""),Multiple!H48-(IF(AND(Multiple!B48&lt;&gt;"",Inference2!$D$10&lt;&gt;""),Multiple!B48*Inference2!$D$10,0)+(IF(AND(Multiple!C48&lt;&gt;"",Inference2!$D$11&lt;&gt;""),Multiple!C48*Inference2!$D$11,0)+(IF(AND(Multiple!D48&lt;&gt;"",Inference2!$D$12&lt;&gt;""),Multiple!D48*Inference2!$D$12,0)+(IF(AND(Multiple!E48&lt;&gt;"",Inference2!$D$13&lt;&gt;""),Multiple!E48*Inference2!$D$13,0)+(IF(AND(Multiple!F48&lt;&gt;"",Inference2!$D$14&lt;&gt;""),Multiple!F48*Inference2!$D$14,0)+(Inference2!$D$6)))))),"")</f>
        <v>-144.93762804853486</v>
      </c>
      <c r="C46" s="33">
        <f ca="1">IF(AND(Multiple!H48&lt;&gt;"",Multiple!B48&lt;&gt;"",Multiple!$E$3&lt;&gt;""),(IF(AND(Multiple!B48&lt;&gt;"",Inference2!$D$10&lt;&gt;""),Multiple!B48*Inference2!$D$10,0)+(IF(AND(Multiple!C48&lt;&gt;"",Inference2!$D$11&lt;&gt;""),Multiple!C48*Inference2!$D$11,0)+(IF(AND(Multiple!D48&lt;&gt;"",Inference2!$D$12&lt;&gt;""),Multiple!D48*Inference2!$D$12,0)+(IF(AND(Multiple!E48&lt;&gt;"",Inference2!$D$13&lt;&gt;""),Multiple!E48*Inference2!$D$13,0)+(IF(AND(Multiple!F48&lt;&gt;"",Inference2!$D$14&lt;&gt;""),Multiple!F48*Inference2!$D$14,0)+(Inference2!$D$6)))))),"")</f>
        <v>4148.9376280485349</v>
      </c>
      <c r="D46" s="5">
        <f t="array" aca="1" ref="D46" ca="1">IF(B46&lt;&gt;"",(SUM(IF(B46&gt;Error,1,0))+1+(SUM(IF(B46=Error,1,0))-1)/2)/(n+1),"")</f>
        <v>0.34545454545454546</v>
      </c>
      <c r="E46" s="5">
        <f t="shared" ca="1" si="1"/>
        <v>-0.39762166127650656</v>
      </c>
      <c r="F46" s="1"/>
      <c r="G46" s="1"/>
      <c r="H46" s="1"/>
      <c r="I46" s="1"/>
      <c r="J46" s="1"/>
      <c r="K46" s="1"/>
      <c r="L46" s="113" t="str">
        <f t="shared" ca="1" si="3"/>
        <v/>
      </c>
      <c r="M46" s="5">
        <f t="shared" ca="1" si="2"/>
        <v>-0.33441962390735447</v>
      </c>
      <c r="N46" s="112">
        <f>Multiple!H48</f>
        <v>4004</v>
      </c>
      <c r="O46" s="1"/>
      <c r="P46" s="1"/>
    </row>
    <row r="47" spans="2:16" ht="14" x14ac:dyDescent="0.15">
      <c r="B47" s="33">
        <f ca="1">IF(AND(Multiple!H49&lt;&gt;"",Multiple!B49&lt;&gt;"",Multiple!$E$3&lt;&gt;""),Multiple!H49-(IF(AND(Multiple!B49&lt;&gt;"",Inference2!$D$10&lt;&gt;""),Multiple!B49*Inference2!$D$10,0)+(IF(AND(Multiple!C49&lt;&gt;"",Inference2!$D$11&lt;&gt;""),Multiple!C49*Inference2!$D$11,0)+(IF(AND(Multiple!D49&lt;&gt;"",Inference2!$D$12&lt;&gt;""),Multiple!D49*Inference2!$D$12,0)+(IF(AND(Multiple!E49&lt;&gt;"",Inference2!$D$13&lt;&gt;""),Multiple!E49*Inference2!$D$13,0)+(IF(AND(Multiple!F49&lt;&gt;"",Inference2!$D$14&lt;&gt;""),Multiple!F49*Inference2!$D$14,0)+(Inference2!$D$6)))))),"")</f>
        <v>727.21188020766886</v>
      </c>
      <c r="C47" s="33">
        <f ca="1">IF(AND(Multiple!H49&lt;&gt;"",Multiple!B49&lt;&gt;"",Multiple!$E$3&lt;&gt;""),(IF(AND(Multiple!B49&lt;&gt;"",Inference2!$D$10&lt;&gt;""),Multiple!B49*Inference2!$D$10,0)+(IF(AND(Multiple!C49&lt;&gt;"",Inference2!$D$11&lt;&gt;""),Multiple!C49*Inference2!$D$11,0)+(IF(AND(Multiple!D49&lt;&gt;"",Inference2!$D$12&lt;&gt;""),Multiple!D49*Inference2!$D$12,0)+(IF(AND(Multiple!E49&lt;&gt;"",Inference2!$D$13&lt;&gt;""),Multiple!E49*Inference2!$D$13,0)+(IF(AND(Multiple!F49&lt;&gt;"",Inference2!$D$14&lt;&gt;""),Multiple!F49*Inference2!$D$14,0)+(Inference2!$D$6)))))),"")</f>
        <v>3282.7881197923311</v>
      </c>
      <c r="D47" s="5">
        <f t="array" aca="1" ref="D47" ca="1">IF(B47&lt;&gt;"",(SUM(IF(B47&gt;Error,1,0))+1+(SUM(IF(B47=Error,1,0))-1)/2)/(n+1),"")</f>
        <v>0.9363636363636364</v>
      </c>
      <c r="E47" s="5">
        <f t="shared" ca="1" si="1"/>
        <v>1.5249453577626171</v>
      </c>
      <c r="F47" s="1"/>
      <c r="G47" s="1"/>
      <c r="H47" s="1"/>
      <c r="I47" s="1"/>
      <c r="J47" s="1"/>
      <c r="K47" s="1"/>
      <c r="L47" s="113" t="str">
        <f t="shared" ca="1" si="3"/>
        <v/>
      </c>
      <c r="M47" s="5">
        <f t="shared" ca="1" si="2"/>
        <v>1.6779212324253785</v>
      </c>
      <c r="N47" s="112">
        <f>Multiple!H49</f>
        <v>4010</v>
      </c>
      <c r="O47" s="1"/>
      <c r="P47" s="1"/>
    </row>
    <row r="48" spans="2:16" ht="14" x14ac:dyDescent="0.15">
      <c r="B48" s="33">
        <f ca="1">IF(AND(Multiple!H50&lt;&gt;"",Multiple!B50&lt;&gt;"",Multiple!$E$3&lt;&gt;""),Multiple!H50-(IF(AND(Multiple!B50&lt;&gt;"",Inference2!$D$10&lt;&gt;""),Multiple!B50*Inference2!$D$10,0)+(IF(AND(Multiple!C50&lt;&gt;"",Inference2!$D$11&lt;&gt;""),Multiple!C50*Inference2!$D$11,0)+(IF(AND(Multiple!D50&lt;&gt;"",Inference2!$D$12&lt;&gt;""),Multiple!D50*Inference2!$D$12,0)+(IF(AND(Multiple!E50&lt;&gt;"",Inference2!$D$13&lt;&gt;""),Multiple!E50*Inference2!$D$13,0)+(IF(AND(Multiple!F50&lt;&gt;"",Inference2!$D$14&lt;&gt;""),Multiple!F50*Inference2!$D$14,0)+(Inference2!$D$6)))))),"")</f>
        <v>-127.84030326157699</v>
      </c>
      <c r="C48" s="33">
        <f ca="1">IF(AND(Multiple!H50&lt;&gt;"",Multiple!B50&lt;&gt;"",Multiple!$E$3&lt;&gt;""),(IF(AND(Multiple!B50&lt;&gt;"",Inference2!$D$10&lt;&gt;""),Multiple!B50*Inference2!$D$10,0)+(IF(AND(Multiple!C50&lt;&gt;"",Inference2!$D$11&lt;&gt;""),Multiple!C50*Inference2!$D$11,0)+(IF(AND(Multiple!D50&lt;&gt;"",Inference2!$D$12&lt;&gt;""),Multiple!D50*Inference2!$D$12,0)+(IF(AND(Multiple!E50&lt;&gt;"",Inference2!$D$13&lt;&gt;""),Multiple!E50*Inference2!$D$13,0)+(IF(AND(Multiple!F50&lt;&gt;"",Inference2!$D$14&lt;&gt;""),Multiple!F50*Inference2!$D$14,0)+(Inference2!$D$6)))))),"")</f>
        <v>4143.840303261577</v>
      </c>
      <c r="D48" s="5">
        <f t="array" aca="1" ref="D48" ca="1">IF(B48&lt;&gt;"",(SUM(IF(B48&gt;Error,1,0))+1+(SUM(IF(B48=Error,1,0))-1)/2)/(n+1),"")</f>
        <v>0.35454545454545455</v>
      </c>
      <c r="E48" s="5">
        <f t="shared" ca="1" si="1"/>
        <v>-0.3730773052177675</v>
      </c>
      <c r="F48" s="1"/>
      <c r="G48" s="1"/>
      <c r="H48" s="1"/>
      <c r="I48" s="1"/>
      <c r="J48" s="1"/>
      <c r="K48" s="1"/>
      <c r="L48" s="113" t="str">
        <f t="shared" ca="1" si="3"/>
        <v/>
      </c>
      <c r="M48" s="5">
        <f t="shared" ca="1" si="2"/>
        <v>-0.29497037251515096</v>
      </c>
      <c r="N48" s="112">
        <f>Multiple!H50</f>
        <v>4016</v>
      </c>
      <c r="O48" s="1"/>
      <c r="P48" s="1"/>
    </row>
    <row r="49" spans="2:16" ht="14" x14ac:dyDescent="0.15">
      <c r="B49" s="33">
        <f ca="1">IF(AND(Multiple!H51&lt;&gt;"",Multiple!B51&lt;&gt;"",Multiple!$E$3&lt;&gt;""),Multiple!H51-(IF(AND(Multiple!B51&lt;&gt;"",Inference2!$D$10&lt;&gt;""),Multiple!B51*Inference2!$D$10,0)+(IF(AND(Multiple!C51&lt;&gt;"",Inference2!$D$11&lt;&gt;""),Multiple!C51*Inference2!$D$11,0)+(IF(AND(Multiple!D51&lt;&gt;"",Inference2!$D$12&lt;&gt;""),Multiple!D51*Inference2!$D$12,0)+(IF(AND(Multiple!E51&lt;&gt;"",Inference2!$D$13&lt;&gt;""),Multiple!E51*Inference2!$D$13,0)+(IF(AND(Multiple!F51&lt;&gt;"",Inference2!$D$14&lt;&gt;""),Multiple!F51*Inference2!$D$14,0)+(Inference2!$D$6)))))),"")</f>
        <v>247.62905716724117</v>
      </c>
      <c r="C49" s="33">
        <f ca="1">IF(AND(Multiple!H51&lt;&gt;"",Multiple!B51&lt;&gt;"",Multiple!$E$3&lt;&gt;""),(IF(AND(Multiple!B51&lt;&gt;"",Inference2!$D$10&lt;&gt;""),Multiple!B51*Inference2!$D$10,0)+(IF(AND(Multiple!C51&lt;&gt;"",Inference2!$D$11&lt;&gt;""),Multiple!C51*Inference2!$D$11,0)+(IF(AND(Multiple!D51&lt;&gt;"",Inference2!$D$12&lt;&gt;""),Multiple!D51*Inference2!$D$12,0)+(IF(AND(Multiple!E51&lt;&gt;"",Inference2!$D$13&lt;&gt;""),Multiple!E51*Inference2!$D$13,0)+(IF(AND(Multiple!F51&lt;&gt;"",Inference2!$D$14&lt;&gt;""),Multiple!F51*Inference2!$D$14,0)+(Inference2!$D$6)))))),"")</f>
        <v>3822.3709428327588</v>
      </c>
      <c r="D49" s="5">
        <f t="array" aca="1" ref="D49" ca="1">IF(B49&lt;&gt;"",(SUM(IF(B49&gt;Error,1,0))+1+(SUM(IF(B49=Error,1,0))-1)/2)/(n+1),"")</f>
        <v>0.80909090909090908</v>
      </c>
      <c r="E49" s="5">
        <f t="shared" ca="1" si="1"/>
        <v>0.87455114194530725</v>
      </c>
      <c r="F49" s="1"/>
      <c r="G49" s="1"/>
      <c r="H49" s="1"/>
      <c r="I49" s="1"/>
      <c r="J49" s="1"/>
      <c r="K49" s="1"/>
      <c r="L49" s="113" t="str">
        <f t="shared" ca="1" si="3"/>
        <v/>
      </c>
      <c r="M49" s="5">
        <f t="shared" ca="1" si="2"/>
        <v>0.57136312551403523</v>
      </c>
      <c r="N49" s="112">
        <f>Multiple!H51</f>
        <v>4070</v>
      </c>
      <c r="O49" s="1"/>
      <c r="P49" s="1"/>
    </row>
    <row r="50" spans="2:16" ht="14" x14ac:dyDescent="0.15">
      <c r="B50" s="33">
        <f ca="1">IF(AND(Multiple!H52&lt;&gt;"",Multiple!B52&lt;&gt;"",Multiple!$E$3&lt;&gt;""),Multiple!H52-(IF(AND(Multiple!B52&lt;&gt;"",Inference2!$D$10&lt;&gt;""),Multiple!B52*Inference2!$D$10,0)+(IF(AND(Multiple!C52&lt;&gt;"",Inference2!$D$11&lt;&gt;""),Multiple!C52*Inference2!$D$11,0)+(IF(AND(Multiple!D52&lt;&gt;"",Inference2!$D$12&lt;&gt;""),Multiple!D52*Inference2!$D$12,0)+(IF(AND(Multiple!E52&lt;&gt;"",Inference2!$D$13&lt;&gt;""),Multiple!E52*Inference2!$D$13,0)+(IF(AND(Multiple!F52&lt;&gt;"",Inference2!$D$14&lt;&gt;""),Multiple!F52*Inference2!$D$14,0)+(Inference2!$D$6)))))),"")</f>
        <v>429.45432116381789</v>
      </c>
      <c r="C50" s="33">
        <f ca="1">IF(AND(Multiple!H52&lt;&gt;"",Multiple!B52&lt;&gt;"",Multiple!$E$3&lt;&gt;""),(IF(AND(Multiple!B52&lt;&gt;"",Inference2!$D$10&lt;&gt;""),Multiple!B52*Inference2!$D$10,0)+(IF(AND(Multiple!C52&lt;&gt;"",Inference2!$D$11&lt;&gt;""),Multiple!C52*Inference2!$D$11,0)+(IF(AND(Multiple!D52&lt;&gt;"",Inference2!$D$12&lt;&gt;""),Multiple!D52*Inference2!$D$12,0)+(IF(AND(Multiple!E52&lt;&gt;"",Inference2!$D$13&lt;&gt;""),Multiple!E52*Inference2!$D$13,0)+(IF(AND(Multiple!F52&lt;&gt;"",Inference2!$D$14&lt;&gt;""),Multiple!F52*Inference2!$D$14,0)+(Inference2!$D$6)))))),"")</f>
        <v>3644.5456788361821</v>
      </c>
      <c r="D50" s="5">
        <f t="array" aca="1" ref="D50" ca="1">IF(B50&lt;&gt;"",(SUM(IF(B50&gt;Error,1,0))+1+(SUM(IF(B50=Error,1,0))-1)/2)/(n+1),"")</f>
        <v>0.89090909090909087</v>
      </c>
      <c r="E50" s="5">
        <f t="shared" ca="1" si="1"/>
        <v>1.2313772057634214</v>
      </c>
      <c r="F50" s="1"/>
      <c r="G50" s="1"/>
      <c r="H50" s="1"/>
      <c r="I50" s="1"/>
      <c r="J50" s="1"/>
      <c r="K50" s="1"/>
      <c r="L50" s="113" t="str">
        <f t="shared" ca="1" si="3"/>
        <v/>
      </c>
      <c r="M50" s="5">
        <f t="shared" ca="1" si="2"/>
        <v>0.99089487321331937</v>
      </c>
      <c r="N50" s="112">
        <f>Multiple!H52</f>
        <v>4074</v>
      </c>
      <c r="O50" s="1"/>
      <c r="P50" s="1"/>
    </row>
    <row r="51" spans="2:16" ht="14" x14ac:dyDescent="0.15">
      <c r="B51" s="33">
        <f ca="1">IF(AND(Multiple!H53&lt;&gt;"",Multiple!B53&lt;&gt;"",Multiple!$E$3&lt;&gt;""),Multiple!H53-(IF(AND(Multiple!B53&lt;&gt;"",Inference2!$D$10&lt;&gt;""),Multiple!B53*Inference2!$D$10,0)+(IF(AND(Multiple!C53&lt;&gt;"",Inference2!$D$11&lt;&gt;""),Multiple!C53*Inference2!$D$11,0)+(IF(AND(Multiple!D53&lt;&gt;"",Inference2!$D$12&lt;&gt;""),Multiple!D53*Inference2!$D$12,0)+(IF(AND(Multiple!E53&lt;&gt;"",Inference2!$D$13&lt;&gt;""),Multiple!E53*Inference2!$D$13,0)+(IF(AND(Multiple!F53&lt;&gt;"",Inference2!$D$14&lt;&gt;""),Multiple!F53*Inference2!$D$14,0)+(Inference2!$D$6)))))),"")</f>
        <v>428.28379766574699</v>
      </c>
      <c r="C51" s="33">
        <f ca="1">IF(AND(Multiple!H53&lt;&gt;"",Multiple!B53&lt;&gt;"",Multiple!$E$3&lt;&gt;""),(IF(AND(Multiple!B53&lt;&gt;"",Inference2!$D$10&lt;&gt;""),Multiple!B53*Inference2!$D$10,0)+(IF(AND(Multiple!C53&lt;&gt;"",Inference2!$D$11&lt;&gt;""),Multiple!C53*Inference2!$D$11,0)+(IF(AND(Multiple!D53&lt;&gt;"",Inference2!$D$12&lt;&gt;""),Multiple!D53*Inference2!$D$12,0)+(IF(AND(Multiple!E53&lt;&gt;"",Inference2!$D$13&lt;&gt;""),Multiple!E53*Inference2!$D$13,0)+(IF(AND(Multiple!F53&lt;&gt;"",Inference2!$D$14&lt;&gt;""),Multiple!F53*Inference2!$D$14,0)+(Inference2!$D$6)))))),"")</f>
        <v>3645.716202334253</v>
      </c>
      <c r="D51" s="5">
        <f t="array" aca="1" ref="D51" ca="1">IF(B51&lt;&gt;"",(SUM(IF(B51&gt;Error,1,0))+1+(SUM(IF(B51=Error,1,0))-1)/2)/(n+1),"")</f>
        <v>0.88181818181818183</v>
      </c>
      <c r="E51" s="5">
        <f t="shared" ca="1" si="1"/>
        <v>1.1841248707343368</v>
      </c>
      <c r="F51" s="1"/>
      <c r="G51" s="1"/>
      <c r="H51" s="1"/>
      <c r="I51" s="1"/>
      <c r="J51" s="1"/>
      <c r="K51" s="1"/>
      <c r="L51" s="113" t="str">
        <f t="shared" ca="1" si="3"/>
        <v/>
      </c>
      <c r="M51" s="5">
        <f t="shared" ca="1" si="2"/>
        <v>0.98819408368564399</v>
      </c>
      <c r="N51" s="112">
        <f>Multiple!H53</f>
        <v>4074</v>
      </c>
      <c r="O51" s="1"/>
      <c r="P51" s="1"/>
    </row>
    <row r="52" spans="2:16" ht="14" x14ac:dyDescent="0.15">
      <c r="B52" s="33">
        <f ca="1">IF(AND(Multiple!H54&lt;&gt;"",Multiple!B54&lt;&gt;"",Multiple!$E$3&lt;&gt;""),Multiple!H54-(IF(AND(Multiple!B54&lt;&gt;"",Inference2!$D$10&lt;&gt;""),Multiple!B54*Inference2!$D$10,0)+(IF(AND(Multiple!C54&lt;&gt;"",Inference2!$D$11&lt;&gt;""),Multiple!C54*Inference2!$D$11,0)+(IF(AND(Multiple!D54&lt;&gt;"",Inference2!$D$12&lt;&gt;""),Multiple!D54*Inference2!$D$12,0)+(IF(AND(Multiple!E54&lt;&gt;"",Inference2!$D$13&lt;&gt;""),Multiple!E54*Inference2!$D$13,0)+(IF(AND(Multiple!F54&lt;&gt;"",Inference2!$D$14&lt;&gt;""),Multiple!F54*Inference2!$D$14,0)+(Inference2!$D$6)))))),"")</f>
        <v>-24.763652448495122</v>
      </c>
      <c r="C52" s="33">
        <f ca="1">IF(AND(Multiple!H54&lt;&gt;"",Multiple!B54&lt;&gt;"",Multiple!$E$3&lt;&gt;""),(IF(AND(Multiple!B54&lt;&gt;"",Inference2!$D$10&lt;&gt;""),Multiple!B54*Inference2!$D$10,0)+(IF(AND(Multiple!C54&lt;&gt;"",Inference2!$D$11&lt;&gt;""),Multiple!C54*Inference2!$D$11,0)+(IF(AND(Multiple!D54&lt;&gt;"",Inference2!$D$12&lt;&gt;""),Multiple!D54*Inference2!$D$12,0)+(IF(AND(Multiple!E54&lt;&gt;"",Inference2!$D$13&lt;&gt;""),Multiple!E54*Inference2!$D$13,0)+(IF(AND(Multiple!F54&lt;&gt;"",Inference2!$D$14&lt;&gt;""),Multiple!F54*Inference2!$D$14,0)+(Inference2!$D$6)))))),"")</f>
        <v>4125.7636524484951</v>
      </c>
      <c r="D52" s="5">
        <f t="array" aca="1" ref="D52" ca="1">IF(B52&lt;&gt;"",(SUM(IF(B52&gt;Error,1,0))+1+(SUM(IF(B52=Error,1,0))-1)/2)/(n+1),"")</f>
        <v>0.51818181818181819</v>
      </c>
      <c r="E52" s="5">
        <f t="shared" ca="1" si="1"/>
        <v>4.5590848238853031E-2</v>
      </c>
      <c r="F52" s="1"/>
      <c r="G52" s="1"/>
      <c r="H52" s="1"/>
      <c r="I52" s="1"/>
      <c r="J52" s="1"/>
      <c r="K52" s="1"/>
      <c r="L52" s="113" t="str">
        <f t="shared" ca="1" si="3"/>
        <v/>
      </c>
      <c r="M52" s="5">
        <f t="shared" ca="1" si="2"/>
        <v>-5.7138035511558043E-2</v>
      </c>
      <c r="N52" s="112">
        <f>Multiple!H54</f>
        <v>4101</v>
      </c>
      <c r="O52" s="1"/>
      <c r="P52" s="1"/>
    </row>
    <row r="53" spans="2:16" ht="14" x14ac:dyDescent="0.15">
      <c r="B53" s="33">
        <f ca="1">IF(AND(Multiple!H55&lt;&gt;"",Multiple!B55&lt;&gt;"",Multiple!$E$3&lt;&gt;""),Multiple!H55-(IF(AND(Multiple!B55&lt;&gt;"",Inference2!$D$10&lt;&gt;""),Multiple!B55*Inference2!$D$10,0)+(IF(AND(Multiple!C55&lt;&gt;"",Inference2!$D$11&lt;&gt;""),Multiple!C55*Inference2!$D$11,0)+(IF(AND(Multiple!D55&lt;&gt;"",Inference2!$D$12&lt;&gt;""),Multiple!D55*Inference2!$D$12,0)+(IF(AND(Multiple!E55&lt;&gt;"",Inference2!$D$13&lt;&gt;""),Multiple!E55*Inference2!$D$13,0)+(IF(AND(Multiple!F55&lt;&gt;"",Inference2!$D$14&lt;&gt;""),Multiple!F55*Inference2!$D$14,0)+(Inference2!$D$6)))))),"")</f>
        <v>-4.8137101711845389</v>
      </c>
      <c r="C53" s="33">
        <f ca="1">IF(AND(Multiple!H55&lt;&gt;"",Multiple!B55&lt;&gt;"",Multiple!$E$3&lt;&gt;""),(IF(AND(Multiple!B55&lt;&gt;"",Inference2!$D$10&lt;&gt;""),Multiple!B55*Inference2!$D$10,0)+(IF(AND(Multiple!C55&lt;&gt;"",Inference2!$D$11&lt;&gt;""),Multiple!C55*Inference2!$D$11,0)+(IF(AND(Multiple!D55&lt;&gt;"",Inference2!$D$12&lt;&gt;""),Multiple!D55*Inference2!$D$12,0)+(IF(AND(Multiple!E55&lt;&gt;"",Inference2!$D$13&lt;&gt;""),Multiple!E55*Inference2!$D$13,0)+(IF(AND(Multiple!F55&lt;&gt;"",Inference2!$D$14&lt;&gt;""),Multiple!F55*Inference2!$D$14,0)+(Inference2!$D$6)))))),"")</f>
        <v>4114.8137101711845</v>
      </c>
      <c r="D53" s="5">
        <f t="array" aca="1" ref="D53" ca="1">IF(B53&lt;&gt;"",(SUM(IF(B53&gt;Error,1,0))+1+(SUM(IF(B53=Error,1,0))-1)/2)/(n+1),"")</f>
        <v>0.55454545454545456</v>
      </c>
      <c r="E53" s="5">
        <f t="shared" ca="1" si="1"/>
        <v>0.13715397341136848</v>
      </c>
      <c r="F53" s="1"/>
      <c r="G53" s="1"/>
      <c r="H53" s="1"/>
      <c r="I53" s="1"/>
      <c r="J53" s="1"/>
      <c r="K53" s="1"/>
      <c r="L53" s="113" t="str">
        <f t="shared" ca="1" si="3"/>
        <v/>
      </c>
      <c r="M53" s="5">
        <f t="shared" ca="1" si="2"/>
        <v>-1.1106840692242262E-2</v>
      </c>
      <c r="N53" s="112">
        <f>Multiple!H55</f>
        <v>4110</v>
      </c>
      <c r="O53" s="1"/>
      <c r="P53" s="1"/>
    </row>
    <row r="54" spans="2:16" ht="14" x14ac:dyDescent="0.15">
      <c r="B54" s="33">
        <f ca="1">IF(AND(Multiple!H56&lt;&gt;"",Multiple!B56&lt;&gt;"",Multiple!$E$3&lt;&gt;""),Multiple!H56-(IF(AND(Multiple!B56&lt;&gt;"",Inference2!$D$10&lt;&gt;""),Multiple!B56*Inference2!$D$10,0)+(IF(AND(Multiple!C56&lt;&gt;"",Inference2!$D$11&lt;&gt;""),Multiple!C56*Inference2!$D$11,0)+(IF(AND(Multiple!D56&lt;&gt;"",Inference2!$D$12&lt;&gt;""),Multiple!D56*Inference2!$D$12,0)+(IF(AND(Multiple!E56&lt;&gt;"",Inference2!$D$13&lt;&gt;""),Multiple!E56*Inference2!$D$13,0)+(IF(AND(Multiple!F56&lt;&gt;"",Inference2!$D$14&lt;&gt;""),Multiple!F56*Inference2!$D$14,0)+(Inference2!$D$6)))))),"")</f>
        <v>-94.169526180492539</v>
      </c>
      <c r="C54" s="33">
        <f ca="1">IF(AND(Multiple!H56&lt;&gt;"",Multiple!B56&lt;&gt;"",Multiple!$E$3&lt;&gt;""),(IF(AND(Multiple!B56&lt;&gt;"",Inference2!$D$10&lt;&gt;""),Multiple!B56*Inference2!$D$10,0)+(IF(AND(Multiple!C56&lt;&gt;"",Inference2!$D$11&lt;&gt;""),Multiple!C56*Inference2!$D$11,0)+(IF(AND(Multiple!D56&lt;&gt;"",Inference2!$D$12&lt;&gt;""),Multiple!D56*Inference2!$D$12,0)+(IF(AND(Multiple!E56&lt;&gt;"",Inference2!$D$13&lt;&gt;""),Multiple!E56*Inference2!$D$13,0)+(IF(AND(Multiple!F56&lt;&gt;"",Inference2!$D$14&lt;&gt;""),Multiple!F56*Inference2!$D$14,0)+(Inference2!$D$6)))))),"")</f>
        <v>4205.1695261804925</v>
      </c>
      <c r="D54" s="5">
        <f t="array" aca="1" ref="D54" ca="1">IF(B54&lt;&gt;"",(SUM(IF(B54&gt;Error,1,0))+1+(SUM(IF(B54=Error,1,0))-1)/2)/(n+1),"")</f>
        <v>0.43636363636363634</v>
      </c>
      <c r="E54" s="5">
        <f t="shared" ca="1" si="1"/>
        <v>-0.16019524783939429</v>
      </c>
      <c r="F54" s="1"/>
      <c r="G54" s="1"/>
      <c r="H54" s="1"/>
      <c r="I54" s="1"/>
      <c r="J54" s="1"/>
      <c r="K54" s="1"/>
      <c r="L54" s="113" t="str">
        <f t="shared" ca="1" si="3"/>
        <v/>
      </c>
      <c r="M54" s="5">
        <f t="shared" ca="1" si="2"/>
        <v>-0.2172806189312578</v>
      </c>
      <c r="N54" s="112">
        <f>Multiple!H56</f>
        <v>4111</v>
      </c>
      <c r="O54" s="1"/>
      <c r="P54" s="1"/>
    </row>
    <row r="55" spans="2:16" ht="14" x14ac:dyDescent="0.15">
      <c r="B55" s="33">
        <f ca="1">IF(AND(Multiple!H57&lt;&gt;"",Multiple!B57&lt;&gt;"",Multiple!$E$3&lt;&gt;""),Multiple!H57-(IF(AND(Multiple!B57&lt;&gt;"",Inference2!$D$10&lt;&gt;""),Multiple!B57*Inference2!$D$10,0)+(IF(AND(Multiple!C57&lt;&gt;"",Inference2!$D$11&lt;&gt;""),Multiple!C57*Inference2!$D$11,0)+(IF(AND(Multiple!D57&lt;&gt;"",Inference2!$D$12&lt;&gt;""),Multiple!D57*Inference2!$D$12,0)+(IF(AND(Multiple!E57&lt;&gt;"",Inference2!$D$13&lt;&gt;""),Multiple!E57*Inference2!$D$13,0)+(IF(AND(Multiple!F57&lt;&gt;"",Inference2!$D$14&lt;&gt;""),Multiple!F57*Inference2!$D$14,0)+(Inference2!$D$6)))))),"")</f>
        <v>-49.642863029241198</v>
      </c>
      <c r="C55" s="33">
        <f ca="1">IF(AND(Multiple!H57&lt;&gt;"",Multiple!B57&lt;&gt;"",Multiple!$E$3&lt;&gt;""),(IF(AND(Multiple!B57&lt;&gt;"",Inference2!$D$10&lt;&gt;""),Multiple!B57*Inference2!$D$10,0)+(IF(AND(Multiple!C57&lt;&gt;"",Inference2!$D$11&lt;&gt;""),Multiple!C57*Inference2!$D$11,0)+(IF(AND(Multiple!D57&lt;&gt;"",Inference2!$D$12&lt;&gt;""),Multiple!D57*Inference2!$D$12,0)+(IF(AND(Multiple!E57&lt;&gt;"",Inference2!$D$13&lt;&gt;""),Multiple!E57*Inference2!$D$13,0)+(IF(AND(Multiple!F57&lt;&gt;"",Inference2!$D$14&lt;&gt;""),Multiple!F57*Inference2!$D$14,0)+(Inference2!$D$6)))))),"")</f>
        <v>4160.6428630292412</v>
      </c>
      <c r="D55" s="5">
        <f t="array" aca="1" ref="D55" ca="1">IF(B55&lt;&gt;"",(SUM(IF(B55&gt;Error,1,0))+1+(SUM(IF(B55=Error,1,0))-1)/2)/(n+1),"")</f>
        <v>0.5</v>
      </c>
      <c r="E55" s="5">
        <f t="shared" ca="1" si="1"/>
        <v>0</v>
      </c>
      <c r="F55" s="1"/>
      <c r="G55" s="1"/>
      <c r="H55" s="1"/>
      <c r="I55" s="1"/>
      <c r="J55" s="1"/>
      <c r="K55" s="1"/>
      <c r="L55" s="113" t="str">
        <f t="shared" ca="1" si="3"/>
        <v/>
      </c>
      <c r="M55" s="5">
        <f t="shared" ca="1" si="2"/>
        <v>-0.1145427023158116</v>
      </c>
      <c r="N55" s="112">
        <f>Multiple!H57</f>
        <v>4111</v>
      </c>
      <c r="O55" s="1"/>
      <c r="P55" s="1"/>
    </row>
    <row r="56" spans="2:16" ht="14" x14ac:dyDescent="0.15">
      <c r="B56" s="33">
        <f ca="1">IF(AND(Multiple!H58&lt;&gt;"",Multiple!B58&lt;&gt;"",Multiple!$E$3&lt;&gt;""),Multiple!H58-(IF(AND(Multiple!B58&lt;&gt;"",Inference2!$D$10&lt;&gt;""),Multiple!B58*Inference2!$D$10,0)+(IF(AND(Multiple!C58&lt;&gt;"",Inference2!$D$11&lt;&gt;""),Multiple!C58*Inference2!$D$11,0)+(IF(AND(Multiple!D58&lt;&gt;"",Inference2!$D$12&lt;&gt;""),Multiple!D58*Inference2!$D$12,0)+(IF(AND(Multiple!E58&lt;&gt;"",Inference2!$D$13&lt;&gt;""),Multiple!E58*Inference2!$D$13,0)+(IF(AND(Multiple!F58&lt;&gt;"",Inference2!$D$14&lt;&gt;""),Multiple!F58*Inference2!$D$14,0)+(Inference2!$D$6)))))),"")</f>
        <v>835.04135670959795</v>
      </c>
      <c r="C56" s="33">
        <f ca="1">IF(AND(Multiple!H58&lt;&gt;"",Multiple!B58&lt;&gt;"",Multiple!$E$3&lt;&gt;""),(IF(AND(Multiple!B58&lt;&gt;"",Inference2!$D$10&lt;&gt;""),Multiple!B58*Inference2!$D$10,0)+(IF(AND(Multiple!C58&lt;&gt;"",Inference2!$D$11&lt;&gt;""),Multiple!C58*Inference2!$D$11,0)+(IF(AND(Multiple!D58&lt;&gt;"",Inference2!$D$12&lt;&gt;""),Multiple!D58*Inference2!$D$12,0)+(IF(AND(Multiple!E58&lt;&gt;"",Inference2!$D$13&lt;&gt;""),Multiple!E58*Inference2!$D$13,0)+(IF(AND(Multiple!F58&lt;&gt;"",Inference2!$D$14&lt;&gt;""),Multiple!F58*Inference2!$D$14,0)+(Inference2!$D$6)))))),"")</f>
        <v>3283.9586432904021</v>
      </c>
      <c r="D56" s="5">
        <f t="array" aca="1" ref="D56" ca="1">IF(B56&lt;&gt;"",(SUM(IF(B56&gt;Error,1,0))+1+(SUM(IF(B56=Error,1,0))-1)/2)/(n+1),"")</f>
        <v>0.94545454545454544</v>
      </c>
      <c r="E56" s="5">
        <f t="shared" ca="1" si="1"/>
        <v>1.6022926552158758</v>
      </c>
      <c r="F56" s="1"/>
      <c r="G56" s="1"/>
      <c r="H56" s="1"/>
      <c r="I56" s="1"/>
      <c r="J56" s="1"/>
      <c r="K56" s="1"/>
      <c r="L56" s="113" t="str">
        <f t="shared" ca="1" si="3"/>
        <v/>
      </c>
      <c r="M56" s="5">
        <f t="shared" ca="1" si="2"/>
        <v>1.9267199292401673</v>
      </c>
      <c r="N56" s="112">
        <f>Multiple!H58</f>
        <v>4119</v>
      </c>
      <c r="O56" s="1"/>
      <c r="P56" s="1"/>
    </row>
    <row r="57" spans="2:16" ht="14" x14ac:dyDescent="0.15">
      <c r="B57" s="33">
        <f ca="1">IF(AND(Multiple!H59&lt;&gt;"",Multiple!B59&lt;&gt;"",Multiple!$E$3&lt;&gt;""),Multiple!H59-(IF(AND(Multiple!B59&lt;&gt;"",Inference2!$D$10&lt;&gt;""),Multiple!B59*Inference2!$D$10,0)+(IF(AND(Multiple!C59&lt;&gt;"",Inference2!$D$11&lt;&gt;""),Multiple!C59*Inference2!$D$11,0)+(IF(AND(Multiple!D59&lt;&gt;"",Inference2!$D$12&lt;&gt;""),Multiple!D59*Inference2!$D$12,0)+(IF(AND(Multiple!E59&lt;&gt;"",Inference2!$D$13&lt;&gt;""),Multiple!E59*Inference2!$D$13,0)+(IF(AND(Multiple!F59&lt;&gt;"",Inference2!$D$14&lt;&gt;""),Multiple!F59*Inference2!$D$14,0)+(Inference2!$D$6)))))),"")</f>
        <v>-252.01073920119597</v>
      </c>
      <c r="C57" s="33">
        <f ca="1">IF(AND(Multiple!H59&lt;&gt;"",Multiple!B59&lt;&gt;"",Multiple!$E$3&lt;&gt;""),(IF(AND(Multiple!B59&lt;&gt;"",Inference2!$D$10&lt;&gt;""),Multiple!B59*Inference2!$D$10,0)+(IF(AND(Multiple!C59&lt;&gt;"",Inference2!$D$11&lt;&gt;""),Multiple!C59*Inference2!$D$11,0)+(IF(AND(Multiple!D59&lt;&gt;"",Inference2!$D$12&lt;&gt;""),Multiple!D59*Inference2!$D$12,0)+(IF(AND(Multiple!E59&lt;&gt;"",Inference2!$D$13&lt;&gt;""),Multiple!E59*Inference2!$D$13,0)+(IF(AND(Multiple!F59&lt;&gt;"",Inference2!$D$14&lt;&gt;""),Multiple!F59*Inference2!$D$14,0)+(Inference2!$D$6)))))),"")</f>
        <v>4379.010739201196</v>
      </c>
      <c r="D57" s="5">
        <f t="array" aca="1" ref="D57" ca="1">IF(B57&lt;&gt;"",(SUM(IF(B57&gt;Error,1,0))+1+(SUM(IF(B57=Error,1,0))-1)/2)/(n+1),"")</f>
        <v>0.2</v>
      </c>
      <c r="E57" s="5">
        <f t="shared" ca="1" si="1"/>
        <v>-0.84162123357291452</v>
      </c>
      <c r="F57" s="1"/>
      <c r="G57" s="1"/>
      <c r="H57" s="1"/>
      <c r="I57" s="1"/>
      <c r="J57" s="1"/>
      <c r="K57" s="1"/>
      <c r="L57" s="113" t="str">
        <f t="shared" ca="1" si="3"/>
        <v/>
      </c>
      <c r="M57" s="5">
        <f t="shared" ca="1" si="2"/>
        <v>-0.58147313267784839</v>
      </c>
      <c r="N57" s="112">
        <f>Multiple!H59</f>
        <v>4127</v>
      </c>
      <c r="O57" s="1"/>
      <c r="P57" s="1"/>
    </row>
    <row r="58" spans="2:16" ht="14" x14ac:dyDescent="0.15">
      <c r="B58" s="33">
        <f ca="1">IF(AND(Multiple!H60&lt;&gt;"",Multiple!B60&lt;&gt;"",Multiple!$E$3&lt;&gt;""),Multiple!H60-(IF(AND(Multiple!B60&lt;&gt;"",Inference2!$D$10&lt;&gt;""),Multiple!B60*Inference2!$D$10,0)+(IF(AND(Multiple!C60&lt;&gt;"",Inference2!$D$11&lt;&gt;""),Multiple!C60*Inference2!$D$11,0)+(IF(AND(Multiple!D60&lt;&gt;"",Inference2!$D$12&lt;&gt;""),Multiple!D60*Inference2!$D$12,0)+(IF(AND(Multiple!E60&lt;&gt;"",Inference2!$D$13&lt;&gt;""),Multiple!E60*Inference2!$D$13,0)+(IF(AND(Multiple!F60&lt;&gt;"",Inference2!$D$14&lt;&gt;""),Multiple!F60*Inference2!$D$14,0)+(Inference2!$D$6)))))),"")</f>
        <v>-254.35178619733779</v>
      </c>
      <c r="C58" s="33">
        <f ca="1">IF(AND(Multiple!H60&lt;&gt;"",Multiple!B60&lt;&gt;"",Multiple!$E$3&lt;&gt;""),(IF(AND(Multiple!B60&lt;&gt;"",Inference2!$D$10&lt;&gt;""),Multiple!B60*Inference2!$D$10,0)+(IF(AND(Multiple!C60&lt;&gt;"",Inference2!$D$11&lt;&gt;""),Multiple!C60*Inference2!$D$11,0)+(IF(AND(Multiple!D60&lt;&gt;"",Inference2!$D$12&lt;&gt;""),Multiple!D60*Inference2!$D$12,0)+(IF(AND(Multiple!E60&lt;&gt;"",Inference2!$D$13&lt;&gt;""),Multiple!E60*Inference2!$D$13,0)+(IF(AND(Multiple!F60&lt;&gt;"",Inference2!$D$14&lt;&gt;""),Multiple!F60*Inference2!$D$14,0)+(Inference2!$D$6)))))),"")</f>
        <v>4381.3517861973378</v>
      </c>
      <c r="D58" s="5">
        <f t="array" aca="1" ref="D58" ca="1">IF(B58&lt;&gt;"",(SUM(IF(B58&gt;Error,1,0))+1+(SUM(IF(B58=Error,1,0))-1)/2)/(n+1),"")</f>
        <v>0.19090909090909092</v>
      </c>
      <c r="E58" s="5">
        <f t="shared" ca="1" si="1"/>
        <v>-0.87455114194530725</v>
      </c>
      <c r="F58" s="1"/>
      <c r="G58" s="1"/>
      <c r="H58" s="1"/>
      <c r="I58" s="1"/>
      <c r="J58" s="1"/>
      <c r="K58" s="1"/>
      <c r="L58" s="113" t="str">
        <f t="shared" ca="1" si="3"/>
        <v/>
      </c>
      <c r="M58" s="5">
        <f t="shared" ca="1" si="2"/>
        <v>-0.58687471173319916</v>
      </c>
      <c r="N58" s="112">
        <f>Multiple!H60</f>
        <v>4127</v>
      </c>
      <c r="O58" s="1"/>
      <c r="P58" s="1"/>
    </row>
    <row r="59" spans="2:16" ht="14" x14ac:dyDescent="0.15">
      <c r="B59" s="33">
        <f ca="1">IF(AND(Multiple!H61&lt;&gt;"",Multiple!B61&lt;&gt;"",Multiple!$E$3&lt;&gt;""),Multiple!H61-(IF(AND(Multiple!B61&lt;&gt;"",Inference2!$D$10&lt;&gt;""),Multiple!B61*Inference2!$D$10,0)+(IF(AND(Multiple!C61&lt;&gt;"",Inference2!$D$11&lt;&gt;""),Multiple!C61*Inference2!$D$11,0)+(IF(AND(Multiple!D61&lt;&gt;"",Inference2!$D$12&lt;&gt;""),Multiple!D61*Inference2!$D$12,0)+(IF(AND(Multiple!E61&lt;&gt;"",Inference2!$D$13&lt;&gt;""),Multiple!E61*Inference2!$D$13,0)+(IF(AND(Multiple!F61&lt;&gt;"",Inference2!$D$14&lt;&gt;""),Multiple!F61*Inference2!$D$14,0)+(Inference2!$D$6)))))),"")</f>
        <v>75.321848261237392</v>
      </c>
      <c r="C59" s="33">
        <f ca="1">IF(AND(Multiple!H61&lt;&gt;"",Multiple!B61&lt;&gt;"",Multiple!$E$3&lt;&gt;""),(IF(AND(Multiple!B61&lt;&gt;"",Inference2!$D$10&lt;&gt;""),Multiple!B61*Inference2!$D$10,0)+(IF(AND(Multiple!C61&lt;&gt;"",Inference2!$D$11&lt;&gt;""),Multiple!C61*Inference2!$D$11,0)+(IF(AND(Multiple!D61&lt;&gt;"",Inference2!$D$12&lt;&gt;""),Multiple!D61*Inference2!$D$12,0)+(IF(AND(Multiple!E61&lt;&gt;"",Inference2!$D$13&lt;&gt;""),Multiple!E61*Inference2!$D$13,0)+(IF(AND(Multiple!F61&lt;&gt;"",Inference2!$D$14&lt;&gt;""),Multiple!F61*Inference2!$D$14,0)+(Inference2!$D$6)))))),"")</f>
        <v>4061.6781517387626</v>
      </c>
      <c r="D59" s="5">
        <f t="array" aca="1" ref="D59" ca="1">IF(B59&lt;&gt;"",(SUM(IF(B59&gt;Error,1,0))+1+(SUM(IF(B59=Error,1,0))-1)/2)/(n+1),"")</f>
        <v>0.67272727272727273</v>
      </c>
      <c r="E59" s="5">
        <f t="shared" ca="1" si="1"/>
        <v>0.44745654804896379</v>
      </c>
      <c r="F59" s="1"/>
      <c r="G59" s="1"/>
      <c r="H59" s="1"/>
      <c r="I59" s="1"/>
      <c r="J59" s="1"/>
      <c r="K59" s="1"/>
      <c r="L59" s="113" t="str">
        <f t="shared" ca="1" si="3"/>
        <v/>
      </c>
      <c r="M59" s="5">
        <f t="shared" ca="1" si="2"/>
        <v>0.17379271695473603</v>
      </c>
      <c r="N59" s="112">
        <f>Multiple!H61</f>
        <v>4137</v>
      </c>
      <c r="O59" s="1"/>
      <c r="P59" s="1"/>
    </row>
    <row r="60" spans="2:16" ht="14" x14ac:dyDescent="0.15">
      <c r="B60" s="33">
        <f ca="1">IF(AND(Multiple!H62&lt;&gt;"",Multiple!B62&lt;&gt;"",Multiple!$E$3&lt;&gt;""),Multiple!H62-(IF(AND(Multiple!B62&lt;&gt;"",Inference2!$D$10&lt;&gt;""),Multiple!B62*Inference2!$D$10,0)+(IF(AND(Multiple!C62&lt;&gt;"",Inference2!$D$11&lt;&gt;""),Multiple!C62*Inference2!$D$11,0)+(IF(AND(Multiple!D62&lt;&gt;"",Inference2!$D$12&lt;&gt;""),Multiple!D62*Inference2!$D$12,0)+(IF(AND(Multiple!E62&lt;&gt;"",Inference2!$D$13&lt;&gt;""),Multiple!E62*Inference2!$D$13,0)+(IF(AND(Multiple!F62&lt;&gt;"",Inference2!$D$14&lt;&gt;""),Multiple!F62*Inference2!$D$14,0)+(Inference2!$D$6)))))),"")</f>
        <v>-255.47225197271928</v>
      </c>
      <c r="C60" s="33">
        <f ca="1">IF(AND(Multiple!H62&lt;&gt;"",Multiple!B62&lt;&gt;"",Multiple!$E$3&lt;&gt;""),(IF(AND(Multiple!B62&lt;&gt;"",Inference2!$D$10&lt;&gt;""),Multiple!B62*Inference2!$D$10,0)+(IF(AND(Multiple!C62&lt;&gt;"",Inference2!$D$11&lt;&gt;""),Multiple!C62*Inference2!$D$11,0)+(IF(AND(Multiple!D62&lt;&gt;"",Inference2!$D$12&lt;&gt;""),Multiple!D62*Inference2!$D$12,0)+(IF(AND(Multiple!E62&lt;&gt;"",Inference2!$D$13&lt;&gt;""),Multiple!E62*Inference2!$D$13,0)+(IF(AND(Multiple!F62&lt;&gt;"",Inference2!$D$14&lt;&gt;""),Multiple!F62*Inference2!$D$14,0)+(Inference2!$D$6)))))),"")</f>
        <v>4393.4722519727193</v>
      </c>
      <c r="D60" s="5">
        <f t="array" aca="1" ref="D60" ca="1">IF(B60&lt;&gt;"",(SUM(IF(B60&gt;Error,1,0))+1+(SUM(IF(B60=Error,1,0))-1)/2)/(n+1),"")</f>
        <v>0.18181818181818182</v>
      </c>
      <c r="E60" s="5">
        <f t="shared" ca="1" si="1"/>
        <v>-0.9084578685373853</v>
      </c>
      <c r="F60" s="1"/>
      <c r="G60" s="1"/>
      <c r="H60" s="1"/>
      <c r="I60" s="1"/>
      <c r="J60" s="1"/>
      <c r="K60" s="1"/>
      <c r="L60" s="113" t="str">
        <f t="shared" ca="1" si="3"/>
        <v/>
      </c>
      <c r="M60" s="5">
        <f t="shared" ca="1" si="2"/>
        <v>-0.58946000133845378</v>
      </c>
      <c r="N60" s="112">
        <f>Multiple!H62</f>
        <v>4138</v>
      </c>
      <c r="O60" s="1"/>
      <c r="P60" s="1"/>
    </row>
    <row r="61" spans="2:16" ht="14" x14ac:dyDescent="0.15">
      <c r="B61" s="33">
        <f ca="1">IF(AND(Multiple!H63&lt;&gt;"",Multiple!B63&lt;&gt;"",Multiple!$E$3&lt;&gt;""),Multiple!H63-(IF(AND(Multiple!B63&lt;&gt;"",Inference2!$D$10&lt;&gt;""),Multiple!B63*Inference2!$D$10,0)+(IF(AND(Multiple!C63&lt;&gt;"",Inference2!$D$11&lt;&gt;""),Multiple!C63*Inference2!$D$11,0)+(IF(AND(Multiple!D63&lt;&gt;"",Inference2!$D$12&lt;&gt;""),Multiple!D63*Inference2!$D$12,0)+(IF(AND(Multiple!E63&lt;&gt;"",Inference2!$D$13&lt;&gt;""),Multiple!E63*Inference2!$D$13,0)+(IF(AND(Multiple!F63&lt;&gt;"",Inference2!$D$14&lt;&gt;""),Multiple!F63*Inference2!$D$14,0)+(Inference2!$D$6)))))),"")</f>
        <v>-97.024286877411214</v>
      </c>
      <c r="C61" s="33">
        <f ca="1">IF(AND(Multiple!H63&lt;&gt;"",Multiple!B63&lt;&gt;"",Multiple!$E$3&lt;&gt;""),(IF(AND(Multiple!B63&lt;&gt;"",Inference2!$D$10&lt;&gt;""),Multiple!B63*Inference2!$D$10,0)+(IF(AND(Multiple!C63&lt;&gt;"",Inference2!$D$11&lt;&gt;""),Multiple!C63*Inference2!$D$11,0)+(IF(AND(Multiple!D63&lt;&gt;"",Inference2!$D$12&lt;&gt;""),Multiple!D63*Inference2!$D$12,0)+(IF(AND(Multiple!E63&lt;&gt;"",Inference2!$D$13&lt;&gt;""),Multiple!E63*Inference2!$D$13,0)+(IF(AND(Multiple!F63&lt;&gt;"",Inference2!$D$14&lt;&gt;""),Multiple!F63*Inference2!$D$14,0)+(Inference2!$D$6)))))),"")</f>
        <v>4254.0242868774112</v>
      </c>
      <c r="D61" s="5">
        <f t="array" aca="1" ref="D61" ca="1">IF(B61&lt;&gt;"",(SUM(IF(B61&gt;Error,1,0))+1+(SUM(IF(B61=Error,1,0))-1)/2)/(n+1),"")</f>
        <v>0.40909090909090912</v>
      </c>
      <c r="E61" s="5">
        <f t="shared" ca="1" si="1"/>
        <v>-0.22988411757923208</v>
      </c>
      <c r="F61" s="1"/>
      <c r="G61" s="1"/>
      <c r="H61" s="1"/>
      <c r="I61" s="1"/>
      <c r="J61" s="1"/>
      <c r="K61" s="1"/>
      <c r="L61" s="113" t="str">
        <f t="shared" ca="1" si="3"/>
        <v/>
      </c>
      <c r="M61" s="5">
        <f t="shared" ca="1" si="2"/>
        <v>-0.22386750745332845</v>
      </c>
      <c r="N61" s="112">
        <f>Multiple!H63</f>
        <v>4157</v>
      </c>
      <c r="O61" s="1"/>
      <c r="P61" s="1"/>
    </row>
    <row r="62" spans="2:16" ht="14" x14ac:dyDescent="0.15">
      <c r="B62" s="33">
        <f ca="1">IF(AND(Multiple!H64&lt;&gt;"",Multiple!B64&lt;&gt;"",Multiple!$E$3&lt;&gt;""),Multiple!H64-(IF(AND(Multiple!B64&lt;&gt;"",Inference2!$D$10&lt;&gt;""),Multiple!B64*Inference2!$D$10,0)+(IF(AND(Multiple!C64&lt;&gt;"",Inference2!$D$11&lt;&gt;""),Multiple!C64*Inference2!$D$11,0)+(IF(AND(Multiple!D64&lt;&gt;"",Inference2!$D$12&lt;&gt;""),Multiple!D64*Inference2!$D$12,0)+(IF(AND(Multiple!E64&lt;&gt;"",Inference2!$D$13&lt;&gt;""),Multiple!E64*Inference2!$D$13,0)+(IF(AND(Multiple!F64&lt;&gt;"",Inference2!$D$14&lt;&gt;""),Multiple!F64*Inference2!$D$14,0)+(Inference2!$D$6)))))),"")</f>
        <v>-94.8037056566518</v>
      </c>
      <c r="C62" s="33">
        <f ca="1">IF(AND(Multiple!H64&lt;&gt;"",Multiple!B64&lt;&gt;"",Multiple!$E$3&lt;&gt;""),(IF(AND(Multiple!B64&lt;&gt;"",Inference2!$D$10&lt;&gt;""),Multiple!B64*Inference2!$D$10,0)+(IF(AND(Multiple!C64&lt;&gt;"",Inference2!$D$11&lt;&gt;""),Multiple!C64*Inference2!$D$11,0)+(IF(AND(Multiple!D64&lt;&gt;"",Inference2!$D$12&lt;&gt;""),Multiple!D64*Inference2!$D$12,0)+(IF(AND(Multiple!E64&lt;&gt;"",Inference2!$D$13&lt;&gt;""),Multiple!E64*Inference2!$D$13,0)+(IF(AND(Multiple!F64&lt;&gt;"",Inference2!$D$14&lt;&gt;""),Multiple!F64*Inference2!$D$14,0)+(Inference2!$D$6)))))),"")</f>
        <v>4263.8037056566518</v>
      </c>
      <c r="D62" s="5">
        <f t="array" aca="1" ref="D62" ca="1">IF(B62&lt;&gt;"",(SUM(IF(B62&gt;Error,1,0))+1+(SUM(IF(B62=Error,1,0))-1)/2)/(n+1),"")</f>
        <v>0.42727272727272725</v>
      </c>
      <c r="E62" s="5">
        <f t="shared" ca="1" si="1"/>
        <v>-0.1833218965723393</v>
      </c>
      <c r="F62" s="1"/>
      <c r="G62" s="1"/>
      <c r="H62" s="1"/>
      <c r="I62" s="1"/>
      <c r="J62" s="1"/>
      <c r="K62" s="1"/>
      <c r="L62" s="113" t="str">
        <f t="shared" ca="1" si="3"/>
        <v/>
      </c>
      <c r="M62" s="5">
        <f t="shared" ca="1" si="2"/>
        <v>-0.21874388326614758</v>
      </c>
      <c r="N62" s="112">
        <f>Multiple!H64</f>
        <v>4169</v>
      </c>
      <c r="O62" s="1"/>
      <c r="P62" s="1"/>
    </row>
    <row r="63" spans="2:16" ht="14" x14ac:dyDescent="0.15">
      <c r="B63" s="33">
        <f ca="1">IF(AND(Multiple!H65&lt;&gt;"",Multiple!B65&lt;&gt;"",Multiple!$E$3&lt;&gt;""),Multiple!H65-(IF(AND(Multiple!B65&lt;&gt;"",Inference2!$D$10&lt;&gt;""),Multiple!B65*Inference2!$D$10,0)+(IF(AND(Multiple!C65&lt;&gt;"",Inference2!$D$11&lt;&gt;""),Multiple!C65*Inference2!$D$11,0)+(IF(AND(Multiple!D65&lt;&gt;"",Inference2!$D$12&lt;&gt;""),Multiple!D65*Inference2!$D$12,0)+(IF(AND(Multiple!E65&lt;&gt;"",Inference2!$D$13&lt;&gt;""),Multiple!E65*Inference2!$D$13,0)+(IF(AND(Multiple!F65&lt;&gt;"",Inference2!$D$14&lt;&gt;""),Multiple!F65*Inference2!$D$14,0)+(Inference2!$D$6)))))),"")</f>
        <v>295.66402223289015</v>
      </c>
      <c r="C63" s="33">
        <f ca="1">IF(AND(Multiple!H65&lt;&gt;"",Multiple!B65&lt;&gt;"",Multiple!$E$3&lt;&gt;""),(IF(AND(Multiple!B65&lt;&gt;"",Inference2!$D$10&lt;&gt;""),Multiple!B65*Inference2!$D$10,0)+(IF(AND(Multiple!C65&lt;&gt;"",Inference2!$D$11&lt;&gt;""),Multiple!C65*Inference2!$D$11,0)+(IF(AND(Multiple!D65&lt;&gt;"",Inference2!$D$12&lt;&gt;""),Multiple!D65*Inference2!$D$12,0)+(IF(AND(Multiple!E65&lt;&gt;"",Inference2!$D$13&lt;&gt;""),Multiple!E65*Inference2!$D$13,0)+(IF(AND(Multiple!F65&lt;&gt;"",Inference2!$D$14&lt;&gt;""),Multiple!F65*Inference2!$D$14,0)+(Inference2!$D$6)))))),"")</f>
        <v>3874.3359777671099</v>
      </c>
      <c r="D63" s="5">
        <f t="array" aca="1" ref="D63" ca="1">IF(B63&lt;&gt;"",(SUM(IF(B63&gt;Error,1,0))+1+(SUM(IF(B63=Error,1,0))-1)/2)/(n+1),"")</f>
        <v>0.84090909090909094</v>
      </c>
      <c r="E63" s="5">
        <f t="shared" ca="1" si="1"/>
        <v>0.99820117215288462</v>
      </c>
      <c r="F63" s="1"/>
      <c r="G63" s="1"/>
      <c r="H63" s="1"/>
      <c r="I63" s="1"/>
      <c r="J63" s="1"/>
      <c r="K63" s="1"/>
      <c r="L63" s="113" t="str">
        <f t="shared" ca="1" si="3"/>
        <v/>
      </c>
      <c r="M63" s="5">
        <f t="shared" ca="1" si="2"/>
        <v>0.68219586900475926</v>
      </c>
      <c r="N63" s="112">
        <f>Multiple!H65</f>
        <v>4170</v>
      </c>
      <c r="O63" s="1"/>
      <c r="P63" s="1"/>
    </row>
    <row r="64" spans="2:16" ht="14" x14ac:dyDescent="0.15">
      <c r="B64" s="33">
        <f ca="1">IF(AND(Multiple!H66&lt;&gt;"",Multiple!B66&lt;&gt;"",Multiple!$E$3&lt;&gt;""),Multiple!H66-(IF(AND(Multiple!B66&lt;&gt;"",Inference2!$D$10&lt;&gt;""),Multiple!B66*Inference2!$D$10,0)+(IF(AND(Multiple!C66&lt;&gt;"",Inference2!$D$11&lt;&gt;""),Multiple!C66*Inference2!$D$11,0)+(IF(AND(Multiple!D66&lt;&gt;"",Inference2!$D$12&lt;&gt;""),Multiple!D66*Inference2!$D$12,0)+(IF(AND(Multiple!E66&lt;&gt;"",Inference2!$D$13&lt;&gt;""),Multiple!E66*Inference2!$D$13,0)+(IF(AND(Multiple!F66&lt;&gt;"",Inference2!$D$14&lt;&gt;""),Multiple!F66*Inference2!$D$14,0)+(Inference2!$D$6)))))),"")</f>
        <v>295.66402223289015</v>
      </c>
      <c r="C64" s="33">
        <f ca="1">IF(AND(Multiple!H66&lt;&gt;"",Multiple!B66&lt;&gt;"",Multiple!$E$3&lt;&gt;""),(IF(AND(Multiple!B66&lt;&gt;"",Inference2!$D$10&lt;&gt;""),Multiple!B66*Inference2!$D$10,0)+(IF(AND(Multiple!C66&lt;&gt;"",Inference2!$D$11&lt;&gt;""),Multiple!C66*Inference2!$D$11,0)+(IF(AND(Multiple!D66&lt;&gt;"",Inference2!$D$12&lt;&gt;""),Multiple!D66*Inference2!$D$12,0)+(IF(AND(Multiple!E66&lt;&gt;"",Inference2!$D$13&lt;&gt;""),Multiple!E66*Inference2!$D$13,0)+(IF(AND(Multiple!F66&lt;&gt;"",Inference2!$D$14&lt;&gt;""),Multiple!F66*Inference2!$D$14,0)+(Inference2!$D$6)))))),"")</f>
        <v>3874.3359777671099</v>
      </c>
      <c r="D64" s="5">
        <f t="array" aca="1" ref="D64" ca="1">IF(B64&lt;&gt;"",(SUM(IF(B64&gt;Error,1,0))+1+(SUM(IF(B64=Error,1,0))-1)/2)/(n+1),"")</f>
        <v>0.84090909090909094</v>
      </c>
      <c r="E64" s="5">
        <f t="shared" ca="1" si="1"/>
        <v>0.99820117215288462</v>
      </c>
      <c r="F64" s="1"/>
      <c r="G64" s="1"/>
      <c r="H64" s="1"/>
      <c r="I64" s="1"/>
      <c r="J64" s="1"/>
      <c r="K64" s="1"/>
      <c r="L64" s="113" t="str">
        <f t="shared" ca="1" si="3"/>
        <v/>
      </c>
      <c r="M64" s="5">
        <f t="shared" ca="1" si="2"/>
        <v>0.68219586900475926</v>
      </c>
      <c r="N64" s="112">
        <f>Multiple!H66</f>
        <v>4170</v>
      </c>
      <c r="O64" s="1"/>
      <c r="P64" s="1"/>
    </row>
    <row r="65" spans="2:16" ht="14" x14ac:dyDescent="0.15">
      <c r="B65" s="33">
        <f ca="1">IF(AND(Multiple!H67&lt;&gt;"",Multiple!B67&lt;&gt;"",Multiple!$E$3&lt;&gt;""),Multiple!H67-(IF(AND(Multiple!B67&lt;&gt;"",Inference2!$D$10&lt;&gt;""),Multiple!B67*Inference2!$D$10,0)+(IF(AND(Multiple!C67&lt;&gt;"",Inference2!$D$11&lt;&gt;""),Multiple!C67*Inference2!$D$11,0)+(IF(AND(Multiple!D67&lt;&gt;"",Inference2!$D$12&lt;&gt;""),Multiple!D67*Inference2!$D$12,0)+(IF(AND(Multiple!E67&lt;&gt;"",Inference2!$D$13&lt;&gt;""),Multiple!E67*Inference2!$D$13,0)+(IF(AND(Multiple!F67&lt;&gt;"",Inference2!$D$14&lt;&gt;""),Multiple!F67*Inference2!$D$14,0)+(Inference2!$D$6)))))),"")</f>
        <v>335.50859139185923</v>
      </c>
      <c r="C65" s="33">
        <f ca="1">IF(AND(Multiple!H67&lt;&gt;"",Multiple!B67&lt;&gt;"",Multiple!$E$3&lt;&gt;""),(IF(AND(Multiple!B67&lt;&gt;"",Inference2!$D$10&lt;&gt;""),Multiple!B67*Inference2!$D$10,0)+(IF(AND(Multiple!C67&lt;&gt;"",Inference2!$D$11&lt;&gt;""),Multiple!C67*Inference2!$D$11,0)+(IF(AND(Multiple!D67&lt;&gt;"",Inference2!$D$12&lt;&gt;""),Multiple!D67*Inference2!$D$12,0)+(IF(AND(Multiple!E67&lt;&gt;"",Inference2!$D$13&lt;&gt;""),Multiple!E67*Inference2!$D$13,0)+(IF(AND(Multiple!F67&lt;&gt;"",Inference2!$D$14&lt;&gt;""),Multiple!F67*Inference2!$D$14,0)+(Inference2!$D$6)))))),"")</f>
        <v>3834.4914086081408</v>
      </c>
      <c r="D65" s="5">
        <f t="array" aca="1" ref="D65" ca="1">IF(B65&lt;&gt;"",(SUM(IF(B65&gt;Error,1,0))+1+(SUM(IF(B65=Error,1,0))-1)/2)/(n+1),"")</f>
        <v>0.8545454545454545</v>
      </c>
      <c r="E65" s="5">
        <f t="shared" ca="1" si="1"/>
        <v>1.0561294201171834</v>
      </c>
      <c r="F65" s="1"/>
      <c r="G65" s="1"/>
      <c r="H65" s="1"/>
      <c r="I65" s="1"/>
      <c r="J65" s="1"/>
      <c r="K65" s="1"/>
      <c r="L65" s="113" t="str">
        <f t="shared" ca="1" si="3"/>
        <v/>
      </c>
      <c r="M65" s="5">
        <f t="shared" ca="1" si="2"/>
        <v>0.77413062750950712</v>
      </c>
      <c r="N65" s="112">
        <f>Multiple!H67</f>
        <v>4170</v>
      </c>
      <c r="O65" s="1"/>
      <c r="P65" s="1"/>
    </row>
    <row r="66" spans="2:16" ht="14" x14ac:dyDescent="0.15">
      <c r="B66" s="33">
        <f ca="1">IF(AND(Multiple!H68&lt;&gt;"",Multiple!B68&lt;&gt;"",Multiple!$E$3&lt;&gt;""),Multiple!H68-(IF(AND(Multiple!B68&lt;&gt;"",Inference2!$D$10&lt;&gt;""),Multiple!B68*Inference2!$D$10,0)+(IF(AND(Multiple!C68&lt;&gt;"",Inference2!$D$11&lt;&gt;""),Multiple!C68*Inference2!$D$11,0)+(IF(AND(Multiple!D68&lt;&gt;"",Inference2!$D$12&lt;&gt;""),Multiple!D68*Inference2!$D$12,0)+(IF(AND(Multiple!E68&lt;&gt;"",Inference2!$D$13&lt;&gt;""),Multiple!E68*Inference2!$D$13,0)+(IF(AND(Multiple!F68&lt;&gt;"",Inference2!$D$14&lt;&gt;""),Multiple!F68*Inference2!$D$14,0)+(Inference2!$D$6)))))),"")</f>
        <v>-176.87570255144874</v>
      </c>
      <c r="C66" s="33">
        <f ca="1">IF(AND(Multiple!H68&lt;&gt;"",Multiple!B68&lt;&gt;"",Multiple!$E$3&lt;&gt;""),(IF(AND(Multiple!B68&lt;&gt;"",Inference2!$D$10&lt;&gt;""),Multiple!B68*Inference2!$D$10,0)+(IF(AND(Multiple!C68&lt;&gt;"",Inference2!$D$11&lt;&gt;""),Multiple!C68*Inference2!$D$11,0)+(IF(AND(Multiple!D68&lt;&gt;"",Inference2!$D$12&lt;&gt;""),Multiple!D68*Inference2!$D$12,0)+(IF(AND(Multiple!E68&lt;&gt;"",Inference2!$D$13&lt;&gt;""),Multiple!E68*Inference2!$D$13,0)+(IF(AND(Multiple!F68&lt;&gt;"",Inference2!$D$14&lt;&gt;""),Multiple!F68*Inference2!$D$14,0)+(Inference2!$D$6)))))),"")</f>
        <v>4347.8757025514487</v>
      </c>
      <c r="D66" s="5">
        <f t="array" aca="1" ref="D66" ca="1">IF(B66&lt;&gt;"",(SUM(IF(B66&gt;Error,1,0))+1+(SUM(IF(B66=Error,1,0))-1)/2)/(n+1),"")</f>
        <v>0.3</v>
      </c>
      <c r="E66" s="5">
        <f t="shared" ca="1" si="1"/>
        <v>-0.52440051270804089</v>
      </c>
      <c r="F66" s="1"/>
      <c r="G66" s="1"/>
      <c r="H66" s="1"/>
      <c r="I66" s="1"/>
      <c r="J66" s="1"/>
      <c r="K66" s="1"/>
      <c r="L66" s="113" t="str">
        <f t="shared" ca="1" si="3"/>
        <v/>
      </c>
      <c r="M66" s="5">
        <f t="shared" ca="1" si="2"/>
        <v>-0.40811145264359472</v>
      </c>
      <c r="N66" s="112">
        <f>Multiple!H68</f>
        <v>4171</v>
      </c>
      <c r="O66" s="1"/>
      <c r="P66" s="1"/>
    </row>
    <row r="67" spans="2:16" ht="14" x14ac:dyDescent="0.15">
      <c r="B67" s="33">
        <f ca="1">IF(AND(Multiple!H69&lt;&gt;"",Multiple!B69&lt;&gt;"",Multiple!$E$3&lt;&gt;""),Multiple!H69-(IF(AND(Multiple!B69&lt;&gt;"",Inference2!$D$10&lt;&gt;""),Multiple!B69*Inference2!$D$10,0)+(IF(AND(Multiple!C69&lt;&gt;"",Inference2!$D$11&lt;&gt;""),Multiple!C69*Inference2!$D$11,0)+(IF(AND(Multiple!D69&lt;&gt;"",Inference2!$D$12&lt;&gt;""),Multiple!D69*Inference2!$D$12,0)+(IF(AND(Multiple!E69&lt;&gt;"",Inference2!$D$13&lt;&gt;""),Multiple!E69*Inference2!$D$13,0)+(IF(AND(Multiple!F69&lt;&gt;"",Inference2!$D$14&lt;&gt;""),Multiple!F69*Inference2!$D$14,0)+(Inference2!$D$6)))))),"")</f>
        <v>-244.47277375539397</v>
      </c>
      <c r="C67" s="33">
        <f ca="1">IF(AND(Multiple!H69&lt;&gt;"",Multiple!B69&lt;&gt;"",Multiple!$E$3&lt;&gt;""),(IF(AND(Multiple!B69&lt;&gt;"",Inference2!$D$10&lt;&gt;""),Multiple!B69*Inference2!$D$10,0)+(IF(AND(Multiple!C69&lt;&gt;"",Inference2!$D$11&lt;&gt;""),Multiple!C69*Inference2!$D$11,0)+(IF(AND(Multiple!D69&lt;&gt;"",Inference2!$D$12&lt;&gt;""),Multiple!D69*Inference2!$D$12,0)+(IF(AND(Multiple!E69&lt;&gt;"",Inference2!$D$13&lt;&gt;""),Multiple!E69*Inference2!$D$13,0)+(IF(AND(Multiple!F69&lt;&gt;"",Inference2!$D$14&lt;&gt;""),Multiple!F69*Inference2!$D$14,0)+(Inference2!$D$6)))))),"")</f>
        <v>4415.472773755394</v>
      </c>
      <c r="D67" s="5">
        <f t="array" aca="1" ref="D67" ca="1">IF(B67&lt;&gt;"",(SUM(IF(B67&gt;Error,1,0))+1+(SUM(IF(B67=Error,1,0))-1)/2)/(n+1),"")</f>
        <v>0.20909090909090908</v>
      </c>
      <c r="E67" s="5">
        <f t="shared" ca="1" si="1"/>
        <v>-0.80957963211883521</v>
      </c>
      <c r="F67" s="1"/>
      <c r="G67" s="1"/>
      <c r="H67" s="1"/>
      <c r="I67" s="1"/>
      <c r="J67" s="1"/>
      <c r="K67" s="1"/>
      <c r="L67" s="113" t="str">
        <f t="shared" ca="1" si="3"/>
        <v/>
      </c>
      <c r="M67" s="5">
        <f t="shared" ca="1" si="2"/>
        <v>-0.56408052315778923</v>
      </c>
      <c r="N67" s="112">
        <f>Multiple!H69</f>
        <v>4171</v>
      </c>
      <c r="O67" s="1"/>
      <c r="P67" s="1"/>
    </row>
    <row r="68" spans="2:16" ht="14" x14ac:dyDescent="0.15">
      <c r="B68" s="33">
        <f ca="1">IF(AND(Multiple!H70&lt;&gt;"",Multiple!B70&lt;&gt;"",Multiple!$E$3&lt;&gt;""),Multiple!H70-(IF(AND(Multiple!B70&lt;&gt;"",Inference2!$D$10&lt;&gt;""),Multiple!B70*Inference2!$D$10,0)+(IF(AND(Multiple!C70&lt;&gt;"",Inference2!$D$11&lt;&gt;""),Multiple!C70*Inference2!$D$11,0)+(IF(AND(Multiple!D70&lt;&gt;"",Inference2!$D$12&lt;&gt;""),Multiple!D70*Inference2!$D$12,0)+(IF(AND(Multiple!E70&lt;&gt;"",Inference2!$D$13&lt;&gt;""),Multiple!E70*Inference2!$D$13,0)+(IF(AND(Multiple!F70&lt;&gt;"",Inference2!$D$14&lt;&gt;""),Multiple!F70*Inference2!$D$14,0)+(Inference2!$D$6)))))),"")</f>
        <v>-93.583124435892387</v>
      </c>
      <c r="C68" s="33">
        <f ca="1">IF(AND(Multiple!H70&lt;&gt;"",Multiple!B70&lt;&gt;"",Multiple!$E$3&lt;&gt;""),(IF(AND(Multiple!B70&lt;&gt;"",Inference2!$D$10&lt;&gt;""),Multiple!B70*Inference2!$D$10,0)+(IF(AND(Multiple!C70&lt;&gt;"",Inference2!$D$11&lt;&gt;""),Multiple!C70*Inference2!$D$11,0)+(IF(AND(Multiple!D70&lt;&gt;"",Inference2!$D$12&lt;&gt;""),Multiple!D70*Inference2!$D$12,0)+(IF(AND(Multiple!E70&lt;&gt;"",Inference2!$D$13&lt;&gt;""),Multiple!E70*Inference2!$D$13,0)+(IF(AND(Multiple!F70&lt;&gt;"",Inference2!$D$14&lt;&gt;""),Multiple!F70*Inference2!$D$14,0)+(Inference2!$D$6)))))),"")</f>
        <v>4273.5831244358924</v>
      </c>
      <c r="D68" s="5">
        <f t="array" aca="1" ref="D68" ca="1">IF(B68&lt;&gt;"",(SUM(IF(B68&gt;Error,1,0))+1+(SUM(IF(B68=Error,1,0))-1)/2)/(n+1),"")</f>
        <v>0.44545454545454544</v>
      </c>
      <c r="E68" s="5">
        <f t="shared" ca="1" si="1"/>
        <v>-0.13715397341136848</v>
      </c>
      <c r="F68" s="1"/>
      <c r="G68" s="1"/>
      <c r="H68" s="1"/>
      <c r="I68" s="1"/>
      <c r="J68" s="1"/>
      <c r="K68" s="1"/>
      <c r="L68" s="113" t="str">
        <f t="shared" ca="1" si="3"/>
        <v/>
      </c>
      <c r="M68" s="5">
        <f t="shared" ca="1" si="2"/>
        <v>-0.21592759381605356</v>
      </c>
      <c r="N68" s="112">
        <f>Multiple!H70</f>
        <v>4180</v>
      </c>
      <c r="O68" s="1"/>
      <c r="P68" s="1"/>
    </row>
    <row r="69" spans="2:16" ht="14" x14ac:dyDescent="0.15">
      <c r="B69" s="33">
        <f ca="1">IF(AND(Multiple!H71&lt;&gt;"",Multiple!B71&lt;&gt;"",Multiple!$E$3&lt;&gt;""),Multiple!H71-(IF(AND(Multiple!B71&lt;&gt;"",Inference2!$D$10&lt;&gt;""),Multiple!B71*Inference2!$D$10,0)+(IF(AND(Multiple!C71&lt;&gt;"",Inference2!$D$11&lt;&gt;""),Multiple!C71*Inference2!$D$11,0)+(IF(AND(Multiple!D71&lt;&gt;"",Inference2!$D$12&lt;&gt;""),Multiple!D71*Inference2!$D$12,0)+(IF(AND(Multiple!E71&lt;&gt;"",Inference2!$D$13&lt;&gt;""),Multiple!E71*Inference2!$D$13,0)+(IF(AND(Multiple!F71&lt;&gt;"",Inference2!$D$14&lt;&gt;""),Multiple!F71*Inference2!$D$14,0)+(Inference2!$D$6)))))),"")</f>
        <v>22.146110951480296</v>
      </c>
      <c r="C69" s="33">
        <f ca="1">IF(AND(Multiple!H71&lt;&gt;"",Multiple!B71&lt;&gt;"",Multiple!$E$3&lt;&gt;""),(IF(AND(Multiple!B71&lt;&gt;"",Inference2!$D$10&lt;&gt;""),Multiple!B71*Inference2!$D$10,0)+(IF(AND(Multiple!C71&lt;&gt;"",Inference2!$D$11&lt;&gt;""),Multiple!C71*Inference2!$D$11,0)+(IF(AND(Multiple!D71&lt;&gt;"",Inference2!$D$12&lt;&gt;""),Multiple!D71*Inference2!$D$12,0)+(IF(AND(Multiple!E71&lt;&gt;"",Inference2!$D$13&lt;&gt;""),Multiple!E71*Inference2!$D$13,0)+(IF(AND(Multiple!F71&lt;&gt;"",Inference2!$D$14&lt;&gt;""),Multiple!F71*Inference2!$D$14,0)+(Inference2!$D$6)))))),"")</f>
        <v>4160.8538890485197</v>
      </c>
      <c r="D69" s="5">
        <f t="array" aca="1" ref="D69" ca="1">IF(B69&lt;&gt;"",(SUM(IF(B69&gt;Error,1,0))+1+(SUM(IF(B69=Error,1,0))-1)/2)/(n+1),"")</f>
        <v>0.59090909090909094</v>
      </c>
      <c r="E69" s="5">
        <f t="shared" ca="1" si="1"/>
        <v>0.22988411757923222</v>
      </c>
      <c r="F69" s="1"/>
      <c r="G69" s="1"/>
      <c r="H69" s="1"/>
      <c r="I69" s="1"/>
      <c r="J69" s="1"/>
      <c r="K69" s="1"/>
      <c r="L69" s="113" t="str">
        <f t="shared" ca="1" si="3"/>
        <v/>
      </c>
      <c r="M69" s="5">
        <f t="shared" ca="1" si="2"/>
        <v>5.1098491089729484E-2</v>
      </c>
      <c r="N69" s="112">
        <f>Multiple!H71</f>
        <v>4183</v>
      </c>
      <c r="O69" s="1"/>
      <c r="P69" s="1"/>
    </row>
    <row r="70" spans="2:16" ht="14" x14ac:dyDescent="0.15">
      <c r="B70" s="33">
        <f ca="1">IF(AND(Multiple!H72&lt;&gt;"",Multiple!B72&lt;&gt;"",Multiple!$E$3&lt;&gt;""),Multiple!H72-(IF(AND(Multiple!B72&lt;&gt;"",Inference2!$D$10&lt;&gt;""),Multiple!B72*Inference2!$D$10,0)+(IF(AND(Multiple!C72&lt;&gt;"",Inference2!$D$11&lt;&gt;""),Multiple!C72*Inference2!$D$11,0)+(IF(AND(Multiple!D72&lt;&gt;"",Inference2!$D$12&lt;&gt;""),Multiple!D72*Inference2!$D$12,0)+(IF(AND(Multiple!E72&lt;&gt;"",Inference2!$D$13&lt;&gt;""),Multiple!E72*Inference2!$D$13,0)+(IF(AND(Multiple!F72&lt;&gt;"",Inference2!$D$14&lt;&gt;""),Multiple!F72*Inference2!$D$14,0)+(Inference2!$D$6)))))),"")</f>
        <v>930.18593600728627</v>
      </c>
      <c r="C70" s="33">
        <f ca="1">IF(AND(Multiple!H72&lt;&gt;"",Multiple!B72&lt;&gt;"",Multiple!$E$3&lt;&gt;""),(IF(AND(Multiple!B72&lt;&gt;"",Inference2!$D$10&lt;&gt;""),Multiple!B72*Inference2!$D$10,0)+(IF(AND(Multiple!C72&lt;&gt;"",Inference2!$D$11&lt;&gt;""),Multiple!C72*Inference2!$D$11,0)+(IF(AND(Multiple!D72&lt;&gt;"",Inference2!$D$12&lt;&gt;""),Multiple!D72*Inference2!$D$12,0)+(IF(AND(Multiple!E72&lt;&gt;"",Inference2!$D$13&lt;&gt;""),Multiple!E72*Inference2!$D$13,0)+(IF(AND(Multiple!F72&lt;&gt;"",Inference2!$D$14&lt;&gt;""),Multiple!F72*Inference2!$D$14,0)+(Inference2!$D$6)))))),"")</f>
        <v>3277.8140639927137</v>
      </c>
      <c r="D70" s="5">
        <f t="array" aca="1" ref="D70" ca="1">IF(B70&lt;&gt;"",(SUM(IF(B70&gt;Error,1,0))+1+(SUM(IF(B70=Error,1,0))-1)/2)/(n+1),"")</f>
        <v>0.95454545454545459</v>
      </c>
      <c r="E70" s="5">
        <f t="shared" ref="E70:E255" ca="1" si="4">IF(D70&lt;&gt;"",NORMSINV(D70),"")</f>
        <v>1.6906216295848984</v>
      </c>
      <c r="F70" s="1"/>
      <c r="G70" s="1"/>
      <c r="H70" s="1"/>
      <c r="I70" s="1"/>
      <c r="J70" s="1"/>
      <c r="K70" s="1"/>
      <c r="L70" s="113" t="str">
        <f t="shared" ca="1" si="3"/>
        <v/>
      </c>
      <c r="M70" s="5">
        <f t="shared" ref="M70:M133" ca="1" si="5">IF(B70&lt;&gt;"",B70/STDEV($B$5:$B$255),"")</f>
        <v>2.1462503220992355</v>
      </c>
      <c r="N70" s="112">
        <f>Multiple!H72</f>
        <v>4208</v>
      </c>
      <c r="O70" s="1"/>
      <c r="P70" s="1"/>
    </row>
    <row r="71" spans="2:16" ht="14" x14ac:dyDescent="0.15">
      <c r="B71" s="33">
        <f ca="1">IF(AND(Multiple!H73&lt;&gt;"",Multiple!B73&lt;&gt;"",Multiple!$E$3&lt;&gt;""),Multiple!H73-(IF(AND(Multiple!B73&lt;&gt;"",Inference2!$D$10&lt;&gt;""),Multiple!B73*Inference2!$D$10,0)+(IF(AND(Multiple!C73&lt;&gt;"",Inference2!$D$11&lt;&gt;""),Multiple!C73*Inference2!$D$11,0)+(IF(AND(Multiple!D73&lt;&gt;"",Inference2!$D$12&lt;&gt;""),Multiple!D73*Inference2!$D$12,0)+(IF(AND(Multiple!E73&lt;&gt;"",Inference2!$D$13&lt;&gt;""),Multiple!E73*Inference2!$D$13,0)+(IF(AND(Multiple!F73&lt;&gt;"",Inference2!$D$14&lt;&gt;""),Multiple!F73*Inference2!$D$14,0)+(Inference2!$D$6)))))),"")</f>
        <v>-317.40191638964825</v>
      </c>
      <c r="C71" s="33">
        <f ca="1">IF(AND(Multiple!H73&lt;&gt;"",Multiple!B73&lt;&gt;"",Multiple!$E$3&lt;&gt;""),(IF(AND(Multiple!B73&lt;&gt;"",Inference2!$D$10&lt;&gt;""),Multiple!B73*Inference2!$D$10,0)+(IF(AND(Multiple!C73&lt;&gt;"",Inference2!$D$11&lt;&gt;""),Multiple!C73*Inference2!$D$11,0)+(IF(AND(Multiple!D73&lt;&gt;"",Inference2!$D$12&lt;&gt;""),Multiple!D73*Inference2!$D$12,0)+(IF(AND(Multiple!E73&lt;&gt;"",Inference2!$D$13&lt;&gt;""),Multiple!E73*Inference2!$D$13,0)+(IF(AND(Multiple!F73&lt;&gt;"",Inference2!$D$14&lt;&gt;""),Multiple!F73*Inference2!$D$14,0)+(Inference2!$D$6)))))),"")</f>
        <v>4531.4019163896482</v>
      </c>
      <c r="D71" s="5">
        <f t="array" aca="1" ref="D71" ca="1">IF(B71&lt;&gt;"",(SUM(IF(B71&gt;Error,1,0))+1+(SUM(IF(B71=Error,1,0))-1)/2)/(n+1),"")</f>
        <v>0.17272727272727273</v>
      </c>
      <c r="E71" s="5">
        <f t="shared" ca="1" si="4"/>
        <v>-0.94344263258565308</v>
      </c>
      <c r="F71" s="1"/>
      <c r="G71" s="1"/>
      <c r="H71" s="1"/>
      <c r="I71" s="1"/>
      <c r="J71" s="1"/>
      <c r="K71" s="1"/>
      <c r="L71" s="113" t="str">
        <f t="shared" ca="1" si="3"/>
        <v/>
      </c>
      <c r="M71" s="5">
        <f t="shared" ca="1" si="5"/>
        <v>-0.73235246730376402</v>
      </c>
      <c r="N71" s="112">
        <f>Multiple!H73</f>
        <v>4214</v>
      </c>
      <c r="O71" s="1"/>
      <c r="P71" s="1"/>
    </row>
    <row r="72" spans="2:16" ht="14" x14ac:dyDescent="0.15">
      <c r="B72" s="33">
        <f ca="1">IF(AND(Multiple!H74&lt;&gt;"",Multiple!B74&lt;&gt;"",Multiple!$E$3&lt;&gt;""),Multiple!H74-(IF(AND(Multiple!B74&lt;&gt;"",Inference2!$D$10&lt;&gt;""),Multiple!B74*Inference2!$D$10,0)+(IF(AND(Multiple!C74&lt;&gt;"",Inference2!$D$11&lt;&gt;""),Multiple!C74*Inference2!$D$11,0)+(IF(AND(Multiple!D74&lt;&gt;"",Inference2!$D$12&lt;&gt;""),Multiple!D74*Inference2!$D$12,0)+(IF(AND(Multiple!E74&lt;&gt;"",Inference2!$D$13&lt;&gt;""),Multiple!E74*Inference2!$D$13,0)+(IF(AND(Multiple!F74&lt;&gt;"",Inference2!$D$14&lt;&gt;""),Multiple!F74*Inference2!$D$14,0)+(Inference2!$D$6)))))),"")</f>
        <v>-149.24236993999239</v>
      </c>
      <c r="C72" s="33">
        <f ca="1">IF(AND(Multiple!H74&lt;&gt;"",Multiple!B74&lt;&gt;"",Multiple!$E$3&lt;&gt;""),(IF(AND(Multiple!B74&lt;&gt;"",Inference2!$D$10&lt;&gt;""),Multiple!B74*Inference2!$D$10,0)+(IF(AND(Multiple!C74&lt;&gt;"",Inference2!$D$11&lt;&gt;""),Multiple!C74*Inference2!$D$11,0)+(IF(AND(Multiple!D74&lt;&gt;"",Inference2!$D$12&lt;&gt;""),Multiple!D74*Inference2!$D$12,0)+(IF(AND(Multiple!E74&lt;&gt;"",Inference2!$D$13&lt;&gt;""),Multiple!E74*Inference2!$D$13,0)+(IF(AND(Multiple!F74&lt;&gt;"",Inference2!$D$14&lt;&gt;""),Multiple!F74*Inference2!$D$14,0)+(Inference2!$D$6)))))),"")</f>
        <v>4368.2423699399924</v>
      </c>
      <c r="D72" s="5">
        <f t="array" aca="1" ref="D72" ca="1">IF(B72&lt;&gt;"",(SUM(IF(B72&gt;Error,1,0))+1+(SUM(IF(B72=Error,1,0))-1)/2)/(n+1),"")</f>
        <v>0.33636363636363636</v>
      </c>
      <c r="E72" s="5">
        <f t="shared" ca="1" si="4"/>
        <v>-0.42240795461816921</v>
      </c>
      <c r="F72" s="1"/>
      <c r="G72" s="1"/>
      <c r="H72" s="1"/>
      <c r="I72" s="1"/>
      <c r="J72" s="1"/>
      <c r="K72" s="1"/>
      <c r="L72" s="113" t="str">
        <f t="shared" ref="L72:L135" ca="1" si="6">IF(M72&lt;&gt;"",IF(ABS(M72)&gt;=2.6,"Check",""),"")</f>
        <v/>
      </c>
      <c r="M72" s="5">
        <f t="shared" ca="1" si="5"/>
        <v>-0.34435210440770725</v>
      </c>
      <c r="N72" s="112">
        <f>Multiple!H74</f>
        <v>4219</v>
      </c>
      <c r="O72" s="1"/>
      <c r="P72" s="1"/>
    </row>
    <row r="73" spans="2:16" ht="14" x14ac:dyDescent="0.15">
      <c r="B73" s="33">
        <f ca="1">IF(AND(Multiple!H75&lt;&gt;"",Multiple!B75&lt;&gt;"",Multiple!$E$3&lt;&gt;""),Multiple!H75-(IF(AND(Multiple!B75&lt;&gt;"",Inference2!$D$10&lt;&gt;""),Multiple!B75*Inference2!$D$10,0)+(IF(AND(Multiple!C75&lt;&gt;"",Inference2!$D$11&lt;&gt;""),Multiple!C75*Inference2!$D$11,0)+(IF(AND(Multiple!D75&lt;&gt;"",Inference2!$D$12&lt;&gt;""),Multiple!D75*Inference2!$D$12,0)+(IF(AND(Multiple!E75&lt;&gt;"",Inference2!$D$13&lt;&gt;""),Multiple!E75*Inference2!$D$13,0)+(IF(AND(Multiple!F75&lt;&gt;"",Inference2!$D$14&lt;&gt;""),Multiple!F75*Inference2!$D$14,0)+(Inference2!$D$6)))))),"")</f>
        <v>160.1260405681769</v>
      </c>
      <c r="C73" s="33">
        <f ca="1">IF(AND(Multiple!H75&lt;&gt;"",Multiple!B75&lt;&gt;"",Multiple!$E$3&lt;&gt;""),(IF(AND(Multiple!B75&lt;&gt;"",Inference2!$D$10&lt;&gt;""),Multiple!B75*Inference2!$D$10,0)+(IF(AND(Multiple!C75&lt;&gt;"",Inference2!$D$11&lt;&gt;""),Multiple!C75*Inference2!$D$11,0)+(IF(AND(Multiple!D75&lt;&gt;"",Inference2!$D$12&lt;&gt;""),Multiple!D75*Inference2!$D$12,0)+(IF(AND(Multiple!E75&lt;&gt;"",Inference2!$D$13&lt;&gt;""),Multiple!E75*Inference2!$D$13,0)+(IF(AND(Multiple!F75&lt;&gt;"",Inference2!$D$14&lt;&gt;""),Multiple!F75*Inference2!$D$14,0)+(Inference2!$D$6)))))),"")</f>
        <v>4112.8739594318231</v>
      </c>
      <c r="D73" s="5">
        <f t="array" aca="1" ref="D73" ca="1">IF(B73&lt;&gt;"",(SUM(IF(B73&gt;Error,1,0))+1+(SUM(IF(B73=Error,1,0))-1)/2)/(n+1),"")</f>
        <v>0.74545454545454548</v>
      </c>
      <c r="E73" s="5">
        <f t="shared" ca="1" si="4"/>
        <v>0.66025389885446362</v>
      </c>
      <c r="F73" s="1"/>
      <c r="G73" s="1"/>
      <c r="H73" s="1"/>
      <c r="I73" s="1"/>
      <c r="J73" s="1"/>
      <c r="K73" s="1"/>
      <c r="L73" s="113" t="str">
        <f t="shared" ca="1" si="6"/>
        <v/>
      </c>
      <c r="M73" s="5">
        <f t="shared" ca="1" si="5"/>
        <v>0.36946437571512902</v>
      </c>
      <c r="N73" s="112">
        <f>Multiple!H75</f>
        <v>4273</v>
      </c>
      <c r="O73" s="1"/>
      <c r="P73" s="1"/>
    </row>
    <row r="74" spans="2:16" ht="14" x14ac:dyDescent="0.15">
      <c r="B74" s="33">
        <f ca="1">IF(AND(Multiple!H76&lt;&gt;"",Multiple!B76&lt;&gt;"",Multiple!$E$3&lt;&gt;""),Multiple!H76-(IF(AND(Multiple!B76&lt;&gt;"",Inference2!$D$10&lt;&gt;""),Multiple!B76*Inference2!$D$10,0)+(IF(AND(Multiple!C76&lt;&gt;"",Inference2!$D$11&lt;&gt;""),Multiple!C76*Inference2!$D$11,0)+(IF(AND(Multiple!D76&lt;&gt;"",Inference2!$D$12&lt;&gt;""),Multiple!D76*Inference2!$D$12,0)+(IF(AND(Multiple!E76&lt;&gt;"",Inference2!$D$13&lt;&gt;""),Multiple!E76*Inference2!$D$13,0)+(IF(AND(Multiple!F76&lt;&gt;"",Inference2!$D$14&lt;&gt;""),Multiple!F76*Inference2!$D$14,0)+(Inference2!$D$6)))))),"")</f>
        <v>-101.96068147850747</v>
      </c>
      <c r="C74" s="33">
        <f ca="1">IF(AND(Multiple!H76&lt;&gt;"",Multiple!B76&lt;&gt;"",Multiple!$E$3&lt;&gt;""),(IF(AND(Multiple!B76&lt;&gt;"",Inference2!$D$10&lt;&gt;""),Multiple!B76*Inference2!$D$10,0)+(IF(AND(Multiple!C76&lt;&gt;"",Inference2!$D$11&lt;&gt;""),Multiple!C76*Inference2!$D$11,0)+(IF(AND(Multiple!D76&lt;&gt;"",Inference2!$D$12&lt;&gt;""),Multiple!D76*Inference2!$D$12,0)+(IF(AND(Multiple!E76&lt;&gt;"",Inference2!$D$13&lt;&gt;""),Multiple!E76*Inference2!$D$13,0)+(IF(AND(Multiple!F76&lt;&gt;"",Inference2!$D$14&lt;&gt;""),Multiple!F76*Inference2!$D$14,0)+(Inference2!$D$6)))))),"")</f>
        <v>4389.9606814785075</v>
      </c>
      <c r="D74" s="5">
        <f t="array" aca="1" ref="D74" ca="1">IF(B74&lt;&gt;"",(SUM(IF(B74&gt;Error,1,0))+1+(SUM(IF(B74=Error,1,0))-1)/2)/(n+1),"")</f>
        <v>0.4</v>
      </c>
      <c r="E74" s="5">
        <f t="shared" ca="1" si="4"/>
        <v>-0.25334710313579978</v>
      </c>
      <c r="F74" s="1"/>
      <c r="G74" s="1"/>
      <c r="H74" s="1"/>
      <c r="I74" s="1"/>
      <c r="J74" s="1"/>
      <c r="K74" s="1"/>
      <c r="L74" s="113" t="str">
        <f t="shared" ca="1" si="6"/>
        <v/>
      </c>
      <c r="M74" s="5">
        <f t="shared" ca="1" si="5"/>
        <v>-0.2352574221924057</v>
      </c>
      <c r="N74" s="112">
        <f>Multiple!H76</f>
        <v>4288</v>
      </c>
      <c r="O74" s="1"/>
      <c r="P74" s="1"/>
    </row>
    <row r="75" spans="2:16" ht="14" x14ac:dyDescent="0.15">
      <c r="B75" s="33">
        <f ca="1">IF(AND(Multiple!H77&lt;&gt;"",Multiple!B77&lt;&gt;"",Multiple!$E$3&lt;&gt;""),Multiple!H77-(IF(AND(Multiple!B77&lt;&gt;"",Inference2!$D$10&lt;&gt;""),Multiple!B77*Inference2!$D$10,0)+(IF(AND(Multiple!C77&lt;&gt;"",Inference2!$D$11&lt;&gt;""),Multiple!C77*Inference2!$D$11,0)+(IF(AND(Multiple!D77&lt;&gt;"",Inference2!$D$12&lt;&gt;""),Multiple!D77*Inference2!$D$12,0)+(IF(AND(Multiple!E77&lt;&gt;"",Inference2!$D$13&lt;&gt;""),Multiple!E77*Inference2!$D$13,0)+(IF(AND(Multiple!F77&lt;&gt;"",Inference2!$D$14&lt;&gt;""),Multiple!F77*Inference2!$D$14,0)+(Inference2!$D$6)))))),"")</f>
        <v>164.49958561542189</v>
      </c>
      <c r="C75" s="33">
        <f ca="1">IF(AND(Multiple!H77&lt;&gt;"",Multiple!B77&lt;&gt;"",Multiple!$E$3&lt;&gt;""),(IF(AND(Multiple!B77&lt;&gt;"",Inference2!$D$10&lt;&gt;""),Multiple!B77*Inference2!$D$10,0)+(IF(AND(Multiple!C77&lt;&gt;"",Inference2!$D$11&lt;&gt;""),Multiple!C77*Inference2!$D$11,0)+(IF(AND(Multiple!D77&lt;&gt;"",Inference2!$D$12&lt;&gt;""),Multiple!D77*Inference2!$D$12,0)+(IF(AND(Multiple!E77&lt;&gt;"",Inference2!$D$13&lt;&gt;""),Multiple!E77*Inference2!$D$13,0)+(IF(AND(Multiple!F77&lt;&gt;"",Inference2!$D$14&lt;&gt;""),Multiple!F77*Inference2!$D$14,0)+(Inference2!$D$6)))))),"")</f>
        <v>4182.5004143845781</v>
      </c>
      <c r="D75" s="5">
        <f t="array" aca="1" ref="D75" ca="1">IF(B75&lt;&gt;"",(SUM(IF(B75&gt;Error,1,0))+1+(SUM(IF(B75=Error,1,0))-1)/2)/(n+1),"")</f>
        <v>0.76363636363636367</v>
      </c>
      <c r="E75" s="5">
        <f t="shared" ca="1" si="4"/>
        <v>0.71804867851300969</v>
      </c>
      <c r="F75" s="1"/>
      <c r="G75" s="1"/>
      <c r="H75" s="1"/>
      <c r="I75" s="1"/>
      <c r="J75" s="1"/>
      <c r="K75" s="1"/>
      <c r="L75" s="113" t="str">
        <f t="shared" ca="1" si="6"/>
        <v/>
      </c>
      <c r="M75" s="5">
        <f t="shared" ca="1" si="5"/>
        <v>0.37955560812685141</v>
      </c>
      <c r="N75" s="112">
        <f>Multiple!H77</f>
        <v>4347</v>
      </c>
      <c r="O75" s="1"/>
      <c r="P75" s="1"/>
    </row>
    <row r="76" spans="2:16" ht="14" x14ac:dyDescent="0.15">
      <c r="B76" s="33">
        <f ca="1">IF(AND(Multiple!H78&lt;&gt;"",Multiple!B78&lt;&gt;"",Multiple!$E$3&lt;&gt;""),Multiple!H78-(IF(AND(Multiple!B78&lt;&gt;"",Inference2!$D$10&lt;&gt;""),Multiple!B78*Inference2!$D$10,0)+(IF(AND(Multiple!C78&lt;&gt;"",Inference2!$D$11&lt;&gt;""),Multiple!C78*Inference2!$D$11,0)+(IF(AND(Multiple!D78&lt;&gt;"",Inference2!$D$12&lt;&gt;""),Multiple!D78*Inference2!$D$12,0)+(IF(AND(Multiple!E78&lt;&gt;"",Inference2!$D$13&lt;&gt;""),Multiple!E78*Inference2!$D$13,0)+(IF(AND(Multiple!F78&lt;&gt;"",Inference2!$D$14&lt;&gt;""),Multiple!F78*Inference2!$D$14,0)+(Inference2!$D$6)))))),"")</f>
        <v>-433.37460100659973</v>
      </c>
      <c r="C76" s="33">
        <f ca="1">IF(AND(Multiple!H78&lt;&gt;"",Multiple!B78&lt;&gt;"",Multiple!$E$3&lt;&gt;""),(IF(AND(Multiple!B78&lt;&gt;"",Inference2!$D$10&lt;&gt;""),Multiple!B78*Inference2!$D$10,0)+(IF(AND(Multiple!C78&lt;&gt;"",Inference2!$D$11&lt;&gt;""),Multiple!C78*Inference2!$D$11,0)+(IF(AND(Multiple!D78&lt;&gt;"",Inference2!$D$12&lt;&gt;""),Multiple!D78*Inference2!$D$12,0)+(IF(AND(Multiple!E78&lt;&gt;"",Inference2!$D$13&lt;&gt;""),Multiple!E78*Inference2!$D$13,0)+(IF(AND(Multiple!F78&lt;&gt;"",Inference2!$D$14&lt;&gt;""),Multiple!F78*Inference2!$D$14,0)+(Inference2!$D$6)))))),"")</f>
        <v>4845.3746010065997</v>
      </c>
      <c r="D76" s="5">
        <f t="array" aca="1" ref="D76" ca="1">IF(B76&lt;&gt;"",(SUM(IF(B76&gt;Error,1,0))+1+(SUM(IF(B76=Error,1,0))-1)/2)/(n+1),"")</f>
        <v>0.10909090909090909</v>
      </c>
      <c r="E76" s="5">
        <f t="shared" ca="1" si="4"/>
        <v>-1.2313772057634222</v>
      </c>
      <c r="F76" s="1"/>
      <c r="G76" s="1"/>
      <c r="H76" s="1"/>
      <c r="I76" s="1"/>
      <c r="J76" s="1"/>
      <c r="K76" s="1"/>
      <c r="L76" s="113" t="str">
        <f t="shared" ca="1" si="6"/>
        <v/>
      </c>
      <c r="M76" s="5">
        <f t="shared" ca="1" si="5"/>
        <v>-0.99994027107367123</v>
      </c>
      <c r="N76" s="112">
        <f>Multiple!H78</f>
        <v>4412</v>
      </c>
      <c r="O76" s="1"/>
      <c r="P76" s="1"/>
    </row>
    <row r="77" spans="2:16" ht="14" x14ac:dyDescent="0.15">
      <c r="B77" s="33">
        <f ca="1">IF(AND(Multiple!H79&lt;&gt;"",Multiple!B79&lt;&gt;"",Multiple!$E$3&lt;&gt;""),Multiple!H79-(IF(AND(Multiple!B79&lt;&gt;"",Inference2!$D$10&lt;&gt;""),Multiple!B79*Inference2!$D$10,0)+(IF(AND(Multiple!C79&lt;&gt;"",Inference2!$D$11&lt;&gt;""),Multiple!C79*Inference2!$D$11,0)+(IF(AND(Multiple!D79&lt;&gt;"",Inference2!$D$12&lt;&gt;""),Multiple!D79*Inference2!$D$12,0)+(IF(AND(Multiple!E79&lt;&gt;"",Inference2!$D$13&lt;&gt;""),Multiple!E79*Inference2!$D$13,0)+(IF(AND(Multiple!F79&lt;&gt;"",Inference2!$D$14&lt;&gt;""),Multiple!F79*Inference2!$D$14,0)+(Inference2!$D$6)))))),"")</f>
        <v>54.639643688604338</v>
      </c>
      <c r="C77" s="33">
        <f ca="1">IF(AND(Multiple!H79&lt;&gt;"",Multiple!B79&lt;&gt;"",Multiple!$E$3&lt;&gt;""),(IF(AND(Multiple!B79&lt;&gt;"",Inference2!$D$10&lt;&gt;""),Multiple!B79*Inference2!$D$10,0)+(IF(AND(Multiple!C79&lt;&gt;"",Inference2!$D$11&lt;&gt;""),Multiple!C79*Inference2!$D$11,0)+(IF(AND(Multiple!D79&lt;&gt;"",Inference2!$D$12&lt;&gt;""),Multiple!D79*Inference2!$D$12,0)+(IF(AND(Multiple!E79&lt;&gt;"",Inference2!$D$13&lt;&gt;""),Multiple!E79*Inference2!$D$13,0)+(IF(AND(Multiple!F79&lt;&gt;"",Inference2!$D$14&lt;&gt;""),Multiple!F79*Inference2!$D$14,0)+(Inference2!$D$6)))))),"")</f>
        <v>4369.3603563113957</v>
      </c>
      <c r="D77" s="5">
        <f t="array" aca="1" ref="D77" ca="1">IF(B77&lt;&gt;"",(SUM(IF(B77&gt;Error,1,0))+1+(SUM(IF(B77=Error,1,0))-1)/2)/(n+1),"")</f>
        <v>0.6454545454545455</v>
      </c>
      <c r="E77" s="5">
        <f t="shared" ca="1" si="4"/>
        <v>0.37307730521776766</v>
      </c>
      <c r="F77" s="1"/>
      <c r="G77" s="1"/>
      <c r="H77" s="1"/>
      <c r="I77" s="1"/>
      <c r="J77" s="1"/>
      <c r="K77" s="1"/>
      <c r="L77" s="113" t="str">
        <f t="shared" ca="1" si="6"/>
        <v/>
      </c>
      <c r="M77" s="5">
        <f t="shared" ca="1" si="5"/>
        <v>0.12607194790476378</v>
      </c>
      <c r="N77" s="112">
        <f>Multiple!H79</f>
        <v>4424</v>
      </c>
      <c r="O77" s="1"/>
      <c r="P77" s="1"/>
    </row>
    <row r="78" spans="2:16" ht="14" x14ac:dyDescent="0.15">
      <c r="B78" s="33">
        <f ca="1">IF(AND(Multiple!H80&lt;&gt;"",Multiple!B80&lt;&gt;"",Multiple!$E$3&lt;&gt;""),Multiple!H80-(IF(AND(Multiple!B80&lt;&gt;"",Inference2!$D$10&lt;&gt;""),Multiple!B80*Inference2!$D$10,0)+(IF(AND(Multiple!C80&lt;&gt;"",Inference2!$D$11&lt;&gt;""),Multiple!C80*Inference2!$D$11,0)+(IF(AND(Multiple!D80&lt;&gt;"",Inference2!$D$12&lt;&gt;""),Multiple!D80*Inference2!$D$12,0)+(IF(AND(Multiple!E80&lt;&gt;"",Inference2!$D$13&lt;&gt;""),Multiple!E80*Inference2!$D$13,0)+(IF(AND(Multiple!F80&lt;&gt;"",Inference2!$D$14&lt;&gt;""),Multiple!F80*Inference2!$D$14,0)+(Inference2!$D$6)))))),"")</f>
        <v>-218.34469547511435</v>
      </c>
      <c r="C78" s="33">
        <f ca="1">IF(AND(Multiple!H80&lt;&gt;"",Multiple!B80&lt;&gt;"",Multiple!$E$3&lt;&gt;""),(IF(AND(Multiple!B80&lt;&gt;"",Inference2!$D$10&lt;&gt;""),Multiple!B80*Inference2!$D$10,0)+(IF(AND(Multiple!C80&lt;&gt;"",Inference2!$D$11&lt;&gt;""),Multiple!C80*Inference2!$D$11,0)+(IF(AND(Multiple!D80&lt;&gt;"",Inference2!$D$12&lt;&gt;""),Multiple!D80*Inference2!$D$12,0)+(IF(AND(Multiple!E80&lt;&gt;"",Inference2!$D$13&lt;&gt;""),Multiple!E80*Inference2!$D$13,0)+(IF(AND(Multiple!F80&lt;&gt;"",Inference2!$D$14&lt;&gt;""),Multiple!F80*Inference2!$D$14,0)+(Inference2!$D$6)))))),"")</f>
        <v>4821.3446954751143</v>
      </c>
      <c r="D78" s="5">
        <f t="array" aca="1" ref="D78" ca="1">IF(B78&lt;&gt;"",(SUM(IF(B78&gt;Error,1,0))+1+(SUM(IF(B78=Error,1,0))-1)/2)/(n+1),"")</f>
        <v>0.24545454545454545</v>
      </c>
      <c r="E78" s="5">
        <f t="shared" ca="1" si="4"/>
        <v>-0.68886362670887458</v>
      </c>
      <c r="F78" s="1"/>
      <c r="G78" s="1"/>
      <c r="H78" s="1"/>
      <c r="I78" s="1"/>
      <c r="J78" s="1"/>
      <c r="K78" s="1"/>
      <c r="L78" s="113" t="str">
        <f t="shared" ca="1" si="6"/>
        <v/>
      </c>
      <c r="M78" s="5">
        <f t="shared" ca="1" si="5"/>
        <v>-0.50379430052837626</v>
      </c>
      <c r="N78" s="112">
        <f>Multiple!H80</f>
        <v>4603</v>
      </c>
      <c r="O78" s="1"/>
      <c r="P78" s="1"/>
    </row>
    <row r="79" spans="2:16" ht="14" x14ac:dyDescent="0.15">
      <c r="B79" s="33">
        <f ca="1">IF(AND(Multiple!H81&lt;&gt;"",Multiple!B81&lt;&gt;"",Multiple!$E$3&lt;&gt;""),Multiple!H81-(IF(AND(Multiple!B81&lt;&gt;"",Inference2!$D$10&lt;&gt;""),Multiple!B81*Inference2!$D$10,0)+(IF(AND(Multiple!C81&lt;&gt;"",Inference2!$D$11&lt;&gt;""),Multiple!C81*Inference2!$D$11,0)+(IF(AND(Multiple!D81&lt;&gt;"",Inference2!$D$12&lt;&gt;""),Multiple!D81*Inference2!$D$12,0)+(IF(AND(Multiple!E81&lt;&gt;"",Inference2!$D$13&lt;&gt;""),Multiple!E81*Inference2!$D$13,0)+(IF(AND(Multiple!F81&lt;&gt;"",Inference2!$D$14&lt;&gt;""),Multiple!F81*Inference2!$D$14,0)+(Inference2!$D$6)))))),"")</f>
        <v>216.66226145619748</v>
      </c>
      <c r="C79" s="33">
        <f ca="1">IF(AND(Multiple!H81&lt;&gt;"",Multiple!B81&lt;&gt;"",Multiple!$E$3&lt;&gt;""),(IF(AND(Multiple!B81&lt;&gt;"",Inference2!$D$10&lt;&gt;""),Multiple!B81*Inference2!$D$10,0)+(IF(AND(Multiple!C81&lt;&gt;"",Inference2!$D$11&lt;&gt;""),Multiple!C81*Inference2!$D$11,0)+(IF(AND(Multiple!D81&lt;&gt;"",Inference2!$D$12&lt;&gt;""),Multiple!D81*Inference2!$D$12,0)+(IF(AND(Multiple!E81&lt;&gt;"",Inference2!$D$13&lt;&gt;""),Multiple!E81*Inference2!$D$13,0)+(IF(AND(Multiple!F81&lt;&gt;"",Inference2!$D$14&lt;&gt;""),Multiple!F81*Inference2!$D$14,0)+(Inference2!$D$6)))))),"")</f>
        <v>4488.3377385438025</v>
      </c>
      <c r="D79" s="5">
        <f t="array" aca="1" ref="D79" ca="1">IF(B79&lt;&gt;"",(SUM(IF(B79&gt;Error,1,0))+1+(SUM(IF(B79=Error,1,0))-1)/2)/(n+1),"")</f>
        <v>0.8</v>
      </c>
      <c r="E79" s="5">
        <f t="shared" ca="1" si="4"/>
        <v>0.84162123357291474</v>
      </c>
      <c r="F79" s="1"/>
      <c r="G79" s="1"/>
      <c r="H79" s="1"/>
      <c r="I79" s="1"/>
      <c r="J79" s="1"/>
      <c r="K79" s="1"/>
      <c r="L79" s="113" t="str">
        <f t="shared" ca="1" si="6"/>
        <v/>
      </c>
      <c r="M79" s="5">
        <f t="shared" ca="1" si="5"/>
        <v>0.49991236207367273</v>
      </c>
      <c r="N79" s="112">
        <f>Multiple!H81</f>
        <v>4705</v>
      </c>
      <c r="O79" s="1"/>
      <c r="P79" s="1"/>
    </row>
    <row r="80" spans="2:16" ht="14" x14ac:dyDescent="0.15">
      <c r="B80" s="33">
        <f ca="1">IF(AND(Multiple!H82&lt;&gt;"",Multiple!B82&lt;&gt;"",Multiple!$E$3&lt;&gt;""),Multiple!H82-(IF(AND(Multiple!B82&lt;&gt;"",Inference2!$D$10&lt;&gt;""),Multiple!B82*Inference2!$D$10,0)+(IF(AND(Multiple!C82&lt;&gt;"",Inference2!$D$11&lt;&gt;""),Multiple!C82*Inference2!$D$11,0)+(IF(AND(Multiple!D82&lt;&gt;"",Inference2!$D$12&lt;&gt;""),Multiple!D82*Inference2!$D$12,0)+(IF(AND(Multiple!E82&lt;&gt;"",Inference2!$D$13&lt;&gt;""),Multiple!E82*Inference2!$D$13,0)+(IF(AND(Multiple!F82&lt;&gt;"",Inference2!$D$14&lt;&gt;""),Multiple!F82*Inference2!$D$14,0)+(Inference2!$D$6)))))),"")</f>
        <v>-47.431734362682619</v>
      </c>
      <c r="C80" s="33">
        <f ca="1">IF(AND(Multiple!H82&lt;&gt;"",Multiple!B82&lt;&gt;"",Multiple!$E$3&lt;&gt;""),(IF(AND(Multiple!B82&lt;&gt;"",Inference2!$D$10&lt;&gt;""),Multiple!B82*Inference2!$D$10,0)+(IF(AND(Multiple!C82&lt;&gt;"",Inference2!$D$11&lt;&gt;""),Multiple!C82*Inference2!$D$11,0)+(IF(AND(Multiple!D82&lt;&gt;"",Inference2!$D$12&lt;&gt;""),Multiple!D82*Inference2!$D$12,0)+(IF(AND(Multiple!E82&lt;&gt;"",Inference2!$D$13&lt;&gt;""),Multiple!E82*Inference2!$D$13,0)+(IF(AND(Multiple!F82&lt;&gt;"",Inference2!$D$14&lt;&gt;""),Multiple!F82*Inference2!$D$14,0)+(Inference2!$D$6)))))),"")</f>
        <v>4789.4317343626826</v>
      </c>
      <c r="D80" s="5">
        <f t="array" aca="1" ref="D80" ca="1">IF(B80&lt;&gt;"",(SUM(IF(B80&gt;Error,1,0))+1+(SUM(IF(B80=Error,1,0))-1)/2)/(n+1),"")</f>
        <v>0.50909090909090904</v>
      </c>
      <c r="E80" s="5">
        <f t="shared" ca="1" si="4"/>
        <v>2.278950228039205E-2</v>
      </c>
      <c r="F80" s="1"/>
      <c r="G80" s="1"/>
      <c r="H80" s="1"/>
      <c r="I80" s="1"/>
      <c r="J80" s="1"/>
      <c r="K80" s="1"/>
      <c r="L80" s="113" t="str">
        <f t="shared" ca="1" si="6"/>
        <v/>
      </c>
      <c r="M80" s="5">
        <f t="shared" ca="1" si="5"/>
        <v>-0.1094408883352925</v>
      </c>
      <c r="N80" s="112">
        <f>Multiple!H82</f>
        <v>4742</v>
      </c>
      <c r="O80" s="1"/>
      <c r="P80" s="1"/>
    </row>
    <row r="81" spans="2:16" ht="14" x14ac:dyDescent="0.15">
      <c r="B81" s="33">
        <f ca="1">IF(AND(Multiple!H83&lt;&gt;"",Multiple!B83&lt;&gt;"",Multiple!$E$3&lt;&gt;""),Multiple!H83-(IF(AND(Multiple!B83&lt;&gt;"",Inference2!$D$10&lt;&gt;""),Multiple!B83*Inference2!$D$10,0)+(IF(AND(Multiple!C83&lt;&gt;"",Inference2!$D$11&lt;&gt;""),Multiple!C83*Inference2!$D$11,0)+(IF(AND(Multiple!D83&lt;&gt;"",Inference2!$D$12&lt;&gt;""),Multiple!D83*Inference2!$D$12,0)+(IF(AND(Multiple!E83&lt;&gt;"",Inference2!$D$13&lt;&gt;""),Multiple!E83*Inference2!$D$13,0)+(IF(AND(Multiple!F83&lt;&gt;"",Inference2!$D$14&lt;&gt;""),Multiple!F83*Inference2!$D$14,0)+(Inference2!$D$6)))))),"")</f>
        <v>-95.582754559559362</v>
      </c>
      <c r="C81" s="33">
        <f ca="1">IF(AND(Multiple!H83&lt;&gt;"",Multiple!B83&lt;&gt;"",Multiple!$E$3&lt;&gt;""),(IF(AND(Multiple!B83&lt;&gt;"",Inference2!$D$10&lt;&gt;""),Multiple!B83*Inference2!$D$10,0)+(IF(AND(Multiple!C83&lt;&gt;"",Inference2!$D$11&lt;&gt;""),Multiple!C83*Inference2!$D$11,0)+(IF(AND(Multiple!D83&lt;&gt;"",Inference2!$D$12&lt;&gt;""),Multiple!D83*Inference2!$D$12,0)+(IF(AND(Multiple!E83&lt;&gt;"",Inference2!$D$13&lt;&gt;""),Multiple!E83*Inference2!$D$13,0)+(IF(AND(Multiple!F83&lt;&gt;"",Inference2!$D$14&lt;&gt;""),Multiple!F83*Inference2!$D$14,0)+(Inference2!$D$6)))))),"")</f>
        <v>4859.5827545595594</v>
      </c>
      <c r="D81" s="5">
        <f t="array" aca="1" ref="D81" ca="1">IF(B81&lt;&gt;"",(SUM(IF(B81&gt;Error,1,0))+1+(SUM(IF(B81=Error,1,0))-1)/2)/(n+1),"")</f>
        <v>0.41818181818181815</v>
      </c>
      <c r="E81" s="5">
        <f t="shared" ca="1" si="4"/>
        <v>-0.20654702441883491</v>
      </c>
      <c r="F81" s="1"/>
      <c r="G81" s="1"/>
      <c r="H81" s="1"/>
      <c r="I81" s="1"/>
      <c r="J81" s="1"/>
      <c r="K81" s="1"/>
      <c r="L81" s="113" t="str">
        <f t="shared" ca="1" si="6"/>
        <v/>
      </c>
      <c r="M81" s="5">
        <f t="shared" ca="1" si="5"/>
        <v>-0.22054140986171558</v>
      </c>
      <c r="N81" s="112">
        <f>Multiple!H83</f>
        <v>4764</v>
      </c>
      <c r="O81" s="1"/>
      <c r="P81" s="1"/>
    </row>
    <row r="82" spans="2:16" ht="14" x14ac:dyDescent="0.15">
      <c r="B82" s="33">
        <f ca="1">IF(AND(Multiple!H84&lt;&gt;"",Multiple!B84&lt;&gt;"",Multiple!$E$3&lt;&gt;""),Multiple!H84-(IF(AND(Multiple!B84&lt;&gt;"",Inference2!$D$10&lt;&gt;""),Multiple!B84*Inference2!$D$10,0)+(IF(AND(Multiple!C84&lt;&gt;"",Inference2!$D$11&lt;&gt;""),Multiple!C84*Inference2!$D$11,0)+(IF(AND(Multiple!D84&lt;&gt;"",Inference2!$D$12&lt;&gt;""),Multiple!D84*Inference2!$D$12,0)+(IF(AND(Multiple!E84&lt;&gt;"",Inference2!$D$13&lt;&gt;""),Multiple!E84*Inference2!$D$13,0)+(IF(AND(Multiple!F84&lt;&gt;"",Inference2!$D$14&lt;&gt;""),Multiple!F84*Inference2!$D$14,0)+(Inference2!$D$6)))))),"")</f>
        <v>42.812000400040233</v>
      </c>
      <c r="C82" s="33">
        <f ca="1">IF(AND(Multiple!H84&lt;&gt;"",Multiple!B84&lt;&gt;"",Multiple!$E$3&lt;&gt;""),(IF(AND(Multiple!B84&lt;&gt;"",Inference2!$D$10&lt;&gt;""),Multiple!B84*Inference2!$D$10,0)+(IF(AND(Multiple!C84&lt;&gt;"",Inference2!$D$11&lt;&gt;""),Multiple!C84*Inference2!$D$11,0)+(IF(AND(Multiple!D84&lt;&gt;"",Inference2!$D$12&lt;&gt;""),Multiple!D84*Inference2!$D$12,0)+(IF(AND(Multiple!E84&lt;&gt;"",Inference2!$D$13&lt;&gt;""),Multiple!E84*Inference2!$D$13,0)+(IF(AND(Multiple!F84&lt;&gt;"",Inference2!$D$14&lt;&gt;""),Multiple!F84*Inference2!$D$14,0)+(Inference2!$D$6)))))),"")</f>
        <v>4777.1879995999598</v>
      </c>
      <c r="D82" s="5">
        <f t="array" aca="1" ref="D82" ca="1">IF(B82&lt;&gt;"",(SUM(IF(B82&gt;Error,1,0))+1+(SUM(IF(B82=Error,1,0))-1)/2)/(n+1),"")</f>
        <v>0.62727272727272732</v>
      </c>
      <c r="E82" s="5">
        <f t="shared" ca="1" si="4"/>
        <v>0.32463868475217555</v>
      </c>
      <c r="F82" s="1"/>
      <c r="G82" s="1"/>
      <c r="H82" s="1"/>
      <c r="I82" s="1"/>
      <c r="J82" s="1"/>
      <c r="K82" s="1"/>
      <c r="L82" s="113" t="str">
        <f t="shared" ca="1" si="6"/>
        <v/>
      </c>
      <c r="M82" s="5">
        <f t="shared" ca="1" si="5"/>
        <v>9.8781615687187949E-2</v>
      </c>
      <c r="N82" s="112">
        <f>Multiple!H84</f>
        <v>4820</v>
      </c>
      <c r="O82" s="1"/>
      <c r="P82" s="1"/>
    </row>
    <row r="83" spans="2:16" ht="14" x14ac:dyDescent="0.15">
      <c r="B83" s="33">
        <f ca="1">IF(AND(Multiple!H85&lt;&gt;"",Multiple!B85&lt;&gt;"",Multiple!$E$3&lt;&gt;""),Multiple!H85-(IF(AND(Multiple!B85&lt;&gt;"",Inference2!$D$10&lt;&gt;""),Multiple!B85*Inference2!$D$10,0)+(IF(AND(Multiple!C85&lt;&gt;"",Inference2!$D$11&lt;&gt;""),Multiple!C85*Inference2!$D$11,0)+(IF(AND(Multiple!D85&lt;&gt;"",Inference2!$D$12&lt;&gt;""),Multiple!D85*Inference2!$D$12,0)+(IF(AND(Multiple!E85&lt;&gt;"",Inference2!$D$13&lt;&gt;""),Multiple!E85*Inference2!$D$13,0)+(IF(AND(Multiple!F85&lt;&gt;"",Inference2!$D$14&lt;&gt;""),Multiple!F85*Inference2!$D$14,0)+(Inference2!$D$6)))))),"")</f>
        <v>-447.46482251779526</v>
      </c>
      <c r="C83" s="33">
        <f ca="1">IF(AND(Multiple!H85&lt;&gt;"",Multiple!B85&lt;&gt;"",Multiple!$E$3&lt;&gt;""),(IF(AND(Multiple!B85&lt;&gt;"",Inference2!$D$10&lt;&gt;""),Multiple!B85*Inference2!$D$10,0)+(IF(AND(Multiple!C85&lt;&gt;"",Inference2!$D$11&lt;&gt;""),Multiple!C85*Inference2!$D$11,0)+(IF(AND(Multiple!D85&lt;&gt;"",Inference2!$D$12&lt;&gt;""),Multiple!D85*Inference2!$D$12,0)+(IF(AND(Multiple!E85&lt;&gt;"",Inference2!$D$13&lt;&gt;""),Multiple!E85*Inference2!$D$13,0)+(IF(AND(Multiple!F85&lt;&gt;"",Inference2!$D$14&lt;&gt;""),Multiple!F85*Inference2!$D$14,0)+(Inference2!$D$6)))))),"")</f>
        <v>5275.4648225177953</v>
      </c>
      <c r="D83" s="5">
        <f t="array" aca="1" ref="D83" ca="1">IF(B83&lt;&gt;"",(SUM(IF(B83&gt;Error,1,0))+1+(SUM(IF(B83=Error,1,0))-1)/2)/(n+1),"")</f>
        <v>0.1</v>
      </c>
      <c r="E83" s="5">
        <f t="shared" ca="1" si="4"/>
        <v>-1.2815515655446006</v>
      </c>
      <c r="F83" s="1"/>
      <c r="G83" s="1"/>
      <c r="H83" s="1"/>
      <c r="I83" s="1"/>
      <c r="J83" s="1"/>
      <c r="K83" s="1"/>
      <c r="L83" s="113" t="str">
        <f t="shared" ca="1" si="6"/>
        <v/>
      </c>
      <c r="M83" s="5">
        <f t="shared" ca="1" si="5"/>
        <v>-1.0324511286197007</v>
      </c>
      <c r="N83" s="112">
        <f>Multiple!H85</f>
        <v>4828</v>
      </c>
      <c r="O83" s="1"/>
      <c r="P83" s="1"/>
    </row>
    <row r="84" spans="2:16" ht="14" x14ac:dyDescent="0.15">
      <c r="B84" s="33">
        <f ca="1">IF(AND(Multiple!H86&lt;&gt;"",Multiple!B86&lt;&gt;"",Multiple!$E$3&lt;&gt;""),Multiple!H86-(IF(AND(Multiple!B86&lt;&gt;"",Inference2!$D$10&lt;&gt;""),Multiple!B86*Inference2!$D$10,0)+(IF(AND(Multiple!C86&lt;&gt;"",Inference2!$D$11&lt;&gt;""),Multiple!C86*Inference2!$D$11,0)+(IF(AND(Multiple!D86&lt;&gt;"",Inference2!$D$12&lt;&gt;""),Multiple!D86*Inference2!$D$12,0)+(IF(AND(Multiple!E86&lt;&gt;"",Inference2!$D$13&lt;&gt;""),Multiple!E86*Inference2!$D$13,0)+(IF(AND(Multiple!F86&lt;&gt;"",Inference2!$D$14&lt;&gt;""),Multiple!F86*Inference2!$D$14,0)+(Inference2!$D$6)))))),"")</f>
        <v>161.40972049399443</v>
      </c>
      <c r="C84" s="33">
        <f ca="1">IF(AND(Multiple!H86&lt;&gt;"",Multiple!B86&lt;&gt;"",Multiple!$E$3&lt;&gt;""),(IF(AND(Multiple!B86&lt;&gt;"",Inference2!$D$10&lt;&gt;""),Multiple!B86*Inference2!$D$10,0)+(IF(AND(Multiple!C86&lt;&gt;"",Inference2!$D$11&lt;&gt;""),Multiple!C86*Inference2!$D$11,0)+(IF(AND(Multiple!D86&lt;&gt;"",Inference2!$D$12&lt;&gt;""),Multiple!D86*Inference2!$D$12,0)+(IF(AND(Multiple!E86&lt;&gt;"",Inference2!$D$13&lt;&gt;""),Multiple!E86*Inference2!$D$13,0)+(IF(AND(Multiple!F86&lt;&gt;"",Inference2!$D$14&lt;&gt;""),Multiple!F86*Inference2!$D$14,0)+(Inference2!$D$6)))))),"")</f>
        <v>4675.5902795060056</v>
      </c>
      <c r="D84" s="5">
        <f t="array" aca="1" ref="D84" ca="1">IF(B84&lt;&gt;"",(SUM(IF(B84&gt;Error,1,0))+1+(SUM(IF(B84=Error,1,0))-1)/2)/(n+1),"")</f>
        <v>0.75454545454545452</v>
      </c>
      <c r="E84" s="5">
        <f t="shared" ca="1" si="4"/>
        <v>0.68886362670887458</v>
      </c>
      <c r="F84" s="1"/>
      <c r="G84" s="1"/>
      <c r="H84" s="1"/>
      <c r="I84" s="1"/>
      <c r="J84" s="1"/>
      <c r="K84" s="1"/>
      <c r="L84" s="113" t="str">
        <f t="shared" ca="1" si="6"/>
        <v/>
      </c>
      <c r="M84" s="5">
        <f t="shared" ca="1" si="5"/>
        <v>0.37242625499926879</v>
      </c>
      <c r="N84" s="112">
        <f>Multiple!H86</f>
        <v>4837</v>
      </c>
      <c r="O84" s="1"/>
      <c r="P84" s="1"/>
    </row>
    <row r="85" spans="2:16" ht="14" x14ac:dyDescent="0.15">
      <c r="B85" s="33">
        <f ca="1">IF(AND(Multiple!H87&lt;&gt;"",Multiple!B87&lt;&gt;"",Multiple!$E$3&lt;&gt;""),Multiple!H87-(IF(AND(Multiple!B87&lt;&gt;"",Inference2!$D$10&lt;&gt;""),Multiple!B87*Inference2!$D$10,0)+(IF(AND(Multiple!C87&lt;&gt;"",Inference2!$D$11&lt;&gt;""),Multiple!C87*Inference2!$D$11,0)+(IF(AND(Multiple!D87&lt;&gt;"",Inference2!$D$12&lt;&gt;""),Multiple!D87*Inference2!$D$12,0)+(IF(AND(Multiple!E87&lt;&gt;"",Inference2!$D$13&lt;&gt;""),Multiple!E87*Inference2!$D$13,0)+(IF(AND(Multiple!F87&lt;&gt;"",Inference2!$D$14&lt;&gt;""),Multiple!F87*Inference2!$D$14,0)+(Inference2!$D$6)))))),"")</f>
        <v>-346.51488024048376</v>
      </c>
      <c r="C85" s="33">
        <f ca="1">IF(AND(Multiple!H87&lt;&gt;"",Multiple!B87&lt;&gt;"",Multiple!$E$3&lt;&gt;""),(IF(AND(Multiple!B87&lt;&gt;"",Inference2!$D$10&lt;&gt;""),Multiple!B87*Inference2!$D$10,0)+(IF(AND(Multiple!C87&lt;&gt;"",Inference2!$D$11&lt;&gt;""),Multiple!C87*Inference2!$D$11,0)+(IF(AND(Multiple!D87&lt;&gt;"",Inference2!$D$12&lt;&gt;""),Multiple!D87*Inference2!$D$12,0)+(IF(AND(Multiple!E87&lt;&gt;"",Inference2!$D$13&lt;&gt;""),Multiple!E87*Inference2!$D$13,0)+(IF(AND(Multiple!F87&lt;&gt;"",Inference2!$D$14&lt;&gt;""),Multiple!F87*Inference2!$D$14,0)+(Inference2!$D$6)))))),"")</f>
        <v>5264.5148802404838</v>
      </c>
      <c r="D85" s="5">
        <f t="array" aca="1" ref="D85" ca="1">IF(B85&lt;&gt;"",(SUM(IF(B85&gt;Error,1,0))+1+(SUM(IF(B85=Error,1,0))-1)/2)/(n+1),"")</f>
        <v>0.16363636363636364</v>
      </c>
      <c r="E85" s="5">
        <f t="shared" ca="1" si="4"/>
        <v>-0.97962202818372202</v>
      </c>
      <c r="F85" s="1"/>
      <c r="G85" s="1"/>
      <c r="H85" s="1"/>
      <c r="I85" s="1"/>
      <c r="J85" s="1"/>
      <c r="K85" s="1"/>
      <c r="L85" s="113" t="str">
        <f t="shared" ca="1" si="6"/>
        <v/>
      </c>
      <c r="M85" s="5">
        <f t="shared" ca="1" si="5"/>
        <v>-0.79952582009634987</v>
      </c>
      <c r="N85" s="112">
        <f>Multiple!H87</f>
        <v>4918</v>
      </c>
      <c r="O85" s="1"/>
      <c r="P85" s="1"/>
    </row>
    <row r="86" spans="2:16" ht="14" x14ac:dyDescent="0.15">
      <c r="B86" s="33">
        <f ca="1">IF(AND(Multiple!H88&lt;&gt;"",Multiple!B88&lt;&gt;"",Multiple!$E$3&lt;&gt;""),Multiple!H88-(IF(AND(Multiple!B88&lt;&gt;"",Inference2!$D$10&lt;&gt;""),Multiple!B88*Inference2!$D$10,0)+(IF(AND(Multiple!C88&lt;&gt;"",Inference2!$D$11&lt;&gt;""),Multiple!C88*Inference2!$D$11,0)+(IF(AND(Multiple!D88&lt;&gt;"",Inference2!$D$12&lt;&gt;""),Multiple!D88*Inference2!$D$12,0)+(IF(AND(Multiple!E88&lt;&gt;"",Inference2!$D$13&lt;&gt;""),Multiple!E88*Inference2!$D$13,0)+(IF(AND(Multiple!F88&lt;&gt;"",Inference2!$D$14&lt;&gt;""),Multiple!F88*Inference2!$D$14,0)+(Inference2!$D$6)))))),"")</f>
        <v>156.60253795167773</v>
      </c>
      <c r="C86" s="33">
        <f ca="1">IF(AND(Multiple!H88&lt;&gt;"",Multiple!B88&lt;&gt;"",Multiple!$E$3&lt;&gt;""),(IF(AND(Multiple!B88&lt;&gt;"",Inference2!$D$10&lt;&gt;""),Multiple!B88*Inference2!$D$10,0)+(IF(AND(Multiple!C88&lt;&gt;"",Inference2!$D$11&lt;&gt;""),Multiple!C88*Inference2!$D$11,0)+(IF(AND(Multiple!D88&lt;&gt;"",Inference2!$D$12&lt;&gt;""),Multiple!D88*Inference2!$D$12,0)+(IF(AND(Multiple!E88&lt;&gt;"",Inference2!$D$13&lt;&gt;""),Multiple!E88*Inference2!$D$13,0)+(IF(AND(Multiple!F88&lt;&gt;"",Inference2!$D$14&lt;&gt;""),Multiple!F88*Inference2!$D$14,0)+(Inference2!$D$6)))))),"")</f>
        <v>4770.3974620483223</v>
      </c>
      <c r="D86" s="5">
        <f t="array" aca="1" ref="D86" ca="1">IF(B86&lt;&gt;"",(SUM(IF(B86&gt;Error,1,0))+1+(SUM(IF(B86=Error,1,0))-1)/2)/(n+1),"")</f>
        <v>0.73636363636363633</v>
      </c>
      <c r="E86" s="5">
        <f t="shared" ca="1" si="4"/>
        <v>0.63217470022530076</v>
      </c>
      <c r="F86" s="1"/>
      <c r="G86" s="1"/>
      <c r="H86" s="1"/>
      <c r="I86" s="1"/>
      <c r="J86" s="1"/>
      <c r="K86" s="1"/>
      <c r="L86" s="113" t="str">
        <f t="shared" ca="1" si="6"/>
        <v/>
      </c>
      <c r="M86" s="5">
        <f t="shared" ca="1" si="5"/>
        <v>0.36133447573186411</v>
      </c>
      <c r="N86" s="112">
        <f>Multiple!H88</f>
        <v>4927</v>
      </c>
      <c r="O86" s="1"/>
      <c r="P86" s="1"/>
    </row>
    <row r="87" spans="2:16" ht="14" x14ac:dyDescent="0.15">
      <c r="B87" s="33">
        <f ca="1">IF(AND(Multiple!H89&lt;&gt;"",Multiple!B89&lt;&gt;"",Multiple!$E$3&lt;&gt;""),Multiple!H89-(IF(AND(Multiple!B89&lt;&gt;"",Inference2!$D$10&lt;&gt;""),Multiple!B89*Inference2!$D$10,0)+(IF(AND(Multiple!C89&lt;&gt;"",Inference2!$D$11&lt;&gt;""),Multiple!C89*Inference2!$D$11,0)+(IF(AND(Multiple!D89&lt;&gt;"",Inference2!$D$12&lt;&gt;""),Multiple!D89*Inference2!$D$12,0)+(IF(AND(Multiple!E89&lt;&gt;"",Inference2!$D$13&lt;&gt;""),Multiple!E89*Inference2!$D$13,0)+(IF(AND(Multiple!F89&lt;&gt;"",Inference2!$D$14&lt;&gt;""),Multiple!F89*Inference2!$D$14,0)+(Inference2!$D$6)))))),"")</f>
        <v>141.4669795192558</v>
      </c>
      <c r="C87" s="33">
        <f ca="1">IF(AND(Multiple!H89&lt;&gt;"",Multiple!B89&lt;&gt;"",Multiple!$E$3&lt;&gt;""),(IF(AND(Multiple!B89&lt;&gt;"",Inference2!$D$10&lt;&gt;""),Multiple!B89*Inference2!$D$10,0)+(IF(AND(Multiple!C89&lt;&gt;"",Inference2!$D$11&lt;&gt;""),Multiple!C89*Inference2!$D$11,0)+(IF(AND(Multiple!D89&lt;&gt;"",Inference2!$D$12&lt;&gt;""),Multiple!D89*Inference2!$D$12,0)+(IF(AND(Multiple!E89&lt;&gt;"",Inference2!$D$13&lt;&gt;""),Multiple!E89*Inference2!$D$13,0)+(IF(AND(Multiple!F89&lt;&gt;"",Inference2!$D$14&lt;&gt;""),Multiple!F89*Inference2!$D$14,0)+(Inference2!$D$6)))))),"")</f>
        <v>4823.5330204807442</v>
      </c>
      <c r="D87" s="5">
        <f t="array" aca="1" ref="D87" ca="1">IF(B87&lt;&gt;"",(SUM(IF(B87&gt;Error,1,0))+1+(SUM(IF(B87=Error,1,0))-1)/2)/(n+1),"")</f>
        <v>0.71818181818181814</v>
      </c>
      <c r="E87" s="5">
        <f t="shared" ca="1" si="4"/>
        <v>0.57744872999290109</v>
      </c>
      <c r="F87" s="1"/>
      <c r="G87" s="1"/>
      <c r="H87" s="1"/>
      <c r="I87" s="1"/>
      <c r="J87" s="1"/>
      <c r="K87" s="1"/>
      <c r="L87" s="113" t="str">
        <f t="shared" ca="1" si="6"/>
        <v/>
      </c>
      <c r="M87" s="5">
        <f t="shared" ca="1" si="5"/>
        <v>0.32641167599552956</v>
      </c>
      <c r="N87" s="112">
        <f>Multiple!H89</f>
        <v>4965</v>
      </c>
      <c r="O87" s="1"/>
      <c r="P87" s="1"/>
    </row>
    <row r="88" spans="2:16" ht="14" x14ac:dyDescent="0.15">
      <c r="B88" s="33">
        <f ca="1">IF(AND(Multiple!H90&lt;&gt;"",Multiple!B90&lt;&gt;"",Multiple!$E$3&lt;&gt;""),Multiple!H90-(IF(AND(Multiple!B90&lt;&gt;"",Inference2!$D$10&lt;&gt;""),Multiple!B90*Inference2!$D$10,0)+(IF(AND(Multiple!C90&lt;&gt;"",Inference2!$D$11&lt;&gt;""),Multiple!C90*Inference2!$D$11,0)+(IF(AND(Multiple!D90&lt;&gt;"",Inference2!$D$12&lt;&gt;""),Multiple!D90*Inference2!$D$12,0)+(IF(AND(Multiple!E90&lt;&gt;"",Inference2!$D$13&lt;&gt;""),Multiple!E90*Inference2!$D$13,0)+(IF(AND(Multiple!F90&lt;&gt;"",Inference2!$D$14&lt;&gt;""),Multiple!F90*Inference2!$D$14,0)+(Inference2!$D$6)))))),"")</f>
        <v>39.458128020341064</v>
      </c>
      <c r="C88" s="33">
        <f ca="1">IF(AND(Multiple!H90&lt;&gt;"",Multiple!B90&lt;&gt;"",Multiple!$E$3&lt;&gt;""),(IF(AND(Multiple!B90&lt;&gt;"",Inference2!$D$10&lt;&gt;""),Multiple!B90*Inference2!$D$10,0)+(IF(AND(Multiple!C90&lt;&gt;"",Inference2!$D$11&lt;&gt;""),Multiple!C90*Inference2!$D$11,0)+(IF(AND(Multiple!D90&lt;&gt;"",Inference2!$D$12&lt;&gt;""),Multiple!D90*Inference2!$D$12,0)+(IF(AND(Multiple!E90&lt;&gt;"",Inference2!$D$13&lt;&gt;""),Multiple!E90*Inference2!$D$13,0)+(IF(AND(Multiple!F90&lt;&gt;"",Inference2!$D$14&lt;&gt;""),Multiple!F90*Inference2!$D$14,0)+(Inference2!$D$6)))))),"")</f>
        <v>4997.5418719796589</v>
      </c>
      <c r="D88" s="5">
        <f t="array" aca="1" ref="D88" ca="1">IF(B88&lt;&gt;"",(SUM(IF(B88&gt;Error,1,0))+1+(SUM(IF(B88=Error,1,0))-1)/2)/(n+1),"")</f>
        <v>0.61818181818181817</v>
      </c>
      <c r="E88" s="5">
        <f t="shared" ca="1" si="4"/>
        <v>0.30070905457491998</v>
      </c>
      <c r="F88" s="1"/>
      <c r="G88" s="1"/>
      <c r="H88" s="1"/>
      <c r="I88" s="1"/>
      <c r="J88" s="1"/>
      <c r="K88" s="1"/>
      <c r="L88" s="113" t="str">
        <f t="shared" ca="1" si="6"/>
        <v/>
      </c>
      <c r="M88" s="5">
        <f t="shared" ca="1" si="5"/>
        <v>9.1043109441751993E-2</v>
      </c>
      <c r="N88" s="112">
        <f>Multiple!H90</f>
        <v>5037</v>
      </c>
      <c r="O88" s="1"/>
      <c r="P88" s="1"/>
    </row>
    <row r="89" spans="2:16" ht="14" x14ac:dyDescent="0.15">
      <c r="B89" s="33">
        <f ca="1">IF(AND(Multiple!H91&lt;&gt;"",Multiple!B91&lt;&gt;"",Multiple!$E$3&lt;&gt;""),Multiple!H91-(IF(AND(Multiple!B91&lt;&gt;"",Inference2!$D$10&lt;&gt;""),Multiple!B91*Inference2!$D$10,0)+(IF(AND(Multiple!C91&lt;&gt;"",Inference2!$D$11&lt;&gt;""),Multiple!C91*Inference2!$D$11,0)+(IF(AND(Multiple!D91&lt;&gt;"",Inference2!$D$12&lt;&gt;""),Multiple!D91*Inference2!$D$12,0)+(IF(AND(Multiple!E91&lt;&gt;"",Inference2!$D$13&lt;&gt;""),Multiple!E91*Inference2!$D$13,0)+(IF(AND(Multiple!F91&lt;&gt;"",Inference2!$D$14&lt;&gt;""),Multiple!F91*Inference2!$D$14,0)+(Inference2!$D$6)))))),"")</f>
        <v>-23.456849191321453</v>
      </c>
      <c r="C89" s="33">
        <f ca="1">IF(AND(Multiple!H91&lt;&gt;"",Multiple!B91&lt;&gt;"",Multiple!$E$3&lt;&gt;""),(IF(AND(Multiple!B91&lt;&gt;"",Inference2!$D$10&lt;&gt;""),Multiple!B91*Inference2!$D$10,0)+(IF(AND(Multiple!C91&lt;&gt;"",Inference2!$D$11&lt;&gt;""),Multiple!C91*Inference2!$D$11,0)+(IF(AND(Multiple!D91&lt;&gt;"",Inference2!$D$12&lt;&gt;""),Multiple!D91*Inference2!$D$12,0)+(IF(AND(Multiple!E91&lt;&gt;"",Inference2!$D$13&lt;&gt;""),Multiple!E91*Inference2!$D$13,0)+(IF(AND(Multiple!F91&lt;&gt;"",Inference2!$D$14&lt;&gt;""),Multiple!F91*Inference2!$D$14,0)+(Inference2!$D$6)))))),"")</f>
        <v>5060.4568491913215</v>
      </c>
      <c r="D89" s="5">
        <f t="array" aca="1" ref="D89" ca="1">IF(B89&lt;&gt;"",(SUM(IF(B89&gt;Error,1,0))+1+(SUM(IF(B89=Error,1,0))-1)/2)/(n+1),"")</f>
        <v>0.52727272727272723</v>
      </c>
      <c r="E89" s="5">
        <f t="shared" ca="1" si="4"/>
        <v>6.8415924700345146E-2</v>
      </c>
      <c r="F89" s="1"/>
      <c r="G89" s="1"/>
      <c r="H89" s="1"/>
      <c r="I89" s="1"/>
      <c r="J89" s="1"/>
      <c r="K89" s="1"/>
      <c r="L89" s="113" t="str">
        <f t="shared" ca="1" si="6"/>
        <v/>
      </c>
      <c r="M89" s="5">
        <f t="shared" ca="1" si="5"/>
        <v>-5.412280296174303E-2</v>
      </c>
      <c r="N89" s="112">
        <f>Multiple!H91</f>
        <v>5037</v>
      </c>
      <c r="O89" s="1"/>
      <c r="P89" s="1"/>
    </row>
    <row r="90" spans="2:16" ht="14" x14ac:dyDescent="0.15">
      <c r="B90" s="33">
        <f ca="1">IF(AND(Multiple!H92&lt;&gt;"",Multiple!B92&lt;&gt;"",Multiple!$E$3&lt;&gt;""),Multiple!H92-(IF(AND(Multiple!B92&lt;&gt;"",Inference2!$D$10&lt;&gt;""),Multiple!B92*Inference2!$D$10,0)+(IF(AND(Multiple!C92&lt;&gt;"",Inference2!$D$11&lt;&gt;""),Multiple!C92*Inference2!$D$11,0)+(IF(AND(Multiple!D92&lt;&gt;"",Inference2!$D$12&lt;&gt;""),Multiple!D92*Inference2!$D$12,0)+(IF(AND(Multiple!E92&lt;&gt;"",Inference2!$D$13&lt;&gt;""),Multiple!E92*Inference2!$D$13,0)+(IF(AND(Multiple!F92&lt;&gt;"",Inference2!$D$14&lt;&gt;""),Multiple!F92*Inference2!$D$14,0)+(Inference2!$D$6)))))),"")</f>
        <v>5.8814071464003064</v>
      </c>
      <c r="C90" s="33">
        <f ca="1">IF(AND(Multiple!H92&lt;&gt;"",Multiple!B92&lt;&gt;"",Multiple!$E$3&lt;&gt;""),(IF(AND(Multiple!B92&lt;&gt;"",Inference2!$D$10&lt;&gt;""),Multiple!B92*Inference2!$D$10,0)+(IF(AND(Multiple!C92&lt;&gt;"",Inference2!$D$11&lt;&gt;""),Multiple!C92*Inference2!$D$11,0)+(IF(AND(Multiple!D92&lt;&gt;"",Inference2!$D$12&lt;&gt;""),Multiple!D92*Inference2!$D$12,0)+(IF(AND(Multiple!E92&lt;&gt;"",Inference2!$D$13&lt;&gt;""),Multiple!E92*Inference2!$D$13,0)+(IF(AND(Multiple!F92&lt;&gt;"",Inference2!$D$14&lt;&gt;""),Multiple!F92*Inference2!$D$14,0)+(Inference2!$D$6)))))),"")</f>
        <v>5031.1185928535997</v>
      </c>
      <c r="D90" s="5">
        <f t="array" aca="1" ref="D90" ca="1">IF(B90&lt;&gt;"",(SUM(IF(B90&gt;Error,1,0))+1+(SUM(IF(B90=Error,1,0))-1)/2)/(n+1),"")</f>
        <v>0.57272727272727275</v>
      </c>
      <c r="E90" s="5">
        <f t="shared" ca="1" si="4"/>
        <v>0.1833218965723393</v>
      </c>
      <c r="F90" s="1"/>
      <c r="G90" s="1"/>
      <c r="H90" s="1"/>
      <c r="I90" s="1"/>
      <c r="J90" s="1"/>
      <c r="K90" s="1"/>
      <c r="L90" s="113" t="str">
        <f t="shared" ca="1" si="6"/>
        <v/>
      </c>
      <c r="M90" s="5">
        <f t="shared" ca="1" si="5"/>
        <v>1.3570375011840134E-2</v>
      </c>
      <c r="N90" s="112">
        <f>Multiple!H92</f>
        <v>5037</v>
      </c>
      <c r="O90" s="1"/>
      <c r="P90" s="1"/>
    </row>
    <row r="91" spans="2:16" ht="14" x14ac:dyDescent="0.15">
      <c r="B91" s="33">
        <f ca="1">IF(AND(Multiple!H93&lt;&gt;"",Multiple!B93&lt;&gt;"",Multiple!$E$3&lt;&gt;""),Multiple!H93-(IF(AND(Multiple!B93&lt;&gt;"",Inference2!$D$10&lt;&gt;""),Multiple!B93*Inference2!$D$10,0)+(IF(AND(Multiple!C93&lt;&gt;"",Inference2!$D$11&lt;&gt;""),Multiple!C93*Inference2!$D$11,0)+(IF(AND(Multiple!D93&lt;&gt;"",Inference2!$D$12&lt;&gt;""),Multiple!D93*Inference2!$D$12,0)+(IF(AND(Multiple!E93&lt;&gt;"",Inference2!$D$13&lt;&gt;""),Multiple!E93*Inference2!$D$13,0)+(IF(AND(Multiple!F93&lt;&gt;"",Inference2!$D$14&lt;&gt;""),Multiple!F93*Inference2!$D$14,0)+(Inference2!$D$6)))))),"")</f>
        <v>139.45812802034106</v>
      </c>
      <c r="C91" s="33">
        <f ca="1">IF(AND(Multiple!H93&lt;&gt;"",Multiple!B93&lt;&gt;"",Multiple!$E$3&lt;&gt;""),(IF(AND(Multiple!B93&lt;&gt;"",Inference2!$D$10&lt;&gt;""),Multiple!B93*Inference2!$D$10,0)+(IF(AND(Multiple!C93&lt;&gt;"",Inference2!$D$11&lt;&gt;""),Multiple!C93*Inference2!$D$11,0)+(IF(AND(Multiple!D93&lt;&gt;"",Inference2!$D$12&lt;&gt;""),Multiple!D93*Inference2!$D$12,0)+(IF(AND(Multiple!E93&lt;&gt;"",Inference2!$D$13&lt;&gt;""),Multiple!E93*Inference2!$D$13,0)+(IF(AND(Multiple!F93&lt;&gt;"",Inference2!$D$14&lt;&gt;""),Multiple!F93*Inference2!$D$14,0)+(Inference2!$D$6)))))),"")</f>
        <v>4997.5418719796589</v>
      </c>
      <c r="D91" s="5">
        <f t="array" aca="1" ref="D91" ca="1">IF(B91&lt;&gt;"",(SUM(IF(B91&gt;Error,1,0))+1+(SUM(IF(B91=Error,1,0))-1)/2)/(n+1),"")</f>
        <v>0.70909090909090911</v>
      </c>
      <c r="E91" s="5">
        <f t="shared" ca="1" si="4"/>
        <v>0.55073086678221428</v>
      </c>
      <c r="F91" s="1"/>
      <c r="G91" s="1"/>
      <c r="H91" s="1"/>
      <c r="I91" s="1"/>
      <c r="J91" s="1"/>
      <c r="K91" s="1"/>
      <c r="L91" s="113" t="str">
        <f t="shared" ca="1" si="6"/>
        <v/>
      </c>
      <c r="M91" s="5">
        <f t="shared" ca="1" si="5"/>
        <v>0.32177658315043467</v>
      </c>
      <c r="N91" s="112">
        <f>Multiple!H93</f>
        <v>5137</v>
      </c>
      <c r="O91" s="1"/>
      <c r="P91" s="1"/>
    </row>
    <row r="92" spans="2:16" ht="14" x14ac:dyDescent="0.15">
      <c r="B92" s="33">
        <f ca="1">IF(AND(Multiple!H94&lt;&gt;"",Multiple!B94&lt;&gt;"",Multiple!$E$3&lt;&gt;""),Multiple!H94-(IF(AND(Multiple!B94&lt;&gt;"",Inference2!$D$10&lt;&gt;""),Multiple!B94*Inference2!$D$10,0)+(IF(AND(Multiple!C94&lt;&gt;"",Inference2!$D$11&lt;&gt;""),Multiple!C94*Inference2!$D$11,0)+(IF(AND(Multiple!D94&lt;&gt;"",Inference2!$D$12&lt;&gt;""),Multiple!D94*Inference2!$D$12,0)+(IF(AND(Multiple!E94&lt;&gt;"",Inference2!$D$13&lt;&gt;""),Multiple!E94*Inference2!$D$13,0)+(IF(AND(Multiple!F94&lt;&gt;"",Inference2!$D$14&lt;&gt;""),Multiple!F94*Inference2!$D$14,0)+(Inference2!$D$6)))))),"")</f>
        <v>178.45533736192101</v>
      </c>
      <c r="C92" s="33">
        <f ca="1">IF(AND(Multiple!H94&lt;&gt;"",Multiple!B94&lt;&gt;"",Multiple!$E$3&lt;&gt;""),(IF(AND(Multiple!B94&lt;&gt;"",Inference2!$D$10&lt;&gt;""),Multiple!B94*Inference2!$D$10,0)+(IF(AND(Multiple!C94&lt;&gt;"",Inference2!$D$11&lt;&gt;""),Multiple!C94*Inference2!$D$11,0)+(IF(AND(Multiple!D94&lt;&gt;"",Inference2!$D$12&lt;&gt;""),Multiple!D94*Inference2!$D$12,0)+(IF(AND(Multiple!E94&lt;&gt;"",Inference2!$D$13&lt;&gt;""),Multiple!E94*Inference2!$D$13,0)+(IF(AND(Multiple!F94&lt;&gt;"",Inference2!$D$14&lt;&gt;""),Multiple!F94*Inference2!$D$14,0)+(Inference2!$D$6)))))),"")</f>
        <v>4970.544662638079</v>
      </c>
      <c r="D92" s="5">
        <f t="array" aca="1" ref="D92" ca="1">IF(B92&lt;&gt;"",(SUM(IF(B92&gt;Error,1,0))+1+(SUM(IF(B92=Error,1,0))-1)/2)/(n+1),"")</f>
        <v>0.77727272727272723</v>
      </c>
      <c r="E92" s="5">
        <f t="shared" ca="1" si="4"/>
        <v>0.76301484027572908</v>
      </c>
      <c r="F92" s="1"/>
      <c r="G92" s="1"/>
      <c r="H92" s="1"/>
      <c r="I92" s="1"/>
      <c r="J92" s="1"/>
      <c r="K92" s="1"/>
      <c r="L92" s="113" t="str">
        <f t="shared" ca="1" si="6"/>
        <v/>
      </c>
      <c r="M92" s="5">
        <f t="shared" ca="1" si="5"/>
        <v>0.41175619891370896</v>
      </c>
      <c r="N92" s="112">
        <f>Multiple!H94</f>
        <v>5149</v>
      </c>
      <c r="O92" s="1"/>
      <c r="P92" s="1"/>
    </row>
    <row r="93" spans="2:16" ht="14" x14ac:dyDescent="0.15">
      <c r="B93" s="33">
        <f ca="1">IF(AND(Multiple!H95&lt;&gt;"",Multiple!B95&lt;&gt;"",Multiple!$E$3&lt;&gt;""),Multiple!H95-(IF(AND(Multiple!B95&lt;&gt;"",Inference2!$D$10&lt;&gt;""),Multiple!B95*Inference2!$D$10,0)+(IF(AND(Multiple!C95&lt;&gt;"",Inference2!$D$11&lt;&gt;""),Multiple!C95*Inference2!$D$11,0)+(IF(AND(Multiple!D95&lt;&gt;"",Inference2!$D$12&lt;&gt;""),Multiple!D95*Inference2!$D$12,0)+(IF(AND(Multiple!E95&lt;&gt;"",Inference2!$D$13&lt;&gt;""),Multiple!E95*Inference2!$D$13,0)+(IF(AND(Multiple!F95&lt;&gt;"",Inference2!$D$14&lt;&gt;""),Multiple!F95*Inference2!$D$14,0)+(Inference2!$D$6)))))),"")</f>
        <v>178.45533736192101</v>
      </c>
      <c r="C93" s="33">
        <f ca="1">IF(AND(Multiple!H95&lt;&gt;"",Multiple!B95&lt;&gt;"",Multiple!$E$3&lt;&gt;""),(IF(AND(Multiple!B95&lt;&gt;"",Inference2!$D$10&lt;&gt;""),Multiple!B95*Inference2!$D$10,0)+(IF(AND(Multiple!C95&lt;&gt;"",Inference2!$D$11&lt;&gt;""),Multiple!C95*Inference2!$D$11,0)+(IF(AND(Multiple!D95&lt;&gt;"",Inference2!$D$12&lt;&gt;""),Multiple!D95*Inference2!$D$12,0)+(IF(AND(Multiple!E95&lt;&gt;"",Inference2!$D$13&lt;&gt;""),Multiple!E95*Inference2!$D$13,0)+(IF(AND(Multiple!F95&lt;&gt;"",Inference2!$D$14&lt;&gt;""),Multiple!F95*Inference2!$D$14,0)+(Inference2!$D$6)))))),"")</f>
        <v>4970.544662638079</v>
      </c>
      <c r="D93" s="5">
        <f t="array" aca="1" ref="D93" ca="1">IF(B93&lt;&gt;"",(SUM(IF(B93&gt;Error,1,0))+1+(SUM(IF(B93=Error,1,0))-1)/2)/(n+1),"")</f>
        <v>0.77727272727272723</v>
      </c>
      <c r="E93" s="5">
        <f t="shared" ca="1" si="4"/>
        <v>0.76301484027572908</v>
      </c>
      <c r="F93" s="1"/>
      <c r="G93" s="1"/>
      <c r="H93" s="1"/>
      <c r="I93" s="1"/>
      <c r="J93" s="1"/>
      <c r="K93" s="1"/>
      <c r="L93" s="113" t="str">
        <f t="shared" ca="1" si="6"/>
        <v/>
      </c>
      <c r="M93" s="5">
        <f t="shared" ca="1" si="5"/>
        <v>0.41175619891370896</v>
      </c>
      <c r="N93" s="112">
        <f>Multiple!H95</f>
        <v>5149</v>
      </c>
      <c r="O93" s="1"/>
      <c r="P93" s="1"/>
    </row>
    <row r="94" spans="2:16" ht="14" x14ac:dyDescent="0.15">
      <c r="B94" s="33">
        <f ca="1">IF(AND(Multiple!H96&lt;&gt;"",Multiple!B96&lt;&gt;"",Multiple!$E$3&lt;&gt;""),Multiple!H96-(IF(AND(Multiple!B96&lt;&gt;"",Inference2!$D$10&lt;&gt;""),Multiple!B96*Inference2!$D$10,0)+(IF(AND(Multiple!C96&lt;&gt;"",Inference2!$D$11&lt;&gt;""),Multiple!C96*Inference2!$D$11,0)+(IF(AND(Multiple!D96&lt;&gt;"",Inference2!$D$12&lt;&gt;""),Multiple!D96*Inference2!$D$12,0)+(IF(AND(Multiple!E96&lt;&gt;"",Inference2!$D$13&lt;&gt;""),Multiple!E96*Inference2!$D$13,0)+(IF(AND(Multiple!F96&lt;&gt;"",Inference2!$D$14&lt;&gt;""),Multiple!F96*Inference2!$D$14,0)+(Inference2!$D$6)))))),"")</f>
        <v>1610.171012716597</v>
      </c>
      <c r="C94" s="33">
        <f ca="1">IF(AND(Multiple!H96&lt;&gt;"",Multiple!B96&lt;&gt;"",Multiple!$E$3&lt;&gt;""),(IF(AND(Multiple!B96&lt;&gt;"",Inference2!$D$10&lt;&gt;""),Multiple!B96*Inference2!$D$10,0)+(IF(AND(Multiple!C96&lt;&gt;"",Inference2!$D$11&lt;&gt;""),Multiple!C96*Inference2!$D$11,0)+(IF(AND(Multiple!D96&lt;&gt;"",Inference2!$D$12&lt;&gt;""),Multiple!D96*Inference2!$D$12,0)+(IF(AND(Multiple!E96&lt;&gt;"",Inference2!$D$13&lt;&gt;""),Multiple!E96*Inference2!$D$13,0)+(IF(AND(Multiple!F96&lt;&gt;"",Inference2!$D$14&lt;&gt;""),Multiple!F96*Inference2!$D$14,0)+(Inference2!$D$6)))))),"")</f>
        <v>3539.828987283403</v>
      </c>
      <c r="D94" s="5">
        <f t="array" aca="1" ref="D94" ca="1">IF(B94&lt;&gt;"",(SUM(IF(B94&gt;Error,1,0))+1+(SUM(IF(B94=Error,1,0))-1)/2)/(n+1),"")</f>
        <v>0.98181818181818181</v>
      </c>
      <c r="E94" s="5">
        <f t="shared" ca="1" si="4"/>
        <v>2.0928377985057733</v>
      </c>
      <c r="F94" s="1"/>
      <c r="G94" s="1"/>
      <c r="H94" s="1"/>
      <c r="I94" s="1"/>
      <c r="J94" s="1"/>
      <c r="K94" s="1"/>
      <c r="L94" s="113" t="str">
        <f t="shared" ca="1" si="6"/>
        <v>Check</v>
      </c>
      <c r="M94" s="5">
        <f t="shared" ca="1" si="5"/>
        <v>3.7152035102912788</v>
      </c>
      <c r="N94" s="112">
        <f>Multiple!H96</f>
        <v>5150</v>
      </c>
      <c r="O94" s="1"/>
      <c r="P94" s="1"/>
    </row>
    <row r="95" spans="2:16" ht="14" x14ac:dyDescent="0.15">
      <c r="B95" s="33">
        <f ca="1">IF(AND(Multiple!H97&lt;&gt;"",Multiple!B97&lt;&gt;"",Multiple!$E$3&lt;&gt;""),Multiple!H97-(IF(AND(Multiple!B97&lt;&gt;"",Inference2!$D$10&lt;&gt;""),Multiple!B97*Inference2!$D$10,0)+(IF(AND(Multiple!C97&lt;&gt;"",Inference2!$D$11&lt;&gt;""),Multiple!C97*Inference2!$D$11,0)+(IF(AND(Multiple!D97&lt;&gt;"",Inference2!$D$12&lt;&gt;""),Multiple!D97*Inference2!$D$12,0)+(IF(AND(Multiple!E97&lt;&gt;"",Inference2!$D$13&lt;&gt;""),Multiple!E97*Inference2!$D$13,0)+(IF(AND(Multiple!F97&lt;&gt;"",Inference2!$D$14&lt;&gt;""),Multiple!F97*Inference2!$D$14,0)+(Inference2!$D$6)))))),"")</f>
        <v>253.67591858268042</v>
      </c>
      <c r="C95" s="33">
        <f ca="1">IF(AND(Multiple!H97&lt;&gt;"",Multiple!B97&lt;&gt;"",Multiple!$E$3&lt;&gt;""),(IF(AND(Multiple!B97&lt;&gt;"",Inference2!$D$10&lt;&gt;""),Multiple!B97*Inference2!$D$10,0)+(IF(AND(Multiple!C97&lt;&gt;"",Inference2!$D$11&lt;&gt;""),Multiple!C97*Inference2!$D$11,0)+(IF(AND(Multiple!D97&lt;&gt;"",Inference2!$D$12&lt;&gt;""),Multiple!D97*Inference2!$D$12,0)+(IF(AND(Multiple!E97&lt;&gt;"",Inference2!$D$13&lt;&gt;""),Multiple!E97*Inference2!$D$13,0)+(IF(AND(Multiple!F97&lt;&gt;"",Inference2!$D$14&lt;&gt;""),Multiple!F97*Inference2!$D$14,0)+(Inference2!$D$6)))))),"")</f>
        <v>4980.3240814173196</v>
      </c>
      <c r="D95" s="5">
        <f t="array" aca="1" ref="D95" ca="1">IF(B95&lt;&gt;"",(SUM(IF(B95&gt;Error,1,0))+1+(SUM(IF(B95=Error,1,0))-1)/2)/(n+1),"")</f>
        <v>0.81818181818181823</v>
      </c>
      <c r="E95" s="5">
        <f t="shared" ca="1" si="4"/>
        <v>0.90845786853738464</v>
      </c>
      <c r="F95" s="1"/>
      <c r="G95" s="1"/>
      <c r="H95" s="1"/>
      <c r="I95" s="1"/>
      <c r="J95" s="1"/>
      <c r="K95" s="1"/>
      <c r="L95" s="113" t="str">
        <f t="shared" ca="1" si="6"/>
        <v/>
      </c>
      <c r="M95" s="5">
        <f t="shared" ca="1" si="5"/>
        <v>0.58531525890822822</v>
      </c>
      <c r="N95" s="112">
        <f>Multiple!H97</f>
        <v>5234</v>
      </c>
      <c r="O95" s="1"/>
      <c r="P95" s="1"/>
    </row>
    <row r="96" spans="2:16" ht="14" x14ac:dyDescent="0.15">
      <c r="B96" s="33">
        <f ca="1">IF(AND(Multiple!H98&lt;&gt;"",Multiple!B98&lt;&gt;"",Multiple!$E$3&lt;&gt;""),Multiple!H98-(IF(AND(Multiple!B98&lt;&gt;"",Inference2!$D$10&lt;&gt;""),Multiple!B98*Inference2!$D$10,0)+(IF(AND(Multiple!C98&lt;&gt;"",Inference2!$D$11&lt;&gt;""),Multiple!C98*Inference2!$D$11,0)+(IF(AND(Multiple!D98&lt;&gt;"",Inference2!$D$12&lt;&gt;""),Multiple!D98*Inference2!$D$12,0)+(IF(AND(Multiple!E98&lt;&gt;"",Inference2!$D$13&lt;&gt;""),Multiple!E98*Inference2!$D$13,0)+(IF(AND(Multiple!F98&lt;&gt;"",Inference2!$D$14&lt;&gt;""),Multiple!F98*Inference2!$D$14,0)+(Inference2!$D$6)))))),"")</f>
        <v>-396.90564622661259</v>
      </c>
      <c r="C96" s="33">
        <f ca="1">IF(AND(Multiple!H98&lt;&gt;"",Multiple!B98&lt;&gt;"",Multiple!$E$3&lt;&gt;""),(IF(AND(Multiple!B98&lt;&gt;"",Inference2!$D$10&lt;&gt;""),Multiple!B98*Inference2!$D$10,0)+(IF(AND(Multiple!C98&lt;&gt;"",Inference2!$D$11&lt;&gt;""),Multiple!C98*Inference2!$D$11,0)+(IF(AND(Multiple!D98&lt;&gt;"",Inference2!$D$12&lt;&gt;""),Multiple!D98*Inference2!$D$12,0)+(IF(AND(Multiple!E98&lt;&gt;"",Inference2!$D$13&lt;&gt;""),Multiple!E98*Inference2!$D$13,0)+(IF(AND(Multiple!F98&lt;&gt;"",Inference2!$D$14&lt;&gt;""),Multiple!F98*Inference2!$D$14,0)+(Inference2!$D$6)))))),"")</f>
        <v>5697.9056462266126</v>
      </c>
      <c r="D96" s="5">
        <f t="array" aca="1" ref="D96" ca="1">IF(B96&lt;&gt;"",(SUM(IF(B96&gt;Error,1,0))+1+(SUM(IF(B96=Error,1,0))-1)/2)/(n+1),"")</f>
        <v>0.11818181818181818</v>
      </c>
      <c r="E96" s="5">
        <f t="shared" ca="1" si="4"/>
        <v>-1.1841248707343368</v>
      </c>
      <c r="F96" s="1"/>
      <c r="G96" s="1"/>
      <c r="H96" s="1"/>
      <c r="I96" s="1"/>
      <c r="J96" s="1"/>
      <c r="K96" s="1"/>
      <c r="L96" s="113" t="str">
        <f t="shared" ca="1" si="6"/>
        <v/>
      </c>
      <c r="M96" s="5">
        <f t="shared" ca="1" si="5"/>
        <v>-0.91579418488455822</v>
      </c>
      <c r="N96" s="112">
        <f>Multiple!H98</f>
        <v>5301</v>
      </c>
      <c r="O96" s="1"/>
      <c r="P96" s="1"/>
    </row>
    <row r="97" spans="2:16" ht="14" x14ac:dyDescent="0.15">
      <c r="B97" s="33">
        <f ca="1">IF(AND(Multiple!H99&lt;&gt;"",Multiple!B99&lt;&gt;"",Multiple!$E$3&lt;&gt;""),Multiple!H99-(IF(AND(Multiple!B99&lt;&gt;"",Inference2!$D$10&lt;&gt;""),Multiple!B99*Inference2!$D$10,0)+(IF(AND(Multiple!C99&lt;&gt;"",Inference2!$D$11&lt;&gt;""),Multiple!C99*Inference2!$D$11,0)+(IF(AND(Multiple!D99&lt;&gt;"",Inference2!$D$12&lt;&gt;""),Multiple!D99*Inference2!$D$12,0)+(IF(AND(Multiple!E99&lt;&gt;"",Inference2!$D$13&lt;&gt;""),Multiple!E99*Inference2!$D$13,0)+(IF(AND(Multiple!F99&lt;&gt;"",Inference2!$D$14&lt;&gt;""),Multiple!F99*Inference2!$D$14,0)+(Inference2!$D$6)))))),"")</f>
        <v>-450.04120465903361</v>
      </c>
      <c r="C97" s="33">
        <f ca="1">IF(AND(Multiple!H99&lt;&gt;"",Multiple!B99&lt;&gt;"",Multiple!$E$3&lt;&gt;""),(IF(AND(Multiple!B99&lt;&gt;"",Inference2!$D$10&lt;&gt;""),Multiple!B99*Inference2!$D$10,0)+(IF(AND(Multiple!C99&lt;&gt;"",Inference2!$D$11&lt;&gt;""),Multiple!C99*Inference2!$D$11,0)+(IF(AND(Multiple!D99&lt;&gt;"",Inference2!$D$12&lt;&gt;""),Multiple!D99*Inference2!$D$12,0)+(IF(AND(Multiple!E99&lt;&gt;"",Inference2!$D$13&lt;&gt;""),Multiple!E99*Inference2!$D$13,0)+(IF(AND(Multiple!F99&lt;&gt;"",Inference2!$D$14&lt;&gt;""),Multiple!F99*Inference2!$D$14,0)+(Inference2!$D$6)))))),"")</f>
        <v>5751.0412046590336</v>
      </c>
      <c r="D97" s="5">
        <f t="array" aca="1" ref="D97" ca="1">IF(B97&lt;&gt;"",(SUM(IF(B97&gt;Error,1,0))+1+(SUM(IF(B97=Error,1,0))-1)/2)/(n+1),"")</f>
        <v>9.0909090909090912E-2</v>
      </c>
      <c r="E97" s="5">
        <f t="shared" ca="1" si="4"/>
        <v>-1.3351777361189361</v>
      </c>
      <c r="F97" s="1"/>
      <c r="G97" s="1"/>
      <c r="H97" s="1"/>
      <c r="I97" s="1"/>
      <c r="J97" s="1"/>
      <c r="K97" s="1"/>
      <c r="L97" s="113" t="str">
        <f t="shared" ca="1" si="6"/>
        <v/>
      </c>
      <c r="M97" s="5">
        <f t="shared" ca="1" si="5"/>
        <v>-1.0383957046301902</v>
      </c>
      <c r="N97" s="112">
        <f>Multiple!H99</f>
        <v>5301</v>
      </c>
      <c r="O97" s="1"/>
      <c r="P97" s="1"/>
    </row>
    <row r="98" spans="2:16" ht="14" x14ac:dyDescent="0.15">
      <c r="B98" s="33">
        <f ca="1">IF(AND(Multiple!H100&lt;&gt;"",Multiple!B100&lt;&gt;"",Multiple!$E$3&lt;&gt;""),Multiple!H100-(IF(AND(Multiple!B100&lt;&gt;"",Inference2!$D$10&lt;&gt;""),Multiple!B100*Inference2!$D$10,0)+(IF(AND(Multiple!C100&lt;&gt;"",Inference2!$D$11&lt;&gt;""),Multiple!C100*Inference2!$D$11,0)+(IF(AND(Multiple!D100&lt;&gt;"",Inference2!$D$12&lt;&gt;""),Multiple!D100*Inference2!$D$12,0)+(IF(AND(Multiple!E100&lt;&gt;"",Inference2!$D$13&lt;&gt;""),Multiple!E100*Inference2!$D$13,0)+(IF(AND(Multiple!F100&lt;&gt;"",Inference2!$D$14&lt;&gt;""),Multiple!F100*Inference2!$D$14,0)+(Inference2!$D$6)))))),"")</f>
        <v>-369.73512272854168</v>
      </c>
      <c r="C98" s="33">
        <f ca="1">IF(AND(Multiple!H100&lt;&gt;"",Multiple!B100&lt;&gt;"",Multiple!$E$3&lt;&gt;""),(IF(AND(Multiple!B100&lt;&gt;"",Inference2!$D$10&lt;&gt;""),Multiple!B100*Inference2!$D$10,0)+(IF(AND(Multiple!C100&lt;&gt;"",Inference2!$D$11&lt;&gt;""),Multiple!C100*Inference2!$D$11,0)+(IF(AND(Multiple!D100&lt;&gt;"",Inference2!$D$12&lt;&gt;""),Multiple!D100*Inference2!$D$12,0)+(IF(AND(Multiple!E100&lt;&gt;"",Inference2!$D$13&lt;&gt;""),Multiple!E100*Inference2!$D$13,0)+(IF(AND(Multiple!F100&lt;&gt;"",Inference2!$D$14&lt;&gt;""),Multiple!F100*Inference2!$D$14,0)+(Inference2!$D$6)))))),"")</f>
        <v>5696.7351227285417</v>
      </c>
      <c r="D98" s="5">
        <f t="array" aca="1" ref="D98" ca="1">IF(B98&lt;&gt;"",(SUM(IF(B98&gt;Error,1,0))+1+(SUM(IF(B98=Error,1,0))-1)/2)/(n+1),"")</f>
        <v>0.13636363636363635</v>
      </c>
      <c r="E98" s="5">
        <f t="shared" ca="1" si="4"/>
        <v>-1.096803562093513</v>
      </c>
      <c r="F98" s="1"/>
      <c r="G98" s="1"/>
      <c r="H98" s="1"/>
      <c r="I98" s="1"/>
      <c r="J98" s="1"/>
      <c r="K98" s="1"/>
      <c r="L98" s="113" t="str">
        <f t="shared" ca="1" si="6"/>
        <v/>
      </c>
      <c r="M98" s="5">
        <f t="shared" ca="1" si="5"/>
        <v>-0.85310269219262536</v>
      </c>
      <c r="N98" s="112">
        <f>Multiple!H100</f>
        <v>5327</v>
      </c>
      <c r="O98" s="1"/>
      <c r="P98" s="1"/>
    </row>
    <row r="99" spans="2:16" ht="14" x14ac:dyDescent="0.15">
      <c r="B99" s="33">
        <f ca="1">IF(AND(Multiple!H101&lt;&gt;"",Multiple!B101&lt;&gt;"",Multiple!$E$3&lt;&gt;""),Multiple!H101-(IF(AND(Multiple!B101&lt;&gt;"",Inference2!$D$10&lt;&gt;""),Multiple!B101*Inference2!$D$10,0)+(IF(AND(Multiple!C101&lt;&gt;"",Inference2!$D$11&lt;&gt;""),Multiple!C101*Inference2!$D$11,0)+(IF(AND(Multiple!D101&lt;&gt;"",Inference2!$D$12&lt;&gt;""),Multiple!D101*Inference2!$D$12,0)+(IF(AND(Multiple!E101&lt;&gt;"",Inference2!$D$13&lt;&gt;""),Multiple!E101*Inference2!$D$13,0)+(IF(AND(Multiple!F101&lt;&gt;"",Inference2!$D$14&lt;&gt;""),Multiple!F101*Inference2!$D$14,0)+(Inference2!$D$6)))))),"")</f>
        <v>-8.0315827384820295</v>
      </c>
      <c r="C99" s="33">
        <f ca="1">IF(AND(Multiple!H101&lt;&gt;"",Multiple!B101&lt;&gt;"",Multiple!$E$3&lt;&gt;""),(IF(AND(Multiple!B101&lt;&gt;"",Inference2!$D$10&lt;&gt;""),Multiple!B101*Inference2!$D$10,0)+(IF(AND(Multiple!C101&lt;&gt;"",Inference2!$D$11&lt;&gt;""),Multiple!C101*Inference2!$D$11,0)+(IF(AND(Multiple!D101&lt;&gt;"",Inference2!$D$12&lt;&gt;""),Multiple!D101*Inference2!$D$12,0)+(IF(AND(Multiple!E101&lt;&gt;"",Inference2!$D$13&lt;&gt;""),Multiple!E101*Inference2!$D$13,0)+(IF(AND(Multiple!F101&lt;&gt;"",Inference2!$D$14&lt;&gt;""),Multiple!F101*Inference2!$D$14,0)+(Inference2!$D$6)))))),"")</f>
        <v>5353.031582738482</v>
      </c>
      <c r="D99" s="5">
        <f t="array" aca="1" ref="D99" ca="1">IF(B99&lt;&gt;"",(SUM(IF(B99&gt;Error,1,0))+1+(SUM(IF(B99=Error,1,0))-1)/2)/(n+1),"")</f>
        <v>0.54545454545454541</v>
      </c>
      <c r="E99" s="5">
        <f t="shared" ca="1" si="4"/>
        <v>0.11418529432142825</v>
      </c>
      <c r="F99" s="1"/>
      <c r="G99" s="1"/>
      <c r="H99" s="1"/>
      <c r="I99" s="1"/>
      <c r="J99" s="1"/>
      <c r="K99" s="1"/>
      <c r="L99" s="113" t="str">
        <f t="shared" ca="1" si="6"/>
        <v/>
      </c>
      <c r="M99" s="5">
        <f t="shared" ca="1" si="5"/>
        <v>-1.8531549846286528E-2</v>
      </c>
      <c r="N99" s="112">
        <f>Multiple!H101</f>
        <v>5345</v>
      </c>
      <c r="O99" s="1"/>
      <c r="P99" s="1"/>
    </row>
    <row r="100" spans="2:16" ht="14" x14ac:dyDescent="0.15">
      <c r="B100" s="33">
        <f ca="1">IF(AND(Multiple!H102&lt;&gt;"",Multiple!B102&lt;&gt;"",Multiple!$E$3&lt;&gt;""),Multiple!H102-(IF(AND(Multiple!B102&lt;&gt;"",Inference2!$D$10&lt;&gt;""),Multiple!B102*Inference2!$D$10,0)+(IF(AND(Multiple!C102&lt;&gt;"",Inference2!$D$11&lt;&gt;""),Multiple!C102*Inference2!$D$11,0)+(IF(AND(Multiple!D102&lt;&gt;"",Inference2!$D$12&lt;&gt;""),Multiple!D102*Inference2!$D$12,0)+(IF(AND(Multiple!E102&lt;&gt;"",Inference2!$D$13&lt;&gt;""),Multiple!E102*Inference2!$D$13,0)+(IF(AND(Multiple!F102&lt;&gt;"",Inference2!$D$14&lt;&gt;""),Multiple!F102*Inference2!$D$14,0)+(Inference2!$D$6)))))),"")</f>
        <v>-80.725978729385133</v>
      </c>
      <c r="C100" s="33">
        <f ca="1">IF(AND(Multiple!H102&lt;&gt;"",Multiple!B102&lt;&gt;"",Multiple!$E$3&lt;&gt;""),(IF(AND(Multiple!B102&lt;&gt;"",Inference2!$D$10&lt;&gt;""),Multiple!B102*Inference2!$D$10,0)+(IF(AND(Multiple!C102&lt;&gt;"",Inference2!$D$11&lt;&gt;""),Multiple!C102*Inference2!$D$11,0)+(IF(AND(Multiple!D102&lt;&gt;"",Inference2!$D$12&lt;&gt;""),Multiple!D102*Inference2!$D$12,0)+(IF(AND(Multiple!E102&lt;&gt;"",Inference2!$D$13&lt;&gt;""),Multiple!E102*Inference2!$D$13,0)+(IF(AND(Multiple!F102&lt;&gt;"",Inference2!$D$14&lt;&gt;""),Multiple!F102*Inference2!$D$14,0)+(Inference2!$D$6)))))),"")</f>
        <v>5425.7259787293851</v>
      </c>
      <c r="D100" s="5">
        <f t="array" aca="1" ref="D100" ca="1">IF(B100&lt;&gt;"",(SUM(IF(B100&gt;Error,1,0))+1+(SUM(IF(B100=Error,1,0))-1)/2)/(n+1),"")</f>
        <v>0.47272727272727272</v>
      </c>
      <c r="E100" s="5">
        <f t="shared" ca="1" si="4"/>
        <v>-6.8415924700345285E-2</v>
      </c>
      <c r="F100" s="1"/>
      <c r="G100" s="1"/>
      <c r="H100" s="1"/>
      <c r="I100" s="1"/>
      <c r="J100" s="1"/>
      <c r="K100" s="1"/>
      <c r="L100" s="113" t="str">
        <f t="shared" ca="1" si="6"/>
        <v/>
      </c>
      <c r="M100" s="5">
        <f t="shared" ca="1" si="5"/>
        <v>-0.1862618549076426</v>
      </c>
      <c r="N100" s="112">
        <f>Multiple!H102</f>
        <v>5345</v>
      </c>
      <c r="O100" s="1"/>
      <c r="P100" s="1"/>
    </row>
    <row r="101" spans="2:16" ht="14" x14ac:dyDescent="0.15">
      <c r="B101" s="33">
        <f ca="1">IF(AND(Multiple!H103&lt;&gt;"",Multiple!B103&lt;&gt;"",Multiple!$E$3&lt;&gt;""),Multiple!H103-(IF(AND(Multiple!B103&lt;&gt;"",Inference2!$D$10&lt;&gt;""),Multiple!B103*Inference2!$D$10,0)+(IF(AND(Multiple!C103&lt;&gt;"",Inference2!$D$11&lt;&gt;""),Multiple!C103*Inference2!$D$11,0)+(IF(AND(Multiple!D103&lt;&gt;"",Inference2!$D$12&lt;&gt;""),Multiple!D103*Inference2!$D$12,0)+(IF(AND(Multiple!E103&lt;&gt;"",Inference2!$D$13&lt;&gt;""),Multiple!E103*Inference2!$D$13,0)+(IF(AND(Multiple!F103&lt;&gt;"",Inference2!$D$14&lt;&gt;""),Multiple!F103*Inference2!$D$14,0)+(Inference2!$D$6)))))),"")</f>
        <v>272.42268503329615</v>
      </c>
      <c r="C101" s="33">
        <f ca="1">IF(AND(Multiple!H103&lt;&gt;"",Multiple!B103&lt;&gt;"",Multiple!$E$3&lt;&gt;""),(IF(AND(Multiple!B103&lt;&gt;"",Inference2!$D$10&lt;&gt;""),Multiple!B103*Inference2!$D$10,0)+(IF(AND(Multiple!C103&lt;&gt;"",Inference2!$D$11&lt;&gt;""),Multiple!C103*Inference2!$D$11,0)+(IF(AND(Multiple!D103&lt;&gt;"",Inference2!$D$12&lt;&gt;""),Multiple!D103*Inference2!$D$12,0)+(IF(AND(Multiple!E103&lt;&gt;"",Inference2!$D$13&lt;&gt;""),Multiple!E103*Inference2!$D$13,0)+(IF(AND(Multiple!F103&lt;&gt;"",Inference2!$D$14&lt;&gt;""),Multiple!F103*Inference2!$D$14,0)+(Inference2!$D$6)))))),"")</f>
        <v>5072.5773149667039</v>
      </c>
      <c r="D101" s="5">
        <f t="array" aca="1" ref="D101" ca="1">IF(B101&lt;&gt;"",(SUM(IF(B101&gt;Error,1,0))+1+(SUM(IF(B101=Error,1,0))-1)/2)/(n+1),"")</f>
        <v>0.82727272727272727</v>
      </c>
      <c r="E101" s="5">
        <f t="shared" ca="1" si="4"/>
        <v>0.94344263258565308</v>
      </c>
      <c r="F101" s="1"/>
      <c r="G101" s="1"/>
      <c r="H101" s="1"/>
      <c r="I101" s="1"/>
      <c r="J101" s="1"/>
      <c r="K101" s="1"/>
      <c r="L101" s="113" t="str">
        <f t="shared" ca="1" si="6"/>
        <v/>
      </c>
      <c r="M101" s="5">
        <f t="shared" ca="1" si="5"/>
        <v>0.62857032434778781</v>
      </c>
      <c r="N101" s="112">
        <f>Multiple!H103</f>
        <v>5345</v>
      </c>
      <c r="O101" s="1"/>
      <c r="P101" s="1"/>
    </row>
    <row r="102" spans="2:16" ht="14" x14ac:dyDescent="0.15">
      <c r="B102" s="33">
        <f ca="1">IF(AND(Multiple!H104&lt;&gt;"",Multiple!B104&lt;&gt;"",Multiple!$E$3&lt;&gt;""),Multiple!H104-(IF(AND(Multiple!B104&lt;&gt;"",Inference2!$D$10&lt;&gt;""),Multiple!B104*Inference2!$D$10,0)+(IF(AND(Multiple!C104&lt;&gt;"",Inference2!$D$11&lt;&gt;""),Multiple!C104*Inference2!$D$11,0)+(IF(AND(Multiple!D104&lt;&gt;"",Inference2!$D$12&lt;&gt;""),Multiple!D104*Inference2!$D$12,0)+(IF(AND(Multiple!E104&lt;&gt;"",Inference2!$D$13&lt;&gt;""),Multiple!E104*Inference2!$D$13,0)+(IF(AND(Multiple!F104&lt;&gt;"",Inference2!$D$14&lt;&gt;""),Multiple!F104*Inference2!$D$14,0)+(Inference2!$D$6)))))),"")</f>
        <v>-125.38460808937089</v>
      </c>
      <c r="C102" s="33">
        <f ca="1">IF(AND(Multiple!H104&lt;&gt;"",Multiple!B104&lt;&gt;"",Multiple!$E$3&lt;&gt;""),(IF(AND(Multiple!B104&lt;&gt;"",Inference2!$D$10&lt;&gt;""),Multiple!B104*Inference2!$D$10,0)+(IF(AND(Multiple!C104&lt;&gt;"",Inference2!$D$11&lt;&gt;""),Multiple!C104*Inference2!$D$11,0)+(IF(AND(Multiple!D104&lt;&gt;"",Inference2!$D$12&lt;&gt;""),Multiple!D104*Inference2!$D$12,0)+(IF(AND(Multiple!E104&lt;&gt;"",Inference2!$D$13&lt;&gt;""),Multiple!E104*Inference2!$D$13,0)+(IF(AND(Multiple!F104&lt;&gt;"",Inference2!$D$14&lt;&gt;""),Multiple!F104*Inference2!$D$14,0)+(Inference2!$D$6)))))),"")</f>
        <v>5470.3846080893709</v>
      </c>
      <c r="D102" s="5">
        <f t="array" aca="1" ref="D102" ca="1">IF(B102&lt;&gt;"",(SUM(IF(B102&gt;Error,1,0))+1+(SUM(IF(B102=Error,1,0))-1)/2)/(n+1),"")</f>
        <v>0.37272727272727274</v>
      </c>
      <c r="E102" s="5">
        <f t="shared" ca="1" si="4"/>
        <v>-0.32463868475217539</v>
      </c>
      <c r="F102" s="1"/>
      <c r="G102" s="1"/>
      <c r="H102" s="1"/>
      <c r="I102" s="1"/>
      <c r="J102" s="1"/>
      <c r="K102" s="1"/>
      <c r="L102" s="113" t="str">
        <f t="shared" ca="1" si="6"/>
        <v/>
      </c>
      <c r="M102" s="5">
        <f t="shared" ca="1" si="5"/>
        <v>-0.2893042617406234</v>
      </c>
      <c r="N102" s="112">
        <f>Multiple!H104</f>
        <v>5345</v>
      </c>
      <c r="O102" s="1"/>
      <c r="P102" s="1"/>
    </row>
    <row r="103" spans="2:16" ht="14" x14ac:dyDescent="0.15">
      <c r="B103" s="33">
        <f ca="1">IF(AND(Multiple!H105&lt;&gt;"",Multiple!B105&lt;&gt;"",Multiple!$E$3&lt;&gt;""),Multiple!H105-(IF(AND(Multiple!B105&lt;&gt;"",Inference2!$D$10&lt;&gt;""),Multiple!B105*Inference2!$D$10,0)+(IF(AND(Multiple!C105&lt;&gt;"",Inference2!$D$11&lt;&gt;""),Multiple!C105*Inference2!$D$11,0)+(IF(AND(Multiple!D105&lt;&gt;"",Inference2!$D$12&lt;&gt;""),Multiple!D105*Inference2!$D$12,0)+(IF(AND(Multiple!E105&lt;&gt;"",Inference2!$D$13&lt;&gt;""),Multiple!E105*Inference2!$D$13,0)+(IF(AND(Multiple!F105&lt;&gt;"",Inference2!$D$14&lt;&gt;""),Multiple!F105*Inference2!$D$14,0)+(Inference2!$D$6)))))),"")</f>
        <v>22.901970539927788</v>
      </c>
      <c r="C103" s="33">
        <f ca="1">IF(AND(Multiple!H105&lt;&gt;"",Multiple!B105&lt;&gt;"",Multiple!$E$3&lt;&gt;""),(IF(AND(Multiple!B105&lt;&gt;"",Inference2!$D$10&lt;&gt;""),Multiple!B105*Inference2!$D$10,0)+(IF(AND(Multiple!C105&lt;&gt;"",Inference2!$D$11&lt;&gt;""),Multiple!C105*Inference2!$D$11,0)+(IF(AND(Multiple!D105&lt;&gt;"",Inference2!$D$12&lt;&gt;""),Multiple!D105*Inference2!$D$12,0)+(IF(AND(Multiple!E105&lt;&gt;"",Inference2!$D$13&lt;&gt;""),Multiple!E105*Inference2!$D$13,0)+(IF(AND(Multiple!F105&lt;&gt;"",Inference2!$D$14&lt;&gt;""),Multiple!F105*Inference2!$D$14,0)+(Inference2!$D$6)))))),"")</f>
        <v>5347.0980294600722</v>
      </c>
      <c r="D103" s="5">
        <f t="array" aca="1" ref="D103" ca="1">IF(B103&lt;&gt;"",(SUM(IF(B103&gt;Error,1,0))+1+(SUM(IF(B103=Error,1,0))-1)/2)/(n+1),"")</f>
        <v>0.6</v>
      </c>
      <c r="E103" s="5">
        <f t="shared" ca="1" si="4"/>
        <v>0.25334710313579978</v>
      </c>
      <c r="F103" s="1"/>
      <c r="G103" s="1"/>
      <c r="H103" s="1"/>
      <c r="I103" s="1"/>
      <c r="J103" s="1"/>
      <c r="K103" s="1"/>
      <c r="L103" s="113" t="str">
        <f t="shared" ca="1" si="6"/>
        <v/>
      </c>
      <c r="M103" s="5">
        <f t="shared" ca="1" si="5"/>
        <v>5.2842512174514536E-2</v>
      </c>
      <c r="N103" s="112">
        <f>Multiple!H105</f>
        <v>5370</v>
      </c>
      <c r="O103" s="1"/>
      <c r="P103" s="1"/>
    </row>
    <row r="104" spans="2:16" ht="14" x14ac:dyDescent="0.15">
      <c r="B104" s="33">
        <f ca="1">IF(AND(Multiple!H106&lt;&gt;"",Multiple!B106&lt;&gt;"",Multiple!$E$3&lt;&gt;""),Multiple!H106-(IF(AND(Multiple!B106&lt;&gt;"",Inference2!$D$10&lt;&gt;""),Multiple!B106*Inference2!$D$10,0)+(IF(AND(Multiple!C106&lt;&gt;"",Inference2!$D$11&lt;&gt;""),Multiple!C106*Inference2!$D$11,0)+(IF(AND(Multiple!D106&lt;&gt;"",Inference2!$D$12&lt;&gt;""),Multiple!D106*Inference2!$D$12,0)+(IF(AND(Multiple!E106&lt;&gt;"",Inference2!$D$13&lt;&gt;""),Multiple!E106*Inference2!$D$13,0)+(IF(AND(Multiple!F106&lt;&gt;"",Inference2!$D$14&lt;&gt;""),Multiple!F106*Inference2!$D$14,0)+(Inference2!$D$6)))))),"")</f>
        <v>-357.8206234382742</v>
      </c>
      <c r="C104" s="33">
        <f ca="1">IF(AND(Multiple!H106&lt;&gt;"",Multiple!B106&lt;&gt;"",Multiple!$E$3&lt;&gt;""),(IF(AND(Multiple!B106&lt;&gt;"",Inference2!$D$10&lt;&gt;""),Multiple!B106*Inference2!$D$10,0)+(IF(AND(Multiple!C106&lt;&gt;"",Inference2!$D$11&lt;&gt;""),Multiple!C106*Inference2!$D$11,0)+(IF(AND(Multiple!D106&lt;&gt;"",Inference2!$D$12&lt;&gt;""),Multiple!D106*Inference2!$D$12,0)+(IF(AND(Multiple!E106&lt;&gt;"",Inference2!$D$13&lt;&gt;""),Multiple!E106*Inference2!$D$13,0)+(IF(AND(Multiple!F106&lt;&gt;"",Inference2!$D$14&lt;&gt;""),Multiple!F106*Inference2!$D$14,0)+(Inference2!$D$6)))))),"")</f>
        <v>5760.8206234382742</v>
      </c>
      <c r="D104" s="5">
        <f t="array" aca="1" ref="D104" ca="1">IF(B104&lt;&gt;"",(SUM(IF(B104&gt;Error,1,0))+1+(SUM(IF(B104=Error,1,0))-1)/2)/(n+1),"")</f>
        <v>0.14545454545454545</v>
      </c>
      <c r="E104" s="5">
        <f t="shared" ca="1" si="4"/>
        <v>-1.0561294201171838</v>
      </c>
      <c r="F104" s="1"/>
      <c r="G104" s="1"/>
      <c r="H104" s="1"/>
      <c r="I104" s="1"/>
      <c r="J104" s="1"/>
      <c r="K104" s="1"/>
      <c r="L104" s="113" t="str">
        <f t="shared" ca="1" si="6"/>
        <v/>
      </c>
      <c r="M104" s="5">
        <f t="shared" ca="1" si="5"/>
        <v>-0.82561195410519483</v>
      </c>
      <c r="N104" s="112">
        <f>Multiple!H106</f>
        <v>5403</v>
      </c>
      <c r="O104" s="1"/>
      <c r="P104" s="1"/>
    </row>
    <row r="105" spans="2:16" ht="14" x14ac:dyDescent="0.15">
      <c r="B105" s="33">
        <f ca="1">IF(AND(Multiple!H107&lt;&gt;"",Multiple!B107&lt;&gt;"",Multiple!$E$3&lt;&gt;""),Multiple!H107-(IF(AND(Multiple!B107&lt;&gt;"",Inference2!$D$10&lt;&gt;""),Multiple!B107*Inference2!$D$10,0)+(IF(AND(Multiple!C107&lt;&gt;"",Inference2!$D$11&lt;&gt;""),Multiple!C107*Inference2!$D$11,0)+(IF(AND(Multiple!D107&lt;&gt;"",Inference2!$D$12&lt;&gt;""),Multiple!D107*Inference2!$D$12,0)+(IF(AND(Multiple!E107&lt;&gt;"",Inference2!$D$13&lt;&gt;""),Multiple!E107*Inference2!$D$13,0)+(IF(AND(Multiple!F107&lt;&gt;"",Inference2!$D$14&lt;&gt;""),Multiple!F107*Inference2!$D$14,0)+(Inference2!$D$6)))))),"")</f>
        <v>1078.9729536078021</v>
      </c>
      <c r="C105" s="33">
        <f ca="1">IF(AND(Multiple!H107&lt;&gt;"",Multiple!B107&lt;&gt;"",Multiple!$E$3&lt;&gt;""),(IF(AND(Multiple!B107&lt;&gt;"",Inference2!$D$10&lt;&gt;""),Multiple!B107*Inference2!$D$10,0)+(IF(AND(Multiple!C107&lt;&gt;"",Inference2!$D$11&lt;&gt;""),Multiple!C107*Inference2!$D$11,0)+(IF(AND(Multiple!D107&lt;&gt;"",Inference2!$D$12&lt;&gt;""),Multiple!D107*Inference2!$D$12,0)+(IF(AND(Multiple!E107&lt;&gt;"",Inference2!$D$13&lt;&gt;""),Multiple!E107*Inference2!$D$13,0)+(IF(AND(Multiple!F107&lt;&gt;"",Inference2!$D$14&lt;&gt;""),Multiple!F107*Inference2!$D$14,0)+(Inference2!$D$6)))))),"")</f>
        <v>4371.0270463921979</v>
      </c>
      <c r="D105" s="5">
        <f t="array" aca="1" ref="D105" ca="1">IF(B105&lt;&gt;"",(SUM(IF(B105&gt;Error,1,0))+1+(SUM(IF(B105=Error,1,0))-1)/2)/(n+1),"")</f>
        <v>0.97272727272727277</v>
      </c>
      <c r="E105" s="5">
        <f t="shared" ca="1" si="4"/>
        <v>1.9224794690779812</v>
      </c>
      <c r="F105" s="1"/>
      <c r="G105" s="1"/>
      <c r="H105" s="1"/>
      <c r="I105" s="1"/>
      <c r="J105" s="1"/>
      <c r="K105" s="1"/>
      <c r="L105" s="113" t="str">
        <f t="shared" ca="1" si="6"/>
        <v/>
      </c>
      <c r="M105" s="5">
        <f t="shared" ca="1" si="5"/>
        <v>2.4895517762364547</v>
      </c>
      <c r="N105" s="112">
        <f>Multiple!H107</f>
        <v>5450</v>
      </c>
      <c r="O105" s="1"/>
      <c r="P105" s="1"/>
    </row>
    <row r="106" spans="2:16" ht="14" x14ac:dyDescent="0.15">
      <c r="B106" s="33">
        <f ca="1">IF(AND(Multiple!H108&lt;&gt;"",Multiple!B108&lt;&gt;"",Multiple!$E$3&lt;&gt;""),Multiple!H108-(IF(AND(Multiple!B108&lt;&gt;"",Inference2!$D$10&lt;&gt;""),Multiple!B108*Inference2!$D$10,0)+(IF(AND(Multiple!C108&lt;&gt;"",Inference2!$D$11&lt;&gt;""),Multiple!C108*Inference2!$D$11,0)+(IF(AND(Multiple!D108&lt;&gt;"",Inference2!$D$12&lt;&gt;""),Multiple!D108*Inference2!$D$12,0)+(IF(AND(Multiple!E108&lt;&gt;"",Inference2!$D$13&lt;&gt;""),Multiple!E108*Inference2!$D$13,0)+(IF(AND(Multiple!F108&lt;&gt;"",Inference2!$D$14&lt;&gt;""),Multiple!F108*Inference2!$D$14,0)+(Inference2!$D$6)))))),"")</f>
        <v>-59.740747742551321</v>
      </c>
      <c r="C106" s="33">
        <f ca="1">IF(AND(Multiple!H108&lt;&gt;"",Multiple!B108&lt;&gt;"",Multiple!$E$3&lt;&gt;""),(IF(AND(Multiple!B108&lt;&gt;"",Inference2!$D$10&lt;&gt;""),Multiple!B108*Inference2!$D$10,0)+(IF(AND(Multiple!C108&lt;&gt;"",Inference2!$D$11&lt;&gt;""),Multiple!C108*Inference2!$D$11,0)+(IF(AND(Multiple!D108&lt;&gt;"",Inference2!$D$12&lt;&gt;""),Multiple!D108*Inference2!$D$12,0)+(IF(AND(Multiple!E108&lt;&gt;"",Inference2!$D$13&lt;&gt;""),Multiple!E108*Inference2!$D$13,0)+(IF(AND(Multiple!F108&lt;&gt;"",Inference2!$D$14&lt;&gt;""),Multiple!F108*Inference2!$D$14,0)+(Inference2!$D$6)))))),"")</f>
        <v>5513.7407477425513</v>
      </c>
      <c r="D106" s="5">
        <f t="array" aca="1" ref="D106" ca="1">IF(B106&lt;&gt;"",(SUM(IF(B106&gt;Error,1,0))+1+(SUM(IF(B106=Error,1,0))-1)/2)/(n+1),"")</f>
        <v>0.48181818181818181</v>
      </c>
      <c r="E106" s="5">
        <f t="shared" ca="1" si="4"/>
        <v>-4.5590848238853031E-2</v>
      </c>
      <c r="F106" s="1"/>
      <c r="G106" s="1"/>
      <c r="H106" s="1"/>
      <c r="I106" s="1"/>
      <c r="J106" s="1"/>
      <c r="K106" s="1"/>
      <c r="L106" s="113" t="str">
        <f t="shared" ca="1" si="6"/>
        <v/>
      </c>
      <c r="M106" s="5">
        <f t="shared" ca="1" si="5"/>
        <v>-0.13784190248593009</v>
      </c>
      <c r="N106" s="112">
        <f>Multiple!H108</f>
        <v>5454</v>
      </c>
      <c r="O106" s="1"/>
      <c r="P106" s="1"/>
    </row>
    <row r="107" spans="2:16" ht="14" x14ac:dyDescent="0.15">
      <c r="B107" s="33">
        <f ca="1">IF(AND(Multiple!H109&lt;&gt;"",Multiple!B109&lt;&gt;"",Multiple!$E$3&lt;&gt;""),Multiple!H109-(IF(AND(Multiple!B109&lt;&gt;"",Inference2!$D$10&lt;&gt;""),Multiple!B109*Inference2!$D$10,0)+(IF(AND(Multiple!C109&lt;&gt;"",Inference2!$D$11&lt;&gt;""),Multiple!C109*Inference2!$D$11,0)+(IF(AND(Multiple!D109&lt;&gt;"",Inference2!$D$12&lt;&gt;""),Multiple!D109*Inference2!$D$12,0)+(IF(AND(Multiple!E109&lt;&gt;"",Inference2!$D$13&lt;&gt;""),Multiple!E109*Inference2!$D$13,0)+(IF(AND(Multiple!F109&lt;&gt;"",Inference2!$D$14&lt;&gt;""),Multiple!F109*Inference2!$D$14,0)+(Inference2!$D$6)))))),"")</f>
        <v>980.7697777811054</v>
      </c>
      <c r="C107" s="33">
        <f ca="1">IF(AND(Multiple!H109&lt;&gt;"",Multiple!B109&lt;&gt;"",Multiple!$E$3&lt;&gt;""),(IF(AND(Multiple!B109&lt;&gt;"",Inference2!$D$10&lt;&gt;""),Multiple!B109*Inference2!$D$10,0)+(IF(AND(Multiple!C109&lt;&gt;"",Inference2!$D$11&lt;&gt;""),Multiple!C109*Inference2!$D$11,0)+(IF(AND(Multiple!D109&lt;&gt;"",Inference2!$D$12&lt;&gt;""),Multiple!D109*Inference2!$D$12,0)+(IF(AND(Multiple!E109&lt;&gt;"",Inference2!$D$13&lt;&gt;""),Multiple!E109*Inference2!$D$13,0)+(IF(AND(Multiple!F109&lt;&gt;"",Inference2!$D$14&lt;&gt;""),Multiple!F109*Inference2!$D$14,0)+(Inference2!$D$6)))))),"")</f>
        <v>4474.2302222188946</v>
      </c>
      <c r="D107" s="5">
        <f t="array" aca="1" ref="D107" ca="1">IF(B107&lt;&gt;"",(SUM(IF(B107&gt;Error,1,0))+1+(SUM(IF(B107=Error,1,0))-1)/2)/(n+1),"")</f>
        <v>0.96363636363636362</v>
      </c>
      <c r="E107" s="5">
        <f t="shared" ca="1" si="4"/>
        <v>1.7945384156293684</v>
      </c>
      <c r="F107" s="1"/>
      <c r="G107" s="1"/>
      <c r="H107" s="1"/>
      <c r="I107" s="1"/>
      <c r="J107" s="1"/>
      <c r="K107" s="1"/>
      <c r="L107" s="113" t="str">
        <f t="shared" ca="1" si="6"/>
        <v/>
      </c>
      <c r="M107" s="5">
        <f t="shared" ca="1" si="5"/>
        <v>2.2629641773592724</v>
      </c>
      <c r="N107" s="112">
        <f>Multiple!H109</f>
        <v>5455</v>
      </c>
      <c r="O107" s="1"/>
      <c r="P107" s="1"/>
    </row>
    <row r="108" spans="2:16" ht="14" x14ac:dyDescent="0.15">
      <c r="B108" s="33">
        <f ca="1">IF(AND(Multiple!H110&lt;&gt;"",Multiple!B110&lt;&gt;"",Multiple!$E$3&lt;&gt;""),Multiple!H110-(IF(AND(Multiple!B110&lt;&gt;"",Inference2!$D$10&lt;&gt;""),Multiple!B110*Inference2!$D$10,0)+(IF(AND(Multiple!C110&lt;&gt;"",Inference2!$D$11&lt;&gt;""),Multiple!C110*Inference2!$D$11,0)+(IF(AND(Multiple!D110&lt;&gt;"",Inference2!$D$12&lt;&gt;""),Multiple!D110*Inference2!$D$12,0)+(IF(AND(Multiple!E110&lt;&gt;"",Inference2!$D$13&lt;&gt;""),Multiple!E110*Inference2!$D$13,0)+(IF(AND(Multiple!F110&lt;&gt;"",Inference2!$D$14&lt;&gt;""),Multiple!F110*Inference2!$D$14,0)+(Inference2!$D$6)))))),"")</f>
        <v>1640.5990698278565</v>
      </c>
      <c r="C108" s="33">
        <f ca="1">IF(AND(Multiple!H110&lt;&gt;"",Multiple!B110&lt;&gt;"",Multiple!$E$3&lt;&gt;""),(IF(AND(Multiple!B110&lt;&gt;"",Inference2!$D$10&lt;&gt;""),Multiple!B110*Inference2!$D$10,0)+(IF(AND(Multiple!C110&lt;&gt;"",Inference2!$D$11&lt;&gt;""),Multiple!C110*Inference2!$D$11,0)+(IF(AND(Multiple!D110&lt;&gt;"",Inference2!$D$12&lt;&gt;""),Multiple!D110*Inference2!$D$12,0)+(IF(AND(Multiple!E110&lt;&gt;"",Inference2!$D$13&lt;&gt;""),Multiple!E110*Inference2!$D$13,0)+(IF(AND(Multiple!F110&lt;&gt;"",Inference2!$D$14&lt;&gt;""),Multiple!F110*Inference2!$D$14,0)+(Inference2!$D$6)))))),"")</f>
        <v>3859.4009301721435</v>
      </c>
      <c r="D108" s="5">
        <f t="array" aca="1" ref="D108" ca="1">IF(B108&lt;&gt;"",(SUM(IF(B108&gt;Error,1,0))+1+(SUM(IF(B108=Error,1,0))-1)/2)/(n+1),"")</f>
        <v>0.99090909090909096</v>
      </c>
      <c r="E108" s="5">
        <f t="shared" ca="1" si="4"/>
        <v>2.3618944465849738</v>
      </c>
      <c r="F108" s="1"/>
      <c r="G108" s="1"/>
      <c r="H108" s="1"/>
      <c r="I108" s="1"/>
      <c r="J108" s="1"/>
      <c r="K108" s="1"/>
      <c r="L108" s="113" t="str">
        <f t="shared" ca="1" si="6"/>
        <v>Check</v>
      </c>
      <c r="M108" s="5">
        <f t="shared" ca="1" si="5"/>
        <v>3.7854112234461499</v>
      </c>
      <c r="N108" s="112">
        <f>Multiple!H110</f>
        <v>5500</v>
      </c>
      <c r="O108" s="1"/>
      <c r="P108" s="1"/>
    </row>
    <row r="109" spans="2:16" ht="14" x14ac:dyDescent="0.15">
      <c r="B109" s="33">
        <f ca="1">IF(AND(Multiple!H111&lt;&gt;"",Multiple!B111&lt;&gt;"",Multiple!$E$3&lt;&gt;""),Multiple!H111-(IF(AND(Multiple!B111&lt;&gt;"",Inference2!$D$10&lt;&gt;""),Multiple!B111*Inference2!$D$10,0)+(IF(AND(Multiple!C111&lt;&gt;"",Inference2!$D$11&lt;&gt;""),Multiple!C111*Inference2!$D$11,0)+(IF(AND(Multiple!D111&lt;&gt;"",Inference2!$D$12&lt;&gt;""),Multiple!D111*Inference2!$D$12,0)+(IF(AND(Multiple!E111&lt;&gt;"",Inference2!$D$13&lt;&gt;""),Multiple!E111*Inference2!$D$13,0)+(IF(AND(Multiple!F111&lt;&gt;"",Inference2!$D$14&lt;&gt;""),Multiple!F111*Inference2!$D$14,0)+(Inference2!$D$6)))))),"")</f>
        <v>151.20757454902468</v>
      </c>
      <c r="C109" s="33">
        <f ca="1">IF(AND(Multiple!H111&lt;&gt;"",Multiple!B111&lt;&gt;"",Multiple!$E$3&lt;&gt;""),(IF(AND(Multiple!B111&lt;&gt;"",Inference2!$D$10&lt;&gt;""),Multiple!B111*Inference2!$D$10,0)+(IF(AND(Multiple!C111&lt;&gt;"",Inference2!$D$11&lt;&gt;""),Multiple!C111*Inference2!$D$11,0)+(IF(AND(Multiple!D111&lt;&gt;"",Inference2!$D$12&lt;&gt;""),Multiple!D111*Inference2!$D$12,0)+(IF(AND(Multiple!E111&lt;&gt;"",Inference2!$D$13&lt;&gt;""),Multiple!E111*Inference2!$D$13,0)+(IF(AND(Multiple!F111&lt;&gt;"",Inference2!$D$14&lt;&gt;""),Multiple!F111*Inference2!$D$14,0)+(Inference2!$D$6)))))),"")</f>
        <v>5419.7924254509753</v>
      </c>
      <c r="D109" s="5">
        <f t="array" aca="1" ref="D109" ca="1">IF(B109&lt;&gt;"",(SUM(IF(B109&gt;Error,1,0))+1+(SUM(IF(B109=Error,1,0))-1)/2)/(n+1),"")</f>
        <v>0.72727272727272729</v>
      </c>
      <c r="E109" s="5">
        <f t="shared" ca="1" si="4"/>
        <v>0.60458534658323715</v>
      </c>
      <c r="F109" s="1"/>
      <c r="G109" s="1"/>
      <c r="H109" s="1"/>
      <c r="I109" s="1"/>
      <c r="J109" s="1"/>
      <c r="K109" s="1"/>
      <c r="L109" s="113" t="str">
        <f t="shared" ca="1" si="6"/>
        <v/>
      </c>
      <c r="M109" s="5">
        <f t="shared" ca="1" si="5"/>
        <v>0.34888648926761062</v>
      </c>
      <c r="N109" s="112">
        <f>Multiple!H111</f>
        <v>5571</v>
      </c>
      <c r="O109" s="1"/>
      <c r="P109" s="1"/>
    </row>
    <row r="110" spans="2:16" ht="14" x14ac:dyDescent="0.15">
      <c r="B110" s="33">
        <f ca="1">IF(AND(Multiple!H112&lt;&gt;"",Multiple!B112&lt;&gt;"",Multiple!$E$3&lt;&gt;""),Multiple!H112-(IF(AND(Multiple!B112&lt;&gt;"",Inference2!$D$10&lt;&gt;""),Multiple!B112*Inference2!$D$10,0)+(IF(AND(Multiple!C112&lt;&gt;"",Inference2!$D$11&lt;&gt;""),Multiple!C112*Inference2!$D$11,0)+(IF(AND(Multiple!D112&lt;&gt;"",Inference2!$D$12&lt;&gt;""),Multiple!D112*Inference2!$D$12,0)+(IF(AND(Multiple!E112&lt;&gt;"",Inference2!$D$13&lt;&gt;""),Multiple!E112*Inference2!$D$13,0)+(IF(AND(Multiple!F112&lt;&gt;"",Inference2!$D$14&lt;&gt;""),Multiple!F112*Inference2!$D$14,0)+(Inference2!$D$6)))))),"")</f>
        <v>203.27519194329852</v>
      </c>
      <c r="C110" s="33">
        <f ca="1">IF(AND(Multiple!H112&lt;&gt;"",Multiple!B112&lt;&gt;"",Multiple!$E$3&lt;&gt;""),(IF(AND(Multiple!B112&lt;&gt;"",Inference2!$D$10&lt;&gt;""),Multiple!B112*Inference2!$D$10,0)+(IF(AND(Multiple!C112&lt;&gt;"",Inference2!$D$11&lt;&gt;""),Multiple!C112*Inference2!$D$11,0)+(IF(AND(Multiple!D112&lt;&gt;"",Inference2!$D$12&lt;&gt;""),Multiple!D112*Inference2!$D$12,0)+(IF(AND(Multiple!E112&lt;&gt;"",Inference2!$D$13&lt;&gt;""),Multiple!E112*Inference2!$D$13,0)+(IF(AND(Multiple!F112&lt;&gt;"",Inference2!$D$14&lt;&gt;""),Multiple!F112*Inference2!$D$14,0)+(Inference2!$D$6)))))),"")</f>
        <v>5369.7248080567015</v>
      </c>
      <c r="D110" s="5">
        <f t="array" aca="1" ref="D110" ca="1">IF(B110&lt;&gt;"",(SUM(IF(B110&gt;Error,1,0))+1+(SUM(IF(B110=Error,1,0))-1)/2)/(n+1),"")</f>
        <v>0.79090909090909089</v>
      </c>
      <c r="E110" s="5">
        <f t="shared" ca="1" si="4"/>
        <v>0.80957963211883521</v>
      </c>
      <c r="F110" s="1"/>
      <c r="G110" s="1"/>
      <c r="H110" s="1"/>
      <c r="I110" s="1"/>
      <c r="J110" s="1"/>
      <c r="K110" s="1"/>
      <c r="L110" s="113" t="str">
        <f t="shared" ca="1" si="6"/>
        <v/>
      </c>
      <c r="M110" s="5">
        <f t="shared" ca="1" si="5"/>
        <v>0.46902391155876494</v>
      </c>
      <c r="N110" s="112">
        <f>Multiple!H112</f>
        <v>5573</v>
      </c>
      <c r="O110" s="1"/>
      <c r="P110" s="1"/>
    </row>
    <row r="111" spans="2:16" ht="14" x14ac:dyDescent="0.15">
      <c r="B111" s="33">
        <f ca="1">IF(AND(Multiple!H113&lt;&gt;"",Multiple!B113&lt;&gt;"",Multiple!$E$3&lt;&gt;""),Multiple!H113-(IF(AND(Multiple!B113&lt;&gt;"",Inference2!$D$10&lt;&gt;""),Multiple!B113*Inference2!$D$10,0)+(IF(AND(Multiple!C113&lt;&gt;"",Inference2!$D$11&lt;&gt;""),Multiple!C113*Inference2!$D$11,0)+(IF(AND(Multiple!D113&lt;&gt;"",Inference2!$D$12&lt;&gt;""),Multiple!D113*Inference2!$D$12,0)+(IF(AND(Multiple!E113&lt;&gt;"",Inference2!$D$13&lt;&gt;""),Multiple!E113*Inference2!$D$13,0)+(IF(AND(Multiple!F113&lt;&gt;"",Inference2!$D$14&lt;&gt;""),Multiple!F113*Inference2!$D$14,0)+(Inference2!$D$6)))))),"")</f>
        <v>70.057570747309001</v>
      </c>
      <c r="C111" s="33">
        <f ca="1">IF(AND(Multiple!H113&lt;&gt;"",Multiple!B113&lt;&gt;"",Multiple!$E$3&lt;&gt;""),(IF(AND(Multiple!B113&lt;&gt;"",Inference2!$D$10&lt;&gt;""),Multiple!B113*Inference2!$D$10,0)+(IF(AND(Multiple!C113&lt;&gt;"",Inference2!$D$11&lt;&gt;""),Multiple!C113*Inference2!$D$11,0)+(IF(AND(Multiple!D113&lt;&gt;"",Inference2!$D$12&lt;&gt;""),Multiple!D113*Inference2!$D$12,0)+(IF(AND(Multiple!E113&lt;&gt;"",Inference2!$D$13&lt;&gt;""),Multiple!E113*Inference2!$D$13,0)+(IF(AND(Multiple!F113&lt;&gt;"",Inference2!$D$14&lt;&gt;""),Multiple!F113*Inference2!$D$14,0)+(Inference2!$D$6)))))),"")</f>
        <v>5607.942429252691</v>
      </c>
      <c r="D111" s="5">
        <f t="array" aca="1" ref="D111" ca="1">IF(B111&lt;&gt;"",(SUM(IF(B111&gt;Error,1,0))+1+(SUM(IF(B111=Error,1,0))-1)/2)/(n+1),"")</f>
        <v>0.66363636363636369</v>
      </c>
      <c r="E111" s="5">
        <f t="shared" ca="1" si="4"/>
        <v>0.42240795461816927</v>
      </c>
      <c r="F111" s="1"/>
      <c r="G111" s="1"/>
      <c r="H111" s="1"/>
      <c r="I111" s="1"/>
      <c r="J111" s="1"/>
      <c r="K111" s="1"/>
      <c r="L111" s="113" t="str">
        <f t="shared" ca="1" si="6"/>
        <v/>
      </c>
      <c r="M111" s="5">
        <f t="shared" ca="1" si="5"/>
        <v>0.16164626658118397</v>
      </c>
      <c r="N111" s="112">
        <f>Multiple!H113</f>
        <v>5678</v>
      </c>
      <c r="O111" s="1"/>
      <c r="P111" s="1"/>
    </row>
    <row r="112" spans="2:16" ht="14" x14ac:dyDescent="0.15">
      <c r="B112" s="33">
        <f ca="1">IF(AND(Multiple!H114&lt;&gt;"",Multiple!B114&lt;&gt;"",Multiple!$E$3&lt;&gt;""),Multiple!H114-(IF(AND(Multiple!B114&lt;&gt;"",Inference2!$D$10&lt;&gt;""),Multiple!B114*Inference2!$D$10,0)+(IF(AND(Multiple!C114&lt;&gt;"",Inference2!$D$11&lt;&gt;""),Multiple!C114*Inference2!$D$11,0)+(IF(AND(Multiple!D114&lt;&gt;"",Inference2!$D$12&lt;&gt;""),Multiple!D114*Inference2!$D$12,0)+(IF(AND(Multiple!E114&lt;&gt;"",Inference2!$D$13&lt;&gt;""),Multiple!E114*Inference2!$D$13,0)+(IF(AND(Multiple!F114&lt;&gt;"",Inference2!$D$14&lt;&gt;""),Multiple!F114*Inference2!$D$14,0)+(Inference2!$D$6)))))),"")</f>
        <v>537.05461072253911</v>
      </c>
      <c r="C112" s="33">
        <f ca="1">IF(AND(Multiple!H114&lt;&gt;"",Multiple!B114&lt;&gt;"",Multiple!$E$3&lt;&gt;""),(IF(AND(Multiple!B114&lt;&gt;"",Inference2!$D$10&lt;&gt;""),Multiple!B114*Inference2!$D$10,0)+(IF(AND(Multiple!C114&lt;&gt;"",Inference2!$D$11&lt;&gt;""),Multiple!C114*Inference2!$D$11,0)+(IF(AND(Multiple!D114&lt;&gt;"",Inference2!$D$12&lt;&gt;""),Multiple!D114*Inference2!$D$12,0)+(IF(AND(Multiple!E114&lt;&gt;"",Inference2!$D$13&lt;&gt;""),Multiple!E114*Inference2!$D$13,0)+(IF(AND(Multiple!F114&lt;&gt;"",Inference2!$D$14&lt;&gt;""),Multiple!F114*Inference2!$D$14,0)+(Inference2!$D$6)))))),"")</f>
        <v>5359.9453892774609</v>
      </c>
      <c r="D112" s="5">
        <f t="array" aca="1" ref="D112" ca="1">IF(B112&lt;&gt;"",(SUM(IF(B112&gt;Error,1,0))+1+(SUM(IF(B112=Error,1,0))-1)/2)/(n+1),"")</f>
        <v>0.90909090909090906</v>
      </c>
      <c r="E112" s="5">
        <f t="shared" ca="1" si="4"/>
        <v>1.3351777361189361</v>
      </c>
      <c r="F112" s="1"/>
      <c r="G112" s="1"/>
      <c r="H112" s="1"/>
      <c r="I112" s="1"/>
      <c r="J112" s="1"/>
      <c r="K112" s="1"/>
      <c r="L112" s="113" t="str">
        <f t="shared" ca="1" si="6"/>
        <v/>
      </c>
      <c r="M112" s="5">
        <f t="shared" ca="1" si="5"/>
        <v>1.2391647590327579</v>
      </c>
      <c r="N112" s="112">
        <f>Multiple!H114</f>
        <v>5897</v>
      </c>
      <c r="O112" s="1"/>
      <c r="P112" s="1"/>
    </row>
    <row r="113" spans="2:16" ht="14" x14ac:dyDescent="0.15">
      <c r="B113" s="33">
        <f ca="1">IF(AND(Multiple!H115&lt;&gt;"",Multiple!B115&lt;&gt;"",Multiple!$E$3&lt;&gt;""),Multiple!H115-(IF(AND(Multiple!B115&lt;&gt;"",Inference2!$D$10&lt;&gt;""),Multiple!B115*Inference2!$D$10,0)+(IF(AND(Multiple!C115&lt;&gt;"",Inference2!$D$11&lt;&gt;""),Multiple!C115*Inference2!$D$11,0)+(IF(AND(Multiple!D115&lt;&gt;"",Inference2!$D$12&lt;&gt;""),Multiple!D115*Inference2!$D$12,0)+(IF(AND(Multiple!E115&lt;&gt;"",Inference2!$D$13&lt;&gt;""),Multiple!E115*Inference2!$D$13,0)+(IF(AND(Multiple!F115&lt;&gt;"",Inference2!$D$14&lt;&gt;""),Multiple!F115*Inference2!$D$14,0)+(Inference2!$D$6)))))),"")</f>
        <v>337.49873318882783</v>
      </c>
      <c r="C113" s="33">
        <f ca="1">IF(AND(Multiple!H115&lt;&gt;"",Multiple!B115&lt;&gt;"",Multiple!$E$3&lt;&gt;""),(IF(AND(Multiple!B115&lt;&gt;"",Inference2!$D$10&lt;&gt;""),Multiple!B115*Inference2!$D$10,0)+(IF(AND(Multiple!C115&lt;&gt;"",Inference2!$D$11&lt;&gt;""),Multiple!C115*Inference2!$D$11,0)+(IF(AND(Multiple!D115&lt;&gt;"",Inference2!$D$12&lt;&gt;""),Multiple!D115*Inference2!$D$12,0)+(IF(AND(Multiple!E115&lt;&gt;"",Inference2!$D$13&lt;&gt;""),Multiple!E115*Inference2!$D$13,0)+(IF(AND(Multiple!F115&lt;&gt;"",Inference2!$D$14&lt;&gt;""),Multiple!F115*Inference2!$D$14,0)+(Inference2!$D$6)))))),"")</f>
        <v>5627.5012668111722</v>
      </c>
      <c r="D113" s="5">
        <f t="array" aca="1" ref="D113" ca="1">IF(B113&lt;&gt;"",(SUM(IF(B113&gt;Error,1,0))+1+(SUM(IF(B113=Error,1,0))-1)/2)/(n+1),"")</f>
        <v>0.86363636363636365</v>
      </c>
      <c r="E113" s="5">
        <f t="shared" ca="1" si="4"/>
        <v>1.096803562093513</v>
      </c>
      <c r="F113" s="1"/>
      <c r="G113" s="1"/>
      <c r="H113" s="1"/>
      <c r="I113" s="1"/>
      <c r="J113" s="1"/>
      <c r="K113" s="1"/>
      <c r="L113" s="113" t="str">
        <f t="shared" ca="1" si="6"/>
        <v/>
      </c>
      <c r="M113" s="5">
        <f t="shared" ca="1" si="5"/>
        <v>0.77872255080938113</v>
      </c>
      <c r="N113" s="112">
        <f>Multiple!H115</f>
        <v>5965</v>
      </c>
      <c r="O113" s="1"/>
      <c r="P113" s="1"/>
    </row>
    <row r="114" spans="2:16" ht="14" x14ac:dyDescent="0.15">
      <c r="B114" s="33" t="str">
        <f>IF(AND(Multiple!H116&lt;&gt;"",Multiple!B116&lt;&gt;"",Multiple!$E$3&lt;&gt;""),Multiple!H116-(IF(AND(Multiple!B116&lt;&gt;"",Inference2!$D$10&lt;&gt;""),Multiple!B116*Inference2!$D$10,0)+(IF(AND(Multiple!C116&lt;&gt;"",Inference2!$D$11&lt;&gt;""),Multiple!C116*Inference2!$D$11,0)+(IF(AND(Multiple!D116&lt;&gt;"",Inference2!$D$12&lt;&gt;""),Multiple!D116*Inference2!$D$12,0)+(IF(AND(Multiple!E116&lt;&gt;"",Inference2!$D$13&lt;&gt;""),Multiple!E116*Inference2!$D$13,0)+(IF(AND(Multiple!F116&lt;&gt;"",Inference2!$D$14&lt;&gt;""),Multiple!F116*Inference2!$D$14,0)+(Inference2!$D$6)))))),"")</f>
        <v/>
      </c>
      <c r="C114" s="33" t="str">
        <f>IF(AND(Multiple!H116&lt;&gt;"",Multiple!B116&lt;&gt;"",Multiple!$E$3&lt;&gt;""),(IF(AND(Multiple!B116&lt;&gt;"",Inference2!$D$10&lt;&gt;""),Multiple!B116*Inference2!$D$10,0)+(IF(AND(Multiple!C116&lt;&gt;"",Inference2!$D$11&lt;&gt;""),Multiple!C116*Inference2!$D$11,0)+(IF(AND(Multiple!D116&lt;&gt;"",Inference2!$D$12&lt;&gt;""),Multiple!D116*Inference2!$D$12,0)+(IF(AND(Multiple!E116&lt;&gt;"",Inference2!$D$13&lt;&gt;""),Multiple!E116*Inference2!$D$13,0)+(IF(AND(Multiple!F116&lt;&gt;"",Inference2!$D$14&lt;&gt;""),Multiple!F116*Inference2!$D$14,0)+(Inference2!$D$6)))))),"")</f>
        <v/>
      </c>
      <c r="D114" s="5" t="str">
        <f t="array" ref="D114">IF(B114&lt;&gt;"",(SUM(IF(B114&gt;Error,1,0))+1+(SUM(IF(B114=Error,1,0))-1)/2)/(n+1),"")</f>
        <v/>
      </c>
      <c r="E114" s="5" t="str">
        <f t="shared" si="4"/>
        <v/>
      </c>
      <c r="F114" s="1"/>
      <c r="G114" s="1"/>
      <c r="H114" s="1"/>
      <c r="I114" s="1"/>
      <c r="J114" s="1"/>
      <c r="K114" s="1"/>
      <c r="L114" s="113" t="str">
        <f t="shared" si="6"/>
        <v/>
      </c>
      <c r="M114" s="5" t="str">
        <f t="shared" si="5"/>
        <v/>
      </c>
      <c r="N114" s="112" t="str">
        <f>Multiple!H116</f>
        <v/>
      </c>
      <c r="O114" s="1"/>
      <c r="P114" s="1"/>
    </row>
    <row r="115" spans="2:16" ht="14" x14ac:dyDescent="0.15">
      <c r="B115" s="33" t="str">
        <f>IF(AND(Multiple!H117&lt;&gt;"",Multiple!B117&lt;&gt;"",Multiple!$E$3&lt;&gt;""),Multiple!H117-(IF(AND(Multiple!B117&lt;&gt;"",Inference2!$D$10&lt;&gt;""),Multiple!B117*Inference2!$D$10,0)+(IF(AND(Multiple!C117&lt;&gt;"",Inference2!$D$11&lt;&gt;""),Multiple!C117*Inference2!$D$11,0)+(IF(AND(Multiple!D117&lt;&gt;"",Inference2!$D$12&lt;&gt;""),Multiple!D117*Inference2!$D$12,0)+(IF(AND(Multiple!E117&lt;&gt;"",Inference2!$D$13&lt;&gt;""),Multiple!E117*Inference2!$D$13,0)+(IF(AND(Multiple!F117&lt;&gt;"",Inference2!$D$14&lt;&gt;""),Multiple!F117*Inference2!$D$14,0)+(Inference2!$D$6)))))),"")</f>
        <v/>
      </c>
      <c r="C115" s="33" t="str">
        <f>IF(AND(Multiple!H117&lt;&gt;"",Multiple!B117&lt;&gt;"",Multiple!$E$3&lt;&gt;""),(IF(AND(Multiple!B117&lt;&gt;"",Inference2!$D$10&lt;&gt;""),Multiple!B117*Inference2!$D$10,0)+(IF(AND(Multiple!C117&lt;&gt;"",Inference2!$D$11&lt;&gt;""),Multiple!C117*Inference2!$D$11,0)+(IF(AND(Multiple!D117&lt;&gt;"",Inference2!$D$12&lt;&gt;""),Multiple!D117*Inference2!$D$12,0)+(IF(AND(Multiple!E117&lt;&gt;"",Inference2!$D$13&lt;&gt;""),Multiple!E117*Inference2!$D$13,0)+(IF(AND(Multiple!F117&lt;&gt;"",Inference2!$D$14&lt;&gt;""),Multiple!F117*Inference2!$D$14,0)+(Inference2!$D$6)))))),"")</f>
        <v/>
      </c>
      <c r="D115" s="5" t="str">
        <f t="array" ref="D115">IF(B115&lt;&gt;"",(SUM(IF(B115&gt;Error,1,0))+1+(SUM(IF(B115=Error,1,0))-1)/2)/(n+1),"")</f>
        <v/>
      </c>
      <c r="E115" s="5" t="str">
        <f t="shared" si="4"/>
        <v/>
      </c>
      <c r="F115" s="1"/>
      <c r="G115" s="1"/>
      <c r="H115" s="1"/>
      <c r="I115" s="1"/>
      <c r="J115" s="1"/>
      <c r="K115" s="1"/>
      <c r="L115" s="113" t="str">
        <f t="shared" si="6"/>
        <v/>
      </c>
      <c r="M115" s="5" t="str">
        <f t="shared" si="5"/>
        <v/>
      </c>
      <c r="N115" s="112" t="str">
        <f>Multiple!H117</f>
        <v/>
      </c>
      <c r="O115" s="1"/>
      <c r="P115" s="1"/>
    </row>
    <row r="116" spans="2:16" ht="14" x14ac:dyDescent="0.15">
      <c r="B116" s="33" t="str">
        <f>IF(AND(Multiple!H118&lt;&gt;"",Multiple!B118&lt;&gt;"",Multiple!$E$3&lt;&gt;""),Multiple!H118-(IF(AND(Multiple!B118&lt;&gt;"",Inference2!$D$10&lt;&gt;""),Multiple!B118*Inference2!$D$10,0)+(IF(AND(Multiple!C118&lt;&gt;"",Inference2!$D$11&lt;&gt;""),Multiple!C118*Inference2!$D$11,0)+(IF(AND(Multiple!D118&lt;&gt;"",Inference2!$D$12&lt;&gt;""),Multiple!D118*Inference2!$D$12,0)+(IF(AND(Multiple!E118&lt;&gt;"",Inference2!$D$13&lt;&gt;""),Multiple!E118*Inference2!$D$13,0)+(IF(AND(Multiple!F118&lt;&gt;"",Inference2!$D$14&lt;&gt;""),Multiple!F118*Inference2!$D$14,0)+(Inference2!$D$6)))))),"")</f>
        <v/>
      </c>
      <c r="C116" s="33" t="str">
        <f>IF(AND(Multiple!H118&lt;&gt;"",Multiple!B118&lt;&gt;"",Multiple!$E$3&lt;&gt;""),(IF(AND(Multiple!B118&lt;&gt;"",Inference2!$D$10&lt;&gt;""),Multiple!B118*Inference2!$D$10,0)+(IF(AND(Multiple!C118&lt;&gt;"",Inference2!$D$11&lt;&gt;""),Multiple!C118*Inference2!$D$11,0)+(IF(AND(Multiple!D118&lt;&gt;"",Inference2!$D$12&lt;&gt;""),Multiple!D118*Inference2!$D$12,0)+(IF(AND(Multiple!E118&lt;&gt;"",Inference2!$D$13&lt;&gt;""),Multiple!E118*Inference2!$D$13,0)+(IF(AND(Multiple!F118&lt;&gt;"",Inference2!$D$14&lt;&gt;""),Multiple!F118*Inference2!$D$14,0)+(Inference2!$D$6)))))),"")</f>
        <v/>
      </c>
      <c r="D116" s="5" t="str">
        <f t="array" ref="D116">IF(B116&lt;&gt;"",(SUM(IF(B116&gt;Error,1,0))+1+(SUM(IF(B116=Error,1,0))-1)/2)/(n+1),"")</f>
        <v/>
      </c>
      <c r="E116" s="5" t="str">
        <f t="shared" si="4"/>
        <v/>
      </c>
      <c r="F116" s="1"/>
      <c r="G116" s="1"/>
      <c r="H116" s="1"/>
      <c r="I116" s="1"/>
      <c r="J116" s="1"/>
      <c r="K116" s="1"/>
      <c r="L116" s="113" t="str">
        <f t="shared" si="6"/>
        <v/>
      </c>
      <c r="M116" s="5" t="str">
        <f t="shared" si="5"/>
        <v/>
      </c>
      <c r="N116" s="112" t="str">
        <f>Multiple!H118</f>
        <v/>
      </c>
      <c r="O116" s="1"/>
      <c r="P116" s="1"/>
    </row>
    <row r="117" spans="2:16" ht="14" x14ac:dyDescent="0.15">
      <c r="B117" s="33" t="str">
        <f>IF(AND(Multiple!H119&lt;&gt;"",Multiple!B119&lt;&gt;"",Multiple!$E$3&lt;&gt;""),Multiple!H119-(IF(AND(Multiple!B119&lt;&gt;"",Inference2!$D$10&lt;&gt;""),Multiple!B119*Inference2!$D$10,0)+(IF(AND(Multiple!C119&lt;&gt;"",Inference2!$D$11&lt;&gt;""),Multiple!C119*Inference2!$D$11,0)+(IF(AND(Multiple!D119&lt;&gt;"",Inference2!$D$12&lt;&gt;""),Multiple!D119*Inference2!$D$12,0)+(IF(AND(Multiple!E119&lt;&gt;"",Inference2!$D$13&lt;&gt;""),Multiple!E119*Inference2!$D$13,0)+(IF(AND(Multiple!F119&lt;&gt;"",Inference2!$D$14&lt;&gt;""),Multiple!F119*Inference2!$D$14,0)+(Inference2!$D$6)))))),"")</f>
        <v/>
      </c>
      <c r="C117" s="33" t="str">
        <f>IF(AND(Multiple!H119&lt;&gt;"",Multiple!B119&lt;&gt;"",Multiple!$E$3&lt;&gt;""),(IF(AND(Multiple!B119&lt;&gt;"",Inference2!$D$10&lt;&gt;""),Multiple!B119*Inference2!$D$10,0)+(IF(AND(Multiple!C119&lt;&gt;"",Inference2!$D$11&lt;&gt;""),Multiple!C119*Inference2!$D$11,0)+(IF(AND(Multiple!D119&lt;&gt;"",Inference2!$D$12&lt;&gt;""),Multiple!D119*Inference2!$D$12,0)+(IF(AND(Multiple!E119&lt;&gt;"",Inference2!$D$13&lt;&gt;""),Multiple!E119*Inference2!$D$13,0)+(IF(AND(Multiple!F119&lt;&gt;"",Inference2!$D$14&lt;&gt;""),Multiple!F119*Inference2!$D$14,0)+(Inference2!$D$6)))))),"")</f>
        <v/>
      </c>
      <c r="D117" s="5" t="str">
        <f t="array" ref="D117">IF(B117&lt;&gt;"",(SUM(IF(B117&gt;Error,1,0))+1+(SUM(IF(B117=Error,1,0))-1)/2)/(n+1),"")</f>
        <v/>
      </c>
      <c r="E117" s="5" t="str">
        <f t="shared" si="4"/>
        <v/>
      </c>
      <c r="F117" s="1"/>
      <c r="G117" s="1"/>
      <c r="H117" s="1"/>
      <c r="I117" s="1"/>
      <c r="J117" s="1"/>
      <c r="K117" s="1"/>
      <c r="L117" s="113" t="str">
        <f t="shared" si="6"/>
        <v/>
      </c>
      <c r="M117" s="5" t="str">
        <f t="shared" si="5"/>
        <v/>
      </c>
      <c r="N117" s="112" t="str">
        <f>Multiple!H119</f>
        <v/>
      </c>
      <c r="O117" s="1"/>
      <c r="P117" s="1"/>
    </row>
    <row r="118" spans="2:16" ht="14" x14ac:dyDescent="0.15">
      <c r="B118" s="33" t="str">
        <f>IF(AND(Multiple!H120&lt;&gt;"",Multiple!B120&lt;&gt;"",Multiple!$E$3&lt;&gt;""),Multiple!H120-(IF(AND(Multiple!B120&lt;&gt;"",Inference2!$D$10&lt;&gt;""),Multiple!B120*Inference2!$D$10,0)+(IF(AND(Multiple!C120&lt;&gt;"",Inference2!$D$11&lt;&gt;""),Multiple!C120*Inference2!$D$11,0)+(IF(AND(Multiple!D120&lt;&gt;"",Inference2!$D$12&lt;&gt;""),Multiple!D120*Inference2!$D$12,0)+(IF(AND(Multiple!E120&lt;&gt;"",Inference2!$D$13&lt;&gt;""),Multiple!E120*Inference2!$D$13,0)+(IF(AND(Multiple!F120&lt;&gt;"",Inference2!$D$14&lt;&gt;""),Multiple!F120*Inference2!$D$14,0)+(Inference2!$D$6)))))),"")</f>
        <v/>
      </c>
      <c r="C118" s="33" t="str">
        <f>IF(AND(Multiple!H120&lt;&gt;"",Multiple!B120&lt;&gt;"",Multiple!$E$3&lt;&gt;""),(IF(AND(Multiple!B120&lt;&gt;"",Inference2!$D$10&lt;&gt;""),Multiple!B120*Inference2!$D$10,0)+(IF(AND(Multiple!C120&lt;&gt;"",Inference2!$D$11&lt;&gt;""),Multiple!C120*Inference2!$D$11,0)+(IF(AND(Multiple!D120&lt;&gt;"",Inference2!$D$12&lt;&gt;""),Multiple!D120*Inference2!$D$12,0)+(IF(AND(Multiple!E120&lt;&gt;"",Inference2!$D$13&lt;&gt;""),Multiple!E120*Inference2!$D$13,0)+(IF(AND(Multiple!F120&lt;&gt;"",Inference2!$D$14&lt;&gt;""),Multiple!F120*Inference2!$D$14,0)+(Inference2!$D$6)))))),"")</f>
        <v/>
      </c>
      <c r="D118" s="5" t="str">
        <f t="array" ref="D118">IF(B118&lt;&gt;"",(SUM(IF(B118&gt;Error,1,0))+1+(SUM(IF(B118=Error,1,0))-1)/2)/(n+1),"")</f>
        <v/>
      </c>
      <c r="E118" s="5" t="str">
        <f t="shared" si="4"/>
        <v/>
      </c>
      <c r="F118" s="1"/>
      <c r="G118" s="1"/>
      <c r="H118" s="1"/>
      <c r="I118" s="1"/>
      <c r="J118" s="1"/>
      <c r="K118" s="1"/>
      <c r="L118" s="113" t="str">
        <f t="shared" si="6"/>
        <v/>
      </c>
      <c r="M118" s="5" t="str">
        <f t="shared" si="5"/>
        <v/>
      </c>
      <c r="N118" s="112" t="str">
        <f>Multiple!H120</f>
        <v/>
      </c>
      <c r="O118" s="1"/>
      <c r="P118" s="1"/>
    </row>
    <row r="119" spans="2:16" ht="14" x14ac:dyDescent="0.15">
      <c r="B119" s="33" t="str">
        <f>IF(AND(Multiple!H121&lt;&gt;"",Multiple!B121&lt;&gt;"",Multiple!$E$3&lt;&gt;""),Multiple!H121-(IF(AND(Multiple!B121&lt;&gt;"",Inference2!$D$10&lt;&gt;""),Multiple!B121*Inference2!$D$10,0)+(IF(AND(Multiple!C121&lt;&gt;"",Inference2!$D$11&lt;&gt;""),Multiple!C121*Inference2!$D$11,0)+(IF(AND(Multiple!D121&lt;&gt;"",Inference2!$D$12&lt;&gt;""),Multiple!D121*Inference2!$D$12,0)+(IF(AND(Multiple!E121&lt;&gt;"",Inference2!$D$13&lt;&gt;""),Multiple!E121*Inference2!$D$13,0)+(IF(AND(Multiple!F121&lt;&gt;"",Inference2!$D$14&lt;&gt;""),Multiple!F121*Inference2!$D$14,0)+(Inference2!$D$6)))))),"")</f>
        <v/>
      </c>
      <c r="C119" s="33" t="str">
        <f>IF(AND(Multiple!H121&lt;&gt;"",Multiple!B121&lt;&gt;"",Multiple!$E$3&lt;&gt;""),(IF(AND(Multiple!B121&lt;&gt;"",Inference2!$D$10&lt;&gt;""),Multiple!B121*Inference2!$D$10,0)+(IF(AND(Multiple!C121&lt;&gt;"",Inference2!$D$11&lt;&gt;""),Multiple!C121*Inference2!$D$11,0)+(IF(AND(Multiple!D121&lt;&gt;"",Inference2!$D$12&lt;&gt;""),Multiple!D121*Inference2!$D$12,0)+(IF(AND(Multiple!E121&lt;&gt;"",Inference2!$D$13&lt;&gt;""),Multiple!E121*Inference2!$D$13,0)+(IF(AND(Multiple!F121&lt;&gt;"",Inference2!$D$14&lt;&gt;""),Multiple!F121*Inference2!$D$14,0)+(Inference2!$D$6)))))),"")</f>
        <v/>
      </c>
      <c r="D119" s="5" t="str">
        <f t="array" ref="D119">IF(B119&lt;&gt;"",(SUM(IF(B119&gt;Error,1,0))+1+(SUM(IF(B119=Error,1,0))-1)/2)/(n+1),"")</f>
        <v/>
      </c>
      <c r="E119" s="5" t="str">
        <f t="shared" si="4"/>
        <v/>
      </c>
      <c r="F119" s="1"/>
      <c r="G119" s="1"/>
      <c r="H119" s="1"/>
      <c r="I119" s="1"/>
      <c r="J119" s="1"/>
      <c r="K119" s="1"/>
      <c r="L119" s="113" t="str">
        <f t="shared" si="6"/>
        <v/>
      </c>
      <c r="M119" s="5" t="str">
        <f t="shared" si="5"/>
        <v/>
      </c>
      <c r="N119" s="112" t="str">
        <f>Multiple!H121</f>
        <v/>
      </c>
      <c r="O119" s="1"/>
      <c r="P119" s="1"/>
    </row>
    <row r="120" spans="2:16" ht="14" x14ac:dyDescent="0.15">
      <c r="B120" s="33" t="str">
        <f>IF(AND(Multiple!H122&lt;&gt;"",Multiple!B122&lt;&gt;"",Multiple!$E$3&lt;&gt;""),Multiple!H122-(IF(AND(Multiple!B122&lt;&gt;"",Inference2!$D$10&lt;&gt;""),Multiple!B122*Inference2!$D$10,0)+(IF(AND(Multiple!C122&lt;&gt;"",Inference2!$D$11&lt;&gt;""),Multiple!C122*Inference2!$D$11,0)+(IF(AND(Multiple!D122&lt;&gt;"",Inference2!$D$12&lt;&gt;""),Multiple!D122*Inference2!$D$12,0)+(IF(AND(Multiple!E122&lt;&gt;"",Inference2!$D$13&lt;&gt;""),Multiple!E122*Inference2!$D$13,0)+(IF(AND(Multiple!F122&lt;&gt;"",Inference2!$D$14&lt;&gt;""),Multiple!F122*Inference2!$D$14,0)+(Inference2!$D$6)))))),"")</f>
        <v/>
      </c>
      <c r="C120" s="33" t="str">
        <f>IF(AND(Multiple!H122&lt;&gt;"",Multiple!B122&lt;&gt;"",Multiple!$E$3&lt;&gt;""),(IF(AND(Multiple!B122&lt;&gt;"",Inference2!$D$10&lt;&gt;""),Multiple!B122*Inference2!$D$10,0)+(IF(AND(Multiple!C122&lt;&gt;"",Inference2!$D$11&lt;&gt;""),Multiple!C122*Inference2!$D$11,0)+(IF(AND(Multiple!D122&lt;&gt;"",Inference2!$D$12&lt;&gt;""),Multiple!D122*Inference2!$D$12,0)+(IF(AND(Multiple!E122&lt;&gt;"",Inference2!$D$13&lt;&gt;""),Multiple!E122*Inference2!$D$13,0)+(IF(AND(Multiple!F122&lt;&gt;"",Inference2!$D$14&lt;&gt;""),Multiple!F122*Inference2!$D$14,0)+(Inference2!$D$6)))))),"")</f>
        <v/>
      </c>
      <c r="D120" s="5" t="str">
        <f t="array" ref="D120">IF(B120&lt;&gt;"",(SUM(IF(B120&gt;Error,1,0))+1+(SUM(IF(B120=Error,1,0))-1)/2)/(n+1),"")</f>
        <v/>
      </c>
      <c r="E120" s="5" t="str">
        <f t="shared" si="4"/>
        <v/>
      </c>
      <c r="F120" s="1"/>
      <c r="G120" s="1"/>
      <c r="H120" s="1"/>
      <c r="I120" s="1"/>
      <c r="J120" s="1"/>
      <c r="K120" s="1"/>
      <c r="L120" s="113" t="str">
        <f t="shared" si="6"/>
        <v/>
      </c>
      <c r="M120" s="5" t="str">
        <f t="shared" si="5"/>
        <v/>
      </c>
      <c r="N120" s="112" t="str">
        <f>Multiple!H122</f>
        <v/>
      </c>
      <c r="O120" s="1"/>
      <c r="P120" s="1"/>
    </row>
    <row r="121" spans="2:16" ht="14" x14ac:dyDescent="0.15">
      <c r="B121" s="33" t="str">
        <f>IF(AND(Multiple!H123&lt;&gt;"",Multiple!B123&lt;&gt;"",Multiple!$E$3&lt;&gt;""),Multiple!H123-(IF(AND(Multiple!B123&lt;&gt;"",Inference2!$D$10&lt;&gt;""),Multiple!B123*Inference2!$D$10,0)+(IF(AND(Multiple!C123&lt;&gt;"",Inference2!$D$11&lt;&gt;""),Multiple!C123*Inference2!$D$11,0)+(IF(AND(Multiple!D123&lt;&gt;"",Inference2!$D$12&lt;&gt;""),Multiple!D123*Inference2!$D$12,0)+(IF(AND(Multiple!E123&lt;&gt;"",Inference2!$D$13&lt;&gt;""),Multiple!E123*Inference2!$D$13,0)+(IF(AND(Multiple!F123&lt;&gt;"",Inference2!$D$14&lt;&gt;""),Multiple!F123*Inference2!$D$14,0)+(Inference2!$D$6)))))),"")</f>
        <v/>
      </c>
      <c r="C121" s="33" t="str">
        <f>IF(AND(Multiple!H123&lt;&gt;"",Multiple!B123&lt;&gt;"",Multiple!$E$3&lt;&gt;""),(IF(AND(Multiple!B123&lt;&gt;"",Inference2!$D$10&lt;&gt;""),Multiple!B123*Inference2!$D$10,0)+(IF(AND(Multiple!C123&lt;&gt;"",Inference2!$D$11&lt;&gt;""),Multiple!C123*Inference2!$D$11,0)+(IF(AND(Multiple!D123&lt;&gt;"",Inference2!$D$12&lt;&gt;""),Multiple!D123*Inference2!$D$12,0)+(IF(AND(Multiple!E123&lt;&gt;"",Inference2!$D$13&lt;&gt;""),Multiple!E123*Inference2!$D$13,0)+(IF(AND(Multiple!F123&lt;&gt;"",Inference2!$D$14&lt;&gt;""),Multiple!F123*Inference2!$D$14,0)+(Inference2!$D$6)))))),"")</f>
        <v/>
      </c>
      <c r="D121" s="5" t="str">
        <f t="array" ref="D121">IF(B121&lt;&gt;"",(SUM(IF(B121&gt;Error,1,0))+1+(SUM(IF(B121=Error,1,0))-1)/2)/(n+1),"")</f>
        <v/>
      </c>
      <c r="E121" s="5" t="str">
        <f t="shared" si="4"/>
        <v/>
      </c>
      <c r="F121" s="1"/>
      <c r="G121" s="1"/>
      <c r="H121" s="1"/>
      <c r="I121" s="1"/>
      <c r="J121" s="1"/>
      <c r="K121" s="1"/>
      <c r="L121" s="113" t="str">
        <f t="shared" si="6"/>
        <v/>
      </c>
      <c r="M121" s="5" t="str">
        <f t="shared" si="5"/>
        <v/>
      </c>
      <c r="N121" s="112" t="str">
        <f>Multiple!H123</f>
        <v/>
      </c>
      <c r="O121" s="1"/>
      <c r="P121" s="1"/>
    </row>
    <row r="122" spans="2:16" ht="14" x14ac:dyDescent="0.15">
      <c r="B122" s="33" t="str">
        <f>IF(AND(Multiple!H124&lt;&gt;"",Multiple!B124&lt;&gt;"",Multiple!$E$3&lt;&gt;""),Multiple!H124-(IF(AND(Multiple!B124&lt;&gt;"",Inference2!$D$10&lt;&gt;""),Multiple!B124*Inference2!$D$10,0)+(IF(AND(Multiple!C124&lt;&gt;"",Inference2!$D$11&lt;&gt;""),Multiple!C124*Inference2!$D$11,0)+(IF(AND(Multiple!D124&lt;&gt;"",Inference2!$D$12&lt;&gt;""),Multiple!D124*Inference2!$D$12,0)+(IF(AND(Multiple!E124&lt;&gt;"",Inference2!$D$13&lt;&gt;""),Multiple!E124*Inference2!$D$13,0)+(IF(AND(Multiple!F124&lt;&gt;"",Inference2!$D$14&lt;&gt;""),Multiple!F124*Inference2!$D$14,0)+(Inference2!$D$6)))))),"")</f>
        <v/>
      </c>
      <c r="C122" s="33" t="str">
        <f>IF(AND(Multiple!H124&lt;&gt;"",Multiple!B124&lt;&gt;"",Multiple!$E$3&lt;&gt;""),(IF(AND(Multiple!B124&lt;&gt;"",Inference2!$D$10&lt;&gt;""),Multiple!B124*Inference2!$D$10,0)+(IF(AND(Multiple!C124&lt;&gt;"",Inference2!$D$11&lt;&gt;""),Multiple!C124*Inference2!$D$11,0)+(IF(AND(Multiple!D124&lt;&gt;"",Inference2!$D$12&lt;&gt;""),Multiple!D124*Inference2!$D$12,0)+(IF(AND(Multiple!E124&lt;&gt;"",Inference2!$D$13&lt;&gt;""),Multiple!E124*Inference2!$D$13,0)+(IF(AND(Multiple!F124&lt;&gt;"",Inference2!$D$14&lt;&gt;""),Multiple!F124*Inference2!$D$14,0)+(Inference2!$D$6)))))),"")</f>
        <v/>
      </c>
      <c r="D122" s="5" t="str">
        <f t="array" ref="D122">IF(B122&lt;&gt;"",(SUM(IF(B122&gt;Error,1,0))+1+(SUM(IF(B122=Error,1,0))-1)/2)/(n+1),"")</f>
        <v/>
      </c>
      <c r="E122" s="5" t="str">
        <f t="shared" si="4"/>
        <v/>
      </c>
      <c r="F122" s="1"/>
      <c r="G122" s="1"/>
      <c r="H122" s="1"/>
      <c r="I122" s="1"/>
      <c r="J122" s="1"/>
      <c r="K122" s="1"/>
      <c r="L122" s="113" t="str">
        <f t="shared" si="6"/>
        <v/>
      </c>
      <c r="M122" s="5" t="str">
        <f t="shared" si="5"/>
        <v/>
      </c>
      <c r="N122" s="112" t="str">
        <f>Multiple!H124</f>
        <v/>
      </c>
      <c r="O122" s="1"/>
      <c r="P122" s="1"/>
    </row>
    <row r="123" spans="2:16" ht="14" x14ac:dyDescent="0.15">
      <c r="B123" s="33" t="str">
        <f>IF(AND(Multiple!H125&lt;&gt;"",Multiple!B125&lt;&gt;"",Multiple!$E$3&lt;&gt;""),Multiple!H125-(IF(AND(Multiple!B125&lt;&gt;"",Inference2!$D$10&lt;&gt;""),Multiple!B125*Inference2!$D$10,0)+(IF(AND(Multiple!C125&lt;&gt;"",Inference2!$D$11&lt;&gt;""),Multiple!C125*Inference2!$D$11,0)+(IF(AND(Multiple!D125&lt;&gt;"",Inference2!$D$12&lt;&gt;""),Multiple!D125*Inference2!$D$12,0)+(IF(AND(Multiple!E125&lt;&gt;"",Inference2!$D$13&lt;&gt;""),Multiple!E125*Inference2!$D$13,0)+(IF(AND(Multiple!F125&lt;&gt;"",Inference2!$D$14&lt;&gt;""),Multiple!F125*Inference2!$D$14,0)+(Inference2!$D$6)))))),"")</f>
        <v/>
      </c>
      <c r="C123" s="33" t="str">
        <f>IF(AND(Multiple!H125&lt;&gt;"",Multiple!B125&lt;&gt;"",Multiple!$E$3&lt;&gt;""),(IF(AND(Multiple!B125&lt;&gt;"",Inference2!$D$10&lt;&gt;""),Multiple!B125*Inference2!$D$10,0)+(IF(AND(Multiple!C125&lt;&gt;"",Inference2!$D$11&lt;&gt;""),Multiple!C125*Inference2!$D$11,0)+(IF(AND(Multiple!D125&lt;&gt;"",Inference2!$D$12&lt;&gt;""),Multiple!D125*Inference2!$D$12,0)+(IF(AND(Multiple!E125&lt;&gt;"",Inference2!$D$13&lt;&gt;""),Multiple!E125*Inference2!$D$13,0)+(IF(AND(Multiple!F125&lt;&gt;"",Inference2!$D$14&lt;&gt;""),Multiple!F125*Inference2!$D$14,0)+(Inference2!$D$6)))))),"")</f>
        <v/>
      </c>
      <c r="D123" s="5" t="str">
        <f t="array" ref="D123">IF(B123&lt;&gt;"",(SUM(IF(B123&gt;Error,1,0))+1+(SUM(IF(B123=Error,1,0))-1)/2)/(n+1),"")</f>
        <v/>
      </c>
      <c r="E123" s="5" t="str">
        <f t="shared" si="4"/>
        <v/>
      </c>
      <c r="F123" s="1"/>
      <c r="G123" s="1"/>
      <c r="H123" s="1"/>
      <c r="I123" s="1"/>
      <c r="J123" s="1"/>
      <c r="K123" s="1"/>
      <c r="L123" s="113" t="str">
        <f t="shared" si="6"/>
        <v/>
      </c>
      <c r="M123" s="5" t="str">
        <f t="shared" si="5"/>
        <v/>
      </c>
      <c r="N123" s="112" t="str">
        <f>Multiple!H125</f>
        <v/>
      </c>
      <c r="O123" s="1"/>
      <c r="P123" s="1"/>
    </row>
    <row r="124" spans="2:16" ht="14" x14ac:dyDescent="0.15">
      <c r="B124" s="33" t="str">
        <f>IF(AND(Multiple!H126&lt;&gt;"",Multiple!B126&lt;&gt;"",Multiple!$E$3&lt;&gt;""),Multiple!H126-(IF(AND(Multiple!B126&lt;&gt;"",Inference2!$D$10&lt;&gt;""),Multiple!B126*Inference2!$D$10,0)+(IF(AND(Multiple!C126&lt;&gt;"",Inference2!$D$11&lt;&gt;""),Multiple!C126*Inference2!$D$11,0)+(IF(AND(Multiple!D126&lt;&gt;"",Inference2!$D$12&lt;&gt;""),Multiple!D126*Inference2!$D$12,0)+(IF(AND(Multiple!E126&lt;&gt;"",Inference2!$D$13&lt;&gt;""),Multiple!E126*Inference2!$D$13,0)+(IF(AND(Multiple!F126&lt;&gt;"",Inference2!$D$14&lt;&gt;""),Multiple!F126*Inference2!$D$14,0)+(Inference2!$D$6)))))),"")</f>
        <v/>
      </c>
      <c r="C124" s="33" t="str">
        <f>IF(AND(Multiple!H126&lt;&gt;"",Multiple!B126&lt;&gt;"",Multiple!$E$3&lt;&gt;""),(IF(AND(Multiple!B126&lt;&gt;"",Inference2!$D$10&lt;&gt;""),Multiple!B126*Inference2!$D$10,0)+(IF(AND(Multiple!C126&lt;&gt;"",Inference2!$D$11&lt;&gt;""),Multiple!C126*Inference2!$D$11,0)+(IF(AND(Multiple!D126&lt;&gt;"",Inference2!$D$12&lt;&gt;""),Multiple!D126*Inference2!$D$12,0)+(IF(AND(Multiple!E126&lt;&gt;"",Inference2!$D$13&lt;&gt;""),Multiple!E126*Inference2!$D$13,0)+(IF(AND(Multiple!F126&lt;&gt;"",Inference2!$D$14&lt;&gt;""),Multiple!F126*Inference2!$D$14,0)+(Inference2!$D$6)))))),"")</f>
        <v/>
      </c>
      <c r="D124" s="5" t="str">
        <f t="array" ref="D124">IF(B124&lt;&gt;"",(SUM(IF(B124&gt;Error,1,0))+1+(SUM(IF(B124=Error,1,0))-1)/2)/(n+1),"")</f>
        <v/>
      </c>
      <c r="E124" s="5" t="str">
        <f t="shared" si="4"/>
        <v/>
      </c>
      <c r="F124" s="1"/>
      <c r="G124" s="1"/>
      <c r="H124" s="1"/>
      <c r="I124" s="1"/>
      <c r="J124" s="1"/>
      <c r="K124" s="1"/>
      <c r="L124" s="113" t="str">
        <f t="shared" si="6"/>
        <v/>
      </c>
      <c r="M124" s="5" t="str">
        <f t="shared" si="5"/>
        <v/>
      </c>
      <c r="N124" s="112" t="str">
        <f>Multiple!H126</f>
        <v/>
      </c>
      <c r="O124" s="1"/>
      <c r="P124" s="1"/>
    </row>
    <row r="125" spans="2:16" ht="14" x14ac:dyDescent="0.15">
      <c r="B125" s="33" t="str">
        <f>IF(AND(Multiple!H127&lt;&gt;"",Multiple!B127&lt;&gt;"",Multiple!$E$3&lt;&gt;""),Multiple!H127-(IF(AND(Multiple!B127&lt;&gt;"",Inference2!$D$10&lt;&gt;""),Multiple!B127*Inference2!$D$10,0)+(IF(AND(Multiple!C127&lt;&gt;"",Inference2!$D$11&lt;&gt;""),Multiple!C127*Inference2!$D$11,0)+(IF(AND(Multiple!D127&lt;&gt;"",Inference2!$D$12&lt;&gt;""),Multiple!D127*Inference2!$D$12,0)+(IF(AND(Multiple!E127&lt;&gt;"",Inference2!$D$13&lt;&gt;""),Multiple!E127*Inference2!$D$13,0)+(IF(AND(Multiple!F127&lt;&gt;"",Inference2!$D$14&lt;&gt;""),Multiple!F127*Inference2!$D$14,0)+(Inference2!$D$6)))))),"")</f>
        <v/>
      </c>
      <c r="C125" s="33" t="str">
        <f>IF(AND(Multiple!H127&lt;&gt;"",Multiple!B127&lt;&gt;"",Multiple!$E$3&lt;&gt;""),(IF(AND(Multiple!B127&lt;&gt;"",Inference2!$D$10&lt;&gt;""),Multiple!B127*Inference2!$D$10,0)+(IF(AND(Multiple!C127&lt;&gt;"",Inference2!$D$11&lt;&gt;""),Multiple!C127*Inference2!$D$11,0)+(IF(AND(Multiple!D127&lt;&gt;"",Inference2!$D$12&lt;&gt;""),Multiple!D127*Inference2!$D$12,0)+(IF(AND(Multiple!E127&lt;&gt;"",Inference2!$D$13&lt;&gt;""),Multiple!E127*Inference2!$D$13,0)+(IF(AND(Multiple!F127&lt;&gt;"",Inference2!$D$14&lt;&gt;""),Multiple!F127*Inference2!$D$14,0)+(Inference2!$D$6)))))),"")</f>
        <v/>
      </c>
      <c r="D125" s="5" t="str">
        <f t="array" ref="D125">IF(B125&lt;&gt;"",(SUM(IF(B125&gt;Error,1,0))+1+(SUM(IF(B125=Error,1,0))-1)/2)/(n+1),"")</f>
        <v/>
      </c>
      <c r="E125" s="5" t="str">
        <f t="shared" si="4"/>
        <v/>
      </c>
      <c r="F125" s="1"/>
      <c r="G125" s="1"/>
      <c r="H125" s="1"/>
      <c r="I125" s="1"/>
      <c r="J125" s="1"/>
      <c r="K125" s="1"/>
      <c r="L125" s="113" t="str">
        <f t="shared" si="6"/>
        <v/>
      </c>
      <c r="M125" s="5" t="str">
        <f t="shared" si="5"/>
        <v/>
      </c>
      <c r="N125" s="112" t="str">
        <f>Multiple!H127</f>
        <v/>
      </c>
      <c r="O125" s="1"/>
      <c r="P125" s="1"/>
    </row>
    <row r="126" spans="2:16" ht="14" x14ac:dyDescent="0.15">
      <c r="B126" s="33" t="str">
        <f>IF(AND(Multiple!H128&lt;&gt;"",Multiple!B128&lt;&gt;"",Multiple!$E$3&lt;&gt;""),Multiple!H128-(IF(AND(Multiple!B128&lt;&gt;"",Inference2!$D$10&lt;&gt;""),Multiple!B128*Inference2!$D$10,0)+(IF(AND(Multiple!C128&lt;&gt;"",Inference2!$D$11&lt;&gt;""),Multiple!C128*Inference2!$D$11,0)+(IF(AND(Multiple!D128&lt;&gt;"",Inference2!$D$12&lt;&gt;""),Multiple!D128*Inference2!$D$12,0)+(IF(AND(Multiple!E128&lt;&gt;"",Inference2!$D$13&lt;&gt;""),Multiple!E128*Inference2!$D$13,0)+(IF(AND(Multiple!F128&lt;&gt;"",Inference2!$D$14&lt;&gt;""),Multiple!F128*Inference2!$D$14,0)+(Inference2!$D$6)))))),"")</f>
        <v/>
      </c>
      <c r="C126" s="33" t="str">
        <f>IF(AND(Multiple!H128&lt;&gt;"",Multiple!B128&lt;&gt;"",Multiple!$E$3&lt;&gt;""),(IF(AND(Multiple!B128&lt;&gt;"",Inference2!$D$10&lt;&gt;""),Multiple!B128*Inference2!$D$10,0)+(IF(AND(Multiple!C128&lt;&gt;"",Inference2!$D$11&lt;&gt;""),Multiple!C128*Inference2!$D$11,0)+(IF(AND(Multiple!D128&lt;&gt;"",Inference2!$D$12&lt;&gt;""),Multiple!D128*Inference2!$D$12,0)+(IF(AND(Multiple!E128&lt;&gt;"",Inference2!$D$13&lt;&gt;""),Multiple!E128*Inference2!$D$13,0)+(IF(AND(Multiple!F128&lt;&gt;"",Inference2!$D$14&lt;&gt;""),Multiple!F128*Inference2!$D$14,0)+(Inference2!$D$6)))))),"")</f>
        <v/>
      </c>
      <c r="D126" s="5" t="str">
        <f t="array" ref="D126">IF(B126&lt;&gt;"",(SUM(IF(B126&gt;Error,1,0))+1+(SUM(IF(B126=Error,1,0))-1)/2)/(n+1),"")</f>
        <v/>
      </c>
      <c r="E126" s="5" t="str">
        <f t="shared" si="4"/>
        <v/>
      </c>
      <c r="F126" s="1"/>
      <c r="G126" s="1"/>
      <c r="H126" s="1"/>
      <c r="I126" s="1"/>
      <c r="J126" s="1"/>
      <c r="K126" s="1"/>
      <c r="L126" s="113" t="str">
        <f t="shared" si="6"/>
        <v/>
      </c>
      <c r="M126" s="5" t="str">
        <f t="shared" si="5"/>
        <v/>
      </c>
      <c r="N126" s="112" t="str">
        <f>Multiple!H128</f>
        <v/>
      </c>
      <c r="O126" s="1"/>
      <c r="P126" s="1"/>
    </row>
    <row r="127" spans="2:16" ht="14" x14ac:dyDescent="0.15">
      <c r="B127" s="33" t="str">
        <f>IF(AND(Multiple!H129&lt;&gt;"",Multiple!B129&lt;&gt;"",Multiple!$E$3&lt;&gt;""),Multiple!H129-(IF(AND(Multiple!B129&lt;&gt;"",Inference2!$D$10&lt;&gt;""),Multiple!B129*Inference2!$D$10,0)+(IF(AND(Multiple!C129&lt;&gt;"",Inference2!$D$11&lt;&gt;""),Multiple!C129*Inference2!$D$11,0)+(IF(AND(Multiple!D129&lt;&gt;"",Inference2!$D$12&lt;&gt;""),Multiple!D129*Inference2!$D$12,0)+(IF(AND(Multiple!E129&lt;&gt;"",Inference2!$D$13&lt;&gt;""),Multiple!E129*Inference2!$D$13,0)+(IF(AND(Multiple!F129&lt;&gt;"",Inference2!$D$14&lt;&gt;""),Multiple!F129*Inference2!$D$14,0)+(Inference2!$D$6)))))),"")</f>
        <v/>
      </c>
      <c r="C127" s="33" t="str">
        <f>IF(AND(Multiple!H129&lt;&gt;"",Multiple!B129&lt;&gt;"",Multiple!$E$3&lt;&gt;""),(IF(AND(Multiple!B129&lt;&gt;"",Inference2!$D$10&lt;&gt;""),Multiple!B129*Inference2!$D$10,0)+(IF(AND(Multiple!C129&lt;&gt;"",Inference2!$D$11&lt;&gt;""),Multiple!C129*Inference2!$D$11,0)+(IF(AND(Multiple!D129&lt;&gt;"",Inference2!$D$12&lt;&gt;""),Multiple!D129*Inference2!$D$12,0)+(IF(AND(Multiple!E129&lt;&gt;"",Inference2!$D$13&lt;&gt;""),Multiple!E129*Inference2!$D$13,0)+(IF(AND(Multiple!F129&lt;&gt;"",Inference2!$D$14&lt;&gt;""),Multiple!F129*Inference2!$D$14,0)+(Inference2!$D$6)))))),"")</f>
        <v/>
      </c>
      <c r="D127" s="5" t="str">
        <f t="array" ref="D127">IF(B127&lt;&gt;"",(SUM(IF(B127&gt;Error,1,0))+1+(SUM(IF(B127=Error,1,0))-1)/2)/(n+1),"")</f>
        <v/>
      </c>
      <c r="E127" s="5" t="str">
        <f t="shared" si="4"/>
        <v/>
      </c>
      <c r="F127" s="1"/>
      <c r="G127" s="1"/>
      <c r="H127" s="1"/>
      <c r="I127" s="1"/>
      <c r="J127" s="1"/>
      <c r="K127" s="1"/>
      <c r="L127" s="113" t="str">
        <f t="shared" si="6"/>
        <v/>
      </c>
      <c r="M127" s="5" t="str">
        <f t="shared" si="5"/>
        <v/>
      </c>
      <c r="N127" s="112" t="str">
        <f>Multiple!H129</f>
        <v/>
      </c>
      <c r="O127" s="1"/>
      <c r="P127" s="1"/>
    </row>
    <row r="128" spans="2:16" ht="14" x14ac:dyDescent="0.15">
      <c r="B128" s="33" t="str">
        <f>IF(AND(Multiple!H130&lt;&gt;"",Multiple!B130&lt;&gt;"",Multiple!$E$3&lt;&gt;""),Multiple!H130-(IF(AND(Multiple!B130&lt;&gt;"",Inference2!$D$10&lt;&gt;""),Multiple!B130*Inference2!$D$10,0)+(IF(AND(Multiple!C130&lt;&gt;"",Inference2!$D$11&lt;&gt;""),Multiple!C130*Inference2!$D$11,0)+(IF(AND(Multiple!D130&lt;&gt;"",Inference2!$D$12&lt;&gt;""),Multiple!D130*Inference2!$D$12,0)+(IF(AND(Multiple!E130&lt;&gt;"",Inference2!$D$13&lt;&gt;""),Multiple!E130*Inference2!$D$13,0)+(IF(AND(Multiple!F130&lt;&gt;"",Inference2!$D$14&lt;&gt;""),Multiple!F130*Inference2!$D$14,0)+(Inference2!$D$6)))))),"")</f>
        <v/>
      </c>
      <c r="C128" s="33" t="str">
        <f>IF(AND(Multiple!H130&lt;&gt;"",Multiple!B130&lt;&gt;"",Multiple!$E$3&lt;&gt;""),(IF(AND(Multiple!B130&lt;&gt;"",Inference2!$D$10&lt;&gt;""),Multiple!B130*Inference2!$D$10,0)+(IF(AND(Multiple!C130&lt;&gt;"",Inference2!$D$11&lt;&gt;""),Multiple!C130*Inference2!$D$11,0)+(IF(AND(Multiple!D130&lt;&gt;"",Inference2!$D$12&lt;&gt;""),Multiple!D130*Inference2!$D$12,0)+(IF(AND(Multiple!E130&lt;&gt;"",Inference2!$D$13&lt;&gt;""),Multiple!E130*Inference2!$D$13,0)+(IF(AND(Multiple!F130&lt;&gt;"",Inference2!$D$14&lt;&gt;""),Multiple!F130*Inference2!$D$14,0)+(Inference2!$D$6)))))),"")</f>
        <v/>
      </c>
      <c r="D128" s="5" t="str">
        <f t="array" ref="D128">IF(B128&lt;&gt;"",(SUM(IF(B128&gt;Error,1,0))+1+(SUM(IF(B128=Error,1,0))-1)/2)/(n+1),"")</f>
        <v/>
      </c>
      <c r="E128" s="5" t="str">
        <f t="shared" si="4"/>
        <v/>
      </c>
      <c r="F128" s="1"/>
      <c r="G128" s="1"/>
      <c r="H128" s="1"/>
      <c r="I128" s="1"/>
      <c r="J128" s="1"/>
      <c r="K128" s="1"/>
      <c r="L128" s="113" t="str">
        <f t="shared" si="6"/>
        <v/>
      </c>
      <c r="M128" s="5" t="str">
        <f t="shared" si="5"/>
        <v/>
      </c>
      <c r="N128" s="112" t="str">
        <f>Multiple!H130</f>
        <v/>
      </c>
      <c r="O128" s="1"/>
      <c r="P128" s="1"/>
    </row>
    <row r="129" spans="2:16" ht="14" x14ac:dyDescent="0.15">
      <c r="B129" s="33" t="str">
        <f>IF(AND(Multiple!H131&lt;&gt;"",Multiple!B131&lt;&gt;"",Multiple!$E$3&lt;&gt;""),Multiple!H131-(IF(AND(Multiple!B131&lt;&gt;"",Inference2!$D$10&lt;&gt;""),Multiple!B131*Inference2!$D$10,0)+(IF(AND(Multiple!C131&lt;&gt;"",Inference2!$D$11&lt;&gt;""),Multiple!C131*Inference2!$D$11,0)+(IF(AND(Multiple!D131&lt;&gt;"",Inference2!$D$12&lt;&gt;""),Multiple!D131*Inference2!$D$12,0)+(IF(AND(Multiple!E131&lt;&gt;"",Inference2!$D$13&lt;&gt;""),Multiple!E131*Inference2!$D$13,0)+(IF(AND(Multiple!F131&lt;&gt;"",Inference2!$D$14&lt;&gt;""),Multiple!F131*Inference2!$D$14,0)+(Inference2!$D$6)))))),"")</f>
        <v/>
      </c>
      <c r="C129" s="33" t="str">
        <f>IF(AND(Multiple!H131&lt;&gt;"",Multiple!B131&lt;&gt;"",Multiple!$E$3&lt;&gt;""),(IF(AND(Multiple!B131&lt;&gt;"",Inference2!$D$10&lt;&gt;""),Multiple!B131*Inference2!$D$10,0)+(IF(AND(Multiple!C131&lt;&gt;"",Inference2!$D$11&lt;&gt;""),Multiple!C131*Inference2!$D$11,0)+(IF(AND(Multiple!D131&lt;&gt;"",Inference2!$D$12&lt;&gt;""),Multiple!D131*Inference2!$D$12,0)+(IF(AND(Multiple!E131&lt;&gt;"",Inference2!$D$13&lt;&gt;""),Multiple!E131*Inference2!$D$13,0)+(IF(AND(Multiple!F131&lt;&gt;"",Inference2!$D$14&lt;&gt;""),Multiple!F131*Inference2!$D$14,0)+(Inference2!$D$6)))))),"")</f>
        <v/>
      </c>
      <c r="D129" s="5" t="str">
        <f t="array" ref="D129">IF(B129&lt;&gt;"",(SUM(IF(B129&gt;Error,1,0))+1+(SUM(IF(B129=Error,1,0))-1)/2)/(n+1),"")</f>
        <v/>
      </c>
      <c r="E129" s="5" t="str">
        <f t="shared" si="4"/>
        <v/>
      </c>
      <c r="F129" s="1"/>
      <c r="G129" s="1"/>
      <c r="H129" s="1"/>
      <c r="I129" s="1"/>
      <c r="J129" s="1"/>
      <c r="K129" s="1"/>
      <c r="L129" s="113" t="str">
        <f t="shared" si="6"/>
        <v/>
      </c>
      <c r="M129" s="5" t="str">
        <f t="shared" si="5"/>
        <v/>
      </c>
      <c r="N129" s="112" t="str">
        <f>Multiple!H131</f>
        <v/>
      </c>
      <c r="O129" s="1"/>
      <c r="P129" s="1"/>
    </row>
    <row r="130" spans="2:16" ht="14" x14ac:dyDescent="0.15">
      <c r="B130" s="33" t="str">
        <f>IF(AND(Multiple!H132&lt;&gt;"",Multiple!B132&lt;&gt;"",Multiple!$E$3&lt;&gt;""),Multiple!H132-(IF(AND(Multiple!B132&lt;&gt;"",Inference2!$D$10&lt;&gt;""),Multiple!B132*Inference2!$D$10,0)+(IF(AND(Multiple!C132&lt;&gt;"",Inference2!$D$11&lt;&gt;""),Multiple!C132*Inference2!$D$11,0)+(IF(AND(Multiple!D132&lt;&gt;"",Inference2!$D$12&lt;&gt;""),Multiple!D132*Inference2!$D$12,0)+(IF(AND(Multiple!E132&lt;&gt;"",Inference2!$D$13&lt;&gt;""),Multiple!E132*Inference2!$D$13,0)+(IF(AND(Multiple!F132&lt;&gt;"",Inference2!$D$14&lt;&gt;""),Multiple!F132*Inference2!$D$14,0)+(Inference2!$D$6)))))),"")</f>
        <v/>
      </c>
      <c r="C130" s="33" t="str">
        <f>IF(AND(Multiple!H132&lt;&gt;"",Multiple!B132&lt;&gt;"",Multiple!$E$3&lt;&gt;""),(IF(AND(Multiple!B132&lt;&gt;"",Inference2!$D$10&lt;&gt;""),Multiple!B132*Inference2!$D$10,0)+(IF(AND(Multiple!C132&lt;&gt;"",Inference2!$D$11&lt;&gt;""),Multiple!C132*Inference2!$D$11,0)+(IF(AND(Multiple!D132&lt;&gt;"",Inference2!$D$12&lt;&gt;""),Multiple!D132*Inference2!$D$12,0)+(IF(AND(Multiple!E132&lt;&gt;"",Inference2!$D$13&lt;&gt;""),Multiple!E132*Inference2!$D$13,0)+(IF(AND(Multiple!F132&lt;&gt;"",Inference2!$D$14&lt;&gt;""),Multiple!F132*Inference2!$D$14,0)+(Inference2!$D$6)))))),"")</f>
        <v/>
      </c>
      <c r="D130" s="5" t="str">
        <f t="array" ref="D130">IF(B130&lt;&gt;"",(SUM(IF(B130&gt;Error,1,0))+1+(SUM(IF(B130=Error,1,0))-1)/2)/(n+1),"")</f>
        <v/>
      </c>
      <c r="E130" s="5" t="str">
        <f t="shared" si="4"/>
        <v/>
      </c>
      <c r="F130" s="1"/>
      <c r="G130" s="1"/>
      <c r="H130" s="1"/>
      <c r="I130" s="1"/>
      <c r="J130" s="1"/>
      <c r="K130" s="1"/>
      <c r="L130" s="113" t="str">
        <f t="shared" si="6"/>
        <v/>
      </c>
      <c r="M130" s="5" t="str">
        <f t="shared" si="5"/>
        <v/>
      </c>
      <c r="N130" s="112" t="str">
        <f>Multiple!H132</f>
        <v/>
      </c>
      <c r="O130" s="1"/>
      <c r="P130" s="1"/>
    </row>
    <row r="131" spans="2:16" ht="14" x14ac:dyDescent="0.15">
      <c r="B131" s="33" t="str">
        <f>IF(AND(Multiple!H133&lt;&gt;"",Multiple!B133&lt;&gt;"",Multiple!$E$3&lt;&gt;""),Multiple!H133-(IF(AND(Multiple!B133&lt;&gt;"",Inference2!$D$10&lt;&gt;""),Multiple!B133*Inference2!$D$10,0)+(IF(AND(Multiple!C133&lt;&gt;"",Inference2!$D$11&lt;&gt;""),Multiple!C133*Inference2!$D$11,0)+(IF(AND(Multiple!D133&lt;&gt;"",Inference2!$D$12&lt;&gt;""),Multiple!D133*Inference2!$D$12,0)+(IF(AND(Multiple!E133&lt;&gt;"",Inference2!$D$13&lt;&gt;""),Multiple!E133*Inference2!$D$13,0)+(IF(AND(Multiple!F133&lt;&gt;"",Inference2!$D$14&lt;&gt;""),Multiple!F133*Inference2!$D$14,0)+(Inference2!$D$6)))))),"")</f>
        <v/>
      </c>
      <c r="C131" s="33" t="str">
        <f>IF(AND(Multiple!H133&lt;&gt;"",Multiple!B133&lt;&gt;"",Multiple!$E$3&lt;&gt;""),(IF(AND(Multiple!B133&lt;&gt;"",Inference2!$D$10&lt;&gt;""),Multiple!B133*Inference2!$D$10,0)+(IF(AND(Multiple!C133&lt;&gt;"",Inference2!$D$11&lt;&gt;""),Multiple!C133*Inference2!$D$11,0)+(IF(AND(Multiple!D133&lt;&gt;"",Inference2!$D$12&lt;&gt;""),Multiple!D133*Inference2!$D$12,0)+(IF(AND(Multiple!E133&lt;&gt;"",Inference2!$D$13&lt;&gt;""),Multiple!E133*Inference2!$D$13,0)+(IF(AND(Multiple!F133&lt;&gt;"",Inference2!$D$14&lt;&gt;""),Multiple!F133*Inference2!$D$14,0)+(Inference2!$D$6)))))),"")</f>
        <v/>
      </c>
      <c r="D131" s="5" t="str">
        <f t="array" ref="D131">IF(B131&lt;&gt;"",(SUM(IF(B131&gt;Error,1,0))+1+(SUM(IF(B131=Error,1,0))-1)/2)/(n+1),"")</f>
        <v/>
      </c>
      <c r="E131" s="5" t="str">
        <f t="shared" si="4"/>
        <v/>
      </c>
      <c r="F131" s="1"/>
      <c r="G131" s="1"/>
      <c r="H131" s="1"/>
      <c r="I131" s="1"/>
      <c r="J131" s="1"/>
      <c r="K131" s="1"/>
      <c r="L131" s="113" t="str">
        <f t="shared" si="6"/>
        <v/>
      </c>
      <c r="M131" s="5" t="str">
        <f t="shared" si="5"/>
        <v/>
      </c>
      <c r="N131" s="112" t="str">
        <f>Multiple!H133</f>
        <v/>
      </c>
      <c r="O131" s="1"/>
      <c r="P131" s="1"/>
    </row>
    <row r="132" spans="2:16" ht="14" x14ac:dyDescent="0.15">
      <c r="B132" s="33" t="str">
        <f>IF(AND(Multiple!H134&lt;&gt;"",Multiple!B134&lt;&gt;"",Multiple!$E$3&lt;&gt;""),Multiple!H134-(IF(AND(Multiple!B134&lt;&gt;"",Inference2!$D$10&lt;&gt;""),Multiple!B134*Inference2!$D$10,0)+(IF(AND(Multiple!C134&lt;&gt;"",Inference2!$D$11&lt;&gt;""),Multiple!C134*Inference2!$D$11,0)+(IF(AND(Multiple!D134&lt;&gt;"",Inference2!$D$12&lt;&gt;""),Multiple!D134*Inference2!$D$12,0)+(IF(AND(Multiple!E134&lt;&gt;"",Inference2!$D$13&lt;&gt;""),Multiple!E134*Inference2!$D$13,0)+(IF(AND(Multiple!F134&lt;&gt;"",Inference2!$D$14&lt;&gt;""),Multiple!F134*Inference2!$D$14,0)+(Inference2!$D$6)))))),"")</f>
        <v/>
      </c>
      <c r="C132" s="33" t="str">
        <f>IF(AND(Multiple!H134&lt;&gt;"",Multiple!B134&lt;&gt;"",Multiple!$E$3&lt;&gt;""),(IF(AND(Multiple!B134&lt;&gt;"",Inference2!$D$10&lt;&gt;""),Multiple!B134*Inference2!$D$10,0)+(IF(AND(Multiple!C134&lt;&gt;"",Inference2!$D$11&lt;&gt;""),Multiple!C134*Inference2!$D$11,0)+(IF(AND(Multiple!D134&lt;&gt;"",Inference2!$D$12&lt;&gt;""),Multiple!D134*Inference2!$D$12,0)+(IF(AND(Multiple!E134&lt;&gt;"",Inference2!$D$13&lt;&gt;""),Multiple!E134*Inference2!$D$13,0)+(IF(AND(Multiple!F134&lt;&gt;"",Inference2!$D$14&lt;&gt;""),Multiple!F134*Inference2!$D$14,0)+(Inference2!$D$6)))))),"")</f>
        <v/>
      </c>
      <c r="D132" s="5" t="str">
        <f t="array" ref="D132">IF(B132&lt;&gt;"",(SUM(IF(B132&gt;Error,1,0))+1+(SUM(IF(B132=Error,1,0))-1)/2)/(n+1),"")</f>
        <v/>
      </c>
      <c r="E132" s="5" t="str">
        <f t="shared" si="4"/>
        <v/>
      </c>
      <c r="F132" s="1"/>
      <c r="G132" s="1"/>
      <c r="H132" s="1"/>
      <c r="I132" s="1"/>
      <c r="J132" s="1"/>
      <c r="K132" s="1"/>
      <c r="L132" s="113" t="str">
        <f t="shared" si="6"/>
        <v/>
      </c>
      <c r="M132" s="5" t="str">
        <f t="shared" si="5"/>
        <v/>
      </c>
      <c r="N132" s="112" t="str">
        <f>Multiple!H134</f>
        <v/>
      </c>
      <c r="O132" s="1"/>
      <c r="P132" s="1"/>
    </row>
    <row r="133" spans="2:16" ht="14" x14ac:dyDescent="0.15">
      <c r="B133" s="33" t="str">
        <f>IF(AND(Multiple!H135&lt;&gt;"",Multiple!B135&lt;&gt;"",Multiple!$E$3&lt;&gt;""),Multiple!H135-(IF(AND(Multiple!B135&lt;&gt;"",Inference2!$D$10&lt;&gt;""),Multiple!B135*Inference2!$D$10,0)+(IF(AND(Multiple!C135&lt;&gt;"",Inference2!$D$11&lt;&gt;""),Multiple!C135*Inference2!$D$11,0)+(IF(AND(Multiple!D135&lt;&gt;"",Inference2!$D$12&lt;&gt;""),Multiple!D135*Inference2!$D$12,0)+(IF(AND(Multiple!E135&lt;&gt;"",Inference2!$D$13&lt;&gt;""),Multiple!E135*Inference2!$D$13,0)+(IF(AND(Multiple!F135&lt;&gt;"",Inference2!$D$14&lt;&gt;""),Multiple!F135*Inference2!$D$14,0)+(Inference2!$D$6)))))),"")</f>
        <v/>
      </c>
      <c r="C133" s="33" t="str">
        <f>IF(AND(Multiple!H135&lt;&gt;"",Multiple!B135&lt;&gt;"",Multiple!$E$3&lt;&gt;""),(IF(AND(Multiple!B135&lt;&gt;"",Inference2!$D$10&lt;&gt;""),Multiple!B135*Inference2!$D$10,0)+(IF(AND(Multiple!C135&lt;&gt;"",Inference2!$D$11&lt;&gt;""),Multiple!C135*Inference2!$D$11,0)+(IF(AND(Multiple!D135&lt;&gt;"",Inference2!$D$12&lt;&gt;""),Multiple!D135*Inference2!$D$12,0)+(IF(AND(Multiple!E135&lt;&gt;"",Inference2!$D$13&lt;&gt;""),Multiple!E135*Inference2!$D$13,0)+(IF(AND(Multiple!F135&lt;&gt;"",Inference2!$D$14&lt;&gt;""),Multiple!F135*Inference2!$D$14,0)+(Inference2!$D$6)))))),"")</f>
        <v/>
      </c>
      <c r="D133" s="5" t="str">
        <f t="array" ref="D133">IF(B133&lt;&gt;"",(SUM(IF(B133&gt;Error,1,0))+1+(SUM(IF(B133=Error,1,0))-1)/2)/(n+1),"")</f>
        <v/>
      </c>
      <c r="E133" s="5" t="str">
        <f t="shared" si="4"/>
        <v/>
      </c>
      <c r="F133" s="1"/>
      <c r="G133" s="1"/>
      <c r="H133" s="1"/>
      <c r="I133" s="1"/>
      <c r="J133" s="1"/>
      <c r="K133" s="1"/>
      <c r="L133" s="113" t="str">
        <f t="shared" si="6"/>
        <v/>
      </c>
      <c r="M133" s="5" t="str">
        <f t="shared" si="5"/>
        <v/>
      </c>
      <c r="N133" s="112" t="str">
        <f>Multiple!H135</f>
        <v/>
      </c>
      <c r="O133" s="1"/>
      <c r="P133" s="1"/>
    </row>
    <row r="134" spans="2:16" ht="14" x14ac:dyDescent="0.15">
      <c r="B134" s="33" t="str">
        <f>IF(AND(Multiple!H136&lt;&gt;"",Multiple!B136&lt;&gt;"",Multiple!$E$3&lt;&gt;""),Multiple!H136-(IF(AND(Multiple!B136&lt;&gt;"",Inference2!$D$10&lt;&gt;""),Multiple!B136*Inference2!$D$10,0)+(IF(AND(Multiple!C136&lt;&gt;"",Inference2!$D$11&lt;&gt;""),Multiple!C136*Inference2!$D$11,0)+(IF(AND(Multiple!D136&lt;&gt;"",Inference2!$D$12&lt;&gt;""),Multiple!D136*Inference2!$D$12,0)+(IF(AND(Multiple!E136&lt;&gt;"",Inference2!$D$13&lt;&gt;""),Multiple!E136*Inference2!$D$13,0)+(IF(AND(Multiple!F136&lt;&gt;"",Inference2!$D$14&lt;&gt;""),Multiple!F136*Inference2!$D$14,0)+(Inference2!$D$6)))))),"")</f>
        <v/>
      </c>
      <c r="C134" s="33" t="str">
        <f>IF(AND(Multiple!H136&lt;&gt;"",Multiple!B136&lt;&gt;"",Multiple!$E$3&lt;&gt;""),(IF(AND(Multiple!B136&lt;&gt;"",Inference2!$D$10&lt;&gt;""),Multiple!B136*Inference2!$D$10,0)+(IF(AND(Multiple!C136&lt;&gt;"",Inference2!$D$11&lt;&gt;""),Multiple!C136*Inference2!$D$11,0)+(IF(AND(Multiple!D136&lt;&gt;"",Inference2!$D$12&lt;&gt;""),Multiple!D136*Inference2!$D$12,0)+(IF(AND(Multiple!E136&lt;&gt;"",Inference2!$D$13&lt;&gt;""),Multiple!E136*Inference2!$D$13,0)+(IF(AND(Multiple!F136&lt;&gt;"",Inference2!$D$14&lt;&gt;""),Multiple!F136*Inference2!$D$14,0)+(Inference2!$D$6)))))),"")</f>
        <v/>
      </c>
      <c r="D134" s="5" t="str">
        <f t="array" ref="D134">IF(B134&lt;&gt;"",(SUM(IF(B134&gt;Error,1,0))+1+(SUM(IF(B134=Error,1,0))-1)/2)/(n+1),"")</f>
        <v/>
      </c>
      <c r="E134" s="5" t="str">
        <f t="shared" si="4"/>
        <v/>
      </c>
      <c r="F134" s="1"/>
      <c r="G134" s="1"/>
      <c r="H134" s="1"/>
      <c r="I134" s="1"/>
      <c r="J134" s="1"/>
      <c r="K134" s="1"/>
      <c r="L134" s="113" t="str">
        <f t="shared" si="6"/>
        <v/>
      </c>
      <c r="M134" s="5" t="str">
        <f t="shared" ref="M134:M197" si="7">IF(B134&lt;&gt;"",B134/STDEV($B$5:$B$255),"")</f>
        <v/>
      </c>
      <c r="N134" s="112" t="str">
        <f>Multiple!H136</f>
        <v/>
      </c>
      <c r="O134" s="1"/>
      <c r="P134" s="1"/>
    </row>
    <row r="135" spans="2:16" ht="14" x14ac:dyDescent="0.15">
      <c r="B135" s="33" t="str">
        <f>IF(AND(Multiple!H137&lt;&gt;"",Multiple!B137&lt;&gt;"",Multiple!$E$3&lt;&gt;""),Multiple!H137-(IF(AND(Multiple!B137&lt;&gt;"",Inference2!$D$10&lt;&gt;""),Multiple!B137*Inference2!$D$10,0)+(IF(AND(Multiple!C137&lt;&gt;"",Inference2!$D$11&lt;&gt;""),Multiple!C137*Inference2!$D$11,0)+(IF(AND(Multiple!D137&lt;&gt;"",Inference2!$D$12&lt;&gt;""),Multiple!D137*Inference2!$D$12,0)+(IF(AND(Multiple!E137&lt;&gt;"",Inference2!$D$13&lt;&gt;""),Multiple!E137*Inference2!$D$13,0)+(IF(AND(Multiple!F137&lt;&gt;"",Inference2!$D$14&lt;&gt;""),Multiple!F137*Inference2!$D$14,0)+(Inference2!$D$6)))))),"")</f>
        <v/>
      </c>
      <c r="C135" s="33" t="str">
        <f>IF(AND(Multiple!H137&lt;&gt;"",Multiple!B137&lt;&gt;"",Multiple!$E$3&lt;&gt;""),(IF(AND(Multiple!B137&lt;&gt;"",Inference2!$D$10&lt;&gt;""),Multiple!B137*Inference2!$D$10,0)+(IF(AND(Multiple!C137&lt;&gt;"",Inference2!$D$11&lt;&gt;""),Multiple!C137*Inference2!$D$11,0)+(IF(AND(Multiple!D137&lt;&gt;"",Inference2!$D$12&lt;&gt;""),Multiple!D137*Inference2!$D$12,0)+(IF(AND(Multiple!E137&lt;&gt;"",Inference2!$D$13&lt;&gt;""),Multiple!E137*Inference2!$D$13,0)+(IF(AND(Multiple!F137&lt;&gt;"",Inference2!$D$14&lt;&gt;""),Multiple!F137*Inference2!$D$14,0)+(Inference2!$D$6)))))),"")</f>
        <v/>
      </c>
      <c r="D135" s="5" t="str">
        <f t="array" ref="D135">IF(B135&lt;&gt;"",(SUM(IF(B135&gt;Error,1,0))+1+(SUM(IF(B135=Error,1,0))-1)/2)/(n+1),"")</f>
        <v/>
      </c>
      <c r="E135" s="5" t="str">
        <f t="shared" si="4"/>
        <v/>
      </c>
      <c r="F135" s="1"/>
      <c r="G135" s="1"/>
      <c r="H135" s="1"/>
      <c r="I135" s="1"/>
      <c r="J135" s="1"/>
      <c r="K135" s="1"/>
      <c r="L135" s="113" t="str">
        <f t="shared" si="6"/>
        <v/>
      </c>
      <c r="M135" s="5" t="str">
        <f t="shared" si="7"/>
        <v/>
      </c>
      <c r="N135" s="112" t="str">
        <f>Multiple!H137</f>
        <v/>
      </c>
      <c r="O135" s="1"/>
      <c r="P135" s="1"/>
    </row>
    <row r="136" spans="2:16" ht="14" x14ac:dyDescent="0.15">
      <c r="B136" s="33" t="str">
        <f>IF(AND(Multiple!H138&lt;&gt;"",Multiple!B138&lt;&gt;"",Multiple!$E$3&lt;&gt;""),Multiple!H138-(IF(AND(Multiple!B138&lt;&gt;"",Inference2!$D$10&lt;&gt;""),Multiple!B138*Inference2!$D$10,0)+(IF(AND(Multiple!C138&lt;&gt;"",Inference2!$D$11&lt;&gt;""),Multiple!C138*Inference2!$D$11,0)+(IF(AND(Multiple!D138&lt;&gt;"",Inference2!$D$12&lt;&gt;""),Multiple!D138*Inference2!$D$12,0)+(IF(AND(Multiple!E138&lt;&gt;"",Inference2!$D$13&lt;&gt;""),Multiple!E138*Inference2!$D$13,0)+(IF(AND(Multiple!F138&lt;&gt;"",Inference2!$D$14&lt;&gt;""),Multiple!F138*Inference2!$D$14,0)+(Inference2!$D$6)))))),"")</f>
        <v/>
      </c>
      <c r="C136" s="33" t="str">
        <f>IF(AND(Multiple!H138&lt;&gt;"",Multiple!B138&lt;&gt;"",Multiple!$E$3&lt;&gt;""),(IF(AND(Multiple!B138&lt;&gt;"",Inference2!$D$10&lt;&gt;""),Multiple!B138*Inference2!$D$10,0)+(IF(AND(Multiple!C138&lt;&gt;"",Inference2!$D$11&lt;&gt;""),Multiple!C138*Inference2!$D$11,0)+(IF(AND(Multiple!D138&lt;&gt;"",Inference2!$D$12&lt;&gt;""),Multiple!D138*Inference2!$D$12,0)+(IF(AND(Multiple!E138&lt;&gt;"",Inference2!$D$13&lt;&gt;""),Multiple!E138*Inference2!$D$13,0)+(IF(AND(Multiple!F138&lt;&gt;"",Inference2!$D$14&lt;&gt;""),Multiple!F138*Inference2!$D$14,0)+(Inference2!$D$6)))))),"")</f>
        <v/>
      </c>
      <c r="D136" s="5" t="str">
        <f t="array" ref="D136">IF(B136&lt;&gt;"",(SUM(IF(B136&gt;Error,1,0))+1+(SUM(IF(B136=Error,1,0))-1)/2)/(n+1),"")</f>
        <v/>
      </c>
      <c r="E136" s="5" t="str">
        <f t="shared" si="4"/>
        <v/>
      </c>
      <c r="F136" s="1"/>
      <c r="G136" s="1"/>
      <c r="H136" s="1"/>
      <c r="I136" s="1"/>
      <c r="J136" s="1"/>
      <c r="K136" s="1"/>
      <c r="L136" s="113" t="str">
        <f t="shared" ref="L136:L199" si="8">IF(M136&lt;&gt;"",IF(ABS(M136)&gt;=2.6,"Check",""),"")</f>
        <v/>
      </c>
      <c r="M136" s="5" t="str">
        <f t="shared" si="7"/>
        <v/>
      </c>
      <c r="N136" s="112" t="str">
        <f>Multiple!H138</f>
        <v/>
      </c>
      <c r="O136" s="1"/>
      <c r="P136" s="1"/>
    </row>
    <row r="137" spans="2:16" ht="14" x14ac:dyDescent="0.15">
      <c r="B137" s="33" t="str">
        <f>IF(AND(Multiple!H139&lt;&gt;"",Multiple!B139&lt;&gt;"",Multiple!$E$3&lt;&gt;""),Multiple!H139-(IF(AND(Multiple!B139&lt;&gt;"",Inference2!$D$10&lt;&gt;""),Multiple!B139*Inference2!$D$10,0)+(IF(AND(Multiple!C139&lt;&gt;"",Inference2!$D$11&lt;&gt;""),Multiple!C139*Inference2!$D$11,0)+(IF(AND(Multiple!D139&lt;&gt;"",Inference2!$D$12&lt;&gt;""),Multiple!D139*Inference2!$D$12,0)+(IF(AND(Multiple!E139&lt;&gt;"",Inference2!$D$13&lt;&gt;""),Multiple!E139*Inference2!$D$13,0)+(IF(AND(Multiple!F139&lt;&gt;"",Inference2!$D$14&lt;&gt;""),Multiple!F139*Inference2!$D$14,0)+(Inference2!$D$6)))))),"")</f>
        <v/>
      </c>
      <c r="C137" s="33" t="str">
        <f>IF(AND(Multiple!H139&lt;&gt;"",Multiple!B139&lt;&gt;"",Multiple!$E$3&lt;&gt;""),(IF(AND(Multiple!B139&lt;&gt;"",Inference2!$D$10&lt;&gt;""),Multiple!B139*Inference2!$D$10,0)+(IF(AND(Multiple!C139&lt;&gt;"",Inference2!$D$11&lt;&gt;""),Multiple!C139*Inference2!$D$11,0)+(IF(AND(Multiple!D139&lt;&gt;"",Inference2!$D$12&lt;&gt;""),Multiple!D139*Inference2!$D$12,0)+(IF(AND(Multiple!E139&lt;&gt;"",Inference2!$D$13&lt;&gt;""),Multiple!E139*Inference2!$D$13,0)+(IF(AND(Multiple!F139&lt;&gt;"",Inference2!$D$14&lt;&gt;""),Multiple!F139*Inference2!$D$14,0)+(Inference2!$D$6)))))),"")</f>
        <v/>
      </c>
      <c r="D137" s="5" t="str">
        <f t="array" ref="D137">IF(B137&lt;&gt;"",(SUM(IF(B137&gt;Error,1,0))+1+(SUM(IF(B137=Error,1,0))-1)/2)/(n+1),"")</f>
        <v/>
      </c>
      <c r="E137" s="5" t="str">
        <f t="shared" si="4"/>
        <v/>
      </c>
      <c r="F137" s="1"/>
      <c r="G137" s="1"/>
      <c r="H137" s="1"/>
      <c r="I137" s="1"/>
      <c r="J137" s="1"/>
      <c r="K137" s="1"/>
      <c r="L137" s="113" t="str">
        <f t="shared" si="8"/>
        <v/>
      </c>
      <c r="M137" s="5" t="str">
        <f t="shared" si="7"/>
        <v/>
      </c>
      <c r="N137" s="112" t="str">
        <f>Multiple!H139</f>
        <v/>
      </c>
      <c r="O137" s="1"/>
      <c r="P137" s="1"/>
    </row>
    <row r="138" spans="2:16" ht="14" x14ac:dyDescent="0.15">
      <c r="B138" s="33" t="str">
        <f>IF(AND(Multiple!H140&lt;&gt;"",Multiple!B140&lt;&gt;"",Multiple!$E$3&lt;&gt;""),Multiple!H140-(IF(AND(Multiple!B140&lt;&gt;"",Inference2!$D$10&lt;&gt;""),Multiple!B140*Inference2!$D$10,0)+(IF(AND(Multiple!C140&lt;&gt;"",Inference2!$D$11&lt;&gt;""),Multiple!C140*Inference2!$D$11,0)+(IF(AND(Multiple!D140&lt;&gt;"",Inference2!$D$12&lt;&gt;""),Multiple!D140*Inference2!$D$12,0)+(IF(AND(Multiple!E140&lt;&gt;"",Inference2!$D$13&lt;&gt;""),Multiple!E140*Inference2!$D$13,0)+(IF(AND(Multiple!F140&lt;&gt;"",Inference2!$D$14&lt;&gt;""),Multiple!F140*Inference2!$D$14,0)+(Inference2!$D$6)))))),"")</f>
        <v/>
      </c>
      <c r="C138" s="33" t="str">
        <f>IF(AND(Multiple!H140&lt;&gt;"",Multiple!B140&lt;&gt;"",Multiple!$E$3&lt;&gt;""),(IF(AND(Multiple!B140&lt;&gt;"",Inference2!$D$10&lt;&gt;""),Multiple!B140*Inference2!$D$10,0)+(IF(AND(Multiple!C140&lt;&gt;"",Inference2!$D$11&lt;&gt;""),Multiple!C140*Inference2!$D$11,0)+(IF(AND(Multiple!D140&lt;&gt;"",Inference2!$D$12&lt;&gt;""),Multiple!D140*Inference2!$D$12,0)+(IF(AND(Multiple!E140&lt;&gt;"",Inference2!$D$13&lt;&gt;""),Multiple!E140*Inference2!$D$13,0)+(IF(AND(Multiple!F140&lt;&gt;"",Inference2!$D$14&lt;&gt;""),Multiple!F140*Inference2!$D$14,0)+(Inference2!$D$6)))))),"")</f>
        <v/>
      </c>
      <c r="D138" s="5" t="str">
        <f t="array" ref="D138">IF(B138&lt;&gt;"",(SUM(IF(B138&gt;Error,1,0))+1+(SUM(IF(B138=Error,1,0))-1)/2)/(n+1),"")</f>
        <v/>
      </c>
      <c r="E138" s="5" t="str">
        <f t="shared" si="4"/>
        <v/>
      </c>
      <c r="F138" s="1"/>
      <c r="G138" s="1"/>
      <c r="H138" s="1"/>
      <c r="I138" s="1"/>
      <c r="J138" s="1"/>
      <c r="K138" s="1"/>
      <c r="L138" s="113" t="str">
        <f t="shared" si="8"/>
        <v/>
      </c>
      <c r="M138" s="5" t="str">
        <f t="shared" si="7"/>
        <v/>
      </c>
      <c r="N138" s="112" t="str">
        <f>Multiple!H140</f>
        <v/>
      </c>
      <c r="O138" s="1"/>
      <c r="P138" s="1"/>
    </row>
    <row r="139" spans="2:16" ht="14" x14ac:dyDescent="0.15">
      <c r="B139" s="33" t="str">
        <f>IF(AND(Multiple!H141&lt;&gt;"",Multiple!B141&lt;&gt;"",Multiple!$E$3&lt;&gt;""),Multiple!H141-(IF(AND(Multiple!B141&lt;&gt;"",Inference2!$D$10&lt;&gt;""),Multiple!B141*Inference2!$D$10,0)+(IF(AND(Multiple!C141&lt;&gt;"",Inference2!$D$11&lt;&gt;""),Multiple!C141*Inference2!$D$11,0)+(IF(AND(Multiple!D141&lt;&gt;"",Inference2!$D$12&lt;&gt;""),Multiple!D141*Inference2!$D$12,0)+(IF(AND(Multiple!E141&lt;&gt;"",Inference2!$D$13&lt;&gt;""),Multiple!E141*Inference2!$D$13,0)+(IF(AND(Multiple!F141&lt;&gt;"",Inference2!$D$14&lt;&gt;""),Multiple!F141*Inference2!$D$14,0)+(Inference2!$D$6)))))),"")</f>
        <v/>
      </c>
      <c r="C139" s="33" t="str">
        <f>IF(AND(Multiple!H141&lt;&gt;"",Multiple!B141&lt;&gt;"",Multiple!$E$3&lt;&gt;""),(IF(AND(Multiple!B141&lt;&gt;"",Inference2!$D$10&lt;&gt;""),Multiple!B141*Inference2!$D$10,0)+(IF(AND(Multiple!C141&lt;&gt;"",Inference2!$D$11&lt;&gt;""),Multiple!C141*Inference2!$D$11,0)+(IF(AND(Multiple!D141&lt;&gt;"",Inference2!$D$12&lt;&gt;""),Multiple!D141*Inference2!$D$12,0)+(IF(AND(Multiple!E141&lt;&gt;"",Inference2!$D$13&lt;&gt;""),Multiple!E141*Inference2!$D$13,0)+(IF(AND(Multiple!F141&lt;&gt;"",Inference2!$D$14&lt;&gt;""),Multiple!F141*Inference2!$D$14,0)+(Inference2!$D$6)))))),"")</f>
        <v/>
      </c>
      <c r="D139" s="5" t="str">
        <f t="array" ref="D139">IF(B139&lt;&gt;"",(SUM(IF(B139&gt;Error,1,0))+1+(SUM(IF(B139=Error,1,0))-1)/2)/(n+1),"")</f>
        <v/>
      </c>
      <c r="E139" s="5" t="str">
        <f t="shared" si="4"/>
        <v/>
      </c>
      <c r="F139" s="1"/>
      <c r="G139" s="1"/>
      <c r="H139" s="1"/>
      <c r="I139" s="1"/>
      <c r="J139" s="1"/>
      <c r="K139" s="1"/>
      <c r="L139" s="113" t="str">
        <f t="shared" si="8"/>
        <v/>
      </c>
      <c r="M139" s="5" t="str">
        <f t="shared" si="7"/>
        <v/>
      </c>
      <c r="N139" s="112" t="str">
        <f>Multiple!H141</f>
        <v/>
      </c>
      <c r="O139" s="1"/>
      <c r="P139" s="1"/>
    </row>
    <row r="140" spans="2:16" ht="14" x14ac:dyDescent="0.15">
      <c r="B140" s="33" t="str">
        <f>IF(AND(Multiple!H142&lt;&gt;"",Multiple!B142&lt;&gt;"",Multiple!$E$3&lt;&gt;""),Multiple!H142-(IF(AND(Multiple!B142&lt;&gt;"",Inference2!$D$10&lt;&gt;""),Multiple!B142*Inference2!$D$10,0)+(IF(AND(Multiple!C142&lt;&gt;"",Inference2!$D$11&lt;&gt;""),Multiple!C142*Inference2!$D$11,0)+(IF(AND(Multiple!D142&lt;&gt;"",Inference2!$D$12&lt;&gt;""),Multiple!D142*Inference2!$D$12,0)+(IF(AND(Multiple!E142&lt;&gt;"",Inference2!$D$13&lt;&gt;""),Multiple!E142*Inference2!$D$13,0)+(IF(AND(Multiple!F142&lt;&gt;"",Inference2!$D$14&lt;&gt;""),Multiple!F142*Inference2!$D$14,0)+(Inference2!$D$6)))))),"")</f>
        <v/>
      </c>
      <c r="C140" s="33" t="str">
        <f>IF(AND(Multiple!H142&lt;&gt;"",Multiple!B142&lt;&gt;"",Multiple!$E$3&lt;&gt;""),(IF(AND(Multiple!B142&lt;&gt;"",Inference2!$D$10&lt;&gt;""),Multiple!B142*Inference2!$D$10,0)+(IF(AND(Multiple!C142&lt;&gt;"",Inference2!$D$11&lt;&gt;""),Multiple!C142*Inference2!$D$11,0)+(IF(AND(Multiple!D142&lt;&gt;"",Inference2!$D$12&lt;&gt;""),Multiple!D142*Inference2!$D$12,0)+(IF(AND(Multiple!E142&lt;&gt;"",Inference2!$D$13&lt;&gt;""),Multiple!E142*Inference2!$D$13,0)+(IF(AND(Multiple!F142&lt;&gt;"",Inference2!$D$14&lt;&gt;""),Multiple!F142*Inference2!$D$14,0)+(Inference2!$D$6)))))),"")</f>
        <v/>
      </c>
      <c r="D140" s="5" t="str">
        <f t="array" ref="D140">IF(B140&lt;&gt;"",(SUM(IF(B140&gt;Error,1,0))+1+(SUM(IF(B140=Error,1,0))-1)/2)/(n+1),"")</f>
        <v/>
      </c>
      <c r="E140" s="5" t="str">
        <f t="shared" si="4"/>
        <v/>
      </c>
      <c r="F140" s="1"/>
      <c r="G140" s="1"/>
      <c r="H140" s="1"/>
      <c r="I140" s="1"/>
      <c r="J140" s="1"/>
      <c r="K140" s="1"/>
      <c r="L140" s="113" t="str">
        <f t="shared" si="8"/>
        <v/>
      </c>
      <c r="M140" s="5" t="str">
        <f t="shared" si="7"/>
        <v/>
      </c>
      <c r="N140" s="112" t="str">
        <f>Multiple!H142</f>
        <v/>
      </c>
      <c r="O140" s="1"/>
      <c r="P140" s="1"/>
    </row>
    <row r="141" spans="2:16" ht="14" x14ac:dyDescent="0.15">
      <c r="B141" s="33" t="str">
        <f>IF(AND(Multiple!H143&lt;&gt;"",Multiple!B143&lt;&gt;"",Multiple!$E$3&lt;&gt;""),Multiple!H143-(IF(AND(Multiple!B143&lt;&gt;"",Inference2!$D$10&lt;&gt;""),Multiple!B143*Inference2!$D$10,0)+(IF(AND(Multiple!C143&lt;&gt;"",Inference2!$D$11&lt;&gt;""),Multiple!C143*Inference2!$D$11,0)+(IF(AND(Multiple!D143&lt;&gt;"",Inference2!$D$12&lt;&gt;""),Multiple!D143*Inference2!$D$12,0)+(IF(AND(Multiple!E143&lt;&gt;"",Inference2!$D$13&lt;&gt;""),Multiple!E143*Inference2!$D$13,0)+(IF(AND(Multiple!F143&lt;&gt;"",Inference2!$D$14&lt;&gt;""),Multiple!F143*Inference2!$D$14,0)+(Inference2!$D$6)))))),"")</f>
        <v/>
      </c>
      <c r="C141" s="33" t="str">
        <f>IF(AND(Multiple!H143&lt;&gt;"",Multiple!B143&lt;&gt;"",Multiple!$E$3&lt;&gt;""),(IF(AND(Multiple!B143&lt;&gt;"",Inference2!$D$10&lt;&gt;""),Multiple!B143*Inference2!$D$10,0)+(IF(AND(Multiple!C143&lt;&gt;"",Inference2!$D$11&lt;&gt;""),Multiple!C143*Inference2!$D$11,0)+(IF(AND(Multiple!D143&lt;&gt;"",Inference2!$D$12&lt;&gt;""),Multiple!D143*Inference2!$D$12,0)+(IF(AND(Multiple!E143&lt;&gt;"",Inference2!$D$13&lt;&gt;""),Multiple!E143*Inference2!$D$13,0)+(IF(AND(Multiple!F143&lt;&gt;"",Inference2!$D$14&lt;&gt;""),Multiple!F143*Inference2!$D$14,0)+(Inference2!$D$6)))))),"")</f>
        <v/>
      </c>
      <c r="D141" s="5" t="str">
        <f t="array" ref="D141">IF(B141&lt;&gt;"",(SUM(IF(B141&gt;Error,1,0))+1+(SUM(IF(B141=Error,1,0))-1)/2)/(n+1),"")</f>
        <v/>
      </c>
      <c r="E141" s="5" t="str">
        <f t="shared" si="4"/>
        <v/>
      </c>
      <c r="F141" s="1"/>
      <c r="G141" s="1"/>
      <c r="H141" s="1"/>
      <c r="I141" s="1"/>
      <c r="J141" s="1"/>
      <c r="K141" s="1"/>
      <c r="L141" s="113" t="str">
        <f t="shared" si="8"/>
        <v/>
      </c>
      <c r="M141" s="5" t="str">
        <f t="shared" si="7"/>
        <v/>
      </c>
      <c r="N141" s="112" t="str">
        <f>Multiple!H143</f>
        <v/>
      </c>
      <c r="O141" s="1"/>
      <c r="P141" s="1"/>
    </row>
    <row r="142" spans="2:16" ht="14" x14ac:dyDescent="0.15">
      <c r="B142" s="33" t="str">
        <f>IF(AND(Multiple!H144&lt;&gt;"",Multiple!B144&lt;&gt;"",Multiple!$E$3&lt;&gt;""),Multiple!H144-(IF(AND(Multiple!B144&lt;&gt;"",Inference2!$D$10&lt;&gt;""),Multiple!B144*Inference2!$D$10,0)+(IF(AND(Multiple!C144&lt;&gt;"",Inference2!$D$11&lt;&gt;""),Multiple!C144*Inference2!$D$11,0)+(IF(AND(Multiple!D144&lt;&gt;"",Inference2!$D$12&lt;&gt;""),Multiple!D144*Inference2!$D$12,0)+(IF(AND(Multiple!E144&lt;&gt;"",Inference2!$D$13&lt;&gt;""),Multiple!E144*Inference2!$D$13,0)+(IF(AND(Multiple!F144&lt;&gt;"",Inference2!$D$14&lt;&gt;""),Multiple!F144*Inference2!$D$14,0)+(Inference2!$D$6)))))),"")</f>
        <v/>
      </c>
      <c r="C142" s="33" t="str">
        <f>IF(AND(Multiple!H144&lt;&gt;"",Multiple!B144&lt;&gt;"",Multiple!$E$3&lt;&gt;""),(IF(AND(Multiple!B144&lt;&gt;"",Inference2!$D$10&lt;&gt;""),Multiple!B144*Inference2!$D$10,0)+(IF(AND(Multiple!C144&lt;&gt;"",Inference2!$D$11&lt;&gt;""),Multiple!C144*Inference2!$D$11,0)+(IF(AND(Multiple!D144&lt;&gt;"",Inference2!$D$12&lt;&gt;""),Multiple!D144*Inference2!$D$12,0)+(IF(AND(Multiple!E144&lt;&gt;"",Inference2!$D$13&lt;&gt;""),Multiple!E144*Inference2!$D$13,0)+(IF(AND(Multiple!F144&lt;&gt;"",Inference2!$D$14&lt;&gt;""),Multiple!F144*Inference2!$D$14,0)+(Inference2!$D$6)))))),"")</f>
        <v/>
      </c>
      <c r="D142" s="5" t="str">
        <f t="array" ref="D142">IF(B142&lt;&gt;"",(SUM(IF(B142&gt;Error,1,0))+1+(SUM(IF(B142=Error,1,0))-1)/2)/(n+1),"")</f>
        <v/>
      </c>
      <c r="E142" s="5" t="str">
        <f t="shared" si="4"/>
        <v/>
      </c>
      <c r="F142" s="1"/>
      <c r="G142" s="1"/>
      <c r="H142" s="1"/>
      <c r="I142" s="1"/>
      <c r="J142" s="1"/>
      <c r="K142" s="1"/>
      <c r="L142" s="113" t="str">
        <f t="shared" si="8"/>
        <v/>
      </c>
      <c r="M142" s="5" t="str">
        <f t="shared" si="7"/>
        <v/>
      </c>
      <c r="N142" s="112" t="str">
        <f>Multiple!H144</f>
        <v/>
      </c>
      <c r="O142" s="1"/>
      <c r="P142" s="1"/>
    </row>
    <row r="143" spans="2:16" ht="14" x14ac:dyDescent="0.15">
      <c r="B143" s="33" t="str">
        <f>IF(AND(Multiple!H145&lt;&gt;"",Multiple!B145&lt;&gt;"",Multiple!$E$3&lt;&gt;""),Multiple!H145-(IF(AND(Multiple!B145&lt;&gt;"",Inference2!$D$10&lt;&gt;""),Multiple!B145*Inference2!$D$10,0)+(IF(AND(Multiple!C145&lt;&gt;"",Inference2!$D$11&lt;&gt;""),Multiple!C145*Inference2!$D$11,0)+(IF(AND(Multiple!D145&lt;&gt;"",Inference2!$D$12&lt;&gt;""),Multiple!D145*Inference2!$D$12,0)+(IF(AND(Multiple!E145&lt;&gt;"",Inference2!$D$13&lt;&gt;""),Multiple!E145*Inference2!$D$13,0)+(IF(AND(Multiple!F145&lt;&gt;"",Inference2!$D$14&lt;&gt;""),Multiple!F145*Inference2!$D$14,0)+(Inference2!$D$6)))))),"")</f>
        <v/>
      </c>
      <c r="C143" s="33" t="str">
        <f>IF(AND(Multiple!H145&lt;&gt;"",Multiple!B145&lt;&gt;"",Multiple!$E$3&lt;&gt;""),(IF(AND(Multiple!B145&lt;&gt;"",Inference2!$D$10&lt;&gt;""),Multiple!B145*Inference2!$D$10,0)+(IF(AND(Multiple!C145&lt;&gt;"",Inference2!$D$11&lt;&gt;""),Multiple!C145*Inference2!$D$11,0)+(IF(AND(Multiple!D145&lt;&gt;"",Inference2!$D$12&lt;&gt;""),Multiple!D145*Inference2!$D$12,0)+(IF(AND(Multiple!E145&lt;&gt;"",Inference2!$D$13&lt;&gt;""),Multiple!E145*Inference2!$D$13,0)+(IF(AND(Multiple!F145&lt;&gt;"",Inference2!$D$14&lt;&gt;""),Multiple!F145*Inference2!$D$14,0)+(Inference2!$D$6)))))),"")</f>
        <v/>
      </c>
      <c r="D143" s="5" t="str">
        <f t="array" ref="D143">IF(B143&lt;&gt;"",(SUM(IF(B143&gt;Error,1,0))+1+(SUM(IF(B143=Error,1,0))-1)/2)/(n+1),"")</f>
        <v/>
      </c>
      <c r="E143" s="5" t="str">
        <f t="shared" si="4"/>
        <v/>
      </c>
      <c r="F143" s="1"/>
      <c r="G143" s="1"/>
      <c r="H143" s="1"/>
      <c r="I143" s="1"/>
      <c r="J143" s="1"/>
      <c r="K143" s="1"/>
      <c r="L143" s="113" t="str">
        <f t="shared" si="8"/>
        <v/>
      </c>
      <c r="M143" s="5" t="str">
        <f t="shared" si="7"/>
        <v/>
      </c>
      <c r="N143" s="112" t="str">
        <f>Multiple!H145</f>
        <v/>
      </c>
      <c r="O143" s="1"/>
      <c r="P143" s="1"/>
    </row>
    <row r="144" spans="2:16" ht="14" x14ac:dyDescent="0.15">
      <c r="B144" s="33" t="str">
        <f>IF(AND(Multiple!H146&lt;&gt;"",Multiple!B146&lt;&gt;"",Multiple!$E$3&lt;&gt;""),Multiple!H146-(IF(AND(Multiple!B146&lt;&gt;"",Inference2!$D$10&lt;&gt;""),Multiple!B146*Inference2!$D$10,0)+(IF(AND(Multiple!C146&lt;&gt;"",Inference2!$D$11&lt;&gt;""),Multiple!C146*Inference2!$D$11,0)+(IF(AND(Multiple!D146&lt;&gt;"",Inference2!$D$12&lt;&gt;""),Multiple!D146*Inference2!$D$12,0)+(IF(AND(Multiple!E146&lt;&gt;"",Inference2!$D$13&lt;&gt;""),Multiple!E146*Inference2!$D$13,0)+(IF(AND(Multiple!F146&lt;&gt;"",Inference2!$D$14&lt;&gt;""),Multiple!F146*Inference2!$D$14,0)+(Inference2!$D$6)))))),"")</f>
        <v/>
      </c>
      <c r="C144" s="33" t="str">
        <f>IF(AND(Multiple!H146&lt;&gt;"",Multiple!B146&lt;&gt;"",Multiple!$E$3&lt;&gt;""),(IF(AND(Multiple!B146&lt;&gt;"",Inference2!$D$10&lt;&gt;""),Multiple!B146*Inference2!$D$10,0)+(IF(AND(Multiple!C146&lt;&gt;"",Inference2!$D$11&lt;&gt;""),Multiple!C146*Inference2!$D$11,0)+(IF(AND(Multiple!D146&lt;&gt;"",Inference2!$D$12&lt;&gt;""),Multiple!D146*Inference2!$D$12,0)+(IF(AND(Multiple!E146&lt;&gt;"",Inference2!$D$13&lt;&gt;""),Multiple!E146*Inference2!$D$13,0)+(IF(AND(Multiple!F146&lt;&gt;"",Inference2!$D$14&lt;&gt;""),Multiple!F146*Inference2!$D$14,0)+(Inference2!$D$6)))))),"")</f>
        <v/>
      </c>
      <c r="D144" s="5" t="str">
        <f t="array" ref="D144">IF(B144&lt;&gt;"",(SUM(IF(B144&gt;Error,1,0))+1+(SUM(IF(B144=Error,1,0))-1)/2)/(n+1),"")</f>
        <v/>
      </c>
      <c r="E144" s="5" t="str">
        <f t="shared" si="4"/>
        <v/>
      </c>
      <c r="F144" s="1"/>
      <c r="G144" s="1"/>
      <c r="H144" s="1"/>
      <c r="I144" s="1"/>
      <c r="J144" s="1"/>
      <c r="K144" s="1"/>
      <c r="L144" s="113" t="str">
        <f t="shared" si="8"/>
        <v/>
      </c>
      <c r="M144" s="5" t="str">
        <f t="shared" si="7"/>
        <v/>
      </c>
      <c r="N144" s="112" t="str">
        <f>Multiple!H146</f>
        <v/>
      </c>
      <c r="O144" s="1"/>
      <c r="P144" s="1"/>
    </row>
    <row r="145" spans="2:16" ht="14" x14ac:dyDescent="0.15">
      <c r="B145" s="33" t="str">
        <f>IF(AND(Multiple!H147&lt;&gt;"",Multiple!B147&lt;&gt;"",Multiple!$E$3&lt;&gt;""),Multiple!H147-(IF(AND(Multiple!B147&lt;&gt;"",Inference2!$D$10&lt;&gt;""),Multiple!B147*Inference2!$D$10,0)+(IF(AND(Multiple!C147&lt;&gt;"",Inference2!$D$11&lt;&gt;""),Multiple!C147*Inference2!$D$11,0)+(IF(AND(Multiple!D147&lt;&gt;"",Inference2!$D$12&lt;&gt;""),Multiple!D147*Inference2!$D$12,0)+(IF(AND(Multiple!E147&lt;&gt;"",Inference2!$D$13&lt;&gt;""),Multiple!E147*Inference2!$D$13,0)+(IF(AND(Multiple!F147&lt;&gt;"",Inference2!$D$14&lt;&gt;""),Multiple!F147*Inference2!$D$14,0)+(Inference2!$D$6)))))),"")</f>
        <v/>
      </c>
      <c r="C145" s="33" t="str">
        <f>IF(AND(Multiple!H147&lt;&gt;"",Multiple!B147&lt;&gt;"",Multiple!$E$3&lt;&gt;""),(IF(AND(Multiple!B147&lt;&gt;"",Inference2!$D$10&lt;&gt;""),Multiple!B147*Inference2!$D$10,0)+(IF(AND(Multiple!C147&lt;&gt;"",Inference2!$D$11&lt;&gt;""),Multiple!C147*Inference2!$D$11,0)+(IF(AND(Multiple!D147&lt;&gt;"",Inference2!$D$12&lt;&gt;""),Multiple!D147*Inference2!$D$12,0)+(IF(AND(Multiple!E147&lt;&gt;"",Inference2!$D$13&lt;&gt;""),Multiple!E147*Inference2!$D$13,0)+(IF(AND(Multiple!F147&lt;&gt;"",Inference2!$D$14&lt;&gt;""),Multiple!F147*Inference2!$D$14,0)+(Inference2!$D$6)))))),"")</f>
        <v/>
      </c>
      <c r="D145" s="5" t="str">
        <f t="array" ref="D145">IF(B145&lt;&gt;"",(SUM(IF(B145&gt;Error,1,0))+1+(SUM(IF(B145=Error,1,0))-1)/2)/(n+1),"")</f>
        <v/>
      </c>
      <c r="E145" s="5" t="str">
        <f t="shared" si="4"/>
        <v/>
      </c>
      <c r="F145" s="1"/>
      <c r="G145" s="1"/>
      <c r="H145" s="1"/>
      <c r="I145" s="1"/>
      <c r="J145" s="1"/>
      <c r="K145" s="1"/>
      <c r="L145" s="113" t="str">
        <f t="shared" si="8"/>
        <v/>
      </c>
      <c r="M145" s="5" t="str">
        <f t="shared" si="7"/>
        <v/>
      </c>
      <c r="N145" s="112" t="str">
        <f>Multiple!H147</f>
        <v/>
      </c>
      <c r="O145" s="1"/>
      <c r="P145" s="1"/>
    </row>
    <row r="146" spans="2:16" ht="14" x14ac:dyDescent="0.15">
      <c r="B146" s="33" t="str">
        <f>IF(AND(Multiple!H148&lt;&gt;"",Multiple!B148&lt;&gt;"",Multiple!$E$3&lt;&gt;""),Multiple!H148-(IF(AND(Multiple!B148&lt;&gt;"",Inference2!$D$10&lt;&gt;""),Multiple!B148*Inference2!$D$10,0)+(IF(AND(Multiple!C148&lt;&gt;"",Inference2!$D$11&lt;&gt;""),Multiple!C148*Inference2!$D$11,0)+(IF(AND(Multiple!D148&lt;&gt;"",Inference2!$D$12&lt;&gt;""),Multiple!D148*Inference2!$D$12,0)+(IF(AND(Multiple!E148&lt;&gt;"",Inference2!$D$13&lt;&gt;""),Multiple!E148*Inference2!$D$13,0)+(IF(AND(Multiple!F148&lt;&gt;"",Inference2!$D$14&lt;&gt;""),Multiple!F148*Inference2!$D$14,0)+(Inference2!$D$6)))))),"")</f>
        <v/>
      </c>
      <c r="C146" s="33" t="str">
        <f>IF(AND(Multiple!H148&lt;&gt;"",Multiple!B148&lt;&gt;"",Multiple!$E$3&lt;&gt;""),(IF(AND(Multiple!B148&lt;&gt;"",Inference2!$D$10&lt;&gt;""),Multiple!B148*Inference2!$D$10,0)+(IF(AND(Multiple!C148&lt;&gt;"",Inference2!$D$11&lt;&gt;""),Multiple!C148*Inference2!$D$11,0)+(IF(AND(Multiple!D148&lt;&gt;"",Inference2!$D$12&lt;&gt;""),Multiple!D148*Inference2!$D$12,0)+(IF(AND(Multiple!E148&lt;&gt;"",Inference2!$D$13&lt;&gt;""),Multiple!E148*Inference2!$D$13,0)+(IF(AND(Multiple!F148&lt;&gt;"",Inference2!$D$14&lt;&gt;""),Multiple!F148*Inference2!$D$14,0)+(Inference2!$D$6)))))),"")</f>
        <v/>
      </c>
      <c r="D146" s="5" t="str">
        <f t="array" ref="D146">IF(B146&lt;&gt;"",(SUM(IF(B146&gt;Error,1,0))+1+(SUM(IF(B146=Error,1,0))-1)/2)/(n+1),"")</f>
        <v/>
      </c>
      <c r="E146" s="5" t="str">
        <f t="shared" si="4"/>
        <v/>
      </c>
      <c r="F146" s="1"/>
      <c r="G146" s="1"/>
      <c r="H146" s="1"/>
      <c r="I146" s="1"/>
      <c r="J146" s="1"/>
      <c r="K146" s="1"/>
      <c r="L146" s="113" t="str">
        <f t="shared" si="8"/>
        <v/>
      </c>
      <c r="M146" s="5" t="str">
        <f t="shared" si="7"/>
        <v/>
      </c>
      <c r="N146" s="112" t="str">
        <f>Multiple!H148</f>
        <v/>
      </c>
      <c r="O146" s="1"/>
      <c r="P146" s="1"/>
    </row>
    <row r="147" spans="2:16" ht="14" x14ac:dyDescent="0.15">
      <c r="B147" s="33" t="str">
        <f>IF(AND(Multiple!H149&lt;&gt;"",Multiple!B149&lt;&gt;"",Multiple!$E$3&lt;&gt;""),Multiple!H149-(IF(AND(Multiple!B149&lt;&gt;"",Inference2!$D$10&lt;&gt;""),Multiple!B149*Inference2!$D$10,0)+(IF(AND(Multiple!C149&lt;&gt;"",Inference2!$D$11&lt;&gt;""),Multiple!C149*Inference2!$D$11,0)+(IF(AND(Multiple!D149&lt;&gt;"",Inference2!$D$12&lt;&gt;""),Multiple!D149*Inference2!$D$12,0)+(IF(AND(Multiple!E149&lt;&gt;"",Inference2!$D$13&lt;&gt;""),Multiple!E149*Inference2!$D$13,0)+(IF(AND(Multiple!F149&lt;&gt;"",Inference2!$D$14&lt;&gt;""),Multiple!F149*Inference2!$D$14,0)+(Inference2!$D$6)))))),"")</f>
        <v/>
      </c>
      <c r="C147" s="33" t="str">
        <f>IF(AND(Multiple!H149&lt;&gt;"",Multiple!B149&lt;&gt;"",Multiple!$E$3&lt;&gt;""),(IF(AND(Multiple!B149&lt;&gt;"",Inference2!$D$10&lt;&gt;""),Multiple!B149*Inference2!$D$10,0)+(IF(AND(Multiple!C149&lt;&gt;"",Inference2!$D$11&lt;&gt;""),Multiple!C149*Inference2!$D$11,0)+(IF(AND(Multiple!D149&lt;&gt;"",Inference2!$D$12&lt;&gt;""),Multiple!D149*Inference2!$D$12,0)+(IF(AND(Multiple!E149&lt;&gt;"",Inference2!$D$13&lt;&gt;""),Multiple!E149*Inference2!$D$13,0)+(IF(AND(Multiple!F149&lt;&gt;"",Inference2!$D$14&lt;&gt;""),Multiple!F149*Inference2!$D$14,0)+(Inference2!$D$6)))))),"")</f>
        <v/>
      </c>
      <c r="D147" s="5" t="str">
        <f t="array" ref="D147">IF(B147&lt;&gt;"",(SUM(IF(B147&gt;Error,1,0))+1+(SUM(IF(B147=Error,1,0))-1)/2)/(n+1),"")</f>
        <v/>
      </c>
      <c r="E147" s="5" t="str">
        <f t="shared" si="4"/>
        <v/>
      </c>
      <c r="F147" s="1"/>
      <c r="G147" s="1"/>
      <c r="H147" s="1"/>
      <c r="I147" s="1"/>
      <c r="J147" s="1"/>
      <c r="K147" s="1"/>
      <c r="L147" s="113" t="str">
        <f t="shared" si="8"/>
        <v/>
      </c>
      <c r="M147" s="5" t="str">
        <f t="shared" si="7"/>
        <v/>
      </c>
      <c r="N147" s="112" t="str">
        <f>Multiple!H149</f>
        <v/>
      </c>
      <c r="O147" s="1"/>
      <c r="P147" s="1"/>
    </row>
    <row r="148" spans="2:16" ht="14" x14ac:dyDescent="0.15">
      <c r="B148" s="33" t="str">
        <f>IF(AND(Multiple!H150&lt;&gt;"",Multiple!B150&lt;&gt;"",Multiple!$E$3&lt;&gt;""),Multiple!H150-(IF(AND(Multiple!B150&lt;&gt;"",Inference2!$D$10&lt;&gt;""),Multiple!B150*Inference2!$D$10,0)+(IF(AND(Multiple!C150&lt;&gt;"",Inference2!$D$11&lt;&gt;""),Multiple!C150*Inference2!$D$11,0)+(IF(AND(Multiple!D150&lt;&gt;"",Inference2!$D$12&lt;&gt;""),Multiple!D150*Inference2!$D$12,0)+(IF(AND(Multiple!E150&lt;&gt;"",Inference2!$D$13&lt;&gt;""),Multiple!E150*Inference2!$D$13,0)+(IF(AND(Multiple!F150&lt;&gt;"",Inference2!$D$14&lt;&gt;""),Multiple!F150*Inference2!$D$14,0)+(Inference2!$D$6)))))),"")</f>
        <v/>
      </c>
      <c r="C148" s="33" t="str">
        <f>IF(AND(Multiple!H150&lt;&gt;"",Multiple!B150&lt;&gt;"",Multiple!$E$3&lt;&gt;""),(IF(AND(Multiple!B150&lt;&gt;"",Inference2!$D$10&lt;&gt;""),Multiple!B150*Inference2!$D$10,0)+(IF(AND(Multiple!C150&lt;&gt;"",Inference2!$D$11&lt;&gt;""),Multiple!C150*Inference2!$D$11,0)+(IF(AND(Multiple!D150&lt;&gt;"",Inference2!$D$12&lt;&gt;""),Multiple!D150*Inference2!$D$12,0)+(IF(AND(Multiple!E150&lt;&gt;"",Inference2!$D$13&lt;&gt;""),Multiple!E150*Inference2!$D$13,0)+(IF(AND(Multiple!F150&lt;&gt;"",Inference2!$D$14&lt;&gt;""),Multiple!F150*Inference2!$D$14,0)+(Inference2!$D$6)))))),"")</f>
        <v/>
      </c>
      <c r="D148" s="5" t="str">
        <f t="array" ref="D148">IF(B148&lt;&gt;"",(SUM(IF(B148&gt;Error,1,0))+1+(SUM(IF(B148=Error,1,0))-1)/2)/(n+1),"")</f>
        <v/>
      </c>
      <c r="E148" s="5" t="str">
        <f t="shared" si="4"/>
        <v/>
      </c>
      <c r="F148" s="1"/>
      <c r="G148" s="1"/>
      <c r="H148" s="1"/>
      <c r="I148" s="1"/>
      <c r="J148" s="1"/>
      <c r="K148" s="1"/>
      <c r="L148" s="113" t="str">
        <f t="shared" si="8"/>
        <v/>
      </c>
      <c r="M148" s="5" t="str">
        <f t="shared" si="7"/>
        <v/>
      </c>
      <c r="N148" s="112" t="str">
        <f>Multiple!H150</f>
        <v/>
      </c>
      <c r="O148" s="1"/>
      <c r="P148" s="1"/>
    </row>
    <row r="149" spans="2:16" ht="14" x14ac:dyDescent="0.15">
      <c r="B149" s="33" t="str">
        <f>IF(AND(Multiple!H151&lt;&gt;"",Multiple!B151&lt;&gt;"",Multiple!$E$3&lt;&gt;""),Multiple!H151-(IF(AND(Multiple!B151&lt;&gt;"",Inference2!$D$10&lt;&gt;""),Multiple!B151*Inference2!$D$10,0)+(IF(AND(Multiple!C151&lt;&gt;"",Inference2!$D$11&lt;&gt;""),Multiple!C151*Inference2!$D$11,0)+(IF(AND(Multiple!D151&lt;&gt;"",Inference2!$D$12&lt;&gt;""),Multiple!D151*Inference2!$D$12,0)+(IF(AND(Multiple!E151&lt;&gt;"",Inference2!$D$13&lt;&gt;""),Multiple!E151*Inference2!$D$13,0)+(IF(AND(Multiple!F151&lt;&gt;"",Inference2!$D$14&lt;&gt;""),Multiple!F151*Inference2!$D$14,0)+(Inference2!$D$6)))))),"")</f>
        <v/>
      </c>
      <c r="C149" s="33" t="str">
        <f>IF(AND(Multiple!H151&lt;&gt;"",Multiple!B151&lt;&gt;"",Multiple!$E$3&lt;&gt;""),(IF(AND(Multiple!B151&lt;&gt;"",Inference2!$D$10&lt;&gt;""),Multiple!B151*Inference2!$D$10,0)+(IF(AND(Multiple!C151&lt;&gt;"",Inference2!$D$11&lt;&gt;""),Multiple!C151*Inference2!$D$11,0)+(IF(AND(Multiple!D151&lt;&gt;"",Inference2!$D$12&lt;&gt;""),Multiple!D151*Inference2!$D$12,0)+(IF(AND(Multiple!E151&lt;&gt;"",Inference2!$D$13&lt;&gt;""),Multiple!E151*Inference2!$D$13,0)+(IF(AND(Multiple!F151&lt;&gt;"",Inference2!$D$14&lt;&gt;""),Multiple!F151*Inference2!$D$14,0)+(Inference2!$D$6)))))),"")</f>
        <v/>
      </c>
      <c r="D149" s="5" t="str">
        <f t="array" ref="D149">IF(B149&lt;&gt;"",(SUM(IF(B149&gt;Error,1,0))+1+(SUM(IF(B149=Error,1,0))-1)/2)/(n+1),"")</f>
        <v/>
      </c>
      <c r="E149" s="5" t="str">
        <f t="shared" si="4"/>
        <v/>
      </c>
      <c r="F149" s="1"/>
      <c r="G149" s="1"/>
      <c r="H149" s="1"/>
      <c r="I149" s="1"/>
      <c r="J149" s="1"/>
      <c r="K149" s="1"/>
      <c r="L149" s="113" t="str">
        <f t="shared" si="8"/>
        <v/>
      </c>
      <c r="M149" s="5" t="str">
        <f t="shared" si="7"/>
        <v/>
      </c>
      <c r="N149" s="112" t="str">
        <f>Multiple!H151</f>
        <v/>
      </c>
      <c r="O149" s="1"/>
      <c r="P149" s="1"/>
    </row>
    <row r="150" spans="2:16" ht="14" x14ac:dyDescent="0.15">
      <c r="B150" s="33" t="str">
        <f>IF(AND(Multiple!H152&lt;&gt;"",Multiple!B152&lt;&gt;"",Multiple!$E$3&lt;&gt;""),Multiple!H152-(IF(AND(Multiple!B152&lt;&gt;"",Inference2!$D$10&lt;&gt;""),Multiple!B152*Inference2!$D$10,0)+(IF(AND(Multiple!C152&lt;&gt;"",Inference2!$D$11&lt;&gt;""),Multiple!C152*Inference2!$D$11,0)+(IF(AND(Multiple!D152&lt;&gt;"",Inference2!$D$12&lt;&gt;""),Multiple!D152*Inference2!$D$12,0)+(IF(AND(Multiple!E152&lt;&gt;"",Inference2!$D$13&lt;&gt;""),Multiple!E152*Inference2!$D$13,0)+(IF(AND(Multiple!F152&lt;&gt;"",Inference2!$D$14&lt;&gt;""),Multiple!F152*Inference2!$D$14,0)+(Inference2!$D$6)))))),"")</f>
        <v/>
      </c>
      <c r="C150" s="33" t="str">
        <f>IF(AND(Multiple!H152&lt;&gt;"",Multiple!B152&lt;&gt;"",Multiple!$E$3&lt;&gt;""),(IF(AND(Multiple!B152&lt;&gt;"",Inference2!$D$10&lt;&gt;""),Multiple!B152*Inference2!$D$10,0)+(IF(AND(Multiple!C152&lt;&gt;"",Inference2!$D$11&lt;&gt;""),Multiple!C152*Inference2!$D$11,0)+(IF(AND(Multiple!D152&lt;&gt;"",Inference2!$D$12&lt;&gt;""),Multiple!D152*Inference2!$D$12,0)+(IF(AND(Multiple!E152&lt;&gt;"",Inference2!$D$13&lt;&gt;""),Multiple!E152*Inference2!$D$13,0)+(IF(AND(Multiple!F152&lt;&gt;"",Inference2!$D$14&lt;&gt;""),Multiple!F152*Inference2!$D$14,0)+(Inference2!$D$6)))))),"")</f>
        <v/>
      </c>
      <c r="D150" s="5" t="str">
        <f t="array" ref="D150">IF(B150&lt;&gt;"",(SUM(IF(B150&gt;Error,1,0))+1+(SUM(IF(B150=Error,1,0))-1)/2)/(n+1),"")</f>
        <v/>
      </c>
      <c r="E150" s="5" t="str">
        <f t="shared" si="4"/>
        <v/>
      </c>
      <c r="F150" s="1"/>
      <c r="G150" s="1"/>
      <c r="H150" s="1"/>
      <c r="I150" s="1"/>
      <c r="J150" s="1"/>
      <c r="K150" s="1"/>
      <c r="L150" s="113" t="str">
        <f t="shared" si="8"/>
        <v/>
      </c>
      <c r="M150" s="5" t="str">
        <f t="shared" si="7"/>
        <v/>
      </c>
      <c r="N150" s="112" t="str">
        <f>Multiple!H152</f>
        <v/>
      </c>
      <c r="O150" s="1"/>
      <c r="P150" s="1"/>
    </row>
    <row r="151" spans="2:16" ht="14" x14ac:dyDescent="0.15">
      <c r="B151" s="33" t="str">
        <f>IF(AND(Multiple!H153&lt;&gt;"",Multiple!B153&lt;&gt;"",Multiple!$E$3&lt;&gt;""),Multiple!H153-(IF(AND(Multiple!B153&lt;&gt;"",Inference2!$D$10&lt;&gt;""),Multiple!B153*Inference2!$D$10,0)+(IF(AND(Multiple!C153&lt;&gt;"",Inference2!$D$11&lt;&gt;""),Multiple!C153*Inference2!$D$11,0)+(IF(AND(Multiple!D153&lt;&gt;"",Inference2!$D$12&lt;&gt;""),Multiple!D153*Inference2!$D$12,0)+(IF(AND(Multiple!E153&lt;&gt;"",Inference2!$D$13&lt;&gt;""),Multiple!E153*Inference2!$D$13,0)+(IF(AND(Multiple!F153&lt;&gt;"",Inference2!$D$14&lt;&gt;""),Multiple!F153*Inference2!$D$14,0)+(Inference2!$D$6)))))),"")</f>
        <v/>
      </c>
      <c r="C151" s="33" t="str">
        <f>IF(AND(Multiple!H153&lt;&gt;"",Multiple!B153&lt;&gt;"",Multiple!$E$3&lt;&gt;""),(IF(AND(Multiple!B153&lt;&gt;"",Inference2!$D$10&lt;&gt;""),Multiple!B153*Inference2!$D$10,0)+(IF(AND(Multiple!C153&lt;&gt;"",Inference2!$D$11&lt;&gt;""),Multiple!C153*Inference2!$D$11,0)+(IF(AND(Multiple!D153&lt;&gt;"",Inference2!$D$12&lt;&gt;""),Multiple!D153*Inference2!$D$12,0)+(IF(AND(Multiple!E153&lt;&gt;"",Inference2!$D$13&lt;&gt;""),Multiple!E153*Inference2!$D$13,0)+(IF(AND(Multiple!F153&lt;&gt;"",Inference2!$D$14&lt;&gt;""),Multiple!F153*Inference2!$D$14,0)+(Inference2!$D$6)))))),"")</f>
        <v/>
      </c>
      <c r="D151" s="5" t="str">
        <f t="array" ref="D151">IF(B151&lt;&gt;"",(SUM(IF(B151&gt;Error,1,0))+1+(SUM(IF(B151=Error,1,0))-1)/2)/(n+1),"")</f>
        <v/>
      </c>
      <c r="E151" s="5" t="str">
        <f t="shared" si="4"/>
        <v/>
      </c>
      <c r="F151" s="1"/>
      <c r="G151" s="1"/>
      <c r="H151" s="1"/>
      <c r="I151" s="1"/>
      <c r="J151" s="1"/>
      <c r="K151" s="1"/>
      <c r="L151" s="113" t="str">
        <f t="shared" si="8"/>
        <v/>
      </c>
      <c r="M151" s="5" t="str">
        <f t="shared" si="7"/>
        <v/>
      </c>
      <c r="N151" s="112" t="str">
        <f>Multiple!H153</f>
        <v/>
      </c>
      <c r="O151" s="1"/>
      <c r="P151" s="1"/>
    </row>
    <row r="152" spans="2:16" ht="14" x14ac:dyDescent="0.15">
      <c r="B152" s="33" t="str">
        <f>IF(AND(Multiple!H154&lt;&gt;"",Multiple!B154&lt;&gt;"",Multiple!$E$3&lt;&gt;""),Multiple!H154-(IF(AND(Multiple!B154&lt;&gt;"",Inference2!$D$10&lt;&gt;""),Multiple!B154*Inference2!$D$10,0)+(IF(AND(Multiple!C154&lt;&gt;"",Inference2!$D$11&lt;&gt;""),Multiple!C154*Inference2!$D$11,0)+(IF(AND(Multiple!D154&lt;&gt;"",Inference2!$D$12&lt;&gt;""),Multiple!D154*Inference2!$D$12,0)+(IF(AND(Multiple!E154&lt;&gt;"",Inference2!$D$13&lt;&gt;""),Multiple!E154*Inference2!$D$13,0)+(IF(AND(Multiple!F154&lt;&gt;"",Inference2!$D$14&lt;&gt;""),Multiple!F154*Inference2!$D$14,0)+(Inference2!$D$6)))))),"")</f>
        <v/>
      </c>
      <c r="C152" s="33" t="str">
        <f>IF(AND(Multiple!H154&lt;&gt;"",Multiple!B154&lt;&gt;"",Multiple!$E$3&lt;&gt;""),(IF(AND(Multiple!B154&lt;&gt;"",Inference2!$D$10&lt;&gt;""),Multiple!B154*Inference2!$D$10,0)+(IF(AND(Multiple!C154&lt;&gt;"",Inference2!$D$11&lt;&gt;""),Multiple!C154*Inference2!$D$11,0)+(IF(AND(Multiple!D154&lt;&gt;"",Inference2!$D$12&lt;&gt;""),Multiple!D154*Inference2!$D$12,0)+(IF(AND(Multiple!E154&lt;&gt;"",Inference2!$D$13&lt;&gt;""),Multiple!E154*Inference2!$D$13,0)+(IF(AND(Multiple!F154&lt;&gt;"",Inference2!$D$14&lt;&gt;""),Multiple!F154*Inference2!$D$14,0)+(Inference2!$D$6)))))),"")</f>
        <v/>
      </c>
      <c r="D152" s="5" t="str">
        <f t="array" ref="D152">IF(B152&lt;&gt;"",(SUM(IF(B152&gt;Error,1,0))+1+(SUM(IF(B152=Error,1,0))-1)/2)/(n+1),"")</f>
        <v/>
      </c>
      <c r="E152" s="5" t="str">
        <f t="shared" si="4"/>
        <v/>
      </c>
      <c r="F152" s="1"/>
      <c r="G152" s="1"/>
      <c r="H152" s="1"/>
      <c r="I152" s="1"/>
      <c r="J152" s="1"/>
      <c r="K152" s="1"/>
      <c r="L152" s="113" t="str">
        <f t="shared" si="8"/>
        <v/>
      </c>
      <c r="M152" s="5" t="str">
        <f t="shared" si="7"/>
        <v/>
      </c>
      <c r="N152" s="112" t="str">
        <f>Multiple!H154</f>
        <v/>
      </c>
      <c r="O152" s="1"/>
      <c r="P152" s="1"/>
    </row>
    <row r="153" spans="2:16" ht="14" x14ac:dyDescent="0.15">
      <c r="B153" s="33" t="str">
        <f>IF(AND(Multiple!H155&lt;&gt;"",Multiple!B155&lt;&gt;"",Multiple!$E$3&lt;&gt;""),Multiple!H155-(IF(AND(Multiple!B155&lt;&gt;"",Inference2!$D$10&lt;&gt;""),Multiple!B155*Inference2!$D$10,0)+(IF(AND(Multiple!C155&lt;&gt;"",Inference2!$D$11&lt;&gt;""),Multiple!C155*Inference2!$D$11,0)+(IF(AND(Multiple!D155&lt;&gt;"",Inference2!$D$12&lt;&gt;""),Multiple!D155*Inference2!$D$12,0)+(IF(AND(Multiple!E155&lt;&gt;"",Inference2!$D$13&lt;&gt;""),Multiple!E155*Inference2!$D$13,0)+(IF(AND(Multiple!F155&lt;&gt;"",Inference2!$D$14&lt;&gt;""),Multiple!F155*Inference2!$D$14,0)+(Inference2!$D$6)))))),"")</f>
        <v/>
      </c>
      <c r="C153" s="33" t="str">
        <f>IF(AND(Multiple!H155&lt;&gt;"",Multiple!B155&lt;&gt;"",Multiple!$E$3&lt;&gt;""),(IF(AND(Multiple!B155&lt;&gt;"",Inference2!$D$10&lt;&gt;""),Multiple!B155*Inference2!$D$10,0)+(IF(AND(Multiple!C155&lt;&gt;"",Inference2!$D$11&lt;&gt;""),Multiple!C155*Inference2!$D$11,0)+(IF(AND(Multiple!D155&lt;&gt;"",Inference2!$D$12&lt;&gt;""),Multiple!D155*Inference2!$D$12,0)+(IF(AND(Multiple!E155&lt;&gt;"",Inference2!$D$13&lt;&gt;""),Multiple!E155*Inference2!$D$13,0)+(IF(AND(Multiple!F155&lt;&gt;"",Inference2!$D$14&lt;&gt;""),Multiple!F155*Inference2!$D$14,0)+(Inference2!$D$6)))))),"")</f>
        <v/>
      </c>
      <c r="D153" s="5" t="str">
        <f t="array" ref="D153">IF(B153&lt;&gt;"",(SUM(IF(B153&gt;Error,1,0))+1+(SUM(IF(B153=Error,1,0))-1)/2)/(n+1),"")</f>
        <v/>
      </c>
      <c r="E153" s="5" t="str">
        <f t="shared" si="4"/>
        <v/>
      </c>
      <c r="F153" s="1"/>
      <c r="G153" s="1"/>
      <c r="H153" s="1"/>
      <c r="I153" s="1"/>
      <c r="J153" s="1"/>
      <c r="K153" s="1"/>
      <c r="L153" s="113" t="str">
        <f t="shared" si="8"/>
        <v/>
      </c>
      <c r="M153" s="5" t="str">
        <f t="shared" si="7"/>
        <v/>
      </c>
      <c r="N153" s="112" t="str">
        <f>Multiple!H155</f>
        <v/>
      </c>
      <c r="O153" s="1"/>
      <c r="P153" s="1"/>
    </row>
    <row r="154" spans="2:16" ht="14" x14ac:dyDescent="0.15">
      <c r="B154" s="33" t="str">
        <f>IF(AND(Multiple!H156&lt;&gt;"",Multiple!B156&lt;&gt;"",Multiple!$E$3&lt;&gt;""),Multiple!H156-(IF(AND(Multiple!B156&lt;&gt;"",Inference2!$D$10&lt;&gt;""),Multiple!B156*Inference2!$D$10,0)+(IF(AND(Multiple!C156&lt;&gt;"",Inference2!$D$11&lt;&gt;""),Multiple!C156*Inference2!$D$11,0)+(IF(AND(Multiple!D156&lt;&gt;"",Inference2!$D$12&lt;&gt;""),Multiple!D156*Inference2!$D$12,0)+(IF(AND(Multiple!E156&lt;&gt;"",Inference2!$D$13&lt;&gt;""),Multiple!E156*Inference2!$D$13,0)+(IF(AND(Multiple!F156&lt;&gt;"",Inference2!$D$14&lt;&gt;""),Multiple!F156*Inference2!$D$14,0)+(Inference2!$D$6)))))),"")</f>
        <v/>
      </c>
      <c r="C154" s="33" t="str">
        <f>IF(AND(Multiple!H156&lt;&gt;"",Multiple!B156&lt;&gt;"",Multiple!$E$3&lt;&gt;""),(IF(AND(Multiple!B156&lt;&gt;"",Inference2!$D$10&lt;&gt;""),Multiple!B156*Inference2!$D$10,0)+(IF(AND(Multiple!C156&lt;&gt;"",Inference2!$D$11&lt;&gt;""),Multiple!C156*Inference2!$D$11,0)+(IF(AND(Multiple!D156&lt;&gt;"",Inference2!$D$12&lt;&gt;""),Multiple!D156*Inference2!$D$12,0)+(IF(AND(Multiple!E156&lt;&gt;"",Inference2!$D$13&lt;&gt;""),Multiple!E156*Inference2!$D$13,0)+(IF(AND(Multiple!F156&lt;&gt;"",Inference2!$D$14&lt;&gt;""),Multiple!F156*Inference2!$D$14,0)+(Inference2!$D$6)))))),"")</f>
        <v/>
      </c>
      <c r="D154" s="5" t="str">
        <f t="array" ref="D154">IF(B154&lt;&gt;"",(SUM(IF(B154&gt;Error,1,0))+1+(SUM(IF(B154=Error,1,0))-1)/2)/(n+1),"")</f>
        <v/>
      </c>
      <c r="E154" s="5" t="str">
        <f t="shared" si="4"/>
        <v/>
      </c>
      <c r="F154" s="1"/>
      <c r="G154" s="1"/>
      <c r="H154" s="1"/>
      <c r="I154" s="1"/>
      <c r="J154" s="1"/>
      <c r="K154" s="1"/>
      <c r="L154" s="113" t="str">
        <f t="shared" si="8"/>
        <v/>
      </c>
      <c r="M154" s="5" t="str">
        <f t="shared" si="7"/>
        <v/>
      </c>
      <c r="N154" s="112" t="str">
        <f>Multiple!H156</f>
        <v/>
      </c>
      <c r="O154" s="1"/>
      <c r="P154" s="1"/>
    </row>
    <row r="155" spans="2:16" ht="14" x14ac:dyDescent="0.15">
      <c r="B155" s="33" t="str">
        <f>IF(AND(Multiple!H157&lt;&gt;"",Multiple!B157&lt;&gt;"",Multiple!$E$3&lt;&gt;""),Multiple!H157-(IF(AND(Multiple!B157&lt;&gt;"",Inference2!$D$10&lt;&gt;""),Multiple!B157*Inference2!$D$10,0)+(IF(AND(Multiple!C157&lt;&gt;"",Inference2!$D$11&lt;&gt;""),Multiple!C157*Inference2!$D$11,0)+(IF(AND(Multiple!D157&lt;&gt;"",Inference2!$D$12&lt;&gt;""),Multiple!D157*Inference2!$D$12,0)+(IF(AND(Multiple!E157&lt;&gt;"",Inference2!$D$13&lt;&gt;""),Multiple!E157*Inference2!$D$13,0)+(IF(AND(Multiple!F157&lt;&gt;"",Inference2!$D$14&lt;&gt;""),Multiple!F157*Inference2!$D$14,0)+(Inference2!$D$6)))))),"")</f>
        <v/>
      </c>
      <c r="C155" s="33" t="str">
        <f>IF(AND(Multiple!H157&lt;&gt;"",Multiple!B157&lt;&gt;"",Multiple!$E$3&lt;&gt;""),(IF(AND(Multiple!B157&lt;&gt;"",Inference2!$D$10&lt;&gt;""),Multiple!B157*Inference2!$D$10,0)+(IF(AND(Multiple!C157&lt;&gt;"",Inference2!$D$11&lt;&gt;""),Multiple!C157*Inference2!$D$11,0)+(IF(AND(Multiple!D157&lt;&gt;"",Inference2!$D$12&lt;&gt;""),Multiple!D157*Inference2!$D$12,0)+(IF(AND(Multiple!E157&lt;&gt;"",Inference2!$D$13&lt;&gt;""),Multiple!E157*Inference2!$D$13,0)+(IF(AND(Multiple!F157&lt;&gt;"",Inference2!$D$14&lt;&gt;""),Multiple!F157*Inference2!$D$14,0)+(Inference2!$D$6)))))),"")</f>
        <v/>
      </c>
      <c r="D155" s="5" t="str">
        <f t="array" ref="D155">IF(B155&lt;&gt;"",(SUM(IF(B155&gt;Error,1,0))+1+(SUM(IF(B155=Error,1,0))-1)/2)/(n+1),"")</f>
        <v/>
      </c>
      <c r="E155" s="5" t="str">
        <f t="shared" si="4"/>
        <v/>
      </c>
      <c r="F155" s="1"/>
      <c r="G155" s="1"/>
      <c r="H155" s="1"/>
      <c r="I155" s="1"/>
      <c r="J155" s="1"/>
      <c r="K155" s="1"/>
      <c r="L155" s="113" t="str">
        <f t="shared" si="8"/>
        <v/>
      </c>
      <c r="M155" s="5" t="str">
        <f t="shared" si="7"/>
        <v/>
      </c>
      <c r="N155" s="112" t="str">
        <f>Multiple!H157</f>
        <v/>
      </c>
      <c r="O155" s="1"/>
      <c r="P155" s="1"/>
    </row>
    <row r="156" spans="2:16" ht="14" x14ac:dyDescent="0.15">
      <c r="B156" s="33" t="str">
        <f>IF(AND(Multiple!H158&lt;&gt;"",Multiple!B158&lt;&gt;"",Multiple!$E$3&lt;&gt;""),Multiple!H158-(IF(AND(Multiple!B158&lt;&gt;"",Inference2!$D$10&lt;&gt;""),Multiple!B158*Inference2!$D$10,0)+(IF(AND(Multiple!C158&lt;&gt;"",Inference2!$D$11&lt;&gt;""),Multiple!C158*Inference2!$D$11,0)+(IF(AND(Multiple!D158&lt;&gt;"",Inference2!$D$12&lt;&gt;""),Multiple!D158*Inference2!$D$12,0)+(IF(AND(Multiple!E158&lt;&gt;"",Inference2!$D$13&lt;&gt;""),Multiple!E158*Inference2!$D$13,0)+(IF(AND(Multiple!F158&lt;&gt;"",Inference2!$D$14&lt;&gt;""),Multiple!F158*Inference2!$D$14,0)+(Inference2!$D$6)))))),"")</f>
        <v/>
      </c>
      <c r="C156" s="33" t="str">
        <f>IF(AND(Multiple!H158&lt;&gt;"",Multiple!B158&lt;&gt;"",Multiple!$E$3&lt;&gt;""),(IF(AND(Multiple!B158&lt;&gt;"",Inference2!$D$10&lt;&gt;""),Multiple!B158*Inference2!$D$10,0)+(IF(AND(Multiple!C158&lt;&gt;"",Inference2!$D$11&lt;&gt;""),Multiple!C158*Inference2!$D$11,0)+(IF(AND(Multiple!D158&lt;&gt;"",Inference2!$D$12&lt;&gt;""),Multiple!D158*Inference2!$D$12,0)+(IF(AND(Multiple!E158&lt;&gt;"",Inference2!$D$13&lt;&gt;""),Multiple!E158*Inference2!$D$13,0)+(IF(AND(Multiple!F158&lt;&gt;"",Inference2!$D$14&lt;&gt;""),Multiple!F158*Inference2!$D$14,0)+(Inference2!$D$6)))))),"")</f>
        <v/>
      </c>
      <c r="D156" s="5" t="str">
        <f t="array" ref="D156">IF(B156&lt;&gt;"",(SUM(IF(B156&gt;Error,1,0))+1+(SUM(IF(B156=Error,1,0))-1)/2)/(n+1),"")</f>
        <v/>
      </c>
      <c r="E156" s="5" t="str">
        <f t="shared" si="4"/>
        <v/>
      </c>
      <c r="F156" s="1"/>
      <c r="G156" s="1"/>
      <c r="H156" s="1"/>
      <c r="I156" s="1"/>
      <c r="J156" s="1"/>
      <c r="K156" s="1"/>
      <c r="L156" s="113" t="str">
        <f t="shared" si="8"/>
        <v/>
      </c>
      <c r="M156" s="5" t="str">
        <f t="shared" si="7"/>
        <v/>
      </c>
      <c r="N156" s="112" t="str">
        <f>Multiple!H158</f>
        <v/>
      </c>
      <c r="O156" s="1"/>
      <c r="P156" s="1"/>
    </row>
    <row r="157" spans="2:16" ht="14" x14ac:dyDescent="0.15">
      <c r="B157" s="33" t="str">
        <f>IF(AND(Multiple!H159&lt;&gt;"",Multiple!B159&lt;&gt;"",Multiple!$E$3&lt;&gt;""),Multiple!H159-(IF(AND(Multiple!B159&lt;&gt;"",Inference2!$D$10&lt;&gt;""),Multiple!B159*Inference2!$D$10,0)+(IF(AND(Multiple!C159&lt;&gt;"",Inference2!$D$11&lt;&gt;""),Multiple!C159*Inference2!$D$11,0)+(IF(AND(Multiple!D159&lt;&gt;"",Inference2!$D$12&lt;&gt;""),Multiple!D159*Inference2!$D$12,0)+(IF(AND(Multiple!E159&lt;&gt;"",Inference2!$D$13&lt;&gt;""),Multiple!E159*Inference2!$D$13,0)+(IF(AND(Multiple!F159&lt;&gt;"",Inference2!$D$14&lt;&gt;""),Multiple!F159*Inference2!$D$14,0)+(Inference2!$D$6)))))),"")</f>
        <v/>
      </c>
      <c r="C157" s="33" t="str">
        <f>IF(AND(Multiple!H159&lt;&gt;"",Multiple!B159&lt;&gt;"",Multiple!$E$3&lt;&gt;""),(IF(AND(Multiple!B159&lt;&gt;"",Inference2!$D$10&lt;&gt;""),Multiple!B159*Inference2!$D$10,0)+(IF(AND(Multiple!C159&lt;&gt;"",Inference2!$D$11&lt;&gt;""),Multiple!C159*Inference2!$D$11,0)+(IF(AND(Multiple!D159&lt;&gt;"",Inference2!$D$12&lt;&gt;""),Multiple!D159*Inference2!$D$12,0)+(IF(AND(Multiple!E159&lt;&gt;"",Inference2!$D$13&lt;&gt;""),Multiple!E159*Inference2!$D$13,0)+(IF(AND(Multiple!F159&lt;&gt;"",Inference2!$D$14&lt;&gt;""),Multiple!F159*Inference2!$D$14,0)+(Inference2!$D$6)))))),"")</f>
        <v/>
      </c>
      <c r="D157" s="5" t="str">
        <f t="array" ref="D157">IF(B157&lt;&gt;"",(SUM(IF(B157&gt;Error,1,0))+1+(SUM(IF(B157=Error,1,0))-1)/2)/(n+1),"")</f>
        <v/>
      </c>
      <c r="E157" s="5" t="str">
        <f t="shared" si="4"/>
        <v/>
      </c>
      <c r="F157" s="1"/>
      <c r="G157" s="1"/>
      <c r="H157" s="1"/>
      <c r="I157" s="1"/>
      <c r="J157" s="1"/>
      <c r="K157" s="1"/>
      <c r="L157" s="113" t="str">
        <f t="shared" si="8"/>
        <v/>
      </c>
      <c r="M157" s="5" t="str">
        <f t="shared" si="7"/>
        <v/>
      </c>
      <c r="N157" s="112" t="str">
        <f>Multiple!H159</f>
        <v/>
      </c>
      <c r="O157" s="1"/>
      <c r="P157" s="1"/>
    </row>
    <row r="158" spans="2:16" ht="14" x14ac:dyDescent="0.15">
      <c r="B158" s="33" t="str">
        <f>IF(AND(Multiple!H160&lt;&gt;"",Multiple!B160&lt;&gt;"",Multiple!$E$3&lt;&gt;""),Multiple!H160-(IF(AND(Multiple!B160&lt;&gt;"",Inference2!$D$10&lt;&gt;""),Multiple!B160*Inference2!$D$10,0)+(IF(AND(Multiple!C160&lt;&gt;"",Inference2!$D$11&lt;&gt;""),Multiple!C160*Inference2!$D$11,0)+(IF(AND(Multiple!D160&lt;&gt;"",Inference2!$D$12&lt;&gt;""),Multiple!D160*Inference2!$D$12,0)+(IF(AND(Multiple!E160&lt;&gt;"",Inference2!$D$13&lt;&gt;""),Multiple!E160*Inference2!$D$13,0)+(IF(AND(Multiple!F160&lt;&gt;"",Inference2!$D$14&lt;&gt;""),Multiple!F160*Inference2!$D$14,0)+(Inference2!$D$6)))))),"")</f>
        <v/>
      </c>
      <c r="C158" s="33" t="str">
        <f>IF(AND(Multiple!H160&lt;&gt;"",Multiple!B160&lt;&gt;"",Multiple!$E$3&lt;&gt;""),(IF(AND(Multiple!B160&lt;&gt;"",Inference2!$D$10&lt;&gt;""),Multiple!B160*Inference2!$D$10,0)+(IF(AND(Multiple!C160&lt;&gt;"",Inference2!$D$11&lt;&gt;""),Multiple!C160*Inference2!$D$11,0)+(IF(AND(Multiple!D160&lt;&gt;"",Inference2!$D$12&lt;&gt;""),Multiple!D160*Inference2!$D$12,0)+(IF(AND(Multiple!E160&lt;&gt;"",Inference2!$D$13&lt;&gt;""),Multiple!E160*Inference2!$D$13,0)+(IF(AND(Multiple!F160&lt;&gt;"",Inference2!$D$14&lt;&gt;""),Multiple!F160*Inference2!$D$14,0)+(Inference2!$D$6)))))),"")</f>
        <v/>
      </c>
      <c r="D158" s="5" t="str">
        <f t="array" ref="D158">IF(B158&lt;&gt;"",(SUM(IF(B158&gt;Error,1,0))+1+(SUM(IF(B158=Error,1,0))-1)/2)/(n+1),"")</f>
        <v/>
      </c>
      <c r="E158" s="5" t="str">
        <f t="shared" si="4"/>
        <v/>
      </c>
      <c r="F158" s="1"/>
      <c r="G158" s="1"/>
      <c r="H158" s="1"/>
      <c r="I158" s="1"/>
      <c r="J158" s="1"/>
      <c r="K158" s="1"/>
      <c r="L158" s="113" t="str">
        <f t="shared" si="8"/>
        <v/>
      </c>
      <c r="M158" s="5" t="str">
        <f t="shared" si="7"/>
        <v/>
      </c>
      <c r="N158" s="112" t="str">
        <f>Multiple!H160</f>
        <v/>
      </c>
      <c r="O158" s="1"/>
      <c r="P158" s="1"/>
    </row>
    <row r="159" spans="2:16" ht="14" x14ac:dyDescent="0.15">
      <c r="B159" s="33" t="str">
        <f>IF(AND(Multiple!H161&lt;&gt;"",Multiple!B161&lt;&gt;"",Multiple!$E$3&lt;&gt;""),Multiple!H161-(IF(AND(Multiple!B161&lt;&gt;"",Inference2!$D$10&lt;&gt;""),Multiple!B161*Inference2!$D$10,0)+(IF(AND(Multiple!C161&lt;&gt;"",Inference2!$D$11&lt;&gt;""),Multiple!C161*Inference2!$D$11,0)+(IF(AND(Multiple!D161&lt;&gt;"",Inference2!$D$12&lt;&gt;""),Multiple!D161*Inference2!$D$12,0)+(IF(AND(Multiple!E161&lt;&gt;"",Inference2!$D$13&lt;&gt;""),Multiple!E161*Inference2!$D$13,0)+(IF(AND(Multiple!F161&lt;&gt;"",Inference2!$D$14&lt;&gt;""),Multiple!F161*Inference2!$D$14,0)+(Inference2!$D$6)))))),"")</f>
        <v/>
      </c>
      <c r="C159" s="33" t="str">
        <f>IF(AND(Multiple!H161&lt;&gt;"",Multiple!B161&lt;&gt;"",Multiple!$E$3&lt;&gt;""),(IF(AND(Multiple!B161&lt;&gt;"",Inference2!$D$10&lt;&gt;""),Multiple!B161*Inference2!$D$10,0)+(IF(AND(Multiple!C161&lt;&gt;"",Inference2!$D$11&lt;&gt;""),Multiple!C161*Inference2!$D$11,0)+(IF(AND(Multiple!D161&lt;&gt;"",Inference2!$D$12&lt;&gt;""),Multiple!D161*Inference2!$D$12,0)+(IF(AND(Multiple!E161&lt;&gt;"",Inference2!$D$13&lt;&gt;""),Multiple!E161*Inference2!$D$13,0)+(IF(AND(Multiple!F161&lt;&gt;"",Inference2!$D$14&lt;&gt;""),Multiple!F161*Inference2!$D$14,0)+(Inference2!$D$6)))))),"")</f>
        <v/>
      </c>
      <c r="D159" s="5" t="str">
        <f t="array" ref="D159">IF(B159&lt;&gt;"",(SUM(IF(B159&gt;Error,1,0))+1+(SUM(IF(B159=Error,1,0))-1)/2)/(n+1),"")</f>
        <v/>
      </c>
      <c r="E159" s="5" t="str">
        <f t="shared" si="4"/>
        <v/>
      </c>
      <c r="F159" s="1"/>
      <c r="G159" s="1"/>
      <c r="H159" s="1"/>
      <c r="I159" s="1"/>
      <c r="J159" s="1"/>
      <c r="K159" s="1"/>
      <c r="L159" s="113" t="str">
        <f t="shared" si="8"/>
        <v/>
      </c>
      <c r="M159" s="5" t="str">
        <f t="shared" si="7"/>
        <v/>
      </c>
      <c r="N159" s="112" t="str">
        <f>Multiple!H161</f>
        <v/>
      </c>
      <c r="O159" s="1"/>
      <c r="P159" s="1"/>
    </row>
    <row r="160" spans="2:16" ht="14" x14ac:dyDescent="0.15">
      <c r="B160" s="33" t="str">
        <f>IF(AND(Multiple!H162&lt;&gt;"",Multiple!B162&lt;&gt;"",Multiple!$E$3&lt;&gt;""),Multiple!H162-(IF(AND(Multiple!B162&lt;&gt;"",Inference2!$D$10&lt;&gt;""),Multiple!B162*Inference2!$D$10,0)+(IF(AND(Multiple!C162&lt;&gt;"",Inference2!$D$11&lt;&gt;""),Multiple!C162*Inference2!$D$11,0)+(IF(AND(Multiple!D162&lt;&gt;"",Inference2!$D$12&lt;&gt;""),Multiple!D162*Inference2!$D$12,0)+(IF(AND(Multiple!E162&lt;&gt;"",Inference2!$D$13&lt;&gt;""),Multiple!E162*Inference2!$D$13,0)+(IF(AND(Multiple!F162&lt;&gt;"",Inference2!$D$14&lt;&gt;""),Multiple!F162*Inference2!$D$14,0)+(Inference2!$D$6)))))),"")</f>
        <v/>
      </c>
      <c r="C160" s="33" t="str">
        <f>IF(AND(Multiple!H162&lt;&gt;"",Multiple!B162&lt;&gt;"",Multiple!$E$3&lt;&gt;""),(IF(AND(Multiple!B162&lt;&gt;"",Inference2!$D$10&lt;&gt;""),Multiple!B162*Inference2!$D$10,0)+(IF(AND(Multiple!C162&lt;&gt;"",Inference2!$D$11&lt;&gt;""),Multiple!C162*Inference2!$D$11,0)+(IF(AND(Multiple!D162&lt;&gt;"",Inference2!$D$12&lt;&gt;""),Multiple!D162*Inference2!$D$12,0)+(IF(AND(Multiple!E162&lt;&gt;"",Inference2!$D$13&lt;&gt;""),Multiple!E162*Inference2!$D$13,0)+(IF(AND(Multiple!F162&lt;&gt;"",Inference2!$D$14&lt;&gt;""),Multiple!F162*Inference2!$D$14,0)+(Inference2!$D$6)))))),"")</f>
        <v/>
      </c>
      <c r="D160" s="5" t="str">
        <f t="array" ref="D160">IF(B160&lt;&gt;"",(SUM(IF(B160&gt;Error,1,0))+1+(SUM(IF(B160=Error,1,0))-1)/2)/(n+1),"")</f>
        <v/>
      </c>
      <c r="E160" s="5" t="str">
        <f t="shared" si="4"/>
        <v/>
      </c>
      <c r="F160" s="1"/>
      <c r="G160" s="1"/>
      <c r="H160" s="1"/>
      <c r="I160" s="1"/>
      <c r="J160" s="1"/>
      <c r="K160" s="1"/>
      <c r="L160" s="113" t="str">
        <f t="shared" si="8"/>
        <v/>
      </c>
      <c r="M160" s="5" t="str">
        <f t="shared" si="7"/>
        <v/>
      </c>
      <c r="N160" s="112" t="str">
        <f>Multiple!H162</f>
        <v/>
      </c>
      <c r="O160" s="1"/>
      <c r="P160" s="1"/>
    </row>
    <row r="161" spans="2:16" ht="14" x14ac:dyDescent="0.15">
      <c r="B161" s="33" t="str">
        <f>IF(AND(Multiple!H163&lt;&gt;"",Multiple!B163&lt;&gt;"",Multiple!$E$3&lt;&gt;""),Multiple!H163-(IF(AND(Multiple!B163&lt;&gt;"",Inference2!$D$10&lt;&gt;""),Multiple!B163*Inference2!$D$10,0)+(IF(AND(Multiple!C163&lt;&gt;"",Inference2!$D$11&lt;&gt;""),Multiple!C163*Inference2!$D$11,0)+(IF(AND(Multiple!D163&lt;&gt;"",Inference2!$D$12&lt;&gt;""),Multiple!D163*Inference2!$D$12,0)+(IF(AND(Multiple!E163&lt;&gt;"",Inference2!$D$13&lt;&gt;""),Multiple!E163*Inference2!$D$13,0)+(IF(AND(Multiple!F163&lt;&gt;"",Inference2!$D$14&lt;&gt;""),Multiple!F163*Inference2!$D$14,0)+(Inference2!$D$6)))))),"")</f>
        <v/>
      </c>
      <c r="C161" s="33" t="str">
        <f>IF(AND(Multiple!H163&lt;&gt;"",Multiple!B163&lt;&gt;"",Multiple!$E$3&lt;&gt;""),(IF(AND(Multiple!B163&lt;&gt;"",Inference2!$D$10&lt;&gt;""),Multiple!B163*Inference2!$D$10,0)+(IF(AND(Multiple!C163&lt;&gt;"",Inference2!$D$11&lt;&gt;""),Multiple!C163*Inference2!$D$11,0)+(IF(AND(Multiple!D163&lt;&gt;"",Inference2!$D$12&lt;&gt;""),Multiple!D163*Inference2!$D$12,0)+(IF(AND(Multiple!E163&lt;&gt;"",Inference2!$D$13&lt;&gt;""),Multiple!E163*Inference2!$D$13,0)+(IF(AND(Multiple!F163&lt;&gt;"",Inference2!$D$14&lt;&gt;""),Multiple!F163*Inference2!$D$14,0)+(Inference2!$D$6)))))),"")</f>
        <v/>
      </c>
      <c r="D161" s="5" t="str">
        <f t="array" ref="D161">IF(B161&lt;&gt;"",(SUM(IF(B161&gt;Error,1,0))+1+(SUM(IF(B161=Error,1,0))-1)/2)/(n+1),"")</f>
        <v/>
      </c>
      <c r="E161" s="5" t="str">
        <f t="shared" si="4"/>
        <v/>
      </c>
      <c r="F161" s="1"/>
      <c r="G161" s="1"/>
      <c r="H161" s="1"/>
      <c r="I161" s="1"/>
      <c r="J161" s="1"/>
      <c r="K161" s="1"/>
      <c r="L161" s="113" t="str">
        <f t="shared" si="8"/>
        <v/>
      </c>
      <c r="M161" s="5" t="str">
        <f t="shared" si="7"/>
        <v/>
      </c>
      <c r="N161" s="112" t="str">
        <f>Multiple!H163</f>
        <v/>
      </c>
      <c r="O161" s="1"/>
      <c r="P161" s="1"/>
    </row>
    <row r="162" spans="2:16" ht="14" x14ac:dyDescent="0.15">
      <c r="B162" s="33" t="str">
        <f>IF(AND(Multiple!H164&lt;&gt;"",Multiple!B164&lt;&gt;"",Multiple!$E$3&lt;&gt;""),Multiple!H164-(IF(AND(Multiple!B164&lt;&gt;"",Inference2!$D$10&lt;&gt;""),Multiple!B164*Inference2!$D$10,0)+(IF(AND(Multiple!C164&lt;&gt;"",Inference2!$D$11&lt;&gt;""),Multiple!C164*Inference2!$D$11,0)+(IF(AND(Multiple!D164&lt;&gt;"",Inference2!$D$12&lt;&gt;""),Multiple!D164*Inference2!$D$12,0)+(IF(AND(Multiple!E164&lt;&gt;"",Inference2!$D$13&lt;&gt;""),Multiple!E164*Inference2!$D$13,0)+(IF(AND(Multiple!F164&lt;&gt;"",Inference2!$D$14&lt;&gt;""),Multiple!F164*Inference2!$D$14,0)+(Inference2!$D$6)))))),"")</f>
        <v/>
      </c>
      <c r="C162" s="33" t="str">
        <f>IF(AND(Multiple!H164&lt;&gt;"",Multiple!B164&lt;&gt;"",Multiple!$E$3&lt;&gt;""),(IF(AND(Multiple!B164&lt;&gt;"",Inference2!$D$10&lt;&gt;""),Multiple!B164*Inference2!$D$10,0)+(IF(AND(Multiple!C164&lt;&gt;"",Inference2!$D$11&lt;&gt;""),Multiple!C164*Inference2!$D$11,0)+(IF(AND(Multiple!D164&lt;&gt;"",Inference2!$D$12&lt;&gt;""),Multiple!D164*Inference2!$D$12,0)+(IF(AND(Multiple!E164&lt;&gt;"",Inference2!$D$13&lt;&gt;""),Multiple!E164*Inference2!$D$13,0)+(IF(AND(Multiple!F164&lt;&gt;"",Inference2!$D$14&lt;&gt;""),Multiple!F164*Inference2!$D$14,0)+(Inference2!$D$6)))))),"")</f>
        <v/>
      </c>
      <c r="D162" s="5" t="str">
        <f t="array" ref="D162">IF(B162&lt;&gt;"",(SUM(IF(B162&gt;Error,1,0))+1+(SUM(IF(B162=Error,1,0))-1)/2)/(n+1),"")</f>
        <v/>
      </c>
      <c r="E162" s="5" t="str">
        <f t="shared" si="4"/>
        <v/>
      </c>
      <c r="F162" s="1"/>
      <c r="G162" s="1"/>
      <c r="H162" s="1"/>
      <c r="I162" s="1"/>
      <c r="J162" s="1"/>
      <c r="K162" s="1"/>
      <c r="L162" s="113" t="str">
        <f t="shared" si="8"/>
        <v/>
      </c>
      <c r="M162" s="5" t="str">
        <f t="shared" si="7"/>
        <v/>
      </c>
      <c r="N162" s="112" t="str">
        <f>Multiple!H164</f>
        <v/>
      </c>
      <c r="O162" s="1"/>
      <c r="P162" s="1"/>
    </row>
    <row r="163" spans="2:16" ht="14" x14ac:dyDescent="0.15">
      <c r="B163" s="33" t="str">
        <f>IF(AND(Multiple!H165&lt;&gt;"",Multiple!B165&lt;&gt;"",Multiple!$E$3&lt;&gt;""),Multiple!H165-(IF(AND(Multiple!B165&lt;&gt;"",Inference2!$D$10&lt;&gt;""),Multiple!B165*Inference2!$D$10,0)+(IF(AND(Multiple!C165&lt;&gt;"",Inference2!$D$11&lt;&gt;""),Multiple!C165*Inference2!$D$11,0)+(IF(AND(Multiple!D165&lt;&gt;"",Inference2!$D$12&lt;&gt;""),Multiple!D165*Inference2!$D$12,0)+(IF(AND(Multiple!E165&lt;&gt;"",Inference2!$D$13&lt;&gt;""),Multiple!E165*Inference2!$D$13,0)+(IF(AND(Multiple!F165&lt;&gt;"",Inference2!$D$14&lt;&gt;""),Multiple!F165*Inference2!$D$14,0)+(Inference2!$D$6)))))),"")</f>
        <v/>
      </c>
      <c r="C163" s="33" t="str">
        <f>IF(AND(Multiple!H165&lt;&gt;"",Multiple!B165&lt;&gt;"",Multiple!$E$3&lt;&gt;""),(IF(AND(Multiple!B165&lt;&gt;"",Inference2!$D$10&lt;&gt;""),Multiple!B165*Inference2!$D$10,0)+(IF(AND(Multiple!C165&lt;&gt;"",Inference2!$D$11&lt;&gt;""),Multiple!C165*Inference2!$D$11,0)+(IF(AND(Multiple!D165&lt;&gt;"",Inference2!$D$12&lt;&gt;""),Multiple!D165*Inference2!$D$12,0)+(IF(AND(Multiple!E165&lt;&gt;"",Inference2!$D$13&lt;&gt;""),Multiple!E165*Inference2!$D$13,0)+(IF(AND(Multiple!F165&lt;&gt;"",Inference2!$D$14&lt;&gt;""),Multiple!F165*Inference2!$D$14,0)+(Inference2!$D$6)))))),"")</f>
        <v/>
      </c>
      <c r="D163" s="5" t="str">
        <f t="array" ref="D163">IF(B163&lt;&gt;"",(SUM(IF(B163&gt;Error,1,0))+1+(SUM(IF(B163=Error,1,0))-1)/2)/(n+1),"")</f>
        <v/>
      </c>
      <c r="E163" s="5" t="str">
        <f t="shared" si="4"/>
        <v/>
      </c>
      <c r="F163" s="1"/>
      <c r="G163" s="1"/>
      <c r="H163" s="1"/>
      <c r="I163" s="1"/>
      <c r="J163" s="1"/>
      <c r="K163" s="1"/>
      <c r="L163" s="113" t="str">
        <f t="shared" si="8"/>
        <v/>
      </c>
      <c r="M163" s="5" t="str">
        <f t="shared" si="7"/>
        <v/>
      </c>
      <c r="N163" s="112" t="str">
        <f>Multiple!H165</f>
        <v/>
      </c>
      <c r="O163" s="1"/>
      <c r="P163" s="1"/>
    </row>
    <row r="164" spans="2:16" ht="14" x14ac:dyDescent="0.15">
      <c r="B164" s="33" t="str">
        <f>IF(AND(Multiple!H166&lt;&gt;"",Multiple!B166&lt;&gt;"",Multiple!$E$3&lt;&gt;""),Multiple!H166-(IF(AND(Multiple!B166&lt;&gt;"",Inference2!$D$10&lt;&gt;""),Multiple!B166*Inference2!$D$10,0)+(IF(AND(Multiple!C166&lt;&gt;"",Inference2!$D$11&lt;&gt;""),Multiple!C166*Inference2!$D$11,0)+(IF(AND(Multiple!D166&lt;&gt;"",Inference2!$D$12&lt;&gt;""),Multiple!D166*Inference2!$D$12,0)+(IF(AND(Multiple!E166&lt;&gt;"",Inference2!$D$13&lt;&gt;""),Multiple!E166*Inference2!$D$13,0)+(IF(AND(Multiple!F166&lt;&gt;"",Inference2!$D$14&lt;&gt;""),Multiple!F166*Inference2!$D$14,0)+(Inference2!$D$6)))))),"")</f>
        <v/>
      </c>
      <c r="C164" s="33" t="str">
        <f>IF(AND(Multiple!H166&lt;&gt;"",Multiple!B166&lt;&gt;"",Multiple!$E$3&lt;&gt;""),(IF(AND(Multiple!B166&lt;&gt;"",Inference2!$D$10&lt;&gt;""),Multiple!B166*Inference2!$D$10,0)+(IF(AND(Multiple!C166&lt;&gt;"",Inference2!$D$11&lt;&gt;""),Multiple!C166*Inference2!$D$11,0)+(IF(AND(Multiple!D166&lt;&gt;"",Inference2!$D$12&lt;&gt;""),Multiple!D166*Inference2!$D$12,0)+(IF(AND(Multiple!E166&lt;&gt;"",Inference2!$D$13&lt;&gt;""),Multiple!E166*Inference2!$D$13,0)+(IF(AND(Multiple!F166&lt;&gt;"",Inference2!$D$14&lt;&gt;""),Multiple!F166*Inference2!$D$14,0)+(Inference2!$D$6)))))),"")</f>
        <v/>
      </c>
      <c r="D164" s="5" t="str">
        <f t="array" ref="D164">IF(B164&lt;&gt;"",(SUM(IF(B164&gt;Error,1,0))+1+(SUM(IF(B164=Error,1,0))-1)/2)/(n+1),"")</f>
        <v/>
      </c>
      <c r="E164" s="5" t="str">
        <f t="shared" si="4"/>
        <v/>
      </c>
      <c r="F164" s="1"/>
      <c r="G164" s="1"/>
      <c r="H164" s="1"/>
      <c r="I164" s="1"/>
      <c r="J164" s="1"/>
      <c r="K164" s="1"/>
      <c r="L164" s="113" t="str">
        <f t="shared" si="8"/>
        <v/>
      </c>
      <c r="M164" s="5" t="str">
        <f t="shared" si="7"/>
        <v/>
      </c>
      <c r="N164" s="112" t="str">
        <f>Multiple!H166</f>
        <v/>
      </c>
      <c r="O164" s="1"/>
      <c r="P164" s="1"/>
    </row>
    <row r="165" spans="2:16" ht="14" x14ac:dyDescent="0.15">
      <c r="B165" s="33" t="str">
        <f>IF(AND(Multiple!H167&lt;&gt;"",Multiple!B167&lt;&gt;"",Multiple!$E$3&lt;&gt;""),Multiple!H167-(IF(AND(Multiple!B167&lt;&gt;"",Inference2!$D$10&lt;&gt;""),Multiple!B167*Inference2!$D$10,0)+(IF(AND(Multiple!C167&lt;&gt;"",Inference2!$D$11&lt;&gt;""),Multiple!C167*Inference2!$D$11,0)+(IF(AND(Multiple!D167&lt;&gt;"",Inference2!$D$12&lt;&gt;""),Multiple!D167*Inference2!$D$12,0)+(IF(AND(Multiple!E167&lt;&gt;"",Inference2!$D$13&lt;&gt;""),Multiple!E167*Inference2!$D$13,0)+(IF(AND(Multiple!F167&lt;&gt;"",Inference2!$D$14&lt;&gt;""),Multiple!F167*Inference2!$D$14,0)+(Inference2!$D$6)))))),"")</f>
        <v/>
      </c>
      <c r="C165" s="33" t="str">
        <f>IF(AND(Multiple!H167&lt;&gt;"",Multiple!B167&lt;&gt;"",Multiple!$E$3&lt;&gt;""),(IF(AND(Multiple!B167&lt;&gt;"",Inference2!$D$10&lt;&gt;""),Multiple!B167*Inference2!$D$10,0)+(IF(AND(Multiple!C167&lt;&gt;"",Inference2!$D$11&lt;&gt;""),Multiple!C167*Inference2!$D$11,0)+(IF(AND(Multiple!D167&lt;&gt;"",Inference2!$D$12&lt;&gt;""),Multiple!D167*Inference2!$D$12,0)+(IF(AND(Multiple!E167&lt;&gt;"",Inference2!$D$13&lt;&gt;""),Multiple!E167*Inference2!$D$13,0)+(IF(AND(Multiple!F167&lt;&gt;"",Inference2!$D$14&lt;&gt;""),Multiple!F167*Inference2!$D$14,0)+(Inference2!$D$6)))))),"")</f>
        <v/>
      </c>
      <c r="D165" s="5" t="str">
        <f t="array" ref="D165">IF(B165&lt;&gt;"",(SUM(IF(B165&gt;Error,1,0))+1+(SUM(IF(B165=Error,1,0))-1)/2)/(n+1),"")</f>
        <v/>
      </c>
      <c r="E165" s="5" t="str">
        <f t="shared" si="4"/>
        <v/>
      </c>
      <c r="F165" s="1"/>
      <c r="G165" s="1"/>
      <c r="H165" s="1"/>
      <c r="I165" s="1"/>
      <c r="J165" s="1"/>
      <c r="K165" s="1"/>
      <c r="L165" s="113" t="str">
        <f t="shared" si="8"/>
        <v/>
      </c>
      <c r="M165" s="5" t="str">
        <f t="shared" si="7"/>
        <v/>
      </c>
      <c r="N165" s="112" t="str">
        <f>Multiple!H167</f>
        <v/>
      </c>
      <c r="O165" s="1"/>
      <c r="P165" s="1"/>
    </row>
    <row r="166" spans="2:16" ht="14" x14ac:dyDescent="0.15">
      <c r="B166" s="33" t="str">
        <f>IF(AND(Multiple!H168&lt;&gt;"",Multiple!B168&lt;&gt;"",Multiple!$E$3&lt;&gt;""),Multiple!H168-(IF(AND(Multiple!B168&lt;&gt;"",Inference2!$D$10&lt;&gt;""),Multiple!B168*Inference2!$D$10,0)+(IF(AND(Multiple!C168&lt;&gt;"",Inference2!$D$11&lt;&gt;""),Multiple!C168*Inference2!$D$11,0)+(IF(AND(Multiple!D168&lt;&gt;"",Inference2!$D$12&lt;&gt;""),Multiple!D168*Inference2!$D$12,0)+(IF(AND(Multiple!E168&lt;&gt;"",Inference2!$D$13&lt;&gt;""),Multiple!E168*Inference2!$D$13,0)+(IF(AND(Multiple!F168&lt;&gt;"",Inference2!$D$14&lt;&gt;""),Multiple!F168*Inference2!$D$14,0)+(Inference2!$D$6)))))),"")</f>
        <v/>
      </c>
      <c r="C166" s="33" t="str">
        <f>IF(AND(Multiple!H168&lt;&gt;"",Multiple!B168&lt;&gt;"",Multiple!$E$3&lt;&gt;""),(IF(AND(Multiple!B168&lt;&gt;"",Inference2!$D$10&lt;&gt;""),Multiple!B168*Inference2!$D$10,0)+(IF(AND(Multiple!C168&lt;&gt;"",Inference2!$D$11&lt;&gt;""),Multiple!C168*Inference2!$D$11,0)+(IF(AND(Multiple!D168&lt;&gt;"",Inference2!$D$12&lt;&gt;""),Multiple!D168*Inference2!$D$12,0)+(IF(AND(Multiple!E168&lt;&gt;"",Inference2!$D$13&lt;&gt;""),Multiple!E168*Inference2!$D$13,0)+(IF(AND(Multiple!F168&lt;&gt;"",Inference2!$D$14&lt;&gt;""),Multiple!F168*Inference2!$D$14,0)+(Inference2!$D$6)))))),"")</f>
        <v/>
      </c>
      <c r="D166" s="5" t="str">
        <f t="array" ref="D166">IF(B166&lt;&gt;"",(SUM(IF(B166&gt;Error,1,0))+1+(SUM(IF(B166=Error,1,0))-1)/2)/(n+1),"")</f>
        <v/>
      </c>
      <c r="E166" s="5" t="str">
        <f t="shared" si="4"/>
        <v/>
      </c>
      <c r="F166" s="1"/>
      <c r="G166" s="1"/>
      <c r="H166" s="1"/>
      <c r="I166" s="1"/>
      <c r="J166" s="1"/>
      <c r="K166" s="1"/>
      <c r="L166" s="113" t="str">
        <f t="shared" si="8"/>
        <v/>
      </c>
      <c r="M166" s="5" t="str">
        <f t="shared" si="7"/>
        <v/>
      </c>
      <c r="N166" s="112" t="str">
        <f>Multiple!H168</f>
        <v/>
      </c>
      <c r="O166" s="1"/>
      <c r="P166" s="1"/>
    </row>
    <row r="167" spans="2:16" ht="14" x14ac:dyDescent="0.15">
      <c r="B167" s="33" t="str">
        <f>IF(AND(Multiple!H169&lt;&gt;"",Multiple!B169&lt;&gt;"",Multiple!$E$3&lt;&gt;""),Multiple!H169-(IF(AND(Multiple!B169&lt;&gt;"",Inference2!$D$10&lt;&gt;""),Multiple!B169*Inference2!$D$10,0)+(IF(AND(Multiple!C169&lt;&gt;"",Inference2!$D$11&lt;&gt;""),Multiple!C169*Inference2!$D$11,0)+(IF(AND(Multiple!D169&lt;&gt;"",Inference2!$D$12&lt;&gt;""),Multiple!D169*Inference2!$D$12,0)+(IF(AND(Multiple!E169&lt;&gt;"",Inference2!$D$13&lt;&gt;""),Multiple!E169*Inference2!$D$13,0)+(IF(AND(Multiple!F169&lt;&gt;"",Inference2!$D$14&lt;&gt;""),Multiple!F169*Inference2!$D$14,0)+(Inference2!$D$6)))))),"")</f>
        <v/>
      </c>
      <c r="C167" s="33" t="str">
        <f>IF(AND(Multiple!H169&lt;&gt;"",Multiple!B169&lt;&gt;"",Multiple!$E$3&lt;&gt;""),(IF(AND(Multiple!B169&lt;&gt;"",Inference2!$D$10&lt;&gt;""),Multiple!B169*Inference2!$D$10,0)+(IF(AND(Multiple!C169&lt;&gt;"",Inference2!$D$11&lt;&gt;""),Multiple!C169*Inference2!$D$11,0)+(IF(AND(Multiple!D169&lt;&gt;"",Inference2!$D$12&lt;&gt;""),Multiple!D169*Inference2!$D$12,0)+(IF(AND(Multiple!E169&lt;&gt;"",Inference2!$D$13&lt;&gt;""),Multiple!E169*Inference2!$D$13,0)+(IF(AND(Multiple!F169&lt;&gt;"",Inference2!$D$14&lt;&gt;""),Multiple!F169*Inference2!$D$14,0)+(Inference2!$D$6)))))),"")</f>
        <v/>
      </c>
      <c r="D167" s="5" t="str">
        <f t="array" ref="D167">IF(B167&lt;&gt;"",(SUM(IF(B167&gt;Error,1,0))+1+(SUM(IF(B167=Error,1,0))-1)/2)/(n+1),"")</f>
        <v/>
      </c>
      <c r="E167" s="5" t="str">
        <f t="shared" si="4"/>
        <v/>
      </c>
      <c r="F167" s="1"/>
      <c r="G167" s="1"/>
      <c r="H167" s="1"/>
      <c r="I167" s="1"/>
      <c r="J167" s="1"/>
      <c r="K167" s="1"/>
      <c r="L167" s="113" t="str">
        <f t="shared" si="8"/>
        <v/>
      </c>
      <c r="M167" s="5" t="str">
        <f t="shared" si="7"/>
        <v/>
      </c>
      <c r="N167" s="112" t="str">
        <f>Multiple!H169</f>
        <v/>
      </c>
      <c r="O167" s="1"/>
      <c r="P167" s="1"/>
    </row>
    <row r="168" spans="2:16" ht="14" x14ac:dyDescent="0.15">
      <c r="B168" s="33" t="str">
        <f>IF(AND(Multiple!H170&lt;&gt;"",Multiple!B170&lt;&gt;"",Multiple!$E$3&lt;&gt;""),Multiple!H170-(IF(AND(Multiple!B170&lt;&gt;"",Inference2!$D$10&lt;&gt;""),Multiple!B170*Inference2!$D$10,0)+(IF(AND(Multiple!C170&lt;&gt;"",Inference2!$D$11&lt;&gt;""),Multiple!C170*Inference2!$D$11,0)+(IF(AND(Multiple!D170&lt;&gt;"",Inference2!$D$12&lt;&gt;""),Multiple!D170*Inference2!$D$12,0)+(IF(AND(Multiple!E170&lt;&gt;"",Inference2!$D$13&lt;&gt;""),Multiple!E170*Inference2!$D$13,0)+(IF(AND(Multiple!F170&lt;&gt;"",Inference2!$D$14&lt;&gt;""),Multiple!F170*Inference2!$D$14,0)+(Inference2!$D$6)))))),"")</f>
        <v/>
      </c>
      <c r="C168" s="33" t="str">
        <f>IF(AND(Multiple!H170&lt;&gt;"",Multiple!B170&lt;&gt;"",Multiple!$E$3&lt;&gt;""),(IF(AND(Multiple!B170&lt;&gt;"",Inference2!$D$10&lt;&gt;""),Multiple!B170*Inference2!$D$10,0)+(IF(AND(Multiple!C170&lt;&gt;"",Inference2!$D$11&lt;&gt;""),Multiple!C170*Inference2!$D$11,0)+(IF(AND(Multiple!D170&lt;&gt;"",Inference2!$D$12&lt;&gt;""),Multiple!D170*Inference2!$D$12,0)+(IF(AND(Multiple!E170&lt;&gt;"",Inference2!$D$13&lt;&gt;""),Multiple!E170*Inference2!$D$13,0)+(IF(AND(Multiple!F170&lt;&gt;"",Inference2!$D$14&lt;&gt;""),Multiple!F170*Inference2!$D$14,0)+(Inference2!$D$6)))))),"")</f>
        <v/>
      </c>
      <c r="D168" s="5" t="str">
        <f t="array" ref="D168">IF(B168&lt;&gt;"",(SUM(IF(B168&gt;Error,1,0))+1+(SUM(IF(B168=Error,1,0))-1)/2)/(n+1),"")</f>
        <v/>
      </c>
      <c r="E168" s="5" t="str">
        <f t="shared" si="4"/>
        <v/>
      </c>
      <c r="F168" s="1"/>
      <c r="G168" s="1"/>
      <c r="H168" s="1"/>
      <c r="I168" s="1"/>
      <c r="J168" s="1"/>
      <c r="K168" s="1"/>
      <c r="L168" s="113" t="str">
        <f t="shared" si="8"/>
        <v/>
      </c>
      <c r="M168" s="5" t="str">
        <f t="shared" si="7"/>
        <v/>
      </c>
      <c r="N168" s="112" t="str">
        <f>Multiple!H170</f>
        <v/>
      </c>
      <c r="O168" s="1"/>
      <c r="P168" s="1"/>
    </row>
    <row r="169" spans="2:16" ht="14" x14ac:dyDescent="0.15">
      <c r="B169" s="33" t="str">
        <f>IF(AND(Multiple!H171&lt;&gt;"",Multiple!B171&lt;&gt;"",Multiple!$E$3&lt;&gt;""),Multiple!H171-(IF(AND(Multiple!B171&lt;&gt;"",Inference2!$D$10&lt;&gt;""),Multiple!B171*Inference2!$D$10,0)+(IF(AND(Multiple!C171&lt;&gt;"",Inference2!$D$11&lt;&gt;""),Multiple!C171*Inference2!$D$11,0)+(IF(AND(Multiple!D171&lt;&gt;"",Inference2!$D$12&lt;&gt;""),Multiple!D171*Inference2!$D$12,0)+(IF(AND(Multiple!E171&lt;&gt;"",Inference2!$D$13&lt;&gt;""),Multiple!E171*Inference2!$D$13,0)+(IF(AND(Multiple!F171&lt;&gt;"",Inference2!$D$14&lt;&gt;""),Multiple!F171*Inference2!$D$14,0)+(Inference2!$D$6)))))),"")</f>
        <v/>
      </c>
      <c r="C169" s="33" t="str">
        <f>IF(AND(Multiple!H171&lt;&gt;"",Multiple!B171&lt;&gt;"",Multiple!$E$3&lt;&gt;""),(IF(AND(Multiple!B171&lt;&gt;"",Inference2!$D$10&lt;&gt;""),Multiple!B171*Inference2!$D$10,0)+(IF(AND(Multiple!C171&lt;&gt;"",Inference2!$D$11&lt;&gt;""),Multiple!C171*Inference2!$D$11,0)+(IF(AND(Multiple!D171&lt;&gt;"",Inference2!$D$12&lt;&gt;""),Multiple!D171*Inference2!$D$12,0)+(IF(AND(Multiple!E171&lt;&gt;"",Inference2!$D$13&lt;&gt;""),Multiple!E171*Inference2!$D$13,0)+(IF(AND(Multiple!F171&lt;&gt;"",Inference2!$D$14&lt;&gt;""),Multiple!F171*Inference2!$D$14,0)+(Inference2!$D$6)))))),"")</f>
        <v/>
      </c>
      <c r="D169" s="5" t="str">
        <f t="array" ref="D169">IF(B169&lt;&gt;"",(SUM(IF(B169&gt;Error,1,0))+1+(SUM(IF(B169=Error,1,0))-1)/2)/(n+1),"")</f>
        <v/>
      </c>
      <c r="E169" s="5" t="str">
        <f t="shared" si="4"/>
        <v/>
      </c>
      <c r="F169" s="1"/>
      <c r="G169" s="1"/>
      <c r="H169" s="1"/>
      <c r="I169" s="1"/>
      <c r="J169" s="1"/>
      <c r="K169" s="1"/>
      <c r="L169" s="113" t="str">
        <f t="shared" si="8"/>
        <v/>
      </c>
      <c r="M169" s="5" t="str">
        <f t="shared" si="7"/>
        <v/>
      </c>
      <c r="N169" s="112" t="str">
        <f>Multiple!H171</f>
        <v/>
      </c>
      <c r="O169" s="1"/>
      <c r="P169" s="1"/>
    </row>
    <row r="170" spans="2:16" ht="14" x14ac:dyDescent="0.15">
      <c r="B170" s="33" t="str">
        <f>IF(AND(Multiple!H172&lt;&gt;"",Multiple!B172&lt;&gt;"",Multiple!$E$3&lt;&gt;""),Multiple!H172-(IF(AND(Multiple!B172&lt;&gt;"",Inference2!$D$10&lt;&gt;""),Multiple!B172*Inference2!$D$10,0)+(IF(AND(Multiple!C172&lt;&gt;"",Inference2!$D$11&lt;&gt;""),Multiple!C172*Inference2!$D$11,0)+(IF(AND(Multiple!D172&lt;&gt;"",Inference2!$D$12&lt;&gt;""),Multiple!D172*Inference2!$D$12,0)+(IF(AND(Multiple!E172&lt;&gt;"",Inference2!$D$13&lt;&gt;""),Multiple!E172*Inference2!$D$13,0)+(IF(AND(Multiple!F172&lt;&gt;"",Inference2!$D$14&lt;&gt;""),Multiple!F172*Inference2!$D$14,0)+(Inference2!$D$6)))))),"")</f>
        <v/>
      </c>
      <c r="C170" s="33" t="str">
        <f>IF(AND(Multiple!H172&lt;&gt;"",Multiple!B172&lt;&gt;"",Multiple!$E$3&lt;&gt;""),(IF(AND(Multiple!B172&lt;&gt;"",Inference2!$D$10&lt;&gt;""),Multiple!B172*Inference2!$D$10,0)+(IF(AND(Multiple!C172&lt;&gt;"",Inference2!$D$11&lt;&gt;""),Multiple!C172*Inference2!$D$11,0)+(IF(AND(Multiple!D172&lt;&gt;"",Inference2!$D$12&lt;&gt;""),Multiple!D172*Inference2!$D$12,0)+(IF(AND(Multiple!E172&lt;&gt;"",Inference2!$D$13&lt;&gt;""),Multiple!E172*Inference2!$D$13,0)+(IF(AND(Multiple!F172&lt;&gt;"",Inference2!$D$14&lt;&gt;""),Multiple!F172*Inference2!$D$14,0)+(Inference2!$D$6)))))),"")</f>
        <v/>
      </c>
      <c r="D170" s="5" t="str">
        <f t="array" ref="D170">IF(B170&lt;&gt;"",(SUM(IF(B170&gt;Error,1,0))+1+(SUM(IF(B170=Error,1,0))-1)/2)/(n+1),"")</f>
        <v/>
      </c>
      <c r="E170" s="5" t="str">
        <f t="shared" si="4"/>
        <v/>
      </c>
      <c r="F170" s="1"/>
      <c r="G170" s="1"/>
      <c r="H170" s="1"/>
      <c r="I170" s="1"/>
      <c r="J170" s="1"/>
      <c r="K170" s="1"/>
      <c r="L170" s="113" t="str">
        <f t="shared" si="8"/>
        <v/>
      </c>
      <c r="M170" s="5" t="str">
        <f t="shared" si="7"/>
        <v/>
      </c>
      <c r="N170" s="112" t="str">
        <f>Multiple!H172</f>
        <v/>
      </c>
      <c r="O170" s="1"/>
      <c r="P170" s="1"/>
    </row>
    <row r="171" spans="2:16" ht="14" x14ac:dyDescent="0.15">
      <c r="B171" s="33" t="str">
        <f>IF(AND(Multiple!H173&lt;&gt;"",Multiple!B173&lt;&gt;"",Multiple!$E$3&lt;&gt;""),Multiple!H173-(IF(AND(Multiple!B173&lt;&gt;"",Inference2!$D$10&lt;&gt;""),Multiple!B173*Inference2!$D$10,0)+(IF(AND(Multiple!C173&lt;&gt;"",Inference2!$D$11&lt;&gt;""),Multiple!C173*Inference2!$D$11,0)+(IF(AND(Multiple!D173&lt;&gt;"",Inference2!$D$12&lt;&gt;""),Multiple!D173*Inference2!$D$12,0)+(IF(AND(Multiple!E173&lt;&gt;"",Inference2!$D$13&lt;&gt;""),Multiple!E173*Inference2!$D$13,0)+(IF(AND(Multiple!F173&lt;&gt;"",Inference2!$D$14&lt;&gt;""),Multiple!F173*Inference2!$D$14,0)+(Inference2!$D$6)))))),"")</f>
        <v/>
      </c>
      <c r="C171" s="33" t="str">
        <f>IF(AND(Multiple!H173&lt;&gt;"",Multiple!B173&lt;&gt;"",Multiple!$E$3&lt;&gt;""),(IF(AND(Multiple!B173&lt;&gt;"",Inference2!$D$10&lt;&gt;""),Multiple!B173*Inference2!$D$10,0)+(IF(AND(Multiple!C173&lt;&gt;"",Inference2!$D$11&lt;&gt;""),Multiple!C173*Inference2!$D$11,0)+(IF(AND(Multiple!D173&lt;&gt;"",Inference2!$D$12&lt;&gt;""),Multiple!D173*Inference2!$D$12,0)+(IF(AND(Multiple!E173&lt;&gt;"",Inference2!$D$13&lt;&gt;""),Multiple!E173*Inference2!$D$13,0)+(IF(AND(Multiple!F173&lt;&gt;"",Inference2!$D$14&lt;&gt;""),Multiple!F173*Inference2!$D$14,0)+(Inference2!$D$6)))))),"")</f>
        <v/>
      </c>
      <c r="D171" s="5" t="str">
        <f t="array" ref="D171">IF(B171&lt;&gt;"",(SUM(IF(B171&gt;Error,1,0))+1+(SUM(IF(B171=Error,1,0))-1)/2)/(n+1),"")</f>
        <v/>
      </c>
      <c r="E171" s="5" t="str">
        <f t="shared" si="4"/>
        <v/>
      </c>
      <c r="F171" s="1"/>
      <c r="G171" s="1"/>
      <c r="H171" s="1"/>
      <c r="I171" s="1"/>
      <c r="J171" s="1"/>
      <c r="K171" s="1"/>
      <c r="L171" s="113" t="str">
        <f t="shared" si="8"/>
        <v/>
      </c>
      <c r="M171" s="5" t="str">
        <f t="shared" si="7"/>
        <v/>
      </c>
      <c r="N171" s="112" t="str">
        <f>Multiple!H173</f>
        <v/>
      </c>
      <c r="O171" s="1"/>
      <c r="P171" s="1"/>
    </row>
    <row r="172" spans="2:16" ht="14" x14ac:dyDescent="0.15">
      <c r="B172" s="33" t="str">
        <f>IF(AND(Multiple!H174&lt;&gt;"",Multiple!B174&lt;&gt;"",Multiple!$E$3&lt;&gt;""),Multiple!H174-(IF(AND(Multiple!B174&lt;&gt;"",Inference2!$D$10&lt;&gt;""),Multiple!B174*Inference2!$D$10,0)+(IF(AND(Multiple!C174&lt;&gt;"",Inference2!$D$11&lt;&gt;""),Multiple!C174*Inference2!$D$11,0)+(IF(AND(Multiple!D174&lt;&gt;"",Inference2!$D$12&lt;&gt;""),Multiple!D174*Inference2!$D$12,0)+(IF(AND(Multiple!E174&lt;&gt;"",Inference2!$D$13&lt;&gt;""),Multiple!E174*Inference2!$D$13,0)+(IF(AND(Multiple!F174&lt;&gt;"",Inference2!$D$14&lt;&gt;""),Multiple!F174*Inference2!$D$14,0)+(Inference2!$D$6)))))),"")</f>
        <v/>
      </c>
      <c r="C172" s="33" t="str">
        <f>IF(AND(Multiple!H174&lt;&gt;"",Multiple!B174&lt;&gt;"",Multiple!$E$3&lt;&gt;""),(IF(AND(Multiple!B174&lt;&gt;"",Inference2!$D$10&lt;&gt;""),Multiple!B174*Inference2!$D$10,0)+(IF(AND(Multiple!C174&lt;&gt;"",Inference2!$D$11&lt;&gt;""),Multiple!C174*Inference2!$D$11,0)+(IF(AND(Multiple!D174&lt;&gt;"",Inference2!$D$12&lt;&gt;""),Multiple!D174*Inference2!$D$12,0)+(IF(AND(Multiple!E174&lt;&gt;"",Inference2!$D$13&lt;&gt;""),Multiple!E174*Inference2!$D$13,0)+(IF(AND(Multiple!F174&lt;&gt;"",Inference2!$D$14&lt;&gt;""),Multiple!F174*Inference2!$D$14,0)+(Inference2!$D$6)))))),"")</f>
        <v/>
      </c>
      <c r="D172" s="5" t="str">
        <f t="array" ref="D172">IF(B172&lt;&gt;"",(SUM(IF(B172&gt;Error,1,0))+1+(SUM(IF(B172=Error,1,0))-1)/2)/(n+1),"")</f>
        <v/>
      </c>
      <c r="E172" s="5" t="str">
        <f t="shared" si="4"/>
        <v/>
      </c>
      <c r="F172" s="1"/>
      <c r="G172" s="1"/>
      <c r="H172" s="1"/>
      <c r="I172" s="1"/>
      <c r="J172" s="1"/>
      <c r="K172" s="1"/>
      <c r="L172" s="113" t="str">
        <f t="shared" si="8"/>
        <v/>
      </c>
      <c r="M172" s="5" t="str">
        <f t="shared" si="7"/>
        <v/>
      </c>
      <c r="N172" s="112" t="str">
        <f>Multiple!H174</f>
        <v/>
      </c>
      <c r="O172" s="1"/>
      <c r="P172" s="1"/>
    </row>
    <row r="173" spans="2:16" ht="14" x14ac:dyDescent="0.15">
      <c r="B173" s="33" t="str">
        <f>IF(AND(Multiple!H175&lt;&gt;"",Multiple!B175&lt;&gt;"",Multiple!$E$3&lt;&gt;""),Multiple!H175-(IF(AND(Multiple!B175&lt;&gt;"",Inference2!$D$10&lt;&gt;""),Multiple!B175*Inference2!$D$10,0)+(IF(AND(Multiple!C175&lt;&gt;"",Inference2!$D$11&lt;&gt;""),Multiple!C175*Inference2!$D$11,0)+(IF(AND(Multiple!D175&lt;&gt;"",Inference2!$D$12&lt;&gt;""),Multiple!D175*Inference2!$D$12,0)+(IF(AND(Multiple!E175&lt;&gt;"",Inference2!$D$13&lt;&gt;""),Multiple!E175*Inference2!$D$13,0)+(IF(AND(Multiple!F175&lt;&gt;"",Inference2!$D$14&lt;&gt;""),Multiple!F175*Inference2!$D$14,0)+(Inference2!$D$6)))))),"")</f>
        <v/>
      </c>
      <c r="C173" s="33" t="str">
        <f>IF(AND(Multiple!H175&lt;&gt;"",Multiple!B175&lt;&gt;"",Multiple!$E$3&lt;&gt;""),(IF(AND(Multiple!B175&lt;&gt;"",Inference2!$D$10&lt;&gt;""),Multiple!B175*Inference2!$D$10,0)+(IF(AND(Multiple!C175&lt;&gt;"",Inference2!$D$11&lt;&gt;""),Multiple!C175*Inference2!$D$11,0)+(IF(AND(Multiple!D175&lt;&gt;"",Inference2!$D$12&lt;&gt;""),Multiple!D175*Inference2!$D$12,0)+(IF(AND(Multiple!E175&lt;&gt;"",Inference2!$D$13&lt;&gt;""),Multiple!E175*Inference2!$D$13,0)+(IF(AND(Multiple!F175&lt;&gt;"",Inference2!$D$14&lt;&gt;""),Multiple!F175*Inference2!$D$14,0)+(Inference2!$D$6)))))),"")</f>
        <v/>
      </c>
      <c r="D173" s="5" t="str">
        <f t="array" ref="D173">IF(B173&lt;&gt;"",(SUM(IF(B173&gt;Error,1,0))+1+(SUM(IF(B173=Error,1,0))-1)/2)/(n+1),"")</f>
        <v/>
      </c>
      <c r="E173" s="5" t="str">
        <f t="shared" si="4"/>
        <v/>
      </c>
      <c r="F173" s="1"/>
      <c r="G173" s="1"/>
      <c r="H173" s="1"/>
      <c r="I173" s="1"/>
      <c r="J173" s="1"/>
      <c r="K173" s="1"/>
      <c r="L173" s="113" t="str">
        <f t="shared" si="8"/>
        <v/>
      </c>
      <c r="M173" s="5" t="str">
        <f t="shared" si="7"/>
        <v/>
      </c>
      <c r="N173" s="112" t="str">
        <f>Multiple!H175</f>
        <v/>
      </c>
      <c r="O173" s="1"/>
      <c r="P173" s="1"/>
    </row>
    <row r="174" spans="2:16" ht="14" x14ac:dyDescent="0.15">
      <c r="B174" s="33" t="str">
        <f>IF(AND(Multiple!H176&lt;&gt;"",Multiple!B176&lt;&gt;"",Multiple!$E$3&lt;&gt;""),Multiple!H176-(IF(AND(Multiple!B176&lt;&gt;"",Inference2!$D$10&lt;&gt;""),Multiple!B176*Inference2!$D$10,0)+(IF(AND(Multiple!C176&lt;&gt;"",Inference2!$D$11&lt;&gt;""),Multiple!C176*Inference2!$D$11,0)+(IF(AND(Multiple!D176&lt;&gt;"",Inference2!$D$12&lt;&gt;""),Multiple!D176*Inference2!$D$12,0)+(IF(AND(Multiple!E176&lt;&gt;"",Inference2!$D$13&lt;&gt;""),Multiple!E176*Inference2!$D$13,0)+(IF(AND(Multiple!F176&lt;&gt;"",Inference2!$D$14&lt;&gt;""),Multiple!F176*Inference2!$D$14,0)+(Inference2!$D$6)))))),"")</f>
        <v/>
      </c>
      <c r="C174" s="33" t="str">
        <f>IF(AND(Multiple!H176&lt;&gt;"",Multiple!B176&lt;&gt;"",Multiple!$E$3&lt;&gt;""),(IF(AND(Multiple!B176&lt;&gt;"",Inference2!$D$10&lt;&gt;""),Multiple!B176*Inference2!$D$10,0)+(IF(AND(Multiple!C176&lt;&gt;"",Inference2!$D$11&lt;&gt;""),Multiple!C176*Inference2!$D$11,0)+(IF(AND(Multiple!D176&lt;&gt;"",Inference2!$D$12&lt;&gt;""),Multiple!D176*Inference2!$D$12,0)+(IF(AND(Multiple!E176&lt;&gt;"",Inference2!$D$13&lt;&gt;""),Multiple!E176*Inference2!$D$13,0)+(IF(AND(Multiple!F176&lt;&gt;"",Inference2!$D$14&lt;&gt;""),Multiple!F176*Inference2!$D$14,0)+(Inference2!$D$6)))))),"")</f>
        <v/>
      </c>
      <c r="D174" s="5" t="str">
        <f t="array" ref="D174">IF(B174&lt;&gt;"",(SUM(IF(B174&gt;Error,1,0))+1+(SUM(IF(B174=Error,1,0))-1)/2)/(n+1),"")</f>
        <v/>
      </c>
      <c r="E174" s="5" t="str">
        <f t="shared" si="4"/>
        <v/>
      </c>
      <c r="F174" s="1"/>
      <c r="G174" s="1"/>
      <c r="H174" s="1"/>
      <c r="I174" s="1"/>
      <c r="J174" s="1"/>
      <c r="K174" s="1"/>
      <c r="L174" s="113" t="str">
        <f t="shared" si="8"/>
        <v/>
      </c>
      <c r="M174" s="5" t="str">
        <f t="shared" si="7"/>
        <v/>
      </c>
      <c r="N174" s="112" t="str">
        <f>Multiple!H176</f>
        <v/>
      </c>
      <c r="O174" s="1"/>
      <c r="P174" s="1"/>
    </row>
    <row r="175" spans="2:16" ht="14" x14ac:dyDescent="0.15">
      <c r="B175" s="33" t="str">
        <f>IF(AND(Multiple!H177&lt;&gt;"",Multiple!B177&lt;&gt;"",Multiple!$E$3&lt;&gt;""),Multiple!H177-(IF(AND(Multiple!B177&lt;&gt;"",Inference2!$D$10&lt;&gt;""),Multiple!B177*Inference2!$D$10,0)+(IF(AND(Multiple!C177&lt;&gt;"",Inference2!$D$11&lt;&gt;""),Multiple!C177*Inference2!$D$11,0)+(IF(AND(Multiple!D177&lt;&gt;"",Inference2!$D$12&lt;&gt;""),Multiple!D177*Inference2!$D$12,0)+(IF(AND(Multiple!E177&lt;&gt;"",Inference2!$D$13&lt;&gt;""),Multiple!E177*Inference2!$D$13,0)+(IF(AND(Multiple!F177&lt;&gt;"",Inference2!$D$14&lt;&gt;""),Multiple!F177*Inference2!$D$14,0)+(Inference2!$D$6)))))),"")</f>
        <v/>
      </c>
      <c r="C175" s="33" t="str">
        <f>IF(AND(Multiple!H177&lt;&gt;"",Multiple!B177&lt;&gt;"",Multiple!$E$3&lt;&gt;""),(IF(AND(Multiple!B177&lt;&gt;"",Inference2!$D$10&lt;&gt;""),Multiple!B177*Inference2!$D$10,0)+(IF(AND(Multiple!C177&lt;&gt;"",Inference2!$D$11&lt;&gt;""),Multiple!C177*Inference2!$D$11,0)+(IF(AND(Multiple!D177&lt;&gt;"",Inference2!$D$12&lt;&gt;""),Multiple!D177*Inference2!$D$12,0)+(IF(AND(Multiple!E177&lt;&gt;"",Inference2!$D$13&lt;&gt;""),Multiple!E177*Inference2!$D$13,0)+(IF(AND(Multiple!F177&lt;&gt;"",Inference2!$D$14&lt;&gt;""),Multiple!F177*Inference2!$D$14,0)+(Inference2!$D$6)))))),"")</f>
        <v/>
      </c>
      <c r="D175" s="5" t="str">
        <f t="array" ref="D175">IF(B175&lt;&gt;"",(SUM(IF(B175&gt;Error,1,0))+1+(SUM(IF(B175=Error,1,0))-1)/2)/(n+1),"")</f>
        <v/>
      </c>
      <c r="E175" s="5" t="str">
        <f t="shared" si="4"/>
        <v/>
      </c>
      <c r="F175" s="1"/>
      <c r="G175" s="1"/>
      <c r="H175" s="1"/>
      <c r="I175" s="1"/>
      <c r="J175" s="1"/>
      <c r="K175" s="1"/>
      <c r="L175" s="113" t="str">
        <f t="shared" si="8"/>
        <v/>
      </c>
      <c r="M175" s="5" t="str">
        <f t="shared" si="7"/>
        <v/>
      </c>
      <c r="N175" s="112" t="str">
        <f>Multiple!H177</f>
        <v/>
      </c>
      <c r="O175" s="1"/>
      <c r="P175" s="1"/>
    </row>
    <row r="176" spans="2:16" ht="14" x14ac:dyDescent="0.15">
      <c r="B176" s="33" t="str">
        <f>IF(AND(Multiple!H178&lt;&gt;"",Multiple!B178&lt;&gt;"",Multiple!$E$3&lt;&gt;""),Multiple!H178-(IF(AND(Multiple!B178&lt;&gt;"",Inference2!$D$10&lt;&gt;""),Multiple!B178*Inference2!$D$10,0)+(IF(AND(Multiple!C178&lt;&gt;"",Inference2!$D$11&lt;&gt;""),Multiple!C178*Inference2!$D$11,0)+(IF(AND(Multiple!D178&lt;&gt;"",Inference2!$D$12&lt;&gt;""),Multiple!D178*Inference2!$D$12,0)+(IF(AND(Multiple!E178&lt;&gt;"",Inference2!$D$13&lt;&gt;""),Multiple!E178*Inference2!$D$13,0)+(IF(AND(Multiple!F178&lt;&gt;"",Inference2!$D$14&lt;&gt;""),Multiple!F178*Inference2!$D$14,0)+(Inference2!$D$6)))))),"")</f>
        <v/>
      </c>
      <c r="C176" s="33" t="str">
        <f>IF(AND(Multiple!H178&lt;&gt;"",Multiple!B178&lt;&gt;"",Multiple!$E$3&lt;&gt;""),(IF(AND(Multiple!B178&lt;&gt;"",Inference2!$D$10&lt;&gt;""),Multiple!B178*Inference2!$D$10,0)+(IF(AND(Multiple!C178&lt;&gt;"",Inference2!$D$11&lt;&gt;""),Multiple!C178*Inference2!$D$11,0)+(IF(AND(Multiple!D178&lt;&gt;"",Inference2!$D$12&lt;&gt;""),Multiple!D178*Inference2!$D$12,0)+(IF(AND(Multiple!E178&lt;&gt;"",Inference2!$D$13&lt;&gt;""),Multiple!E178*Inference2!$D$13,0)+(IF(AND(Multiple!F178&lt;&gt;"",Inference2!$D$14&lt;&gt;""),Multiple!F178*Inference2!$D$14,0)+(Inference2!$D$6)))))),"")</f>
        <v/>
      </c>
      <c r="D176" s="5" t="str">
        <f t="array" ref="D176">IF(B176&lt;&gt;"",(SUM(IF(B176&gt;Error,1,0))+1+(SUM(IF(B176=Error,1,0))-1)/2)/(n+1),"")</f>
        <v/>
      </c>
      <c r="E176" s="5" t="str">
        <f t="shared" si="4"/>
        <v/>
      </c>
      <c r="F176" s="1"/>
      <c r="G176" s="1"/>
      <c r="H176" s="1"/>
      <c r="I176" s="1"/>
      <c r="J176" s="1"/>
      <c r="K176" s="1"/>
      <c r="L176" s="113" t="str">
        <f t="shared" si="8"/>
        <v/>
      </c>
      <c r="M176" s="5" t="str">
        <f t="shared" si="7"/>
        <v/>
      </c>
      <c r="N176" s="112" t="str">
        <f>Multiple!H178</f>
        <v/>
      </c>
      <c r="O176" s="1"/>
      <c r="P176" s="1"/>
    </row>
    <row r="177" spans="2:16" ht="14" x14ac:dyDescent="0.15">
      <c r="B177" s="33" t="str">
        <f>IF(AND(Multiple!H179&lt;&gt;"",Multiple!B179&lt;&gt;"",Multiple!$E$3&lt;&gt;""),Multiple!H179-(IF(AND(Multiple!B179&lt;&gt;"",Inference2!$D$10&lt;&gt;""),Multiple!B179*Inference2!$D$10,0)+(IF(AND(Multiple!C179&lt;&gt;"",Inference2!$D$11&lt;&gt;""),Multiple!C179*Inference2!$D$11,0)+(IF(AND(Multiple!D179&lt;&gt;"",Inference2!$D$12&lt;&gt;""),Multiple!D179*Inference2!$D$12,0)+(IF(AND(Multiple!E179&lt;&gt;"",Inference2!$D$13&lt;&gt;""),Multiple!E179*Inference2!$D$13,0)+(IF(AND(Multiple!F179&lt;&gt;"",Inference2!$D$14&lt;&gt;""),Multiple!F179*Inference2!$D$14,0)+(Inference2!$D$6)))))),"")</f>
        <v/>
      </c>
      <c r="C177" s="33" t="str">
        <f>IF(AND(Multiple!H179&lt;&gt;"",Multiple!B179&lt;&gt;"",Multiple!$E$3&lt;&gt;""),(IF(AND(Multiple!B179&lt;&gt;"",Inference2!$D$10&lt;&gt;""),Multiple!B179*Inference2!$D$10,0)+(IF(AND(Multiple!C179&lt;&gt;"",Inference2!$D$11&lt;&gt;""),Multiple!C179*Inference2!$D$11,0)+(IF(AND(Multiple!D179&lt;&gt;"",Inference2!$D$12&lt;&gt;""),Multiple!D179*Inference2!$D$12,0)+(IF(AND(Multiple!E179&lt;&gt;"",Inference2!$D$13&lt;&gt;""),Multiple!E179*Inference2!$D$13,0)+(IF(AND(Multiple!F179&lt;&gt;"",Inference2!$D$14&lt;&gt;""),Multiple!F179*Inference2!$D$14,0)+(Inference2!$D$6)))))),"")</f>
        <v/>
      </c>
      <c r="D177" s="5" t="str">
        <f t="array" ref="D177">IF(B177&lt;&gt;"",(SUM(IF(B177&gt;Error,1,0))+1+(SUM(IF(B177=Error,1,0))-1)/2)/(n+1),"")</f>
        <v/>
      </c>
      <c r="E177" s="5" t="str">
        <f t="shared" si="4"/>
        <v/>
      </c>
      <c r="F177" s="1"/>
      <c r="G177" s="1"/>
      <c r="H177" s="1"/>
      <c r="I177" s="1"/>
      <c r="J177" s="1"/>
      <c r="K177" s="1"/>
      <c r="L177" s="113" t="str">
        <f t="shared" si="8"/>
        <v/>
      </c>
      <c r="M177" s="5" t="str">
        <f t="shared" si="7"/>
        <v/>
      </c>
      <c r="N177" s="112" t="str">
        <f>Multiple!H179</f>
        <v/>
      </c>
      <c r="O177" s="1"/>
      <c r="P177" s="1"/>
    </row>
    <row r="178" spans="2:16" ht="14" x14ac:dyDescent="0.15">
      <c r="B178" s="33" t="str">
        <f>IF(AND(Multiple!H180&lt;&gt;"",Multiple!B180&lt;&gt;"",Multiple!$E$3&lt;&gt;""),Multiple!H180-(IF(AND(Multiple!B180&lt;&gt;"",Inference2!$D$10&lt;&gt;""),Multiple!B180*Inference2!$D$10,0)+(IF(AND(Multiple!C180&lt;&gt;"",Inference2!$D$11&lt;&gt;""),Multiple!C180*Inference2!$D$11,0)+(IF(AND(Multiple!D180&lt;&gt;"",Inference2!$D$12&lt;&gt;""),Multiple!D180*Inference2!$D$12,0)+(IF(AND(Multiple!E180&lt;&gt;"",Inference2!$D$13&lt;&gt;""),Multiple!E180*Inference2!$D$13,0)+(IF(AND(Multiple!F180&lt;&gt;"",Inference2!$D$14&lt;&gt;""),Multiple!F180*Inference2!$D$14,0)+(Inference2!$D$6)))))),"")</f>
        <v/>
      </c>
      <c r="C178" s="33" t="str">
        <f>IF(AND(Multiple!H180&lt;&gt;"",Multiple!B180&lt;&gt;"",Multiple!$E$3&lt;&gt;""),(IF(AND(Multiple!B180&lt;&gt;"",Inference2!$D$10&lt;&gt;""),Multiple!B180*Inference2!$D$10,0)+(IF(AND(Multiple!C180&lt;&gt;"",Inference2!$D$11&lt;&gt;""),Multiple!C180*Inference2!$D$11,0)+(IF(AND(Multiple!D180&lt;&gt;"",Inference2!$D$12&lt;&gt;""),Multiple!D180*Inference2!$D$12,0)+(IF(AND(Multiple!E180&lt;&gt;"",Inference2!$D$13&lt;&gt;""),Multiple!E180*Inference2!$D$13,0)+(IF(AND(Multiple!F180&lt;&gt;"",Inference2!$D$14&lt;&gt;""),Multiple!F180*Inference2!$D$14,0)+(Inference2!$D$6)))))),"")</f>
        <v/>
      </c>
      <c r="D178" s="5" t="str">
        <f t="array" ref="D178">IF(B178&lt;&gt;"",(SUM(IF(B178&gt;Error,1,0))+1+(SUM(IF(B178=Error,1,0))-1)/2)/(n+1),"")</f>
        <v/>
      </c>
      <c r="E178" s="5" t="str">
        <f t="shared" si="4"/>
        <v/>
      </c>
      <c r="F178" s="1"/>
      <c r="G178" s="1"/>
      <c r="H178" s="1"/>
      <c r="I178" s="1"/>
      <c r="J178" s="1"/>
      <c r="K178" s="1"/>
      <c r="L178" s="113" t="str">
        <f t="shared" si="8"/>
        <v/>
      </c>
      <c r="M178" s="5" t="str">
        <f t="shared" si="7"/>
        <v/>
      </c>
      <c r="N178" s="112" t="str">
        <f>Multiple!H180</f>
        <v/>
      </c>
      <c r="O178" s="1"/>
      <c r="P178" s="1"/>
    </row>
    <row r="179" spans="2:16" ht="14" x14ac:dyDescent="0.15">
      <c r="B179" s="33" t="str">
        <f>IF(AND(Multiple!H181&lt;&gt;"",Multiple!B181&lt;&gt;"",Multiple!$E$3&lt;&gt;""),Multiple!H181-(IF(AND(Multiple!B181&lt;&gt;"",Inference2!$D$10&lt;&gt;""),Multiple!B181*Inference2!$D$10,0)+(IF(AND(Multiple!C181&lt;&gt;"",Inference2!$D$11&lt;&gt;""),Multiple!C181*Inference2!$D$11,0)+(IF(AND(Multiple!D181&lt;&gt;"",Inference2!$D$12&lt;&gt;""),Multiple!D181*Inference2!$D$12,0)+(IF(AND(Multiple!E181&lt;&gt;"",Inference2!$D$13&lt;&gt;""),Multiple!E181*Inference2!$D$13,0)+(IF(AND(Multiple!F181&lt;&gt;"",Inference2!$D$14&lt;&gt;""),Multiple!F181*Inference2!$D$14,0)+(Inference2!$D$6)))))),"")</f>
        <v/>
      </c>
      <c r="C179" s="33" t="str">
        <f>IF(AND(Multiple!H181&lt;&gt;"",Multiple!B181&lt;&gt;"",Multiple!$E$3&lt;&gt;""),(IF(AND(Multiple!B181&lt;&gt;"",Inference2!$D$10&lt;&gt;""),Multiple!B181*Inference2!$D$10,0)+(IF(AND(Multiple!C181&lt;&gt;"",Inference2!$D$11&lt;&gt;""),Multiple!C181*Inference2!$D$11,0)+(IF(AND(Multiple!D181&lt;&gt;"",Inference2!$D$12&lt;&gt;""),Multiple!D181*Inference2!$D$12,0)+(IF(AND(Multiple!E181&lt;&gt;"",Inference2!$D$13&lt;&gt;""),Multiple!E181*Inference2!$D$13,0)+(IF(AND(Multiple!F181&lt;&gt;"",Inference2!$D$14&lt;&gt;""),Multiple!F181*Inference2!$D$14,0)+(Inference2!$D$6)))))),"")</f>
        <v/>
      </c>
      <c r="D179" s="5" t="str">
        <f t="array" ref="D179">IF(B179&lt;&gt;"",(SUM(IF(B179&gt;Error,1,0))+1+(SUM(IF(B179=Error,1,0))-1)/2)/(n+1),"")</f>
        <v/>
      </c>
      <c r="E179" s="5" t="str">
        <f t="shared" si="4"/>
        <v/>
      </c>
      <c r="F179" s="1"/>
      <c r="G179" s="1"/>
      <c r="H179" s="1"/>
      <c r="I179" s="1"/>
      <c r="J179" s="1"/>
      <c r="K179" s="1"/>
      <c r="L179" s="113" t="str">
        <f t="shared" si="8"/>
        <v/>
      </c>
      <c r="M179" s="5" t="str">
        <f t="shared" si="7"/>
        <v/>
      </c>
      <c r="N179" s="112" t="str">
        <f>Multiple!H181</f>
        <v/>
      </c>
      <c r="O179" s="1"/>
      <c r="P179" s="1"/>
    </row>
    <row r="180" spans="2:16" ht="14" x14ac:dyDescent="0.15">
      <c r="B180" s="33" t="str">
        <f>IF(AND(Multiple!H182&lt;&gt;"",Multiple!B182&lt;&gt;"",Multiple!$E$3&lt;&gt;""),Multiple!H182-(IF(AND(Multiple!B182&lt;&gt;"",Inference2!$D$10&lt;&gt;""),Multiple!B182*Inference2!$D$10,0)+(IF(AND(Multiple!C182&lt;&gt;"",Inference2!$D$11&lt;&gt;""),Multiple!C182*Inference2!$D$11,0)+(IF(AND(Multiple!D182&lt;&gt;"",Inference2!$D$12&lt;&gt;""),Multiple!D182*Inference2!$D$12,0)+(IF(AND(Multiple!E182&lt;&gt;"",Inference2!$D$13&lt;&gt;""),Multiple!E182*Inference2!$D$13,0)+(IF(AND(Multiple!F182&lt;&gt;"",Inference2!$D$14&lt;&gt;""),Multiple!F182*Inference2!$D$14,0)+(Inference2!$D$6)))))),"")</f>
        <v/>
      </c>
      <c r="C180" s="33" t="str">
        <f>IF(AND(Multiple!H182&lt;&gt;"",Multiple!B182&lt;&gt;"",Multiple!$E$3&lt;&gt;""),(IF(AND(Multiple!B182&lt;&gt;"",Inference2!$D$10&lt;&gt;""),Multiple!B182*Inference2!$D$10,0)+(IF(AND(Multiple!C182&lt;&gt;"",Inference2!$D$11&lt;&gt;""),Multiple!C182*Inference2!$D$11,0)+(IF(AND(Multiple!D182&lt;&gt;"",Inference2!$D$12&lt;&gt;""),Multiple!D182*Inference2!$D$12,0)+(IF(AND(Multiple!E182&lt;&gt;"",Inference2!$D$13&lt;&gt;""),Multiple!E182*Inference2!$D$13,0)+(IF(AND(Multiple!F182&lt;&gt;"",Inference2!$D$14&lt;&gt;""),Multiple!F182*Inference2!$D$14,0)+(Inference2!$D$6)))))),"")</f>
        <v/>
      </c>
      <c r="D180" s="5" t="str">
        <f t="array" ref="D180">IF(B180&lt;&gt;"",(SUM(IF(B180&gt;Error,1,0))+1+(SUM(IF(B180=Error,1,0))-1)/2)/(n+1),"")</f>
        <v/>
      </c>
      <c r="E180" s="5" t="str">
        <f t="shared" si="4"/>
        <v/>
      </c>
      <c r="F180" s="1"/>
      <c r="G180" s="1"/>
      <c r="H180" s="1"/>
      <c r="I180" s="1"/>
      <c r="J180" s="1"/>
      <c r="K180" s="1"/>
      <c r="L180" s="113" t="str">
        <f t="shared" si="8"/>
        <v/>
      </c>
      <c r="M180" s="5" t="str">
        <f t="shared" si="7"/>
        <v/>
      </c>
      <c r="N180" s="112" t="str">
        <f>Multiple!H182</f>
        <v/>
      </c>
      <c r="O180" s="1"/>
      <c r="P180" s="1"/>
    </row>
    <row r="181" spans="2:16" ht="14" x14ac:dyDescent="0.15">
      <c r="B181" s="33" t="str">
        <f>IF(AND(Multiple!H183&lt;&gt;"",Multiple!B183&lt;&gt;"",Multiple!$E$3&lt;&gt;""),Multiple!H183-(IF(AND(Multiple!B183&lt;&gt;"",Inference2!$D$10&lt;&gt;""),Multiple!B183*Inference2!$D$10,0)+(IF(AND(Multiple!C183&lt;&gt;"",Inference2!$D$11&lt;&gt;""),Multiple!C183*Inference2!$D$11,0)+(IF(AND(Multiple!D183&lt;&gt;"",Inference2!$D$12&lt;&gt;""),Multiple!D183*Inference2!$D$12,0)+(IF(AND(Multiple!E183&lt;&gt;"",Inference2!$D$13&lt;&gt;""),Multiple!E183*Inference2!$D$13,0)+(IF(AND(Multiple!F183&lt;&gt;"",Inference2!$D$14&lt;&gt;""),Multiple!F183*Inference2!$D$14,0)+(Inference2!$D$6)))))),"")</f>
        <v/>
      </c>
      <c r="C181" s="33" t="str">
        <f>IF(AND(Multiple!H183&lt;&gt;"",Multiple!B183&lt;&gt;"",Multiple!$E$3&lt;&gt;""),(IF(AND(Multiple!B183&lt;&gt;"",Inference2!$D$10&lt;&gt;""),Multiple!B183*Inference2!$D$10,0)+(IF(AND(Multiple!C183&lt;&gt;"",Inference2!$D$11&lt;&gt;""),Multiple!C183*Inference2!$D$11,0)+(IF(AND(Multiple!D183&lt;&gt;"",Inference2!$D$12&lt;&gt;""),Multiple!D183*Inference2!$D$12,0)+(IF(AND(Multiple!E183&lt;&gt;"",Inference2!$D$13&lt;&gt;""),Multiple!E183*Inference2!$D$13,0)+(IF(AND(Multiple!F183&lt;&gt;"",Inference2!$D$14&lt;&gt;""),Multiple!F183*Inference2!$D$14,0)+(Inference2!$D$6)))))),"")</f>
        <v/>
      </c>
      <c r="D181" s="5" t="str">
        <f t="array" ref="D181">IF(B181&lt;&gt;"",(SUM(IF(B181&gt;Error,1,0))+1+(SUM(IF(B181=Error,1,0))-1)/2)/(n+1),"")</f>
        <v/>
      </c>
      <c r="E181" s="5" t="str">
        <f t="shared" si="4"/>
        <v/>
      </c>
      <c r="F181" s="1"/>
      <c r="G181" s="1"/>
      <c r="H181" s="1"/>
      <c r="I181" s="1"/>
      <c r="J181" s="1"/>
      <c r="K181" s="1"/>
      <c r="L181" s="113" t="str">
        <f t="shared" si="8"/>
        <v/>
      </c>
      <c r="M181" s="5" t="str">
        <f t="shared" si="7"/>
        <v/>
      </c>
      <c r="N181" s="112" t="str">
        <f>Multiple!H183</f>
        <v/>
      </c>
      <c r="O181" s="1"/>
      <c r="P181" s="1"/>
    </row>
    <row r="182" spans="2:16" ht="14" x14ac:dyDescent="0.15">
      <c r="B182" s="33" t="str">
        <f>IF(AND(Multiple!H184&lt;&gt;"",Multiple!B184&lt;&gt;"",Multiple!$E$3&lt;&gt;""),Multiple!H184-(IF(AND(Multiple!B184&lt;&gt;"",Inference2!$D$10&lt;&gt;""),Multiple!B184*Inference2!$D$10,0)+(IF(AND(Multiple!C184&lt;&gt;"",Inference2!$D$11&lt;&gt;""),Multiple!C184*Inference2!$D$11,0)+(IF(AND(Multiple!D184&lt;&gt;"",Inference2!$D$12&lt;&gt;""),Multiple!D184*Inference2!$D$12,0)+(IF(AND(Multiple!E184&lt;&gt;"",Inference2!$D$13&lt;&gt;""),Multiple!E184*Inference2!$D$13,0)+(IF(AND(Multiple!F184&lt;&gt;"",Inference2!$D$14&lt;&gt;""),Multiple!F184*Inference2!$D$14,0)+(Inference2!$D$6)))))),"")</f>
        <v/>
      </c>
      <c r="C182" s="33" t="str">
        <f>IF(AND(Multiple!H184&lt;&gt;"",Multiple!B184&lt;&gt;"",Multiple!$E$3&lt;&gt;""),(IF(AND(Multiple!B184&lt;&gt;"",Inference2!$D$10&lt;&gt;""),Multiple!B184*Inference2!$D$10,0)+(IF(AND(Multiple!C184&lt;&gt;"",Inference2!$D$11&lt;&gt;""),Multiple!C184*Inference2!$D$11,0)+(IF(AND(Multiple!D184&lt;&gt;"",Inference2!$D$12&lt;&gt;""),Multiple!D184*Inference2!$D$12,0)+(IF(AND(Multiple!E184&lt;&gt;"",Inference2!$D$13&lt;&gt;""),Multiple!E184*Inference2!$D$13,0)+(IF(AND(Multiple!F184&lt;&gt;"",Inference2!$D$14&lt;&gt;""),Multiple!F184*Inference2!$D$14,0)+(Inference2!$D$6)))))),"")</f>
        <v/>
      </c>
      <c r="D182" s="5" t="str">
        <f t="array" ref="D182">IF(B182&lt;&gt;"",(SUM(IF(B182&gt;Error,1,0))+1+(SUM(IF(B182=Error,1,0))-1)/2)/(n+1),"")</f>
        <v/>
      </c>
      <c r="E182" s="5" t="str">
        <f t="shared" si="4"/>
        <v/>
      </c>
      <c r="F182" s="1"/>
      <c r="G182" s="1"/>
      <c r="H182" s="1"/>
      <c r="I182" s="1"/>
      <c r="J182" s="1"/>
      <c r="K182" s="1"/>
      <c r="L182" s="113" t="str">
        <f t="shared" si="8"/>
        <v/>
      </c>
      <c r="M182" s="5" t="str">
        <f t="shared" si="7"/>
        <v/>
      </c>
      <c r="N182" s="112" t="str">
        <f>Multiple!H184</f>
        <v/>
      </c>
      <c r="O182" s="1"/>
      <c r="P182" s="1"/>
    </row>
    <row r="183" spans="2:16" ht="14" x14ac:dyDescent="0.15">
      <c r="B183" s="33" t="str">
        <f>IF(AND(Multiple!H185&lt;&gt;"",Multiple!B185&lt;&gt;"",Multiple!$E$3&lt;&gt;""),Multiple!H185-(IF(AND(Multiple!B185&lt;&gt;"",Inference2!$D$10&lt;&gt;""),Multiple!B185*Inference2!$D$10,0)+(IF(AND(Multiple!C185&lt;&gt;"",Inference2!$D$11&lt;&gt;""),Multiple!C185*Inference2!$D$11,0)+(IF(AND(Multiple!D185&lt;&gt;"",Inference2!$D$12&lt;&gt;""),Multiple!D185*Inference2!$D$12,0)+(IF(AND(Multiple!E185&lt;&gt;"",Inference2!$D$13&lt;&gt;""),Multiple!E185*Inference2!$D$13,0)+(IF(AND(Multiple!F185&lt;&gt;"",Inference2!$D$14&lt;&gt;""),Multiple!F185*Inference2!$D$14,0)+(Inference2!$D$6)))))),"")</f>
        <v/>
      </c>
      <c r="C183" s="33" t="str">
        <f>IF(AND(Multiple!H185&lt;&gt;"",Multiple!B185&lt;&gt;"",Multiple!$E$3&lt;&gt;""),(IF(AND(Multiple!B185&lt;&gt;"",Inference2!$D$10&lt;&gt;""),Multiple!B185*Inference2!$D$10,0)+(IF(AND(Multiple!C185&lt;&gt;"",Inference2!$D$11&lt;&gt;""),Multiple!C185*Inference2!$D$11,0)+(IF(AND(Multiple!D185&lt;&gt;"",Inference2!$D$12&lt;&gt;""),Multiple!D185*Inference2!$D$12,0)+(IF(AND(Multiple!E185&lt;&gt;"",Inference2!$D$13&lt;&gt;""),Multiple!E185*Inference2!$D$13,0)+(IF(AND(Multiple!F185&lt;&gt;"",Inference2!$D$14&lt;&gt;""),Multiple!F185*Inference2!$D$14,0)+(Inference2!$D$6)))))),"")</f>
        <v/>
      </c>
      <c r="D183" s="5" t="str">
        <f t="array" ref="D183">IF(B183&lt;&gt;"",(SUM(IF(B183&gt;Error,1,0))+1+(SUM(IF(B183=Error,1,0))-1)/2)/(n+1),"")</f>
        <v/>
      </c>
      <c r="E183" s="5" t="str">
        <f t="shared" si="4"/>
        <v/>
      </c>
      <c r="F183" s="1"/>
      <c r="G183" s="1"/>
      <c r="H183" s="1"/>
      <c r="I183" s="1"/>
      <c r="J183" s="1"/>
      <c r="K183" s="1"/>
      <c r="L183" s="113" t="str">
        <f t="shared" si="8"/>
        <v/>
      </c>
      <c r="M183" s="5" t="str">
        <f t="shared" si="7"/>
        <v/>
      </c>
      <c r="N183" s="112" t="str">
        <f>Multiple!H185</f>
        <v/>
      </c>
      <c r="O183" s="1"/>
      <c r="P183" s="1"/>
    </row>
    <row r="184" spans="2:16" ht="14" x14ac:dyDescent="0.15">
      <c r="B184" s="33" t="str">
        <f>IF(AND(Multiple!H186&lt;&gt;"",Multiple!B186&lt;&gt;"",Multiple!$E$3&lt;&gt;""),Multiple!H186-(IF(AND(Multiple!B186&lt;&gt;"",Inference2!$D$10&lt;&gt;""),Multiple!B186*Inference2!$D$10,0)+(IF(AND(Multiple!C186&lt;&gt;"",Inference2!$D$11&lt;&gt;""),Multiple!C186*Inference2!$D$11,0)+(IF(AND(Multiple!D186&lt;&gt;"",Inference2!$D$12&lt;&gt;""),Multiple!D186*Inference2!$D$12,0)+(IF(AND(Multiple!E186&lt;&gt;"",Inference2!$D$13&lt;&gt;""),Multiple!E186*Inference2!$D$13,0)+(IF(AND(Multiple!F186&lt;&gt;"",Inference2!$D$14&lt;&gt;""),Multiple!F186*Inference2!$D$14,0)+(Inference2!$D$6)))))),"")</f>
        <v/>
      </c>
      <c r="C184" s="33" t="str">
        <f>IF(AND(Multiple!H186&lt;&gt;"",Multiple!B186&lt;&gt;"",Multiple!$E$3&lt;&gt;""),(IF(AND(Multiple!B186&lt;&gt;"",Inference2!$D$10&lt;&gt;""),Multiple!B186*Inference2!$D$10,0)+(IF(AND(Multiple!C186&lt;&gt;"",Inference2!$D$11&lt;&gt;""),Multiple!C186*Inference2!$D$11,0)+(IF(AND(Multiple!D186&lt;&gt;"",Inference2!$D$12&lt;&gt;""),Multiple!D186*Inference2!$D$12,0)+(IF(AND(Multiple!E186&lt;&gt;"",Inference2!$D$13&lt;&gt;""),Multiple!E186*Inference2!$D$13,0)+(IF(AND(Multiple!F186&lt;&gt;"",Inference2!$D$14&lt;&gt;""),Multiple!F186*Inference2!$D$14,0)+(Inference2!$D$6)))))),"")</f>
        <v/>
      </c>
      <c r="D184" s="5" t="str">
        <f t="array" ref="D184">IF(B184&lt;&gt;"",(SUM(IF(B184&gt;Error,1,0))+1+(SUM(IF(B184=Error,1,0))-1)/2)/(n+1),"")</f>
        <v/>
      </c>
      <c r="E184" s="5" t="str">
        <f t="shared" si="4"/>
        <v/>
      </c>
      <c r="F184" s="1"/>
      <c r="G184" s="1"/>
      <c r="H184" s="1"/>
      <c r="I184" s="1"/>
      <c r="J184" s="1"/>
      <c r="K184" s="1"/>
      <c r="L184" s="113" t="str">
        <f t="shared" si="8"/>
        <v/>
      </c>
      <c r="M184" s="5" t="str">
        <f t="shared" si="7"/>
        <v/>
      </c>
      <c r="N184" s="112" t="str">
        <f>Multiple!H186</f>
        <v/>
      </c>
      <c r="O184" s="1"/>
      <c r="P184" s="1"/>
    </row>
    <row r="185" spans="2:16" ht="14" x14ac:dyDescent="0.15">
      <c r="B185" s="33" t="str">
        <f>IF(AND(Multiple!H187&lt;&gt;"",Multiple!B187&lt;&gt;"",Multiple!$E$3&lt;&gt;""),Multiple!H187-(IF(AND(Multiple!B187&lt;&gt;"",Inference2!$D$10&lt;&gt;""),Multiple!B187*Inference2!$D$10,0)+(IF(AND(Multiple!C187&lt;&gt;"",Inference2!$D$11&lt;&gt;""),Multiple!C187*Inference2!$D$11,0)+(IF(AND(Multiple!D187&lt;&gt;"",Inference2!$D$12&lt;&gt;""),Multiple!D187*Inference2!$D$12,0)+(IF(AND(Multiple!E187&lt;&gt;"",Inference2!$D$13&lt;&gt;""),Multiple!E187*Inference2!$D$13,0)+(IF(AND(Multiple!F187&lt;&gt;"",Inference2!$D$14&lt;&gt;""),Multiple!F187*Inference2!$D$14,0)+(Inference2!$D$6)))))),"")</f>
        <v/>
      </c>
      <c r="C185" s="33" t="str">
        <f>IF(AND(Multiple!H187&lt;&gt;"",Multiple!B187&lt;&gt;"",Multiple!$E$3&lt;&gt;""),(IF(AND(Multiple!B187&lt;&gt;"",Inference2!$D$10&lt;&gt;""),Multiple!B187*Inference2!$D$10,0)+(IF(AND(Multiple!C187&lt;&gt;"",Inference2!$D$11&lt;&gt;""),Multiple!C187*Inference2!$D$11,0)+(IF(AND(Multiple!D187&lt;&gt;"",Inference2!$D$12&lt;&gt;""),Multiple!D187*Inference2!$D$12,0)+(IF(AND(Multiple!E187&lt;&gt;"",Inference2!$D$13&lt;&gt;""),Multiple!E187*Inference2!$D$13,0)+(IF(AND(Multiple!F187&lt;&gt;"",Inference2!$D$14&lt;&gt;""),Multiple!F187*Inference2!$D$14,0)+(Inference2!$D$6)))))),"")</f>
        <v/>
      </c>
      <c r="D185" s="5" t="str">
        <f t="array" ref="D185">IF(B185&lt;&gt;"",(SUM(IF(B185&gt;Error,1,0))+1+(SUM(IF(B185=Error,1,0))-1)/2)/(n+1),"")</f>
        <v/>
      </c>
      <c r="E185" s="5" t="str">
        <f t="shared" si="4"/>
        <v/>
      </c>
      <c r="F185" s="1"/>
      <c r="G185" s="1"/>
      <c r="H185" s="1"/>
      <c r="I185" s="1"/>
      <c r="J185" s="1"/>
      <c r="K185" s="1"/>
      <c r="L185" s="113" t="str">
        <f t="shared" si="8"/>
        <v/>
      </c>
      <c r="M185" s="5" t="str">
        <f t="shared" si="7"/>
        <v/>
      </c>
      <c r="N185" s="112" t="str">
        <f>Multiple!H187</f>
        <v/>
      </c>
      <c r="O185" s="1"/>
      <c r="P185" s="1"/>
    </row>
    <row r="186" spans="2:16" ht="14" x14ac:dyDescent="0.15">
      <c r="B186" s="33" t="str">
        <f>IF(AND(Multiple!H188&lt;&gt;"",Multiple!B188&lt;&gt;"",Multiple!$E$3&lt;&gt;""),Multiple!H188-(IF(AND(Multiple!B188&lt;&gt;"",Inference2!$D$10&lt;&gt;""),Multiple!B188*Inference2!$D$10,0)+(IF(AND(Multiple!C188&lt;&gt;"",Inference2!$D$11&lt;&gt;""),Multiple!C188*Inference2!$D$11,0)+(IF(AND(Multiple!D188&lt;&gt;"",Inference2!$D$12&lt;&gt;""),Multiple!D188*Inference2!$D$12,0)+(IF(AND(Multiple!E188&lt;&gt;"",Inference2!$D$13&lt;&gt;""),Multiple!E188*Inference2!$D$13,0)+(IF(AND(Multiple!F188&lt;&gt;"",Inference2!$D$14&lt;&gt;""),Multiple!F188*Inference2!$D$14,0)+(Inference2!$D$6)))))),"")</f>
        <v/>
      </c>
      <c r="C186" s="33" t="str">
        <f>IF(AND(Multiple!H188&lt;&gt;"",Multiple!B188&lt;&gt;"",Multiple!$E$3&lt;&gt;""),(IF(AND(Multiple!B188&lt;&gt;"",Inference2!$D$10&lt;&gt;""),Multiple!B188*Inference2!$D$10,0)+(IF(AND(Multiple!C188&lt;&gt;"",Inference2!$D$11&lt;&gt;""),Multiple!C188*Inference2!$D$11,0)+(IF(AND(Multiple!D188&lt;&gt;"",Inference2!$D$12&lt;&gt;""),Multiple!D188*Inference2!$D$12,0)+(IF(AND(Multiple!E188&lt;&gt;"",Inference2!$D$13&lt;&gt;""),Multiple!E188*Inference2!$D$13,0)+(IF(AND(Multiple!F188&lt;&gt;"",Inference2!$D$14&lt;&gt;""),Multiple!F188*Inference2!$D$14,0)+(Inference2!$D$6)))))),"")</f>
        <v/>
      </c>
      <c r="D186" s="5" t="str">
        <f t="array" ref="D186">IF(B186&lt;&gt;"",(SUM(IF(B186&gt;Error,1,0))+1+(SUM(IF(B186=Error,1,0))-1)/2)/(n+1),"")</f>
        <v/>
      </c>
      <c r="E186" s="5" t="str">
        <f t="shared" si="4"/>
        <v/>
      </c>
      <c r="F186" s="1"/>
      <c r="G186" s="1"/>
      <c r="H186" s="1"/>
      <c r="I186" s="1"/>
      <c r="J186" s="1"/>
      <c r="K186" s="1"/>
      <c r="L186" s="113" t="str">
        <f t="shared" si="8"/>
        <v/>
      </c>
      <c r="M186" s="5" t="str">
        <f t="shared" si="7"/>
        <v/>
      </c>
      <c r="N186" s="112" t="str">
        <f>Multiple!H188</f>
        <v/>
      </c>
      <c r="O186" s="1"/>
      <c r="P186" s="1"/>
    </row>
    <row r="187" spans="2:16" ht="14" x14ac:dyDescent="0.15">
      <c r="B187" s="33" t="str">
        <f>IF(AND(Multiple!H189&lt;&gt;"",Multiple!B189&lt;&gt;"",Multiple!$E$3&lt;&gt;""),Multiple!H189-(IF(AND(Multiple!B189&lt;&gt;"",Inference2!$D$10&lt;&gt;""),Multiple!B189*Inference2!$D$10,0)+(IF(AND(Multiple!C189&lt;&gt;"",Inference2!$D$11&lt;&gt;""),Multiple!C189*Inference2!$D$11,0)+(IF(AND(Multiple!D189&lt;&gt;"",Inference2!$D$12&lt;&gt;""),Multiple!D189*Inference2!$D$12,0)+(IF(AND(Multiple!E189&lt;&gt;"",Inference2!$D$13&lt;&gt;""),Multiple!E189*Inference2!$D$13,0)+(IF(AND(Multiple!F189&lt;&gt;"",Inference2!$D$14&lt;&gt;""),Multiple!F189*Inference2!$D$14,0)+(Inference2!$D$6)))))),"")</f>
        <v/>
      </c>
      <c r="C187" s="33" t="str">
        <f>IF(AND(Multiple!H189&lt;&gt;"",Multiple!B189&lt;&gt;"",Multiple!$E$3&lt;&gt;""),(IF(AND(Multiple!B189&lt;&gt;"",Inference2!$D$10&lt;&gt;""),Multiple!B189*Inference2!$D$10,0)+(IF(AND(Multiple!C189&lt;&gt;"",Inference2!$D$11&lt;&gt;""),Multiple!C189*Inference2!$D$11,0)+(IF(AND(Multiple!D189&lt;&gt;"",Inference2!$D$12&lt;&gt;""),Multiple!D189*Inference2!$D$12,0)+(IF(AND(Multiple!E189&lt;&gt;"",Inference2!$D$13&lt;&gt;""),Multiple!E189*Inference2!$D$13,0)+(IF(AND(Multiple!F189&lt;&gt;"",Inference2!$D$14&lt;&gt;""),Multiple!F189*Inference2!$D$14,0)+(Inference2!$D$6)))))),"")</f>
        <v/>
      </c>
      <c r="D187" s="5" t="str">
        <f t="array" ref="D187">IF(B187&lt;&gt;"",(SUM(IF(B187&gt;Error,1,0))+1+(SUM(IF(B187=Error,1,0))-1)/2)/(n+1),"")</f>
        <v/>
      </c>
      <c r="E187" s="5" t="str">
        <f t="shared" si="4"/>
        <v/>
      </c>
      <c r="F187" s="1"/>
      <c r="G187" s="1"/>
      <c r="H187" s="1"/>
      <c r="I187" s="1"/>
      <c r="J187" s="1"/>
      <c r="K187" s="1"/>
      <c r="L187" s="113" t="str">
        <f t="shared" si="8"/>
        <v/>
      </c>
      <c r="M187" s="5" t="str">
        <f t="shared" si="7"/>
        <v/>
      </c>
      <c r="N187" s="112" t="str">
        <f>Multiple!H189</f>
        <v/>
      </c>
      <c r="O187" s="1"/>
      <c r="P187" s="1"/>
    </row>
    <row r="188" spans="2:16" ht="14" x14ac:dyDescent="0.15">
      <c r="B188" s="33" t="str">
        <f>IF(AND(Multiple!H190&lt;&gt;"",Multiple!B190&lt;&gt;"",Multiple!$E$3&lt;&gt;""),Multiple!H190-(IF(AND(Multiple!B190&lt;&gt;"",Inference2!$D$10&lt;&gt;""),Multiple!B190*Inference2!$D$10,0)+(IF(AND(Multiple!C190&lt;&gt;"",Inference2!$D$11&lt;&gt;""),Multiple!C190*Inference2!$D$11,0)+(IF(AND(Multiple!D190&lt;&gt;"",Inference2!$D$12&lt;&gt;""),Multiple!D190*Inference2!$D$12,0)+(IF(AND(Multiple!E190&lt;&gt;"",Inference2!$D$13&lt;&gt;""),Multiple!E190*Inference2!$D$13,0)+(IF(AND(Multiple!F190&lt;&gt;"",Inference2!$D$14&lt;&gt;""),Multiple!F190*Inference2!$D$14,0)+(Inference2!$D$6)))))),"")</f>
        <v/>
      </c>
      <c r="C188" s="33" t="str">
        <f>IF(AND(Multiple!H190&lt;&gt;"",Multiple!B190&lt;&gt;"",Multiple!$E$3&lt;&gt;""),(IF(AND(Multiple!B190&lt;&gt;"",Inference2!$D$10&lt;&gt;""),Multiple!B190*Inference2!$D$10,0)+(IF(AND(Multiple!C190&lt;&gt;"",Inference2!$D$11&lt;&gt;""),Multiple!C190*Inference2!$D$11,0)+(IF(AND(Multiple!D190&lt;&gt;"",Inference2!$D$12&lt;&gt;""),Multiple!D190*Inference2!$D$12,0)+(IF(AND(Multiple!E190&lt;&gt;"",Inference2!$D$13&lt;&gt;""),Multiple!E190*Inference2!$D$13,0)+(IF(AND(Multiple!F190&lt;&gt;"",Inference2!$D$14&lt;&gt;""),Multiple!F190*Inference2!$D$14,0)+(Inference2!$D$6)))))),"")</f>
        <v/>
      </c>
      <c r="D188" s="5" t="str">
        <f t="array" ref="D188">IF(B188&lt;&gt;"",(SUM(IF(B188&gt;Error,1,0))+1+(SUM(IF(B188=Error,1,0))-1)/2)/(n+1),"")</f>
        <v/>
      </c>
      <c r="E188" s="5" t="str">
        <f t="shared" si="4"/>
        <v/>
      </c>
      <c r="F188" s="1"/>
      <c r="G188" s="1"/>
      <c r="H188" s="1"/>
      <c r="I188" s="1"/>
      <c r="J188" s="1"/>
      <c r="K188" s="1"/>
      <c r="L188" s="113" t="str">
        <f t="shared" si="8"/>
        <v/>
      </c>
      <c r="M188" s="5" t="str">
        <f t="shared" si="7"/>
        <v/>
      </c>
      <c r="N188" s="112" t="str">
        <f>Multiple!H190</f>
        <v/>
      </c>
      <c r="O188" s="1"/>
      <c r="P188" s="1"/>
    </row>
    <row r="189" spans="2:16" ht="14" x14ac:dyDescent="0.15">
      <c r="B189" s="33" t="str">
        <f>IF(AND(Multiple!H191&lt;&gt;"",Multiple!B191&lt;&gt;"",Multiple!$E$3&lt;&gt;""),Multiple!H191-(IF(AND(Multiple!B191&lt;&gt;"",Inference2!$D$10&lt;&gt;""),Multiple!B191*Inference2!$D$10,0)+(IF(AND(Multiple!C191&lt;&gt;"",Inference2!$D$11&lt;&gt;""),Multiple!C191*Inference2!$D$11,0)+(IF(AND(Multiple!D191&lt;&gt;"",Inference2!$D$12&lt;&gt;""),Multiple!D191*Inference2!$D$12,0)+(IF(AND(Multiple!E191&lt;&gt;"",Inference2!$D$13&lt;&gt;""),Multiple!E191*Inference2!$D$13,0)+(IF(AND(Multiple!F191&lt;&gt;"",Inference2!$D$14&lt;&gt;""),Multiple!F191*Inference2!$D$14,0)+(Inference2!$D$6)))))),"")</f>
        <v/>
      </c>
      <c r="C189" s="33" t="str">
        <f>IF(AND(Multiple!H191&lt;&gt;"",Multiple!B191&lt;&gt;"",Multiple!$E$3&lt;&gt;""),(IF(AND(Multiple!B191&lt;&gt;"",Inference2!$D$10&lt;&gt;""),Multiple!B191*Inference2!$D$10,0)+(IF(AND(Multiple!C191&lt;&gt;"",Inference2!$D$11&lt;&gt;""),Multiple!C191*Inference2!$D$11,0)+(IF(AND(Multiple!D191&lt;&gt;"",Inference2!$D$12&lt;&gt;""),Multiple!D191*Inference2!$D$12,0)+(IF(AND(Multiple!E191&lt;&gt;"",Inference2!$D$13&lt;&gt;""),Multiple!E191*Inference2!$D$13,0)+(IF(AND(Multiple!F191&lt;&gt;"",Inference2!$D$14&lt;&gt;""),Multiple!F191*Inference2!$D$14,0)+(Inference2!$D$6)))))),"")</f>
        <v/>
      </c>
      <c r="D189" s="5" t="str">
        <f t="array" ref="D189">IF(B189&lt;&gt;"",(SUM(IF(B189&gt;Error,1,0))+1+(SUM(IF(B189=Error,1,0))-1)/2)/(n+1),"")</f>
        <v/>
      </c>
      <c r="E189" s="5" t="str">
        <f t="shared" si="4"/>
        <v/>
      </c>
      <c r="F189" s="1"/>
      <c r="G189" s="1"/>
      <c r="H189" s="1"/>
      <c r="I189" s="1"/>
      <c r="J189" s="1"/>
      <c r="K189" s="1"/>
      <c r="L189" s="113" t="str">
        <f t="shared" si="8"/>
        <v/>
      </c>
      <c r="M189" s="5" t="str">
        <f t="shared" si="7"/>
        <v/>
      </c>
      <c r="N189" s="112" t="str">
        <f>Multiple!H191</f>
        <v/>
      </c>
      <c r="O189" s="1"/>
      <c r="P189" s="1"/>
    </row>
    <row r="190" spans="2:16" ht="14" x14ac:dyDescent="0.15">
      <c r="B190" s="33" t="str">
        <f>IF(AND(Multiple!H192&lt;&gt;"",Multiple!B192&lt;&gt;"",Multiple!$E$3&lt;&gt;""),Multiple!H192-(IF(AND(Multiple!B192&lt;&gt;"",Inference2!$D$10&lt;&gt;""),Multiple!B192*Inference2!$D$10,0)+(IF(AND(Multiple!C192&lt;&gt;"",Inference2!$D$11&lt;&gt;""),Multiple!C192*Inference2!$D$11,0)+(IF(AND(Multiple!D192&lt;&gt;"",Inference2!$D$12&lt;&gt;""),Multiple!D192*Inference2!$D$12,0)+(IF(AND(Multiple!E192&lt;&gt;"",Inference2!$D$13&lt;&gt;""),Multiple!E192*Inference2!$D$13,0)+(IF(AND(Multiple!F192&lt;&gt;"",Inference2!$D$14&lt;&gt;""),Multiple!F192*Inference2!$D$14,0)+(Inference2!$D$6)))))),"")</f>
        <v/>
      </c>
      <c r="C190" s="33" t="str">
        <f>IF(AND(Multiple!H192&lt;&gt;"",Multiple!B192&lt;&gt;"",Multiple!$E$3&lt;&gt;""),(IF(AND(Multiple!B192&lt;&gt;"",Inference2!$D$10&lt;&gt;""),Multiple!B192*Inference2!$D$10,0)+(IF(AND(Multiple!C192&lt;&gt;"",Inference2!$D$11&lt;&gt;""),Multiple!C192*Inference2!$D$11,0)+(IF(AND(Multiple!D192&lt;&gt;"",Inference2!$D$12&lt;&gt;""),Multiple!D192*Inference2!$D$12,0)+(IF(AND(Multiple!E192&lt;&gt;"",Inference2!$D$13&lt;&gt;""),Multiple!E192*Inference2!$D$13,0)+(IF(AND(Multiple!F192&lt;&gt;"",Inference2!$D$14&lt;&gt;""),Multiple!F192*Inference2!$D$14,0)+(Inference2!$D$6)))))),"")</f>
        <v/>
      </c>
      <c r="D190" s="5" t="str">
        <f t="array" ref="D190">IF(B190&lt;&gt;"",(SUM(IF(B190&gt;Error,1,0))+1+(SUM(IF(B190=Error,1,0))-1)/2)/(n+1),"")</f>
        <v/>
      </c>
      <c r="E190" s="5" t="str">
        <f t="shared" si="4"/>
        <v/>
      </c>
      <c r="F190" s="1"/>
      <c r="G190" s="1"/>
      <c r="H190" s="1"/>
      <c r="I190" s="1"/>
      <c r="J190" s="1"/>
      <c r="K190" s="1"/>
      <c r="L190" s="113" t="str">
        <f t="shared" si="8"/>
        <v/>
      </c>
      <c r="M190" s="5" t="str">
        <f t="shared" si="7"/>
        <v/>
      </c>
      <c r="N190" s="112" t="str">
        <f>Multiple!H192</f>
        <v/>
      </c>
      <c r="O190" s="1"/>
      <c r="P190" s="1"/>
    </row>
    <row r="191" spans="2:16" ht="14" x14ac:dyDescent="0.15">
      <c r="B191" s="33" t="str">
        <f>IF(AND(Multiple!H193&lt;&gt;"",Multiple!B193&lt;&gt;"",Multiple!$E$3&lt;&gt;""),Multiple!H193-(IF(AND(Multiple!B193&lt;&gt;"",Inference2!$D$10&lt;&gt;""),Multiple!B193*Inference2!$D$10,0)+(IF(AND(Multiple!C193&lt;&gt;"",Inference2!$D$11&lt;&gt;""),Multiple!C193*Inference2!$D$11,0)+(IF(AND(Multiple!D193&lt;&gt;"",Inference2!$D$12&lt;&gt;""),Multiple!D193*Inference2!$D$12,0)+(IF(AND(Multiple!E193&lt;&gt;"",Inference2!$D$13&lt;&gt;""),Multiple!E193*Inference2!$D$13,0)+(IF(AND(Multiple!F193&lt;&gt;"",Inference2!$D$14&lt;&gt;""),Multiple!F193*Inference2!$D$14,0)+(Inference2!$D$6)))))),"")</f>
        <v/>
      </c>
      <c r="C191" s="33" t="str">
        <f>IF(AND(Multiple!H193&lt;&gt;"",Multiple!B193&lt;&gt;"",Multiple!$E$3&lt;&gt;""),(IF(AND(Multiple!B193&lt;&gt;"",Inference2!$D$10&lt;&gt;""),Multiple!B193*Inference2!$D$10,0)+(IF(AND(Multiple!C193&lt;&gt;"",Inference2!$D$11&lt;&gt;""),Multiple!C193*Inference2!$D$11,0)+(IF(AND(Multiple!D193&lt;&gt;"",Inference2!$D$12&lt;&gt;""),Multiple!D193*Inference2!$D$12,0)+(IF(AND(Multiple!E193&lt;&gt;"",Inference2!$D$13&lt;&gt;""),Multiple!E193*Inference2!$D$13,0)+(IF(AND(Multiple!F193&lt;&gt;"",Inference2!$D$14&lt;&gt;""),Multiple!F193*Inference2!$D$14,0)+(Inference2!$D$6)))))),"")</f>
        <v/>
      </c>
      <c r="D191" s="5" t="str">
        <f t="array" ref="D191">IF(B191&lt;&gt;"",(SUM(IF(B191&gt;Error,1,0))+1+(SUM(IF(B191=Error,1,0))-1)/2)/(n+1),"")</f>
        <v/>
      </c>
      <c r="E191" s="5" t="str">
        <f t="shared" si="4"/>
        <v/>
      </c>
      <c r="F191" s="1"/>
      <c r="G191" s="1"/>
      <c r="H191" s="1"/>
      <c r="I191" s="1"/>
      <c r="J191" s="1"/>
      <c r="K191" s="1"/>
      <c r="L191" s="113" t="str">
        <f t="shared" si="8"/>
        <v/>
      </c>
      <c r="M191" s="5" t="str">
        <f t="shared" si="7"/>
        <v/>
      </c>
      <c r="N191" s="112" t="str">
        <f>Multiple!H193</f>
        <v/>
      </c>
      <c r="O191" s="1"/>
      <c r="P191" s="1"/>
    </row>
    <row r="192" spans="2:16" ht="14" x14ac:dyDescent="0.15">
      <c r="B192" s="33" t="str">
        <f>IF(AND(Multiple!H194&lt;&gt;"",Multiple!B194&lt;&gt;"",Multiple!$E$3&lt;&gt;""),Multiple!H194-(IF(AND(Multiple!B194&lt;&gt;"",Inference2!$D$10&lt;&gt;""),Multiple!B194*Inference2!$D$10,0)+(IF(AND(Multiple!C194&lt;&gt;"",Inference2!$D$11&lt;&gt;""),Multiple!C194*Inference2!$D$11,0)+(IF(AND(Multiple!D194&lt;&gt;"",Inference2!$D$12&lt;&gt;""),Multiple!D194*Inference2!$D$12,0)+(IF(AND(Multiple!E194&lt;&gt;"",Inference2!$D$13&lt;&gt;""),Multiple!E194*Inference2!$D$13,0)+(IF(AND(Multiple!F194&lt;&gt;"",Inference2!$D$14&lt;&gt;""),Multiple!F194*Inference2!$D$14,0)+(Inference2!$D$6)))))),"")</f>
        <v/>
      </c>
      <c r="C192" s="33" t="str">
        <f>IF(AND(Multiple!H194&lt;&gt;"",Multiple!B194&lt;&gt;"",Multiple!$E$3&lt;&gt;""),(IF(AND(Multiple!B194&lt;&gt;"",Inference2!$D$10&lt;&gt;""),Multiple!B194*Inference2!$D$10,0)+(IF(AND(Multiple!C194&lt;&gt;"",Inference2!$D$11&lt;&gt;""),Multiple!C194*Inference2!$D$11,0)+(IF(AND(Multiple!D194&lt;&gt;"",Inference2!$D$12&lt;&gt;""),Multiple!D194*Inference2!$D$12,0)+(IF(AND(Multiple!E194&lt;&gt;"",Inference2!$D$13&lt;&gt;""),Multiple!E194*Inference2!$D$13,0)+(IF(AND(Multiple!F194&lt;&gt;"",Inference2!$D$14&lt;&gt;""),Multiple!F194*Inference2!$D$14,0)+(Inference2!$D$6)))))),"")</f>
        <v/>
      </c>
      <c r="D192" s="5" t="str">
        <f t="array" ref="D192">IF(B192&lt;&gt;"",(SUM(IF(B192&gt;Error,1,0))+1+(SUM(IF(B192=Error,1,0))-1)/2)/(n+1),"")</f>
        <v/>
      </c>
      <c r="E192" s="5" t="str">
        <f t="shared" si="4"/>
        <v/>
      </c>
      <c r="F192" s="1"/>
      <c r="G192" s="1"/>
      <c r="H192" s="1"/>
      <c r="I192" s="1"/>
      <c r="J192" s="1"/>
      <c r="K192" s="1"/>
      <c r="L192" s="113" t="str">
        <f t="shared" si="8"/>
        <v/>
      </c>
      <c r="M192" s="5" t="str">
        <f t="shared" si="7"/>
        <v/>
      </c>
      <c r="N192" s="112" t="str">
        <f>Multiple!H194</f>
        <v/>
      </c>
      <c r="O192" s="1"/>
      <c r="P192" s="1"/>
    </row>
    <row r="193" spans="1:16" ht="14" x14ac:dyDescent="0.15">
      <c r="B193" s="33" t="str">
        <f>IF(AND(Multiple!H195&lt;&gt;"",Multiple!B195&lt;&gt;"",Multiple!$E$3&lt;&gt;""),Multiple!H195-(IF(AND(Multiple!B195&lt;&gt;"",Inference2!$D$10&lt;&gt;""),Multiple!B195*Inference2!$D$10,0)+(IF(AND(Multiple!C195&lt;&gt;"",Inference2!$D$11&lt;&gt;""),Multiple!C195*Inference2!$D$11,0)+(IF(AND(Multiple!D195&lt;&gt;"",Inference2!$D$12&lt;&gt;""),Multiple!D195*Inference2!$D$12,0)+(IF(AND(Multiple!E195&lt;&gt;"",Inference2!$D$13&lt;&gt;""),Multiple!E195*Inference2!$D$13,0)+(IF(AND(Multiple!F195&lt;&gt;"",Inference2!$D$14&lt;&gt;""),Multiple!F195*Inference2!$D$14,0)+(Inference2!$D$6)))))),"")</f>
        <v/>
      </c>
      <c r="C193" s="33" t="str">
        <f>IF(AND(Multiple!H195&lt;&gt;"",Multiple!B195&lt;&gt;"",Multiple!$E$3&lt;&gt;""),(IF(AND(Multiple!B195&lt;&gt;"",Inference2!$D$10&lt;&gt;""),Multiple!B195*Inference2!$D$10,0)+(IF(AND(Multiple!C195&lt;&gt;"",Inference2!$D$11&lt;&gt;""),Multiple!C195*Inference2!$D$11,0)+(IF(AND(Multiple!D195&lt;&gt;"",Inference2!$D$12&lt;&gt;""),Multiple!D195*Inference2!$D$12,0)+(IF(AND(Multiple!E195&lt;&gt;"",Inference2!$D$13&lt;&gt;""),Multiple!E195*Inference2!$D$13,0)+(IF(AND(Multiple!F195&lt;&gt;"",Inference2!$D$14&lt;&gt;""),Multiple!F195*Inference2!$D$14,0)+(Inference2!$D$6)))))),"")</f>
        <v/>
      </c>
      <c r="D193" s="5" t="str">
        <f t="array" ref="D193">IF(B193&lt;&gt;"",(SUM(IF(B193&gt;Error,1,0))+1+(SUM(IF(B193=Error,1,0))-1)/2)/(n+1),"")</f>
        <v/>
      </c>
      <c r="E193" s="5" t="str">
        <f t="shared" si="4"/>
        <v/>
      </c>
      <c r="F193" s="1"/>
      <c r="G193" s="1"/>
      <c r="H193" s="1"/>
      <c r="I193" s="1"/>
      <c r="J193" s="1"/>
      <c r="K193" s="1"/>
      <c r="L193" s="113" t="str">
        <f t="shared" si="8"/>
        <v/>
      </c>
      <c r="M193" s="5" t="str">
        <f t="shared" si="7"/>
        <v/>
      </c>
      <c r="N193" s="112" t="str">
        <f>Multiple!H195</f>
        <v/>
      </c>
      <c r="O193" s="1"/>
      <c r="P193" s="1"/>
    </row>
    <row r="194" spans="1:16" ht="14" x14ac:dyDescent="0.15">
      <c r="B194" s="33" t="str">
        <f>IF(AND(Multiple!H196&lt;&gt;"",Multiple!B196&lt;&gt;"",Multiple!$E$3&lt;&gt;""),Multiple!H196-(IF(AND(Multiple!B196&lt;&gt;"",Inference2!$D$10&lt;&gt;""),Multiple!B196*Inference2!$D$10,0)+(IF(AND(Multiple!C196&lt;&gt;"",Inference2!$D$11&lt;&gt;""),Multiple!C196*Inference2!$D$11,0)+(IF(AND(Multiple!D196&lt;&gt;"",Inference2!$D$12&lt;&gt;""),Multiple!D196*Inference2!$D$12,0)+(IF(AND(Multiple!E196&lt;&gt;"",Inference2!$D$13&lt;&gt;""),Multiple!E196*Inference2!$D$13,0)+(IF(AND(Multiple!F196&lt;&gt;"",Inference2!$D$14&lt;&gt;""),Multiple!F196*Inference2!$D$14,0)+(Inference2!$D$6)))))),"")</f>
        <v/>
      </c>
      <c r="C194" s="33" t="str">
        <f>IF(AND(Multiple!H196&lt;&gt;"",Multiple!B196&lt;&gt;"",Multiple!$E$3&lt;&gt;""),(IF(AND(Multiple!B196&lt;&gt;"",Inference2!$D$10&lt;&gt;""),Multiple!B196*Inference2!$D$10,0)+(IF(AND(Multiple!C196&lt;&gt;"",Inference2!$D$11&lt;&gt;""),Multiple!C196*Inference2!$D$11,0)+(IF(AND(Multiple!D196&lt;&gt;"",Inference2!$D$12&lt;&gt;""),Multiple!D196*Inference2!$D$12,0)+(IF(AND(Multiple!E196&lt;&gt;"",Inference2!$D$13&lt;&gt;""),Multiple!E196*Inference2!$D$13,0)+(IF(AND(Multiple!F196&lt;&gt;"",Inference2!$D$14&lt;&gt;""),Multiple!F196*Inference2!$D$14,0)+(Inference2!$D$6)))))),"")</f>
        <v/>
      </c>
      <c r="D194" s="5" t="str">
        <f t="array" ref="D194">IF(B194&lt;&gt;"",(SUM(IF(B194&gt;Error,1,0))+1+(SUM(IF(B194=Error,1,0))-1)/2)/(n+1),"")</f>
        <v/>
      </c>
      <c r="E194" s="5" t="str">
        <f t="shared" si="4"/>
        <v/>
      </c>
      <c r="F194" s="1"/>
      <c r="G194" s="1"/>
      <c r="H194" s="1"/>
      <c r="I194" s="1"/>
      <c r="J194" s="1"/>
      <c r="K194" s="1"/>
      <c r="L194" s="113" t="str">
        <f t="shared" si="8"/>
        <v/>
      </c>
      <c r="M194" s="5" t="str">
        <f t="shared" si="7"/>
        <v/>
      </c>
      <c r="N194" s="112" t="str">
        <f>Multiple!H196</f>
        <v/>
      </c>
      <c r="O194" s="1"/>
      <c r="P194" s="1"/>
    </row>
    <row r="195" spans="1:16" ht="14" x14ac:dyDescent="0.15">
      <c r="B195" s="33" t="str">
        <f>IF(AND(Multiple!H197&lt;&gt;"",Multiple!B197&lt;&gt;"",Multiple!$E$3&lt;&gt;""),Multiple!H197-(IF(AND(Multiple!B197&lt;&gt;"",Inference2!$D$10&lt;&gt;""),Multiple!B197*Inference2!$D$10,0)+(IF(AND(Multiple!C197&lt;&gt;"",Inference2!$D$11&lt;&gt;""),Multiple!C197*Inference2!$D$11,0)+(IF(AND(Multiple!D197&lt;&gt;"",Inference2!$D$12&lt;&gt;""),Multiple!D197*Inference2!$D$12,0)+(IF(AND(Multiple!E197&lt;&gt;"",Inference2!$D$13&lt;&gt;""),Multiple!E197*Inference2!$D$13,0)+(IF(AND(Multiple!F197&lt;&gt;"",Inference2!$D$14&lt;&gt;""),Multiple!F197*Inference2!$D$14,0)+(Inference2!$D$6)))))),"")</f>
        <v/>
      </c>
      <c r="C195" s="33" t="str">
        <f>IF(AND(Multiple!H197&lt;&gt;"",Multiple!B197&lt;&gt;"",Multiple!$E$3&lt;&gt;""),(IF(AND(Multiple!B197&lt;&gt;"",Inference2!$D$10&lt;&gt;""),Multiple!B197*Inference2!$D$10,0)+(IF(AND(Multiple!C197&lt;&gt;"",Inference2!$D$11&lt;&gt;""),Multiple!C197*Inference2!$D$11,0)+(IF(AND(Multiple!D197&lt;&gt;"",Inference2!$D$12&lt;&gt;""),Multiple!D197*Inference2!$D$12,0)+(IF(AND(Multiple!E197&lt;&gt;"",Inference2!$D$13&lt;&gt;""),Multiple!E197*Inference2!$D$13,0)+(IF(AND(Multiple!F197&lt;&gt;"",Inference2!$D$14&lt;&gt;""),Multiple!F197*Inference2!$D$14,0)+(Inference2!$D$6)))))),"")</f>
        <v/>
      </c>
      <c r="D195" s="5" t="str">
        <f t="array" ref="D195">IF(B195&lt;&gt;"",(SUM(IF(B195&gt;Error,1,0))+1+(SUM(IF(B195=Error,1,0))-1)/2)/(n+1),"")</f>
        <v/>
      </c>
      <c r="E195" s="5" t="str">
        <f t="shared" si="4"/>
        <v/>
      </c>
      <c r="F195" s="1"/>
      <c r="G195" s="1"/>
      <c r="H195" s="1"/>
      <c r="I195" s="1"/>
      <c r="J195" s="1"/>
      <c r="K195" s="1"/>
      <c r="L195" s="113" t="str">
        <f t="shared" si="8"/>
        <v/>
      </c>
      <c r="M195" s="5" t="str">
        <f t="shared" si="7"/>
        <v/>
      </c>
      <c r="N195" s="112" t="str">
        <f>Multiple!H197</f>
        <v/>
      </c>
      <c r="O195" s="1"/>
      <c r="P195" s="1"/>
    </row>
    <row r="196" spans="1:16" ht="14" x14ac:dyDescent="0.15">
      <c r="B196" s="33" t="str">
        <f>IF(AND(Multiple!H198&lt;&gt;"",Multiple!B198&lt;&gt;"",Multiple!$E$3&lt;&gt;""),Multiple!H198-(IF(AND(Multiple!B198&lt;&gt;"",Inference2!$D$10&lt;&gt;""),Multiple!B198*Inference2!$D$10,0)+(IF(AND(Multiple!C198&lt;&gt;"",Inference2!$D$11&lt;&gt;""),Multiple!C198*Inference2!$D$11,0)+(IF(AND(Multiple!D198&lt;&gt;"",Inference2!$D$12&lt;&gt;""),Multiple!D198*Inference2!$D$12,0)+(IF(AND(Multiple!E198&lt;&gt;"",Inference2!$D$13&lt;&gt;""),Multiple!E198*Inference2!$D$13,0)+(IF(AND(Multiple!F198&lt;&gt;"",Inference2!$D$14&lt;&gt;""),Multiple!F198*Inference2!$D$14,0)+(Inference2!$D$6)))))),"")</f>
        <v/>
      </c>
      <c r="C196" s="33" t="str">
        <f>IF(AND(Multiple!H198&lt;&gt;"",Multiple!B198&lt;&gt;"",Multiple!$E$3&lt;&gt;""),(IF(AND(Multiple!B198&lt;&gt;"",Inference2!$D$10&lt;&gt;""),Multiple!B198*Inference2!$D$10,0)+(IF(AND(Multiple!C198&lt;&gt;"",Inference2!$D$11&lt;&gt;""),Multiple!C198*Inference2!$D$11,0)+(IF(AND(Multiple!D198&lt;&gt;"",Inference2!$D$12&lt;&gt;""),Multiple!D198*Inference2!$D$12,0)+(IF(AND(Multiple!E198&lt;&gt;"",Inference2!$D$13&lt;&gt;""),Multiple!E198*Inference2!$D$13,0)+(IF(AND(Multiple!F198&lt;&gt;"",Inference2!$D$14&lt;&gt;""),Multiple!F198*Inference2!$D$14,0)+(Inference2!$D$6)))))),"")</f>
        <v/>
      </c>
      <c r="D196" s="5" t="str">
        <f t="array" ref="D196">IF(B196&lt;&gt;"",(SUM(IF(B196&gt;Error,1,0))+1+(SUM(IF(B196=Error,1,0))-1)/2)/(n+1),"")</f>
        <v/>
      </c>
      <c r="E196" s="5" t="str">
        <f t="shared" si="4"/>
        <v/>
      </c>
      <c r="F196" s="1"/>
      <c r="G196" s="1"/>
      <c r="H196" s="1"/>
      <c r="I196" s="1"/>
      <c r="J196" s="1"/>
      <c r="K196" s="1"/>
      <c r="L196" s="113" t="str">
        <f t="shared" si="8"/>
        <v/>
      </c>
      <c r="M196" s="5" t="str">
        <f t="shared" si="7"/>
        <v/>
      </c>
      <c r="N196" s="112" t="str">
        <f>Multiple!H198</f>
        <v/>
      </c>
      <c r="O196" s="1"/>
      <c r="P196" s="1"/>
    </row>
    <row r="197" spans="1:16" ht="14" x14ac:dyDescent="0.15">
      <c r="B197" s="33" t="str">
        <f>IF(AND(Multiple!H199&lt;&gt;"",Multiple!B199&lt;&gt;"",Multiple!$E$3&lt;&gt;""),Multiple!H199-(IF(AND(Multiple!B199&lt;&gt;"",Inference2!$D$10&lt;&gt;""),Multiple!B199*Inference2!$D$10,0)+(IF(AND(Multiple!C199&lt;&gt;"",Inference2!$D$11&lt;&gt;""),Multiple!C199*Inference2!$D$11,0)+(IF(AND(Multiple!D199&lt;&gt;"",Inference2!$D$12&lt;&gt;""),Multiple!D199*Inference2!$D$12,0)+(IF(AND(Multiple!E199&lt;&gt;"",Inference2!$D$13&lt;&gt;""),Multiple!E199*Inference2!$D$13,0)+(IF(AND(Multiple!F199&lt;&gt;"",Inference2!$D$14&lt;&gt;""),Multiple!F199*Inference2!$D$14,0)+(Inference2!$D$6)))))),"")</f>
        <v/>
      </c>
      <c r="C197" s="33" t="str">
        <f>IF(AND(Multiple!H199&lt;&gt;"",Multiple!B199&lt;&gt;"",Multiple!$E$3&lt;&gt;""),(IF(AND(Multiple!B199&lt;&gt;"",Inference2!$D$10&lt;&gt;""),Multiple!B199*Inference2!$D$10,0)+(IF(AND(Multiple!C199&lt;&gt;"",Inference2!$D$11&lt;&gt;""),Multiple!C199*Inference2!$D$11,0)+(IF(AND(Multiple!D199&lt;&gt;"",Inference2!$D$12&lt;&gt;""),Multiple!D199*Inference2!$D$12,0)+(IF(AND(Multiple!E199&lt;&gt;"",Inference2!$D$13&lt;&gt;""),Multiple!E199*Inference2!$D$13,0)+(IF(AND(Multiple!F199&lt;&gt;"",Inference2!$D$14&lt;&gt;""),Multiple!F199*Inference2!$D$14,0)+(Inference2!$D$6)))))),"")</f>
        <v/>
      </c>
      <c r="D197" s="5" t="str">
        <f t="array" ref="D197">IF(B197&lt;&gt;"",(SUM(IF(B197&gt;Error,1,0))+1+(SUM(IF(B197=Error,1,0))-1)/2)/(n+1),"")</f>
        <v/>
      </c>
      <c r="E197" s="5" t="str">
        <f t="shared" si="4"/>
        <v/>
      </c>
      <c r="F197" s="1"/>
      <c r="G197" s="1"/>
      <c r="H197" s="1"/>
      <c r="I197" s="1"/>
      <c r="J197" s="1"/>
      <c r="K197" s="1"/>
      <c r="L197" s="113" t="str">
        <f t="shared" si="8"/>
        <v/>
      </c>
      <c r="M197" s="5" t="str">
        <f t="shared" si="7"/>
        <v/>
      </c>
      <c r="N197" s="112" t="str">
        <f>Multiple!H199</f>
        <v/>
      </c>
      <c r="O197" s="1"/>
      <c r="P197" s="1"/>
    </row>
    <row r="198" spans="1:16" ht="14" x14ac:dyDescent="0.15">
      <c r="B198" s="33" t="str">
        <f>IF(AND(Multiple!H200&lt;&gt;"",Multiple!B200&lt;&gt;"",Multiple!$E$3&lt;&gt;""),Multiple!H200-(IF(AND(Multiple!B200&lt;&gt;"",Inference2!$D$10&lt;&gt;""),Multiple!B200*Inference2!$D$10,0)+(IF(AND(Multiple!C200&lt;&gt;"",Inference2!$D$11&lt;&gt;""),Multiple!C200*Inference2!$D$11,0)+(IF(AND(Multiple!D200&lt;&gt;"",Inference2!$D$12&lt;&gt;""),Multiple!D200*Inference2!$D$12,0)+(IF(AND(Multiple!E200&lt;&gt;"",Inference2!$D$13&lt;&gt;""),Multiple!E200*Inference2!$D$13,0)+(IF(AND(Multiple!F200&lt;&gt;"",Inference2!$D$14&lt;&gt;""),Multiple!F200*Inference2!$D$14,0)+(Inference2!$D$6)))))),"")</f>
        <v/>
      </c>
      <c r="C198" s="33" t="str">
        <f>IF(AND(Multiple!H200&lt;&gt;"",Multiple!B200&lt;&gt;"",Multiple!$E$3&lt;&gt;""),(IF(AND(Multiple!B200&lt;&gt;"",Inference2!$D$10&lt;&gt;""),Multiple!B200*Inference2!$D$10,0)+(IF(AND(Multiple!C200&lt;&gt;"",Inference2!$D$11&lt;&gt;""),Multiple!C200*Inference2!$D$11,0)+(IF(AND(Multiple!D200&lt;&gt;"",Inference2!$D$12&lt;&gt;""),Multiple!D200*Inference2!$D$12,0)+(IF(AND(Multiple!E200&lt;&gt;"",Inference2!$D$13&lt;&gt;""),Multiple!E200*Inference2!$D$13,0)+(IF(AND(Multiple!F200&lt;&gt;"",Inference2!$D$14&lt;&gt;""),Multiple!F200*Inference2!$D$14,0)+(Inference2!$D$6)))))),"")</f>
        <v/>
      </c>
      <c r="D198" s="5" t="str">
        <f t="array" ref="D198">IF(B198&lt;&gt;"",(SUM(IF(B198&gt;Error,1,0))+1+(SUM(IF(B198=Error,1,0))-1)/2)/(n+1),"")</f>
        <v/>
      </c>
      <c r="E198" s="5" t="str">
        <f t="shared" si="4"/>
        <v/>
      </c>
      <c r="F198" s="1"/>
      <c r="G198" s="1"/>
      <c r="H198" s="1"/>
      <c r="I198" s="1"/>
      <c r="J198" s="1"/>
      <c r="K198" s="1"/>
      <c r="L198" s="113" t="str">
        <f t="shared" si="8"/>
        <v/>
      </c>
      <c r="M198" s="5" t="str">
        <f t="shared" ref="M198:M256" si="9">IF(B198&lt;&gt;"",B198/STDEV($B$5:$B$255),"")</f>
        <v/>
      </c>
      <c r="N198" s="112" t="str">
        <f>Multiple!H200</f>
        <v/>
      </c>
      <c r="O198" s="1"/>
      <c r="P198" s="1"/>
    </row>
    <row r="199" spans="1:16" ht="14" x14ac:dyDescent="0.15">
      <c r="B199" s="33" t="str">
        <f>IF(AND(Multiple!H201&lt;&gt;"",Multiple!B201&lt;&gt;"",Multiple!$E$3&lt;&gt;""),Multiple!H201-(IF(AND(Multiple!B201&lt;&gt;"",Inference2!$D$10&lt;&gt;""),Multiple!B201*Inference2!$D$10,0)+(IF(AND(Multiple!C201&lt;&gt;"",Inference2!$D$11&lt;&gt;""),Multiple!C201*Inference2!$D$11,0)+(IF(AND(Multiple!D201&lt;&gt;"",Inference2!$D$12&lt;&gt;""),Multiple!D201*Inference2!$D$12,0)+(IF(AND(Multiple!E201&lt;&gt;"",Inference2!$D$13&lt;&gt;""),Multiple!E201*Inference2!$D$13,0)+(IF(AND(Multiple!F201&lt;&gt;"",Inference2!$D$14&lt;&gt;""),Multiple!F201*Inference2!$D$14,0)+(Inference2!$D$6)))))),"")</f>
        <v/>
      </c>
      <c r="C199" s="33" t="str">
        <f>IF(AND(Multiple!H201&lt;&gt;"",Multiple!B201&lt;&gt;"",Multiple!$E$3&lt;&gt;""),(IF(AND(Multiple!B201&lt;&gt;"",Inference2!$D$10&lt;&gt;""),Multiple!B201*Inference2!$D$10,0)+(IF(AND(Multiple!C201&lt;&gt;"",Inference2!$D$11&lt;&gt;""),Multiple!C201*Inference2!$D$11,0)+(IF(AND(Multiple!D201&lt;&gt;"",Inference2!$D$12&lt;&gt;""),Multiple!D201*Inference2!$D$12,0)+(IF(AND(Multiple!E201&lt;&gt;"",Inference2!$D$13&lt;&gt;""),Multiple!E201*Inference2!$D$13,0)+(IF(AND(Multiple!F201&lt;&gt;"",Inference2!$D$14&lt;&gt;""),Multiple!F201*Inference2!$D$14,0)+(Inference2!$D$6)))))),"")</f>
        <v/>
      </c>
      <c r="D199" s="5" t="str">
        <f t="array" ref="D199">IF(B199&lt;&gt;"",(SUM(IF(B199&gt;Error,1,0))+1+(SUM(IF(B199=Error,1,0))-1)/2)/(n+1),"")</f>
        <v/>
      </c>
      <c r="E199" s="5" t="str">
        <f t="shared" si="4"/>
        <v/>
      </c>
      <c r="F199" s="1"/>
      <c r="G199" s="1"/>
      <c r="H199" s="1"/>
      <c r="I199" s="1"/>
      <c r="J199" s="1"/>
      <c r="K199" s="1"/>
      <c r="L199" s="113" t="str">
        <f t="shared" si="8"/>
        <v/>
      </c>
      <c r="M199" s="5" t="str">
        <f t="shared" si="9"/>
        <v/>
      </c>
      <c r="N199" s="112" t="str">
        <f>Multiple!H201</f>
        <v/>
      </c>
      <c r="O199" s="1"/>
      <c r="P199" s="1"/>
    </row>
    <row r="200" spans="1:16" ht="14" x14ac:dyDescent="0.15">
      <c r="B200" s="33" t="str">
        <f>IF(AND(Multiple!H202&lt;&gt;"",Multiple!B202&lt;&gt;"",Multiple!$E$3&lt;&gt;""),Multiple!H202-(IF(AND(Multiple!B202&lt;&gt;"",Inference2!$D$10&lt;&gt;""),Multiple!B202*Inference2!$D$10,0)+(IF(AND(Multiple!C202&lt;&gt;"",Inference2!$D$11&lt;&gt;""),Multiple!C202*Inference2!$D$11,0)+(IF(AND(Multiple!D202&lt;&gt;"",Inference2!$D$12&lt;&gt;""),Multiple!D202*Inference2!$D$12,0)+(IF(AND(Multiple!E202&lt;&gt;"",Inference2!$D$13&lt;&gt;""),Multiple!E202*Inference2!$D$13,0)+(IF(AND(Multiple!F202&lt;&gt;"",Inference2!$D$14&lt;&gt;""),Multiple!F202*Inference2!$D$14,0)+(Inference2!$D$6)))))),"")</f>
        <v/>
      </c>
      <c r="C200" s="33" t="str">
        <f>IF(AND(Multiple!H202&lt;&gt;"",Multiple!B202&lt;&gt;"",Multiple!$E$3&lt;&gt;""),(IF(AND(Multiple!B202&lt;&gt;"",Inference2!$D$10&lt;&gt;""),Multiple!B202*Inference2!$D$10,0)+(IF(AND(Multiple!C202&lt;&gt;"",Inference2!$D$11&lt;&gt;""),Multiple!C202*Inference2!$D$11,0)+(IF(AND(Multiple!D202&lt;&gt;"",Inference2!$D$12&lt;&gt;""),Multiple!D202*Inference2!$D$12,0)+(IF(AND(Multiple!E202&lt;&gt;"",Inference2!$D$13&lt;&gt;""),Multiple!E202*Inference2!$D$13,0)+(IF(AND(Multiple!F202&lt;&gt;"",Inference2!$D$14&lt;&gt;""),Multiple!F202*Inference2!$D$14,0)+(Inference2!$D$6)))))),"")</f>
        <v/>
      </c>
      <c r="D200" s="5" t="str">
        <f t="array" ref="D200">IF(B200&lt;&gt;"",(SUM(IF(B200&gt;Error,1,0))+1+(SUM(IF(B200=Error,1,0))-1)/2)/(n+1),"")</f>
        <v/>
      </c>
      <c r="E200" s="5" t="str">
        <f t="shared" si="4"/>
        <v/>
      </c>
      <c r="F200" s="1"/>
      <c r="G200" s="1"/>
      <c r="H200" s="1"/>
      <c r="I200" s="1"/>
      <c r="J200" s="1"/>
      <c r="K200" s="1"/>
      <c r="L200" s="113" t="str">
        <f t="shared" ref="L200:L256" si="10">IF(M200&lt;&gt;"",IF(ABS(M200)&gt;=2.6,"Check",""),"")</f>
        <v/>
      </c>
      <c r="M200" s="5" t="str">
        <f t="shared" si="9"/>
        <v/>
      </c>
      <c r="N200" s="112" t="str">
        <f>Multiple!H202</f>
        <v/>
      </c>
      <c r="O200" s="1"/>
      <c r="P200" s="1"/>
    </row>
    <row r="201" spans="1:16" ht="14" x14ac:dyDescent="0.15">
      <c r="B201" s="33" t="str">
        <f>IF(AND(Multiple!H203&lt;&gt;"",Multiple!B203&lt;&gt;"",Multiple!$E$3&lt;&gt;""),Multiple!H203-(IF(AND(Multiple!B203&lt;&gt;"",Inference2!$D$10&lt;&gt;""),Multiple!B203*Inference2!$D$10,0)+(IF(AND(Multiple!C203&lt;&gt;"",Inference2!$D$11&lt;&gt;""),Multiple!C203*Inference2!$D$11,0)+(IF(AND(Multiple!D203&lt;&gt;"",Inference2!$D$12&lt;&gt;""),Multiple!D203*Inference2!$D$12,0)+(IF(AND(Multiple!E203&lt;&gt;"",Inference2!$D$13&lt;&gt;""),Multiple!E203*Inference2!$D$13,0)+(IF(AND(Multiple!F203&lt;&gt;"",Inference2!$D$14&lt;&gt;""),Multiple!F203*Inference2!$D$14,0)+(Inference2!$D$6)))))),"")</f>
        <v/>
      </c>
      <c r="C201" s="33" t="str">
        <f>IF(AND(Multiple!H203&lt;&gt;"",Multiple!B203&lt;&gt;"",Multiple!$E$3&lt;&gt;""),(IF(AND(Multiple!B203&lt;&gt;"",Inference2!$D$10&lt;&gt;""),Multiple!B203*Inference2!$D$10,0)+(IF(AND(Multiple!C203&lt;&gt;"",Inference2!$D$11&lt;&gt;""),Multiple!C203*Inference2!$D$11,0)+(IF(AND(Multiple!D203&lt;&gt;"",Inference2!$D$12&lt;&gt;""),Multiple!D203*Inference2!$D$12,0)+(IF(AND(Multiple!E203&lt;&gt;"",Inference2!$D$13&lt;&gt;""),Multiple!E203*Inference2!$D$13,0)+(IF(AND(Multiple!F203&lt;&gt;"",Inference2!$D$14&lt;&gt;""),Multiple!F203*Inference2!$D$14,0)+(Inference2!$D$6)))))),"")</f>
        <v/>
      </c>
      <c r="D201" s="5" t="str">
        <f t="array" ref="D201">IF(B201&lt;&gt;"",(SUM(IF(B201&gt;Error,1,0))+1+(SUM(IF(B201=Error,1,0))-1)/2)/(n+1),"")</f>
        <v/>
      </c>
      <c r="E201" s="5" t="str">
        <f t="shared" si="4"/>
        <v/>
      </c>
      <c r="F201" s="1"/>
      <c r="G201" s="1"/>
      <c r="H201" s="1"/>
      <c r="I201" s="1"/>
      <c r="J201" s="1"/>
      <c r="K201" s="1"/>
      <c r="L201" s="113" t="str">
        <f t="shared" si="10"/>
        <v/>
      </c>
      <c r="M201" s="5" t="str">
        <f t="shared" si="9"/>
        <v/>
      </c>
      <c r="N201" s="112" t="str">
        <f>Multiple!H203</f>
        <v/>
      </c>
      <c r="O201" s="1"/>
      <c r="P201" s="1"/>
    </row>
    <row r="202" spans="1:16" ht="14" x14ac:dyDescent="0.15">
      <c r="B202" s="33" t="str">
        <f>IF(AND(Multiple!H204&lt;&gt;"",Multiple!B204&lt;&gt;"",Multiple!$E$3&lt;&gt;""),Multiple!H204-(IF(AND(Multiple!B204&lt;&gt;"",Inference2!$D$10&lt;&gt;""),Multiple!B204*Inference2!$D$10,0)+(IF(AND(Multiple!C204&lt;&gt;"",Inference2!$D$11&lt;&gt;""),Multiple!C204*Inference2!$D$11,0)+(IF(AND(Multiple!D204&lt;&gt;"",Inference2!$D$12&lt;&gt;""),Multiple!D204*Inference2!$D$12,0)+(IF(AND(Multiple!E204&lt;&gt;"",Inference2!$D$13&lt;&gt;""),Multiple!E204*Inference2!$D$13,0)+(IF(AND(Multiple!F204&lt;&gt;"",Inference2!$D$14&lt;&gt;""),Multiple!F204*Inference2!$D$14,0)+(Inference2!$D$6)))))),"")</f>
        <v/>
      </c>
      <c r="C202" s="33" t="str">
        <f>IF(AND(Multiple!H204&lt;&gt;"",Multiple!B204&lt;&gt;"",Multiple!$E$3&lt;&gt;""),(IF(AND(Multiple!B204&lt;&gt;"",Inference2!$D$10&lt;&gt;""),Multiple!B204*Inference2!$D$10,0)+(IF(AND(Multiple!C204&lt;&gt;"",Inference2!$D$11&lt;&gt;""),Multiple!C204*Inference2!$D$11,0)+(IF(AND(Multiple!D204&lt;&gt;"",Inference2!$D$12&lt;&gt;""),Multiple!D204*Inference2!$D$12,0)+(IF(AND(Multiple!E204&lt;&gt;"",Inference2!$D$13&lt;&gt;""),Multiple!E204*Inference2!$D$13,0)+(IF(AND(Multiple!F204&lt;&gt;"",Inference2!$D$14&lt;&gt;""),Multiple!F204*Inference2!$D$14,0)+(Inference2!$D$6)))))),"")</f>
        <v/>
      </c>
      <c r="D202" s="5" t="str">
        <f t="array" ref="D202">IF(B202&lt;&gt;"",(SUM(IF(B202&gt;Error,1,0))+1+(SUM(IF(B202=Error,1,0))-1)/2)/(n+1),"")</f>
        <v/>
      </c>
      <c r="E202" s="5" t="str">
        <f t="shared" si="4"/>
        <v/>
      </c>
      <c r="F202" s="1"/>
      <c r="G202" s="1"/>
      <c r="H202" s="1"/>
      <c r="I202" s="1"/>
      <c r="J202" s="1"/>
      <c r="K202" s="1"/>
      <c r="L202" s="113" t="str">
        <f t="shared" si="10"/>
        <v/>
      </c>
      <c r="M202" s="5" t="str">
        <f t="shared" si="9"/>
        <v/>
      </c>
      <c r="N202" s="112" t="str">
        <f>Multiple!H204</f>
        <v/>
      </c>
      <c r="O202" s="1"/>
      <c r="P202" s="1"/>
    </row>
    <row r="203" spans="1:16" ht="14" x14ac:dyDescent="0.15">
      <c r="B203" s="33" t="str">
        <f>IF(AND(Multiple!H205&lt;&gt;"",Multiple!B205&lt;&gt;"",Multiple!$E$3&lt;&gt;""),Multiple!H205-(IF(AND(Multiple!B205&lt;&gt;"",Inference2!$D$10&lt;&gt;""),Multiple!B205*Inference2!$D$10,0)+(IF(AND(Multiple!C205&lt;&gt;"",Inference2!$D$11&lt;&gt;""),Multiple!C205*Inference2!$D$11,0)+(IF(AND(Multiple!D205&lt;&gt;"",Inference2!$D$12&lt;&gt;""),Multiple!D205*Inference2!$D$12,0)+(IF(AND(Multiple!E205&lt;&gt;"",Inference2!$D$13&lt;&gt;""),Multiple!E205*Inference2!$D$13,0)+(IF(AND(Multiple!F205&lt;&gt;"",Inference2!$D$14&lt;&gt;""),Multiple!F205*Inference2!$D$14,0)+(Inference2!$D$6)))))),"")</f>
        <v/>
      </c>
      <c r="C203" s="33" t="str">
        <f>IF(AND(Multiple!H205&lt;&gt;"",Multiple!B205&lt;&gt;"",Multiple!$E$3&lt;&gt;""),(IF(AND(Multiple!B205&lt;&gt;"",Inference2!$D$10&lt;&gt;""),Multiple!B205*Inference2!$D$10,0)+(IF(AND(Multiple!C205&lt;&gt;"",Inference2!$D$11&lt;&gt;""),Multiple!C205*Inference2!$D$11,0)+(IF(AND(Multiple!D205&lt;&gt;"",Inference2!$D$12&lt;&gt;""),Multiple!D205*Inference2!$D$12,0)+(IF(AND(Multiple!E205&lt;&gt;"",Inference2!$D$13&lt;&gt;""),Multiple!E205*Inference2!$D$13,0)+(IF(AND(Multiple!F205&lt;&gt;"",Inference2!$D$14&lt;&gt;""),Multiple!F205*Inference2!$D$14,0)+(Inference2!$D$6)))))),"")</f>
        <v/>
      </c>
      <c r="D203" s="5" t="str">
        <f t="array" ref="D203">IF(B203&lt;&gt;"",(SUM(IF(B203&gt;Error,1,0))+1+(SUM(IF(B203=Error,1,0))-1)/2)/(n+1),"")</f>
        <v/>
      </c>
      <c r="E203" s="5" t="str">
        <f t="shared" si="4"/>
        <v/>
      </c>
      <c r="F203" s="1"/>
      <c r="G203" s="1"/>
      <c r="H203" s="1"/>
      <c r="I203" s="1"/>
      <c r="J203" s="1"/>
      <c r="K203" s="1"/>
      <c r="L203" s="113" t="str">
        <f t="shared" si="10"/>
        <v/>
      </c>
      <c r="M203" s="5" t="str">
        <f t="shared" si="9"/>
        <v/>
      </c>
      <c r="N203" s="112" t="str">
        <f>Multiple!H205</f>
        <v/>
      </c>
      <c r="O203" s="1"/>
      <c r="P203" s="1"/>
    </row>
    <row r="204" spans="1:16" ht="14" x14ac:dyDescent="0.15">
      <c r="B204" s="33" t="str">
        <f>IF(AND(Multiple!H206&lt;&gt;"",Multiple!B206&lt;&gt;"",Multiple!$E$3&lt;&gt;""),Multiple!H206-(IF(AND(Multiple!B206&lt;&gt;"",Inference2!$D$10&lt;&gt;""),Multiple!B206*Inference2!$D$10,0)+(IF(AND(Multiple!C206&lt;&gt;"",Inference2!$D$11&lt;&gt;""),Multiple!C206*Inference2!$D$11,0)+(IF(AND(Multiple!D206&lt;&gt;"",Inference2!$D$12&lt;&gt;""),Multiple!D206*Inference2!$D$12,0)+(IF(AND(Multiple!E206&lt;&gt;"",Inference2!$D$13&lt;&gt;""),Multiple!E206*Inference2!$D$13,0)+(IF(AND(Multiple!F206&lt;&gt;"",Inference2!$D$14&lt;&gt;""),Multiple!F206*Inference2!$D$14,0)+(Inference2!$D$6)))))),"")</f>
        <v/>
      </c>
      <c r="C204" s="33" t="str">
        <f>IF(AND(Multiple!H206&lt;&gt;"",Multiple!B206&lt;&gt;"",Multiple!$E$3&lt;&gt;""),(IF(AND(Multiple!B206&lt;&gt;"",Inference2!$D$10&lt;&gt;""),Multiple!B206*Inference2!$D$10,0)+(IF(AND(Multiple!C206&lt;&gt;"",Inference2!$D$11&lt;&gt;""),Multiple!C206*Inference2!$D$11,0)+(IF(AND(Multiple!D206&lt;&gt;"",Inference2!$D$12&lt;&gt;""),Multiple!D206*Inference2!$D$12,0)+(IF(AND(Multiple!E206&lt;&gt;"",Inference2!$D$13&lt;&gt;""),Multiple!E206*Inference2!$D$13,0)+(IF(AND(Multiple!F206&lt;&gt;"",Inference2!$D$14&lt;&gt;""),Multiple!F206*Inference2!$D$14,0)+(Inference2!$D$6)))))),"")</f>
        <v/>
      </c>
      <c r="D204" s="5" t="str">
        <f t="array" ref="D204">IF(B204&lt;&gt;"",(SUM(IF(B204&gt;Error,1,0))+1+(SUM(IF(B204=Error,1,0))-1)/2)/(n+1),"")</f>
        <v/>
      </c>
      <c r="E204" s="5" t="str">
        <f t="shared" si="4"/>
        <v/>
      </c>
      <c r="F204" s="1"/>
      <c r="G204" s="1"/>
      <c r="H204" s="1"/>
      <c r="I204" s="1"/>
      <c r="J204" s="1"/>
      <c r="K204" s="1"/>
      <c r="L204" s="113" t="str">
        <f t="shared" si="10"/>
        <v/>
      </c>
      <c r="M204" s="5" t="str">
        <f t="shared" si="9"/>
        <v/>
      </c>
      <c r="N204" s="112" t="str">
        <f>Multiple!H206</f>
        <v/>
      </c>
      <c r="O204" s="1"/>
      <c r="P204" s="1"/>
    </row>
    <row r="205" spans="1:16" ht="14" x14ac:dyDescent="0.15">
      <c r="A205" s="1"/>
      <c r="B205" s="33" t="str">
        <f>IF(AND(Multiple!H207&lt;&gt;"",Multiple!B207&lt;&gt;"",Multiple!$E$3&lt;&gt;""),Multiple!H207-(IF(AND(Multiple!B207&lt;&gt;"",Inference2!$D$10&lt;&gt;""),Multiple!B207*Inference2!$D$10,0)+(IF(AND(Multiple!C207&lt;&gt;"",Inference2!$D$11&lt;&gt;""),Multiple!C207*Inference2!$D$11,0)+(IF(AND(Multiple!D207&lt;&gt;"",Inference2!$D$12&lt;&gt;""),Multiple!D207*Inference2!$D$12,0)+(IF(AND(Multiple!E207&lt;&gt;"",Inference2!$D$13&lt;&gt;""),Multiple!E207*Inference2!$D$13,0)+(IF(AND(Multiple!F207&lt;&gt;"",Inference2!$D$14&lt;&gt;""),Multiple!F207*Inference2!$D$14,0)+(Inference2!$D$6)))))),"")</f>
        <v/>
      </c>
      <c r="C205" s="33" t="str">
        <f>IF(AND(Multiple!H207&lt;&gt;"",Multiple!B207&lt;&gt;"",Multiple!$E$3&lt;&gt;""),(IF(AND(Multiple!B207&lt;&gt;"",Inference2!$D$10&lt;&gt;""),Multiple!B207*Inference2!$D$10,0)+(IF(AND(Multiple!C207&lt;&gt;"",Inference2!$D$11&lt;&gt;""),Multiple!C207*Inference2!$D$11,0)+(IF(AND(Multiple!D207&lt;&gt;"",Inference2!$D$12&lt;&gt;""),Multiple!D207*Inference2!$D$12,0)+(IF(AND(Multiple!E207&lt;&gt;"",Inference2!$D$13&lt;&gt;""),Multiple!E207*Inference2!$D$13,0)+(IF(AND(Multiple!F207&lt;&gt;"",Inference2!$D$14&lt;&gt;""),Multiple!F207*Inference2!$D$14,0)+(Inference2!$D$6)))))),"")</f>
        <v/>
      </c>
      <c r="D205" s="5" t="str">
        <f t="array" ref="D205">IF(B205&lt;&gt;"",(SUM(IF(B205&gt;Error,1,0))+1+(SUM(IF(B205=Error,1,0))-1)/2)/(n+1),"")</f>
        <v/>
      </c>
      <c r="E205" s="5" t="str">
        <f t="shared" si="4"/>
        <v/>
      </c>
      <c r="F205" s="1"/>
      <c r="G205" s="1"/>
      <c r="H205" s="1"/>
      <c r="I205" s="1"/>
      <c r="J205" s="1"/>
      <c r="K205" s="1"/>
      <c r="L205" s="113" t="str">
        <f t="shared" si="10"/>
        <v/>
      </c>
      <c r="M205" s="5" t="str">
        <f t="shared" si="9"/>
        <v/>
      </c>
      <c r="N205" s="112" t="str">
        <f>Multiple!H207</f>
        <v/>
      </c>
      <c r="O205" s="1"/>
      <c r="P205" s="1"/>
    </row>
    <row r="206" spans="1:16" ht="14" x14ac:dyDescent="0.15">
      <c r="A206" s="1"/>
      <c r="B206" s="33" t="str">
        <f>IF(AND(Multiple!H208&lt;&gt;"",Multiple!B208&lt;&gt;"",Multiple!$E$3&lt;&gt;""),Multiple!H208-(IF(AND(Multiple!B208&lt;&gt;"",Inference2!$D$10&lt;&gt;""),Multiple!B208*Inference2!$D$10,0)+(IF(AND(Multiple!C208&lt;&gt;"",Inference2!$D$11&lt;&gt;""),Multiple!C208*Inference2!$D$11,0)+(IF(AND(Multiple!D208&lt;&gt;"",Inference2!$D$12&lt;&gt;""),Multiple!D208*Inference2!$D$12,0)+(IF(AND(Multiple!E208&lt;&gt;"",Inference2!$D$13&lt;&gt;""),Multiple!E208*Inference2!$D$13,0)+(IF(AND(Multiple!F208&lt;&gt;"",Inference2!$D$14&lt;&gt;""),Multiple!F208*Inference2!$D$14,0)+(Inference2!$D$6)))))),"")</f>
        <v/>
      </c>
      <c r="C206" s="33" t="str">
        <f>IF(AND(Multiple!H208&lt;&gt;"",Multiple!B208&lt;&gt;"",Multiple!$E$3&lt;&gt;""),(IF(AND(Multiple!B208&lt;&gt;"",Inference2!$D$10&lt;&gt;""),Multiple!B208*Inference2!$D$10,0)+(IF(AND(Multiple!C208&lt;&gt;"",Inference2!$D$11&lt;&gt;""),Multiple!C208*Inference2!$D$11,0)+(IF(AND(Multiple!D208&lt;&gt;"",Inference2!$D$12&lt;&gt;""),Multiple!D208*Inference2!$D$12,0)+(IF(AND(Multiple!E208&lt;&gt;"",Inference2!$D$13&lt;&gt;""),Multiple!E208*Inference2!$D$13,0)+(IF(AND(Multiple!F208&lt;&gt;"",Inference2!$D$14&lt;&gt;""),Multiple!F208*Inference2!$D$14,0)+(Inference2!$D$6)))))),"")</f>
        <v/>
      </c>
      <c r="D206" s="5" t="str">
        <f t="array" ref="D206">IF(B206&lt;&gt;"",(SUM(IF(B206&gt;Error,1,0))+1+(SUM(IF(B206=Error,1,0))-1)/2)/(n+1),"")</f>
        <v/>
      </c>
      <c r="E206" s="5" t="str">
        <f t="shared" si="4"/>
        <v/>
      </c>
      <c r="F206" s="1"/>
      <c r="G206" s="1"/>
      <c r="H206" s="1"/>
      <c r="I206" s="1"/>
      <c r="J206" s="1"/>
      <c r="K206" s="1"/>
      <c r="L206" s="113" t="str">
        <f t="shared" si="10"/>
        <v/>
      </c>
      <c r="M206" s="5" t="str">
        <f t="shared" si="9"/>
        <v/>
      </c>
      <c r="N206" s="112" t="str">
        <f>Multiple!H208</f>
        <v/>
      </c>
      <c r="O206" s="1"/>
      <c r="P206" s="1"/>
    </row>
    <row r="207" spans="1:16" ht="14" x14ac:dyDescent="0.15">
      <c r="A207" s="1"/>
      <c r="B207" s="33" t="str">
        <f>IF(AND(Multiple!H209&lt;&gt;"",Multiple!B209&lt;&gt;"",Multiple!$E$3&lt;&gt;""),Multiple!H209-(IF(AND(Multiple!B209&lt;&gt;"",Inference2!$D$10&lt;&gt;""),Multiple!B209*Inference2!$D$10,0)+(IF(AND(Multiple!C209&lt;&gt;"",Inference2!$D$11&lt;&gt;""),Multiple!C209*Inference2!$D$11,0)+(IF(AND(Multiple!D209&lt;&gt;"",Inference2!$D$12&lt;&gt;""),Multiple!D209*Inference2!$D$12,0)+(IF(AND(Multiple!E209&lt;&gt;"",Inference2!$D$13&lt;&gt;""),Multiple!E209*Inference2!$D$13,0)+(IF(AND(Multiple!F209&lt;&gt;"",Inference2!$D$14&lt;&gt;""),Multiple!F209*Inference2!$D$14,0)+(Inference2!$D$6)))))),"")</f>
        <v/>
      </c>
      <c r="C207" s="33" t="str">
        <f>IF(AND(Multiple!H209&lt;&gt;"",Multiple!B209&lt;&gt;"",Multiple!$E$3&lt;&gt;""),(IF(AND(Multiple!B209&lt;&gt;"",Inference2!$D$10&lt;&gt;""),Multiple!B209*Inference2!$D$10,0)+(IF(AND(Multiple!C209&lt;&gt;"",Inference2!$D$11&lt;&gt;""),Multiple!C209*Inference2!$D$11,0)+(IF(AND(Multiple!D209&lt;&gt;"",Inference2!$D$12&lt;&gt;""),Multiple!D209*Inference2!$D$12,0)+(IF(AND(Multiple!E209&lt;&gt;"",Inference2!$D$13&lt;&gt;""),Multiple!E209*Inference2!$D$13,0)+(IF(AND(Multiple!F209&lt;&gt;"",Inference2!$D$14&lt;&gt;""),Multiple!F209*Inference2!$D$14,0)+(Inference2!$D$6)))))),"")</f>
        <v/>
      </c>
      <c r="D207" s="5" t="str">
        <f t="array" ref="D207">IF(B207&lt;&gt;"",(SUM(IF(B207&gt;Error,1,0))+1+(SUM(IF(B207=Error,1,0))-1)/2)/(n+1),"")</f>
        <v/>
      </c>
      <c r="E207" s="5" t="str">
        <f t="shared" si="4"/>
        <v/>
      </c>
      <c r="F207" s="1"/>
      <c r="G207" s="1"/>
      <c r="H207" s="1"/>
      <c r="I207" s="1"/>
      <c r="J207" s="1"/>
      <c r="K207" s="1"/>
      <c r="L207" s="113" t="str">
        <f t="shared" si="10"/>
        <v/>
      </c>
      <c r="M207" s="5" t="str">
        <f t="shared" si="9"/>
        <v/>
      </c>
      <c r="N207" s="112" t="str">
        <f>Multiple!H209</f>
        <v/>
      </c>
      <c r="O207" s="1"/>
      <c r="P207" s="1"/>
    </row>
    <row r="208" spans="1:16" ht="14" x14ac:dyDescent="0.15">
      <c r="A208" s="1"/>
      <c r="B208" s="33" t="str">
        <f>IF(AND(Multiple!H210&lt;&gt;"",Multiple!B210&lt;&gt;"",Multiple!$E$3&lt;&gt;""),Multiple!H210-(IF(AND(Multiple!B210&lt;&gt;"",Inference2!$D$10&lt;&gt;""),Multiple!B210*Inference2!$D$10,0)+(IF(AND(Multiple!C210&lt;&gt;"",Inference2!$D$11&lt;&gt;""),Multiple!C210*Inference2!$D$11,0)+(IF(AND(Multiple!D210&lt;&gt;"",Inference2!$D$12&lt;&gt;""),Multiple!D210*Inference2!$D$12,0)+(IF(AND(Multiple!E210&lt;&gt;"",Inference2!$D$13&lt;&gt;""),Multiple!E210*Inference2!$D$13,0)+(IF(AND(Multiple!F210&lt;&gt;"",Inference2!$D$14&lt;&gt;""),Multiple!F210*Inference2!$D$14,0)+(Inference2!$D$6)))))),"")</f>
        <v/>
      </c>
      <c r="C208" s="33" t="str">
        <f>IF(AND(Multiple!H210&lt;&gt;"",Multiple!B210&lt;&gt;"",Multiple!$E$3&lt;&gt;""),(IF(AND(Multiple!B210&lt;&gt;"",Inference2!$D$10&lt;&gt;""),Multiple!B210*Inference2!$D$10,0)+(IF(AND(Multiple!C210&lt;&gt;"",Inference2!$D$11&lt;&gt;""),Multiple!C210*Inference2!$D$11,0)+(IF(AND(Multiple!D210&lt;&gt;"",Inference2!$D$12&lt;&gt;""),Multiple!D210*Inference2!$D$12,0)+(IF(AND(Multiple!E210&lt;&gt;"",Inference2!$D$13&lt;&gt;""),Multiple!E210*Inference2!$D$13,0)+(IF(AND(Multiple!F210&lt;&gt;"",Inference2!$D$14&lt;&gt;""),Multiple!F210*Inference2!$D$14,0)+(Inference2!$D$6)))))),"")</f>
        <v/>
      </c>
      <c r="D208" s="5" t="str">
        <f t="array" ref="D208">IF(B208&lt;&gt;"",(SUM(IF(B208&gt;Error,1,0))+1+(SUM(IF(B208=Error,1,0))-1)/2)/(n+1),"")</f>
        <v/>
      </c>
      <c r="E208" s="5" t="str">
        <f t="shared" si="4"/>
        <v/>
      </c>
      <c r="F208" s="1"/>
      <c r="G208" s="1"/>
      <c r="H208" s="1"/>
      <c r="I208" s="1"/>
      <c r="J208" s="1"/>
      <c r="K208" s="1"/>
      <c r="L208" s="113" t="str">
        <f t="shared" si="10"/>
        <v/>
      </c>
      <c r="M208" s="5" t="str">
        <f t="shared" si="9"/>
        <v/>
      </c>
      <c r="N208" s="112" t="str">
        <f>Multiple!H210</f>
        <v/>
      </c>
      <c r="O208" s="1"/>
      <c r="P208" s="1"/>
    </row>
    <row r="209" spans="2:14" ht="14" x14ac:dyDescent="0.15">
      <c r="B209" s="33" t="str">
        <f>IF(AND(Multiple!H211&lt;&gt;"",Multiple!B211&lt;&gt;"",Multiple!$E$3&lt;&gt;""),Multiple!H211-(IF(AND(Multiple!B211&lt;&gt;"",Inference2!$D$10&lt;&gt;""),Multiple!B211*Inference2!$D$10,0)+(IF(AND(Multiple!C211&lt;&gt;"",Inference2!$D$11&lt;&gt;""),Multiple!C211*Inference2!$D$11,0)+(IF(AND(Multiple!D211&lt;&gt;"",Inference2!$D$12&lt;&gt;""),Multiple!D211*Inference2!$D$12,0)+(IF(AND(Multiple!E211&lt;&gt;"",Inference2!$D$13&lt;&gt;""),Multiple!E211*Inference2!$D$13,0)+(IF(AND(Multiple!F211&lt;&gt;"",Inference2!$D$14&lt;&gt;""),Multiple!F211*Inference2!$D$14,0)+(Inference2!$D$6)))))),"")</f>
        <v/>
      </c>
      <c r="C209" s="33" t="str">
        <f>IF(AND(Multiple!H211&lt;&gt;"",Multiple!B211&lt;&gt;"",Multiple!$E$3&lt;&gt;""),(IF(AND(Multiple!B211&lt;&gt;"",Inference2!$D$10&lt;&gt;""),Multiple!B211*Inference2!$D$10,0)+(IF(AND(Multiple!C211&lt;&gt;"",Inference2!$D$11&lt;&gt;""),Multiple!C211*Inference2!$D$11,0)+(IF(AND(Multiple!D211&lt;&gt;"",Inference2!$D$12&lt;&gt;""),Multiple!D211*Inference2!$D$12,0)+(IF(AND(Multiple!E211&lt;&gt;"",Inference2!$D$13&lt;&gt;""),Multiple!E211*Inference2!$D$13,0)+(IF(AND(Multiple!F211&lt;&gt;"",Inference2!$D$14&lt;&gt;""),Multiple!F211*Inference2!$D$14,0)+(Inference2!$D$6)))))),"")</f>
        <v/>
      </c>
      <c r="D209" s="5" t="str">
        <f t="array" ref="D209">IF(B209&lt;&gt;"",(SUM(IF(B209&gt;Error,1,0))+1+(SUM(IF(B209=Error,1,0))-1)/2)/(n+1),"")</f>
        <v/>
      </c>
      <c r="E209" s="5" t="str">
        <f t="shared" si="4"/>
        <v/>
      </c>
      <c r="L209" s="113" t="str">
        <f t="shared" si="10"/>
        <v/>
      </c>
      <c r="M209" s="5" t="str">
        <f t="shared" si="9"/>
        <v/>
      </c>
      <c r="N209" s="112" t="str">
        <f>Multiple!H211</f>
        <v/>
      </c>
    </row>
    <row r="210" spans="2:14" ht="14" x14ac:dyDescent="0.15">
      <c r="B210" s="33" t="str">
        <f>IF(AND(Multiple!H212&lt;&gt;"",Multiple!B212&lt;&gt;"",Multiple!$E$3&lt;&gt;""),Multiple!H212-(IF(AND(Multiple!B212&lt;&gt;"",Inference2!$D$10&lt;&gt;""),Multiple!B212*Inference2!$D$10,0)+(IF(AND(Multiple!C212&lt;&gt;"",Inference2!$D$11&lt;&gt;""),Multiple!C212*Inference2!$D$11,0)+(IF(AND(Multiple!D212&lt;&gt;"",Inference2!$D$12&lt;&gt;""),Multiple!D212*Inference2!$D$12,0)+(IF(AND(Multiple!E212&lt;&gt;"",Inference2!$D$13&lt;&gt;""),Multiple!E212*Inference2!$D$13,0)+(IF(AND(Multiple!F212&lt;&gt;"",Inference2!$D$14&lt;&gt;""),Multiple!F212*Inference2!$D$14,0)+(Inference2!$D$6)))))),"")</f>
        <v/>
      </c>
      <c r="C210" s="33" t="str">
        <f>IF(AND(Multiple!H212&lt;&gt;"",Multiple!B212&lt;&gt;"",Multiple!$E$3&lt;&gt;""),(IF(AND(Multiple!B212&lt;&gt;"",Inference2!$D$10&lt;&gt;""),Multiple!B212*Inference2!$D$10,0)+(IF(AND(Multiple!C212&lt;&gt;"",Inference2!$D$11&lt;&gt;""),Multiple!C212*Inference2!$D$11,0)+(IF(AND(Multiple!D212&lt;&gt;"",Inference2!$D$12&lt;&gt;""),Multiple!D212*Inference2!$D$12,0)+(IF(AND(Multiple!E212&lt;&gt;"",Inference2!$D$13&lt;&gt;""),Multiple!E212*Inference2!$D$13,0)+(IF(AND(Multiple!F212&lt;&gt;"",Inference2!$D$14&lt;&gt;""),Multiple!F212*Inference2!$D$14,0)+(Inference2!$D$6)))))),"")</f>
        <v/>
      </c>
      <c r="D210" s="5" t="str">
        <f t="array" ref="D210">IF(B210&lt;&gt;"",(SUM(IF(B210&gt;Error,1,0))+1+(SUM(IF(B210=Error,1,0))-1)/2)/(n+1),"")</f>
        <v/>
      </c>
      <c r="E210" s="5" t="str">
        <f t="shared" si="4"/>
        <v/>
      </c>
      <c r="L210" s="113" t="str">
        <f t="shared" si="10"/>
        <v/>
      </c>
      <c r="M210" s="5" t="str">
        <f t="shared" si="9"/>
        <v/>
      </c>
      <c r="N210" s="112" t="str">
        <f>Multiple!H212</f>
        <v/>
      </c>
    </row>
    <row r="211" spans="2:14" ht="14" x14ac:dyDescent="0.15">
      <c r="B211" s="33" t="str">
        <f>IF(AND(Multiple!H213&lt;&gt;"",Multiple!B213&lt;&gt;"",Multiple!$E$3&lt;&gt;""),Multiple!H213-(IF(AND(Multiple!B213&lt;&gt;"",Inference2!$D$10&lt;&gt;""),Multiple!B213*Inference2!$D$10,0)+(IF(AND(Multiple!C213&lt;&gt;"",Inference2!$D$11&lt;&gt;""),Multiple!C213*Inference2!$D$11,0)+(IF(AND(Multiple!D213&lt;&gt;"",Inference2!$D$12&lt;&gt;""),Multiple!D213*Inference2!$D$12,0)+(IF(AND(Multiple!E213&lt;&gt;"",Inference2!$D$13&lt;&gt;""),Multiple!E213*Inference2!$D$13,0)+(IF(AND(Multiple!F213&lt;&gt;"",Inference2!$D$14&lt;&gt;""),Multiple!F213*Inference2!$D$14,0)+(Inference2!$D$6)))))),"")</f>
        <v/>
      </c>
      <c r="C211" s="33" t="str">
        <f>IF(AND(Multiple!H213&lt;&gt;"",Multiple!B213&lt;&gt;"",Multiple!$E$3&lt;&gt;""),(IF(AND(Multiple!B213&lt;&gt;"",Inference2!$D$10&lt;&gt;""),Multiple!B213*Inference2!$D$10,0)+(IF(AND(Multiple!C213&lt;&gt;"",Inference2!$D$11&lt;&gt;""),Multiple!C213*Inference2!$D$11,0)+(IF(AND(Multiple!D213&lt;&gt;"",Inference2!$D$12&lt;&gt;""),Multiple!D213*Inference2!$D$12,0)+(IF(AND(Multiple!E213&lt;&gt;"",Inference2!$D$13&lt;&gt;""),Multiple!E213*Inference2!$D$13,0)+(IF(AND(Multiple!F213&lt;&gt;"",Inference2!$D$14&lt;&gt;""),Multiple!F213*Inference2!$D$14,0)+(Inference2!$D$6)))))),"")</f>
        <v/>
      </c>
      <c r="D211" s="5" t="str">
        <f t="array" ref="D211">IF(B211&lt;&gt;"",(SUM(IF(B211&gt;Error,1,0))+1+(SUM(IF(B211=Error,1,0))-1)/2)/(n+1),"")</f>
        <v/>
      </c>
      <c r="E211" s="5" t="str">
        <f t="shared" si="4"/>
        <v/>
      </c>
      <c r="L211" s="113" t="str">
        <f t="shared" si="10"/>
        <v/>
      </c>
      <c r="M211" s="5" t="str">
        <f t="shared" si="9"/>
        <v/>
      </c>
      <c r="N211" s="112" t="str">
        <f>Multiple!H213</f>
        <v/>
      </c>
    </row>
    <row r="212" spans="2:14" ht="14" x14ac:dyDescent="0.15">
      <c r="B212" s="33" t="str">
        <f>IF(AND(Multiple!H214&lt;&gt;"",Multiple!B214&lt;&gt;"",Multiple!$E$3&lt;&gt;""),Multiple!H214-(IF(AND(Multiple!B214&lt;&gt;"",Inference2!$D$10&lt;&gt;""),Multiple!B214*Inference2!$D$10,0)+(IF(AND(Multiple!C214&lt;&gt;"",Inference2!$D$11&lt;&gt;""),Multiple!C214*Inference2!$D$11,0)+(IF(AND(Multiple!D214&lt;&gt;"",Inference2!$D$12&lt;&gt;""),Multiple!D214*Inference2!$D$12,0)+(IF(AND(Multiple!E214&lt;&gt;"",Inference2!$D$13&lt;&gt;""),Multiple!E214*Inference2!$D$13,0)+(IF(AND(Multiple!F214&lt;&gt;"",Inference2!$D$14&lt;&gt;""),Multiple!F214*Inference2!$D$14,0)+(Inference2!$D$6)))))),"")</f>
        <v/>
      </c>
      <c r="C212" s="33" t="str">
        <f>IF(AND(Multiple!H214&lt;&gt;"",Multiple!B214&lt;&gt;"",Multiple!$E$3&lt;&gt;""),(IF(AND(Multiple!B214&lt;&gt;"",Inference2!$D$10&lt;&gt;""),Multiple!B214*Inference2!$D$10,0)+(IF(AND(Multiple!C214&lt;&gt;"",Inference2!$D$11&lt;&gt;""),Multiple!C214*Inference2!$D$11,0)+(IF(AND(Multiple!D214&lt;&gt;"",Inference2!$D$12&lt;&gt;""),Multiple!D214*Inference2!$D$12,0)+(IF(AND(Multiple!E214&lt;&gt;"",Inference2!$D$13&lt;&gt;""),Multiple!E214*Inference2!$D$13,0)+(IF(AND(Multiple!F214&lt;&gt;"",Inference2!$D$14&lt;&gt;""),Multiple!F214*Inference2!$D$14,0)+(Inference2!$D$6)))))),"")</f>
        <v/>
      </c>
      <c r="D212" s="5" t="str">
        <f t="array" ref="D212">IF(B212&lt;&gt;"",(SUM(IF(B212&gt;Error,1,0))+1+(SUM(IF(B212=Error,1,0))-1)/2)/(n+1),"")</f>
        <v/>
      </c>
      <c r="E212" s="5" t="str">
        <f t="shared" si="4"/>
        <v/>
      </c>
      <c r="L212" s="113" t="str">
        <f t="shared" si="10"/>
        <v/>
      </c>
      <c r="M212" s="5" t="str">
        <f t="shared" si="9"/>
        <v/>
      </c>
      <c r="N212" s="112" t="str">
        <f>Multiple!H214</f>
        <v/>
      </c>
    </row>
    <row r="213" spans="2:14" ht="14" x14ac:dyDescent="0.15">
      <c r="B213" s="33" t="str">
        <f>IF(AND(Multiple!H215&lt;&gt;"",Multiple!B215&lt;&gt;"",Multiple!$E$3&lt;&gt;""),Multiple!H215-(IF(AND(Multiple!B215&lt;&gt;"",Inference2!$D$10&lt;&gt;""),Multiple!B215*Inference2!$D$10,0)+(IF(AND(Multiple!C215&lt;&gt;"",Inference2!$D$11&lt;&gt;""),Multiple!C215*Inference2!$D$11,0)+(IF(AND(Multiple!D215&lt;&gt;"",Inference2!$D$12&lt;&gt;""),Multiple!D215*Inference2!$D$12,0)+(IF(AND(Multiple!E215&lt;&gt;"",Inference2!$D$13&lt;&gt;""),Multiple!E215*Inference2!$D$13,0)+(IF(AND(Multiple!F215&lt;&gt;"",Inference2!$D$14&lt;&gt;""),Multiple!F215*Inference2!$D$14,0)+(Inference2!$D$6)))))),"")</f>
        <v/>
      </c>
      <c r="C213" s="33" t="str">
        <f>IF(AND(Multiple!H215&lt;&gt;"",Multiple!B215&lt;&gt;"",Multiple!$E$3&lt;&gt;""),(IF(AND(Multiple!B215&lt;&gt;"",Inference2!$D$10&lt;&gt;""),Multiple!B215*Inference2!$D$10,0)+(IF(AND(Multiple!C215&lt;&gt;"",Inference2!$D$11&lt;&gt;""),Multiple!C215*Inference2!$D$11,0)+(IF(AND(Multiple!D215&lt;&gt;"",Inference2!$D$12&lt;&gt;""),Multiple!D215*Inference2!$D$12,0)+(IF(AND(Multiple!E215&lt;&gt;"",Inference2!$D$13&lt;&gt;""),Multiple!E215*Inference2!$D$13,0)+(IF(AND(Multiple!F215&lt;&gt;"",Inference2!$D$14&lt;&gt;""),Multiple!F215*Inference2!$D$14,0)+(Inference2!$D$6)))))),"")</f>
        <v/>
      </c>
      <c r="D213" s="5" t="str">
        <f t="array" ref="D213">IF(B213&lt;&gt;"",(SUM(IF(B213&gt;Error,1,0))+1+(SUM(IF(B213=Error,1,0))-1)/2)/(n+1),"")</f>
        <v/>
      </c>
      <c r="E213" s="5" t="str">
        <f t="shared" si="4"/>
        <v/>
      </c>
      <c r="L213" s="113" t="str">
        <f t="shared" si="10"/>
        <v/>
      </c>
      <c r="M213" s="5" t="str">
        <f t="shared" si="9"/>
        <v/>
      </c>
      <c r="N213" s="112" t="str">
        <f>Multiple!H215</f>
        <v/>
      </c>
    </row>
    <row r="214" spans="2:14" ht="14" x14ac:dyDescent="0.15">
      <c r="B214" s="33" t="str">
        <f>IF(AND(Multiple!H216&lt;&gt;"",Multiple!B216&lt;&gt;"",Multiple!$E$3&lt;&gt;""),Multiple!H216-(IF(AND(Multiple!B216&lt;&gt;"",Inference2!$D$10&lt;&gt;""),Multiple!B216*Inference2!$D$10,0)+(IF(AND(Multiple!C216&lt;&gt;"",Inference2!$D$11&lt;&gt;""),Multiple!C216*Inference2!$D$11,0)+(IF(AND(Multiple!D216&lt;&gt;"",Inference2!$D$12&lt;&gt;""),Multiple!D216*Inference2!$D$12,0)+(IF(AND(Multiple!E216&lt;&gt;"",Inference2!$D$13&lt;&gt;""),Multiple!E216*Inference2!$D$13,0)+(IF(AND(Multiple!F216&lt;&gt;"",Inference2!$D$14&lt;&gt;""),Multiple!F216*Inference2!$D$14,0)+(Inference2!$D$6)))))),"")</f>
        <v/>
      </c>
      <c r="C214" s="33" t="str">
        <f>IF(AND(Multiple!H216&lt;&gt;"",Multiple!B216&lt;&gt;"",Multiple!$E$3&lt;&gt;""),(IF(AND(Multiple!B216&lt;&gt;"",Inference2!$D$10&lt;&gt;""),Multiple!B216*Inference2!$D$10,0)+(IF(AND(Multiple!C216&lt;&gt;"",Inference2!$D$11&lt;&gt;""),Multiple!C216*Inference2!$D$11,0)+(IF(AND(Multiple!D216&lt;&gt;"",Inference2!$D$12&lt;&gt;""),Multiple!D216*Inference2!$D$12,0)+(IF(AND(Multiple!E216&lt;&gt;"",Inference2!$D$13&lt;&gt;""),Multiple!E216*Inference2!$D$13,0)+(IF(AND(Multiple!F216&lt;&gt;"",Inference2!$D$14&lt;&gt;""),Multiple!F216*Inference2!$D$14,0)+(Inference2!$D$6)))))),"")</f>
        <v/>
      </c>
      <c r="D214" s="5" t="str">
        <f t="array" ref="D214">IF(B214&lt;&gt;"",(SUM(IF(B214&gt;Error,1,0))+1+(SUM(IF(B214=Error,1,0))-1)/2)/(n+1),"")</f>
        <v/>
      </c>
      <c r="E214" s="5" t="str">
        <f t="shared" si="4"/>
        <v/>
      </c>
      <c r="L214" s="113" t="str">
        <f t="shared" si="10"/>
        <v/>
      </c>
      <c r="M214" s="5" t="str">
        <f t="shared" si="9"/>
        <v/>
      </c>
      <c r="N214" s="112" t="str">
        <f>Multiple!H216</f>
        <v/>
      </c>
    </row>
    <row r="215" spans="2:14" ht="14" x14ac:dyDescent="0.15">
      <c r="B215" s="33" t="str">
        <f>IF(AND(Multiple!H217&lt;&gt;"",Multiple!B217&lt;&gt;"",Multiple!$E$3&lt;&gt;""),Multiple!H217-(IF(AND(Multiple!B217&lt;&gt;"",Inference2!$D$10&lt;&gt;""),Multiple!B217*Inference2!$D$10,0)+(IF(AND(Multiple!C217&lt;&gt;"",Inference2!$D$11&lt;&gt;""),Multiple!C217*Inference2!$D$11,0)+(IF(AND(Multiple!D217&lt;&gt;"",Inference2!$D$12&lt;&gt;""),Multiple!D217*Inference2!$D$12,0)+(IF(AND(Multiple!E217&lt;&gt;"",Inference2!$D$13&lt;&gt;""),Multiple!E217*Inference2!$D$13,0)+(IF(AND(Multiple!F217&lt;&gt;"",Inference2!$D$14&lt;&gt;""),Multiple!F217*Inference2!$D$14,0)+(Inference2!$D$6)))))),"")</f>
        <v/>
      </c>
      <c r="C215" s="33" t="str">
        <f>IF(AND(Multiple!H217&lt;&gt;"",Multiple!B217&lt;&gt;"",Multiple!$E$3&lt;&gt;""),(IF(AND(Multiple!B217&lt;&gt;"",Inference2!$D$10&lt;&gt;""),Multiple!B217*Inference2!$D$10,0)+(IF(AND(Multiple!C217&lt;&gt;"",Inference2!$D$11&lt;&gt;""),Multiple!C217*Inference2!$D$11,0)+(IF(AND(Multiple!D217&lt;&gt;"",Inference2!$D$12&lt;&gt;""),Multiple!D217*Inference2!$D$12,0)+(IF(AND(Multiple!E217&lt;&gt;"",Inference2!$D$13&lt;&gt;""),Multiple!E217*Inference2!$D$13,0)+(IF(AND(Multiple!F217&lt;&gt;"",Inference2!$D$14&lt;&gt;""),Multiple!F217*Inference2!$D$14,0)+(Inference2!$D$6)))))),"")</f>
        <v/>
      </c>
      <c r="D215" s="5" t="str">
        <f t="array" ref="D215">IF(B215&lt;&gt;"",(SUM(IF(B215&gt;Error,1,0))+1+(SUM(IF(B215=Error,1,0))-1)/2)/(n+1),"")</f>
        <v/>
      </c>
      <c r="E215" s="5" t="str">
        <f t="shared" si="4"/>
        <v/>
      </c>
      <c r="L215" s="113" t="str">
        <f t="shared" si="10"/>
        <v/>
      </c>
      <c r="M215" s="5" t="str">
        <f t="shared" si="9"/>
        <v/>
      </c>
      <c r="N215" s="112" t="str">
        <f>Multiple!H217</f>
        <v/>
      </c>
    </row>
    <row r="216" spans="2:14" ht="14" x14ac:dyDescent="0.15">
      <c r="B216" s="33" t="str">
        <f>IF(AND(Multiple!H218&lt;&gt;"",Multiple!B218&lt;&gt;"",Multiple!$E$3&lt;&gt;""),Multiple!H218-(IF(AND(Multiple!B218&lt;&gt;"",Inference2!$D$10&lt;&gt;""),Multiple!B218*Inference2!$D$10,0)+(IF(AND(Multiple!C218&lt;&gt;"",Inference2!$D$11&lt;&gt;""),Multiple!C218*Inference2!$D$11,0)+(IF(AND(Multiple!D218&lt;&gt;"",Inference2!$D$12&lt;&gt;""),Multiple!D218*Inference2!$D$12,0)+(IF(AND(Multiple!E218&lt;&gt;"",Inference2!$D$13&lt;&gt;""),Multiple!E218*Inference2!$D$13,0)+(IF(AND(Multiple!F218&lt;&gt;"",Inference2!$D$14&lt;&gt;""),Multiple!F218*Inference2!$D$14,0)+(Inference2!$D$6)))))),"")</f>
        <v/>
      </c>
      <c r="C216" s="33" t="str">
        <f>IF(AND(Multiple!H218&lt;&gt;"",Multiple!B218&lt;&gt;"",Multiple!$E$3&lt;&gt;""),(IF(AND(Multiple!B218&lt;&gt;"",Inference2!$D$10&lt;&gt;""),Multiple!B218*Inference2!$D$10,0)+(IF(AND(Multiple!C218&lt;&gt;"",Inference2!$D$11&lt;&gt;""),Multiple!C218*Inference2!$D$11,0)+(IF(AND(Multiple!D218&lt;&gt;"",Inference2!$D$12&lt;&gt;""),Multiple!D218*Inference2!$D$12,0)+(IF(AND(Multiple!E218&lt;&gt;"",Inference2!$D$13&lt;&gt;""),Multiple!E218*Inference2!$D$13,0)+(IF(AND(Multiple!F218&lt;&gt;"",Inference2!$D$14&lt;&gt;""),Multiple!F218*Inference2!$D$14,0)+(Inference2!$D$6)))))),"")</f>
        <v/>
      </c>
      <c r="D216" s="5" t="str">
        <f t="array" ref="D216">IF(B216&lt;&gt;"",(SUM(IF(B216&gt;Error,1,0))+1+(SUM(IF(B216=Error,1,0))-1)/2)/(n+1),"")</f>
        <v/>
      </c>
      <c r="E216" s="5" t="str">
        <f t="shared" si="4"/>
        <v/>
      </c>
      <c r="L216" s="113" t="str">
        <f t="shared" si="10"/>
        <v/>
      </c>
      <c r="M216" s="5" t="str">
        <f t="shared" si="9"/>
        <v/>
      </c>
      <c r="N216" s="112" t="str">
        <f>Multiple!H218</f>
        <v/>
      </c>
    </row>
    <row r="217" spans="2:14" ht="14" x14ac:dyDescent="0.15">
      <c r="B217" s="33" t="str">
        <f>IF(AND(Multiple!H219&lt;&gt;"",Multiple!B219&lt;&gt;"",Multiple!$E$3&lt;&gt;""),Multiple!H219-(IF(AND(Multiple!B219&lt;&gt;"",Inference2!$D$10&lt;&gt;""),Multiple!B219*Inference2!$D$10,0)+(IF(AND(Multiple!C219&lt;&gt;"",Inference2!$D$11&lt;&gt;""),Multiple!C219*Inference2!$D$11,0)+(IF(AND(Multiple!D219&lt;&gt;"",Inference2!$D$12&lt;&gt;""),Multiple!D219*Inference2!$D$12,0)+(IF(AND(Multiple!E219&lt;&gt;"",Inference2!$D$13&lt;&gt;""),Multiple!E219*Inference2!$D$13,0)+(IF(AND(Multiple!F219&lt;&gt;"",Inference2!$D$14&lt;&gt;""),Multiple!F219*Inference2!$D$14,0)+(Inference2!$D$6)))))),"")</f>
        <v/>
      </c>
      <c r="C217" s="33" t="str">
        <f>IF(AND(Multiple!H219&lt;&gt;"",Multiple!B219&lt;&gt;"",Multiple!$E$3&lt;&gt;""),(IF(AND(Multiple!B219&lt;&gt;"",Inference2!$D$10&lt;&gt;""),Multiple!B219*Inference2!$D$10,0)+(IF(AND(Multiple!C219&lt;&gt;"",Inference2!$D$11&lt;&gt;""),Multiple!C219*Inference2!$D$11,0)+(IF(AND(Multiple!D219&lt;&gt;"",Inference2!$D$12&lt;&gt;""),Multiple!D219*Inference2!$D$12,0)+(IF(AND(Multiple!E219&lt;&gt;"",Inference2!$D$13&lt;&gt;""),Multiple!E219*Inference2!$D$13,0)+(IF(AND(Multiple!F219&lt;&gt;"",Inference2!$D$14&lt;&gt;""),Multiple!F219*Inference2!$D$14,0)+(Inference2!$D$6)))))),"")</f>
        <v/>
      </c>
      <c r="D217" s="5" t="str">
        <f t="array" ref="D217">IF(B217&lt;&gt;"",(SUM(IF(B217&gt;Error,1,0))+1+(SUM(IF(B217=Error,1,0))-1)/2)/(n+1),"")</f>
        <v/>
      </c>
      <c r="E217" s="5" t="str">
        <f t="shared" si="4"/>
        <v/>
      </c>
      <c r="L217" s="113" t="str">
        <f t="shared" si="10"/>
        <v/>
      </c>
      <c r="M217" s="5" t="str">
        <f t="shared" si="9"/>
        <v/>
      </c>
      <c r="N217" s="112" t="str">
        <f>Multiple!H219</f>
        <v/>
      </c>
    </row>
    <row r="218" spans="2:14" ht="14" x14ac:dyDescent="0.15">
      <c r="B218" s="33" t="str">
        <f>IF(AND(Multiple!H220&lt;&gt;"",Multiple!B220&lt;&gt;"",Multiple!$E$3&lt;&gt;""),Multiple!H220-(IF(AND(Multiple!B220&lt;&gt;"",Inference2!$D$10&lt;&gt;""),Multiple!B220*Inference2!$D$10,0)+(IF(AND(Multiple!C220&lt;&gt;"",Inference2!$D$11&lt;&gt;""),Multiple!C220*Inference2!$D$11,0)+(IF(AND(Multiple!D220&lt;&gt;"",Inference2!$D$12&lt;&gt;""),Multiple!D220*Inference2!$D$12,0)+(IF(AND(Multiple!E220&lt;&gt;"",Inference2!$D$13&lt;&gt;""),Multiple!E220*Inference2!$D$13,0)+(IF(AND(Multiple!F220&lt;&gt;"",Inference2!$D$14&lt;&gt;""),Multiple!F220*Inference2!$D$14,0)+(Inference2!$D$6)))))),"")</f>
        <v/>
      </c>
      <c r="C218" s="33" t="str">
        <f>IF(AND(Multiple!H220&lt;&gt;"",Multiple!B220&lt;&gt;"",Multiple!$E$3&lt;&gt;""),(IF(AND(Multiple!B220&lt;&gt;"",Inference2!$D$10&lt;&gt;""),Multiple!B220*Inference2!$D$10,0)+(IF(AND(Multiple!C220&lt;&gt;"",Inference2!$D$11&lt;&gt;""),Multiple!C220*Inference2!$D$11,0)+(IF(AND(Multiple!D220&lt;&gt;"",Inference2!$D$12&lt;&gt;""),Multiple!D220*Inference2!$D$12,0)+(IF(AND(Multiple!E220&lt;&gt;"",Inference2!$D$13&lt;&gt;""),Multiple!E220*Inference2!$D$13,0)+(IF(AND(Multiple!F220&lt;&gt;"",Inference2!$D$14&lt;&gt;""),Multiple!F220*Inference2!$D$14,0)+(Inference2!$D$6)))))),"")</f>
        <v/>
      </c>
      <c r="D218" s="5" t="str">
        <f t="array" ref="D218">IF(B218&lt;&gt;"",(SUM(IF(B218&gt;Error,1,0))+1+(SUM(IF(B218=Error,1,0))-1)/2)/(n+1),"")</f>
        <v/>
      </c>
      <c r="E218" s="5" t="str">
        <f t="shared" si="4"/>
        <v/>
      </c>
      <c r="L218" s="113" t="str">
        <f t="shared" si="10"/>
        <v/>
      </c>
      <c r="M218" s="5" t="str">
        <f t="shared" si="9"/>
        <v/>
      </c>
      <c r="N218" s="112" t="str">
        <f>Multiple!H220</f>
        <v/>
      </c>
    </row>
    <row r="219" spans="2:14" ht="14" x14ac:dyDescent="0.15">
      <c r="B219" s="33" t="str">
        <f>IF(AND(Multiple!H221&lt;&gt;"",Multiple!B221&lt;&gt;"",Multiple!$E$3&lt;&gt;""),Multiple!H221-(IF(AND(Multiple!B221&lt;&gt;"",Inference2!$D$10&lt;&gt;""),Multiple!B221*Inference2!$D$10,0)+(IF(AND(Multiple!C221&lt;&gt;"",Inference2!$D$11&lt;&gt;""),Multiple!C221*Inference2!$D$11,0)+(IF(AND(Multiple!D221&lt;&gt;"",Inference2!$D$12&lt;&gt;""),Multiple!D221*Inference2!$D$12,0)+(IF(AND(Multiple!E221&lt;&gt;"",Inference2!$D$13&lt;&gt;""),Multiple!E221*Inference2!$D$13,0)+(IF(AND(Multiple!F221&lt;&gt;"",Inference2!$D$14&lt;&gt;""),Multiple!F221*Inference2!$D$14,0)+(Inference2!$D$6)))))),"")</f>
        <v/>
      </c>
      <c r="C219" s="33" t="str">
        <f>IF(AND(Multiple!H221&lt;&gt;"",Multiple!B221&lt;&gt;"",Multiple!$E$3&lt;&gt;""),(IF(AND(Multiple!B221&lt;&gt;"",Inference2!$D$10&lt;&gt;""),Multiple!B221*Inference2!$D$10,0)+(IF(AND(Multiple!C221&lt;&gt;"",Inference2!$D$11&lt;&gt;""),Multiple!C221*Inference2!$D$11,0)+(IF(AND(Multiple!D221&lt;&gt;"",Inference2!$D$12&lt;&gt;""),Multiple!D221*Inference2!$D$12,0)+(IF(AND(Multiple!E221&lt;&gt;"",Inference2!$D$13&lt;&gt;""),Multiple!E221*Inference2!$D$13,0)+(IF(AND(Multiple!F221&lt;&gt;"",Inference2!$D$14&lt;&gt;""),Multiple!F221*Inference2!$D$14,0)+(Inference2!$D$6)))))),"")</f>
        <v/>
      </c>
      <c r="D219" s="5" t="str">
        <f t="array" ref="D219">IF(B219&lt;&gt;"",(SUM(IF(B219&gt;Error,1,0))+1+(SUM(IF(B219=Error,1,0))-1)/2)/(n+1),"")</f>
        <v/>
      </c>
      <c r="E219" s="5" t="str">
        <f t="shared" si="4"/>
        <v/>
      </c>
      <c r="L219" s="113" t="str">
        <f t="shared" si="10"/>
        <v/>
      </c>
      <c r="M219" s="5" t="str">
        <f t="shared" si="9"/>
        <v/>
      </c>
      <c r="N219" s="112" t="str">
        <f>Multiple!H221</f>
        <v/>
      </c>
    </row>
    <row r="220" spans="2:14" ht="14" x14ac:dyDescent="0.15">
      <c r="B220" s="33" t="str">
        <f>IF(AND(Multiple!H222&lt;&gt;"",Multiple!B222&lt;&gt;"",Multiple!$E$3&lt;&gt;""),Multiple!H222-(IF(AND(Multiple!B222&lt;&gt;"",Inference2!$D$10&lt;&gt;""),Multiple!B222*Inference2!$D$10,0)+(IF(AND(Multiple!C222&lt;&gt;"",Inference2!$D$11&lt;&gt;""),Multiple!C222*Inference2!$D$11,0)+(IF(AND(Multiple!D222&lt;&gt;"",Inference2!$D$12&lt;&gt;""),Multiple!D222*Inference2!$D$12,0)+(IF(AND(Multiple!E222&lt;&gt;"",Inference2!$D$13&lt;&gt;""),Multiple!E222*Inference2!$D$13,0)+(IF(AND(Multiple!F222&lt;&gt;"",Inference2!$D$14&lt;&gt;""),Multiple!F222*Inference2!$D$14,0)+(Inference2!$D$6)))))),"")</f>
        <v/>
      </c>
      <c r="C220" s="33" t="str">
        <f>IF(AND(Multiple!H222&lt;&gt;"",Multiple!B222&lt;&gt;"",Multiple!$E$3&lt;&gt;""),(IF(AND(Multiple!B222&lt;&gt;"",Inference2!$D$10&lt;&gt;""),Multiple!B222*Inference2!$D$10,0)+(IF(AND(Multiple!C222&lt;&gt;"",Inference2!$D$11&lt;&gt;""),Multiple!C222*Inference2!$D$11,0)+(IF(AND(Multiple!D222&lt;&gt;"",Inference2!$D$12&lt;&gt;""),Multiple!D222*Inference2!$D$12,0)+(IF(AND(Multiple!E222&lt;&gt;"",Inference2!$D$13&lt;&gt;""),Multiple!E222*Inference2!$D$13,0)+(IF(AND(Multiple!F222&lt;&gt;"",Inference2!$D$14&lt;&gt;""),Multiple!F222*Inference2!$D$14,0)+(Inference2!$D$6)))))),"")</f>
        <v/>
      </c>
      <c r="D220" s="5" t="str">
        <f t="array" ref="D220">IF(B220&lt;&gt;"",(SUM(IF(B220&gt;Error,1,0))+1+(SUM(IF(B220=Error,1,0))-1)/2)/(n+1),"")</f>
        <v/>
      </c>
      <c r="E220" s="5" t="str">
        <f t="shared" si="4"/>
        <v/>
      </c>
      <c r="L220" s="113" t="str">
        <f t="shared" si="10"/>
        <v/>
      </c>
      <c r="M220" s="5" t="str">
        <f t="shared" si="9"/>
        <v/>
      </c>
      <c r="N220" s="112" t="str">
        <f>Multiple!H222</f>
        <v/>
      </c>
    </row>
    <row r="221" spans="2:14" ht="14" x14ac:dyDescent="0.15">
      <c r="B221" s="33" t="str">
        <f>IF(AND(Multiple!H223&lt;&gt;"",Multiple!B223&lt;&gt;"",Multiple!$E$3&lt;&gt;""),Multiple!H223-(IF(AND(Multiple!B223&lt;&gt;"",Inference2!$D$10&lt;&gt;""),Multiple!B223*Inference2!$D$10,0)+(IF(AND(Multiple!C223&lt;&gt;"",Inference2!$D$11&lt;&gt;""),Multiple!C223*Inference2!$D$11,0)+(IF(AND(Multiple!D223&lt;&gt;"",Inference2!$D$12&lt;&gt;""),Multiple!D223*Inference2!$D$12,0)+(IF(AND(Multiple!E223&lt;&gt;"",Inference2!$D$13&lt;&gt;""),Multiple!E223*Inference2!$D$13,0)+(IF(AND(Multiple!F223&lt;&gt;"",Inference2!$D$14&lt;&gt;""),Multiple!F223*Inference2!$D$14,0)+(Inference2!$D$6)))))),"")</f>
        <v/>
      </c>
      <c r="C221" s="33" t="str">
        <f>IF(AND(Multiple!H223&lt;&gt;"",Multiple!B223&lt;&gt;"",Multiple!$E$3&lt;&gt;""),(IF(AND(Multiple!B223&lt;&gt;"",Inference2!$D$10&lt;&gt;""),Multiple!B223*Inference2!$D$10,0)+(IF(AND(Multiple!C223&lt;&gt;"",Inference2!$D$11&lt;&gt;""),Multiple!C223*Inference2!$D$11,0)+(IF(AND(Multiple!D223&lt;&gt;"",Inference2!$D$12&lt;&gt;""),Multiple!D223*Inference2!$D$12,0)+(IF(AND(Multiple!E223&lt;&gt;"",Inference2!$D$13&lt;&gt;""),Multiple!E223*Inference2!$D$13,0)+(IF(AND(Multiple!F223&lt;&gt;"",Inference2!$D$14&lt;&gt;""),Multiple!F223*Inference2!$D$14,0)+(Inference2!$D$6)))))),"")</f>
        <v/>
      </c>
      <c r="D221" s="5" t="str">
        <f t="array" ref="D221">IF(B221&lt;&gt;"",(SUM(IF(B221&gt;Error,1,0))+1+(SUM(IF(B221=Error,1,0))-1)/2)/(n+1),"")</f>
        <v/>
      </c>
      <c r="E221" s="5" t="str">
        <f t="shared" si="4"/>
        <v/>
      </c>
      <c r="L221" s="113" t="str">
        <f t="shared" si="10"/>
        <v/>
      </c>
      <c r="M221" s="5" t="str">
        <f t="shared" si="9"/>
        <v/>
      </c>
      <c r="N221" s="112" t="str">
        <f>Multiple!H223</f>
        <v/>
      </c>
    </row>
    <row r="222" spans="2:14" ht="14" x14ac:dyDescent="0.15">
      <c r="B222" s="33" t="str">
        <f>IF(AND(Multiple!H224&lt;&gt;"",Multiple!B224&lt;&gt;"",Multiple!$E$3&lt;&gt;""),Multiple!H224-(IF(AND(Multiple!B224&lt;&gt;"",Inference2!$D$10&lt;&gt;""),Multiple!B224*Inference2!$D$10,0)+(IF(AND(Multiple!C224&lt;&gt;"",Inference2!$D$11&lt;&gt;""),Multiple!C224*Inference2!$D$11,0)+(IF(AND(Multiple!D224&lt;&gt;"",Inference2!$D$12&lt;&gt;""),Multiple!D224*Inference2!$D$12,0)+(IF(AND(Multiple!E224&lt;&gt;"",Inference2!$D$13&lt;&gt;""),Multiple!E224*Inference2!$D$13,0)+(IF(AND(Multiple!F224&lt;&gt;"",Inference2!$D$14&lt;&gt;""),Multiple!F224*Inference2!$D$14,0)+(Inference2!$D$6)))))),"")</f>
        <v/>
      </c>
      <c r="C222" s="33" t="str">
        <f>IF(AND(Multiple!H224&lt;&gt;"",Multiple!B224&lt;&gt;"",Multiple!$E$3&lt;&gt;""),(IF(AND(Multiple!B224&lt;&gt;"",Inference2!$D$10&lt;&gt;""),Multiple!B224*Inference2!$D$10,0)+(IF(AND(Multiple!C224&lt;&gt;"",Inference2!$D$11&lt;&gt;""),Multiple!C224*Inference2!$D$11,0)+(IF(AND(Multiple!D224&lt;&gt;"",Inference2!$D$12&lt;&gt;""),Multiple!D224*Inference2!$D$12,0)+(IF(AND(Multiple!E224&lt;&gt;"",Inference2!$D$13&lt;&gt;""),Multiple!E224*Inference2!$D$13,0)+(IF(AND(Multiple!F224&lt;&gt;"",Inference2!$D$14&lt;&gt;""),Multiple!F224*Inference2!$D$14,0)+(Inference2!$D$6)))))),"")</f>
        <v/>
      </c>
      <c r="D222" s="5" t="str">
        <f t="array" ref="D222">IF(B222&lt;&gt;"",(SUM(IF(B222&gt;Error,1,0))+1+(SUM(IF(B222=Error,1,0))-1)/2)/(n+1),"")</f>
        <v/>
      </c>
      <c r="E222" s="5" t="str">
        <f t="shared" si="4"/>
        <v/>
      </c>
      <c r="L222" s="113" t="str">
        <f t="shared" si="10"/>
        <v/>
      </c>
      <c r="M222" s="5" t="str">
        <f t="shared" si="9"/>
        <v/>
      </c>
      <c r="N222" s="112" t="str">
        <f>Multiple!H224</f>
        <v/>
      </c>
    </row>
    <row r="223" spans="2:14" ht="14" x14ac:dyDescent="0.15">
      <c r="B223" s="33" t="str">
        <f>IF(AND(Multiple!H225&lt;&gt;"",Multiple!B225&lt;&gt;"",Multiple!$E$3&lt;&gt;""),Multiple!H225-(IF(AND(Multiple!B225&lt;&gt;"",Inference2!$D$10&lt;&gt;""),Multiple!B225*Inference2!$D$10,0)+(IF(AND(Multiple!C225&lt;&gt;"",Inference2!$D$11&lt;&gt;""),Multiple!C225*Inference2!$D$11,0)+(IF(AND(Multiple!D225&lt;&gt;"",Inference2!$D$12&lt;&gt;""),Multiple!D225*Inference2!$D$12,0)+(IF(AND(Multiple!E225&lt;&gt;"",Inference2!$D$13&lt;&gt;""),Multiple!E225*Inference2!$D$13,0)+(IF(AND(Multiple!F225&lt;&gt;"",Inference2!$D$14&lt;&gt;""),Multiple!F225*Inference2!$D$14,0)+(Inference2!$D$6)))))),"")</f>
        <v/>
      </c>
      <c r="C223" s="33" t="str">
        <f>IF(AND(Multiple!H225&lt;&gt;"",Multiple!B225&lt;&gt;"",Multiple!$E$3&lt;&gt;""),(IF(AND(Multiple!B225&lt;&gt;"",Inference2!$D$10&lt;&gt;""),Multiple!B225*Inference2!$D$10,0)+(IF(AND(Multiple!C225&lt;&gt;"",Inference2!$D$11&lt;&gt;""),Multiple!C225*Inference2!$D$11,0)+(IF(AND(Multiple!D225&lt;&gt;"",Inference2!$D$12&lt;&gt;""),Multiple!D225*Inference2!$D$12,0)+(IF(AND(Multiple!E225&lt;&gt;"",Inference2!$D$13&lt;&gt;""),Multiple!E225*Inference2!$D$13,0)+(IF(AND(Multiple!F225&lt;&gt;"",Inference2!$D$14&lt;&gt;""),Multiple!F225*Inference2!$D$14,0)+(Inference2!$D$6)))))),"")</f>
        <v/>
      </c>
      <c r="D223" s="5" t="str">
        <f t="array" ref="D223">IF(B223&lt;&gt;"",(SUM(IF(B223&gt;Error,1,0))+1+(SUM(IF(B223=Error,1,0))-1)/2)/(n+1),"")</f>
        <v/>
      </c>
      <c r="E223" s="5" t="str">
        <f t="shared" si="4"/>
        <v/>
      </c>
      <c r="L223" s="113" t="str">
        <f t="shared" si="10"/>
        <v/>
      </c>
      <c r="M223" s="5" t="str">
        <f t="shared" si="9"/>
        <v/>
      </c>
      <c r="N223" s="112" t="str">
        <f>Multiple!H225</f>
        <v/>
      </c>
    </row>
    <row r="224" spans="2:14" ht="14" x14ac:dyDescent="0.15">
      <c r="B224" s="33" t="str">
        <f>IF(AND(Multiple!H226&lt;&gt;"",Multiple!B226&lt;&gt;"",Multiple!$E$3&lt;&gt;""),Multiple!H226-(IF(AND(Multiple!B226&lt;&gt;"",Inference2!$D$10&lt;&gt;""),Multiple!B226*Inference2!$D$10,0)+(IF(AND(Multiple!C226&lt;&gt;"",Inference2!$D$11&lt;&gt;""),Multiple!C226*Inference2!$D$11,0)+(IF(AND(Multiple!D226&lt;&gt;"",Inference2!$D$12&lt;&gt;""),Multiple!D226*Inference2!$D$12,0)+(IF(AND(Multiple!E226&lt;&gt;"",Inference2!$D$13&lt;&gt;""),Multiple!E226*Inference2!$D$13,0)+(IF(AND(Multiple!F226&lt;&gt;"",Inference2!$D$14&lt;&gt;""),Multiple!F226*Inference2!$D$14,0)+(Inference2!$D$6)))))),"")</f>
        <v/>
      </c>
      <c r="C224" s="33" t="str">
        <f>IF(AND(Multiple!H226&lt;&gt;"",Multiple!B226&lt;&gt;"",Multiple!$E$3&lt;&gt;""),(IF(AND(Multiple!B226&lt;&gt;"",Inference2!$D$10&lt;&gt;""),Multiple!B226*Inference2!$D$10,0)+(IF(AND(Multiple!C226&lt;&gt;"",Inference2!$D$11&lt;&gt;""),Multiple!C226*Inference2!$D$11,0)+(IF(AND(Multiple!D226&lt;&gt;"",Inference2!$D$12&lt;&gt;""),Multiple!D226*Inference2!$D$12,0)+(IF(AND(Multiple!E226&lt;&gt;"",Inference2!$D$13&lt;&gt;""),Multiple!E226*Inference2!$D$13,0)+(IF(AND(Multiple!F226&lt;&gt;"",Inference2!$D$14&lt;&gt;""),Multiple!F226*Inference2!$D$14,0)+(Inference2!$D$6)))))),"")</f>
        <v/>
      </c>
      <c r="D224" s="5" t="str">
        <f t="array" ref="D224">IF(B224&lt;&gt;"",(SUM(IF(B224&gt;Error,1,0))+1+(SUM(IF(B224=Error,1,0))-1)/2)/(n+1),"")</f>
        <v/>
      </c>
      <c r="E224" s="5" t="str">
        <f t="shared" si="4"/>
        <v/>
      </c>
      <c r="L224" s="113" t="str">
        <f t="shared" si="10"/>
        <v/>
      </c>
      <c r="M224" s="5" t="str">
        <f t="shared" si="9"/>
        <v/>
      </c>
      <c r="N224" s="112" t="str">
        <f>Multiple!H226</f>
        <v/>
      </c>
    </row>
    <row r="225" spans="2:14" ht="14" x14ac:dyDescent="0.15">
      <c r="B225" s="33" t="str">
        <f>IF(AND(Multiple!H227&lt;&gt;"",Multiple!B227&lt;&gt;"",Multiple!$E$3&lt;&gt;""),Multiple!H227-(IF(AND(Multiple!B227&lt;&gt;"",Inference2!$D$10&lt;&gt;""),Multiple!B227*Inference2!$D$10,0)+(IF(AND(Multiple!C227&lt;&gt;"",Inference2!$D$11&lt;&gt;""),Multiple!C227*Inference2!$D$11,0)+(IF(AND(Multiple!D227&lt;&gt;"",Inference2!$D$12&lt;&gt;""),Multiple!D227*Inference2!$D$12,0)+(IF(AND(Multiple!E227&lt;&gt;"",Inference2!$D$13&lt;&gt;""),Multiple!E227*Inference2!$D$13,0)+(IF(AND(Multiple!F227&lt;&gt;"",Inference2!$D$14&lt;&gt;""),Multiple!F227*Inference2!$D$14,0)+(Inference2!$D$6)))))),"")</f>
        <v/>
      </c>
      <c r="C225" s="33" t="str">
        <f>IF(AND(Multiple!H227&lt;&gt;"",Multiple!B227&lt;&gt;"",Multiple!$E$3&lt;&gt;""),(IF(AND(Multiple!B227&lt;&gt;"",Inference2!$D$10&lt;&gt;""),Multiple!B227*Inference2!$D$10,0)+(IF(AND(Multiple!C227&lt;&gt;"",Inference2!$D$11&lt;&gt;""),Multiple!C227*Inference2!$D$11,0)+(IF(AND(Multiple!D227&lt;&gt;"",Inference2!$D$12&lt;&gt;""),Multiple!D227*Inference2!$D$12,0)+(IF(AND(Multiple!E227&lt;&gt;"",Inference2!$D$13&lt;&gt;""),Multiple!E227*Inference2!$D$13,0)+(IF(AND(Multiple!F227&lt;&gt;"",Inference2!$D$14&lt;&gt;""),Multiple!F227*Inference2!$D$14,0)+(Inference2!$D$6)))))),"")</f>
        <v/>
      </c>
      <c r="D225" s="5" t="str">
        <f t="array" ref="D225">IF(B225&lt;&gt;"",(SUM(IF(B225&gt;Error,1,0))+1+(SUM(IF(B225=Error,1,0))-1)/2)/(n+1),"")</f>
        <v/>
      </c>
      <c r="E225" s="5" t="str">
        <f t="shared" si="4"/>
        <v/>
      </c>
      <c r="L225" s="113" t="str">
        <f t="shared" si="10"/>
        <v/>
      </c>
      <c r="M225" s="5" t="str">
        <f t="shared" si="9"/>
        <v/>
      </c>
      <c r="N225" s="112" t="str">
        <f>Multiple!H227</f>
        <v/>
      </c>
    </row>
    <row r="226" spans="2:14" ht="14" x14ac:dyDescent="0.15">
      <c r="B226" s="33" t="str">
        <f>IF(AND(Multiple!H228&lt;&gt;"",Multiple!B228&lt;&gt;"",Multiple!$E$3&lt;&gt;""),Multiple!H228-(IF(AND(Multiple!B228&lt;&gt;"",Inference2!$D$10&lt;&gt;""),Multiple!B228*Inference2!$D$10,0)+(IF(AND(Multiple!C228&lt;&gt;"",Inference2!$D$11&lt;&gt;""),Multiple!C228*Inference2!$D$11,0)+(IF(AND(Multiple!D228&lt;&gt;"",Inference2!$D$12&lt;&gt;""),Multiple!D228*Inference2!$D$12,0)+(IF(AND(Multiple!E228&lt;&gt;"",Inference2!$D$13&lt;&gt;""),Multiple!E228*Inference2!$D$13,0)+(IF(AND(Multiple!F228&lt;&gt;"",Inference2!$D$14&lt;&gt;""),Multiple!F228*Inference2!$D$14,0)+(Inference2!$D$6)))))),"")</f>
        <v/>
      </c>
      <c r="C226" s="33" t="str">
        <f>IF(AND(Multiple!H228&lt;&gt;"",Multiple!B228&lt;&gt;"",Multiple!$E$3&lt;&gt;""),(IF(AND(Multiple!B228&lt;&gt;"",Inference2!$D$10&lt;&gt;""),Multiple!B228*Inference2!$D$10,0)+(IF(AND(Multiple!C228&lt;&gt;"",Inference2!$D$11&lt;&gt;""),Multiple!C228*Inference2!$D$11,0)+(IF(AND(Multiple!D228&lt;&gt;"",Inference2!$D$12&lt;&gt;""),Multiple!D228*Inference2!$D$12,0)+(IF(AND(Multiple!E228&lt;&gt;"",Inference2!$D$13&lt;&gt;""),Multiple!E228*Inference2!$D$13,0)+(IF(AND(Multiple!F228&lt;&gt;"",Inference2!$D$14&lt;&gt;""),Multiple!F228*Inference2!$D$14,0)+(Inference2!$D$6)))))),"")</f>
        <v/>
      </c>
      <c r="D226" s="5" t="str">
        <f t="array" ref="D226">IF(B226&lt;&gt;"",(SUM(IF(B226&gt;Error,1,0))+1+(SUM(IF(B226=Error,1,0))-1)/2)/(n+1),"")</f>
        <v/>
      </c>
      <c r="E226" s="5" t="str">
        <f t="shared" si="4"/>
        <v/>
      </c>
      <c r="L226" s="113" t="str">
        <f t="shared" si="10"/>
        <v/>
      </c>
      <c r="M226" s="5" t="str">
        <f t="shared" si="9"/>
        <v/>
      </c>
      <c r="N226" s="112" t="str">
        <f>Multiple!H228</f>
        <v/>
      </c>
    </row>
    <row r="227" spans="2:14" ht="14" x14ac:dyDescent="0.15">
      <c r="B227" s="33" t="str">
        <f>IF(AND(Multiple!H229&lt;&gt;"",Multiple!B229&lt;&gt;"",Multiple!$E$3&lt;&gt;""),Multiple!H229-(IF(AND(Multiple!B229&lt;&gt;"",Inference2!$D$10&lt;&gt;""),Multiple!B229*Inference2!$D$10,0)+(IF(AND(Multiple!C229&lt;&gt;"",Inference2!$D$11&lt;&gt;""),Multiple!C229*Inference2!$D$11,0)+(IF(AND(Multiple!D229&lt;&gt;"",Inference2!$D$12&lt;&gt;""),Multiple!D229*Inference2!$D$12,0)+(IF(AND(Multiple!E229&lt;&gt;"",Inference2!$D$13&lt;&gt;""),Multiple!E229*Inference2!$D$13,0)+(IF(AND(Multiple!F229&lt;&gt;"",Inference2!$D$14&lt;&gt;""),Multiple!F229*Inference2!$D$14,0)+(Inference2!$D$6)))))),"")</f>
        <v/>
      </c>
      <c r="C227" s="33" t="str">
        <f>IF(AND(Multiple!H229&lt;&gt;"",Multiple!B229&lt;&gt;"",Multiple!$E$3&lt;&gt;""),(IF(AND(Multiple!B229&lt;&gt;"",Inference2!$D$10&lt;&gt;""),Multiple!B229*Inference2!$D$10,0)+(IF(AND(Multiple!C229&lt;&gt;"",Inference2!$D$11&lt;&gt;""),Multiple!C229*Inference2!$D$11,0)+(IF(AND(Multiple!D229&lt;&gt;"",Inference2!$D$12&lt;&gt;""),Multiple!D229*Inference2!$D$12,0)+(IF(AND(Multiple!E229&lt;&gt;"",Inference2!$D$13&lt;&gt;""),Multiple!E229*Inference2!$D$13,0)+(IF(AND(Multiple!F229&lt;&gt;"",Inference2!$D$14&lt;&gt;""),Multiple!F229*Inference2!$D$14,0)+(Inference2!$D$6)))))),"")</f>
        <v/>
      </c>
      <c r="D227" s="5" t="str">
        <f t="array" ref="D227">IF(B227&lt;&gt;"",(SUM(IF(B227&gt;Error,1,0))+1+(SUM(IF(B227=Error,1,0))-1)/2)/(n+1),"")</f>
        <v/>
      </c>
      <c r="E227" s="5" t="str">
        <f t="shared" si="4"/>
        <v/>
      </c>
      <c r="L227" s="113" t="str">
        <f t="shared" si="10"/>
        <v/>
      </c>
      <c r="M227" s="5" t="str">
        <f t="shared" si="9"/>
        <v/>
      </c>
      <c r="N227" s="112" t="str">
        <f>Multiple!H229</f>
        <v/>
      </c>
    </row>
    <row r="228" spans="2:14" ht="14" x14ac:dyDescent="0.15">
      <c r="B228" s="33" t="str">
        <f>IF(AND(Multiple!H230&lt;&gt;"",Multiple!B230&lt;&gt;"",Multiple!$E$3&lt;&gt;""),Multiple!H230-(IF(AND(Multiple!B230&lt;&gt;"",Inference2!$D$10&lt;&gt;""),Multiple!B230*Inference2!$D$10,0)+(IF(AND(Multiple!C230&lt;&gt;"",Inference2!$D$11&lt;&gt;""),Multiple!C230*Inference2!$D$11,0)+(IF(AND(Multiple!D230&lt;&gt;"",Inference2!$D$12&lt;&gt;""),Multiple!D230*Inference2!$D$12,0)+(IF(AND(Multiple!E230&lt;&gt;"",Inference2!$D$13&lt;&gt;""),Multiple!E230*Inference2!$D$13,0)+(IF(AND(Multiple!F230&lt;&gt;"",Inference2!$D$14&lt;&gt;""),Multiple!F230*Inference2!$D$14,0)+(Inference2!$D$6)))))),"")</f>
        <v/>
      </c>
      <c r="C228" s="33" t="str">
        <f>IF(AND(Multiple!H230&lt;&gt;"",Multiple!B230&lt;&gt;"",Multiple!$E$3&lt;&gt;""),(IF(AND(Multiple!B230&lt;&gt;"",Inference2!$D$10&lt;&gt;""),Multiple!B230*Inference2!$D$10,0)+(IF(AND(Multiple!C230&lt;&gt;"",Inference2!$D$11&lt;&gt;""),Multiple!C230*Inference2!$D$11,0)+(IF(AND(Multiple!D230&lt;&gt;"",Inference2!$D$12&lt;&gt;""),Multiple!D230*Inference2!$D$12,0)+(IF(AND(Multiple!E230&lt;&gt;"",Inference2!$D$13&lt;&gt;""),Multiple!E230*Inference2!$D$13,0)+(IF(AND(Multiple!F230&lt;&gt;"",Inference2!$D$14&lt;&gt;""),Multiple!F230*Inference2!$D$14,0)+(Inference2!$D$6)))))),"")</f>
        <v/>
      </c>
      <c r="D228" s="5" t="str">
        <f t="array" ref="D228">IF(B228&lt;&gt;"",(SUM(IF(B228&gt;Error,1,0))+1+(SUM(IF(B228=Error,1,0))-1)/2)/(n+1),"")</f>
        <v/>
      </c>
      <c r="E228" s="5" t="str">
        <f t="shared" si="4"/>
        <v/>
      </c>
      <c r="L228" s="113" t="str">
        <f t="shared" si="10"/>
        <v/>
      </c>
      <c r="M228" s="5" t="str">
        <f t="shared" si="9"/>
        <v/>
      </c>
      <c r="N228" s="112" t="str">
        <f>Multiple!H230</f>
        <v/>
      </c>
    </row>
    <row r="229" spans="2:14" ht="14" x14ac:dyDescent="0.15">
      <c r="B229" s="33" t="str">
        <f>IF(AND(Multiple!H231&lt;&gt;"",Multiple!B231&lt;&gt;"",Multiple!$E$3&lt;&gt;""),Multiple!H231-(IF(AND(Multiple!B231&lt;&gt;"",Inference2!$D$10&lt;&gt;""),Multiple!B231*Inference2!$D$10,0)+(IF(AND(Multiple!C231&lt;&gt;"",Inference2!$D$11&lt;&gt;""),Multiple!C231*Inference2!$D$11,0)+(IF(AND(Multiple!D231&lt;&gt;"",Inference2!$D$12&lt;&gt;""),Multiple!D231*Inference2!$D$12,0)+(IF(AND(Multiple!E231&lt;&gt;"",Inference2!$D$13&lt;&gt;""),Multiple!E231*Inference2!$D$13,0)+(IF(AND(Multiple!F231&lt;&gt;"",Inference2!$D$14&lt;&gt;""),Multiple!F231*Inference2!$D$14,0)+(Inference2!$D$6)))))),"")</f>
        <v/>
      </c>
      <c r="C229" s="33" t="str">
        <f>IF(AND(Multiple!H231&lt;&gt;"",Multiple!B231&lt;&gt;"",Multiple!$E$3&lt;&gt;""),(IF(AND(Multiple!B231&lt;&gt;"",Inference2!$D$10&lt;&gt;""),Multiple!B231*Inference2!$D$10,0)+(IF(AND(Multiple!C231&lt;&gt;"",Inference2!$D$11&lt;&gt;""),Multiple!C231*Inference2!$D$11,0)+(IF(AND(Multiple!D231&lt;&gt;"",Inference2!$D$12&lt;&gt;""),Multiple!D231*Inference2!$D$12,0)+(IF(AND(Multiple!E231&lt;&gt;"",Inference2!$D$13&lt;&gt;""),Multiple!E231*Inference2!$D$13,0)+(IF(AND(Multiple!F231&lt;&gt;"",Inference2!$D$14&lt;&gt;""),Multiple!F231*Inference2!$D$14,0)+(Inference2!$D$6)))))),"")</f>
        <v/>
      </c>
      <c r="D229" s="5" t="str">
        <f t="array" ref="D229">IF(B229&lt;&gt;"",(SUM(IF(B229&gt;Error,1,0))+1+(SUM(IF(B229=Error,1,0))-1)/2)/(n+1),"")</f>
        <v/>
      </c>
      <c r="E229" s="5" t="str">
        <f t="shared" si="4"/>
        <v/>
      </c>
      <c r="L229" s="113" t="str">
        <f t="shared" si="10"/>
        <v/>
      </c>
      <c r="M229" s="5" t="str">
        <f t="shared" si="9"/>
        <v/>
      </c>
      <c r="N229" s="112" t="str">
        <f>Multiple!H231</f>
        <v/>
      </c>
    </row>
    <row r="230" spans="2:14" ht="14" x14ac:dyDescent="0.15">
      <c r="B230" s="33" t="str">
        <f>IF(AND(Multiple!H232&lt;&gt;"",Multiple!B232&lt;&gt;"",Multiple!$E$3&lt;&gt;""),Multiple!H232-(IF(AND(Multiple!B232&lt;&gt;"",Inference2!$D$10&lt;&gt;""),Multiple!B232*Inference2!$D$10,0)+(IF(AND(Multiple!C232&lt;&gt;"",Inference2!$D$11&lt;&gt;""),Multiple!C232*Inference2!$D$11,0)+(IF(AND(Multiple!D232&lt;&gt;"",Inference2!$D$12&lt;&gt;""),Multiple!D232*Inference2!$D$12,0)+(IF(AND(Multiple!E232&lt;&gt;"",Inference2!$D$13&lt;&gt;""),Multiple!E232*Inference2!$D$13,0)+(IF(AND(Multiple!F232&lt;&gt;"",Inference2!$D$14&lt;&gt;""),Multiple!F232*Inference2!$D$14,0)+(Inference2!$D$6)))))),"")</f>
        <v/>
      </c>
      <c r="C230" s="33" t="str">
        <f>IF(AND(Multiple!H232&lt;&gt;"",Multiple!B232&lt;&gt;"",Multiple!$E$3&lt;&gt;""),(IF(AND(Multiple!B232&lt;&gt;"",Inference2!$D$10&lt;&gt;""),Multiple!B232*Inference2!$D$10,0)+(IF(AND(Multiple!C232&lt;&gt;"",Inference2!$D$11&lt;&gt;""),Multiple!C232*Inference2!$D$11,0)+(IF(AND(Multiple!D232&lt;&gt;"",Inference2!$D$12&lt;&gt;""),Multiple!D232*Inference2!$D$12,0)+(IF(AND(Multiple!E232&lt;&gt;"",Inference2!$D$13&lt;&gt;""),Multiple!E232*Inference2!$D$13,0)+(IF(AND(Multiple!F232&lt;&gt;"",Inference2!$D$14&lt;&gt;""),Multiple!F232*Inference2!$D$14,0)+(Inference2!$D$6)))))),"")</f>
        <v/>
      </c>
      <c r="D230" s="5" t="str">
        <f t="array" ref="D230">IF(B230&lt;&gt;"",(SUM(IF(B230&gt;Error,1,0))+1+(SUM(IF(B230=Error,1,0))-1)/2)/(n+1),"")</f>
        <v/>
      </c>
      <c r="E230" s="5" t="str">
        <f t="shared" si="4"/>
        <v/>
      </c>
      <c r="L230" s="113" t="str">
        <f t="shared" si="10"/>
        <v/>
      </c>
      <c r="M230" s="5" t="str">
        <f t="shared" si="9"/>
        <v/>
      </c>
      <c r="N230" s="112" t="str">
        <f>Multiple!H232</f>
        <v/>
      </c>
    </row>
    <row r="231" spans="2:14" ht="14" x14ac:dyDescent="0.15">
      <c r="B231" s="33" t="str">
        <f>IF(AND(Multiple!H233&lt;&gt;"",Multiple!B233&lt;&gt;"",Multiple!$E$3&lt;&gt;""),Multiple!H233-(IF(AND(Multiple!B233&lt;&gt;"",Inference2!$D$10&lt;&gt;""),Multiple!B233*Inference2!$D$10,0)+(IF(AND(Multiple!C233&lt;&gt;"",Inference2!$D$11&lt;&gt;""),Multiple!C233*Inference2!$D$11,0)+(IF(AND(Multiple!D233&lt;&gt;"",Inference2!$D$12&lt;&gt;""),Multiple!D233*Inference2!$D$12,0)+(IF(AND(Multiple!E233&lt;&gt;"",Inference2!$D$13&lt;&gt;""),Multiple!E233*Inference2!$D$13,0)+(IF(AND(Multiple!F233&lt;&gt;"",Inference2!$D$14&lt;&gt;""),Multiple!F233*Inference2!$D$14,0)+(Inference2!$D$6)))))),"")</f>
        <v/>
      </c>
      <c r="C231" s="33" t="str">
        <f>IF(AND(Multiple!H233&lt;&gt;"",Multiple!B233&lt;&gt;"",Multiple!$E$3&lt;&gt;""),(IF(AND(Multiple!B233&lt;&gt;"",Inference2!$D$10&lt;&gt;""),Multiple!B233*Inference2!$D$10,0)+(IF(AND(Multiple!C233&lt;&gt;"",Inference2!$D$11&lt;&gt;""),Multiple!C233*Inference2!$D$11,0)+(IF(AND(Multiple!D233&lt;&gt;"",Inference2!$D$12&lt;&gt;""),Multiple!D233*Inference2!$D$12,0)+(IF(AND(Multiple!E233&lt;&gt;"",Inference2!$D$13&lt;&gt;""),Multiple!E233*Inference2!$D$13,0)+(IF(AND(Multiple!F233&lt;&gt;"",Inference2!$D$14&lt;&gt;""),Multiple!F233*Inference2!$D$14,0)+(Inference2!$D$6)))))),"")</f>
        <v/>
      </c>
      <c r="D231" s="5" t="str">
        <f t="array" ref="D231">IF(B231&lt;&gt;"",(SUM(IF(B231&gt;Error,1,0))+1+(SUM(IF(B231=Error,1,0))-1)/2)/(n+1),"")</f>
        <v/>
      </c>
      <c r="E231" s="5" t="str">
        <f t="shared" si="4"/>
        <v/>
      </c>
      <c r="L231" s="113" t="str">
        <f t="shared" si="10"/>
        <v/>
      </c>
      <c r="M231" s="5" t="str">
        <f t="shared" si="9"/>
        <v/>
      </c>
      <c r="N231" s="112" t="str">
        <f>Multiple!H233</f>
        <v/>
      </c>
    </row>
    <row r="232" spans="2:14" ht="14" x14ac:dyDescent="0.15">
      <c r="B232" s="33" t="str">
        <f>IF(AND(Multiple!H234&lt;&gt;"",Multiple!B234&lt;&gt;"",Multiple!$E$3&lt;&gt;""),Multiple!H234-(IF(AND(Multiple!B234&lt;&gt;"",Inference2!$D$10&lt;&gt;""),Multiple!B234*Inference2!$D$10,0)+(IF(AND(Multiple!C234&lt;&gt;"",Inference2!$D$11&lt;&gt;""),Multiple!C234*Inference2!$D$11,0)+(IF(AND(Multiple!D234&lt;&gt;"",Inference2!$D$12&lt;&gt;""),Multiple!D234*Inference2!$D$12,0)+(IF(AND(Multiple!E234&lt;&gt;"",Inference2!$D$13&lt;&gt;""),Multiple!E234*Inference2!$D$13,0)+(IF(AND(Multiple!F234&lt;&gt;"",Inference2!$D$14&lt;&gt;""),Multiple!F234*Inference2!$D$14,0)+(Inference2!$D$6)))))),"")</f>
        <v/>
      </c>
      <c r="C232" s="33" t="str">
        <f>IF(AND(Multiple!H234&lt;&gt;"",Multiple!B234&lt;&gt;"",Multiple!$E$3&lt;&gt;""),(IF(AND(Multiple!B234&lt;&gt;"",Inference2!$D$10&lt;&gt;""),Multiple!B234*Inference2!$D$10,0)+(IF(AND(Multiple!C234&lt;&gt;"",Inference2!$D$11&lt;&gt;""),Multiple!C234*Inference2!$D$11,0)+(IF(AND(Multiple!D234&lt;&gt;"",Inference2!$D$12&lt;&gt;""),Multiple!D234*Inference2!$D$12,0)+(IF(AND(Multiple!E234&lt;&gt;"",Inference2!$D$13&lt;&gt;""),Multiple!E234*Inference2!$D$13,0)+(IF(AND(Multiple!F234&lt;&gt;"",Inference2!$D$14&lt;&gt;""),Multiple!F234*Inference2!$D$14,0)+(Inference2!$D$6)))))),"")</f>
        <v/>
      </c>
      <c r="D232" s="5" t="str">
        <f t="array" ref="D232">IF(B232&lt;&gt;"",(SUM(IF(B232&gt;Error,1,0))+1+(SUM(IF(B232=Error,1,0))-1)/2)/(n+1),"")</f>
        <v/>
      </c>
      <c r="E232" s="5" t="str">
        <f t="shared" si="4"/>
        <v/>
      </c>
      <c r="L232" s="113" t="str">
        <f t="shared" si="10"/>
        <v/>
      </c>
      <c r="M232" s="5" t="str">
        <f t="shared" si="9"/>
        <v/>
      </c>
      <c r="N232" s="112" t="str">
        <f>Multiple!H234</f>
        <v/>
      </c>
    </row>
    <row r="233" spans="2:14" ht="14" x14ac:dyDescent="0.15">
      <c r="B233" s="33" t="str">
        <f>IF(AND(Multiple!H235&lt;&gt;"",Multiple!B235&lt;&gt;"",Multiple!$E$3&lt;&gt;""),Multiple!H235-(IF(AND(Multiple!B235&lt;&gt;"",Inference2!$D$10&lt;&gt;""),Multiple!B235*Inference2!$D$10,0)+(IF(AND(Multiple!C235&lt;&gt;"",Inference2!$D$11&lt;&gt;""),Multiple!C235*Inference2!$D$11,0)+(IF(AND(Multiple!D235&lt;&gt;"",Inference2!$D$12&lt;&gt;""),Multiple!D235*Inference2!$D$12,0)+(IF(AND(Multiple!E235&lt;&gt;"",Inference2!$D$13&lt;&gt;""),Multiple!E235*Inference2!$D$13,0)+(IF(AND(Multiple!F235&lt;&gt;"",Inference2!$D$14&lt;&gt;""),Multiple!F235*Inference2!$D$14,0)+(Inference2!$D$6)))))),"")</f>
        <v/>
      </c>
      <c r="C233" s="33" t="str">
        <f>IF(AND(Multiple!H235&lt;&gt;"",Multiple!B235&lt;&gt;"",Multiple!$E$3&lt;&gt;""),(IF(AND(Multiple!B235&lt;&gt;"",Inference2!$D$10&lt;&gt;""),Multiple!B235*Inference2!$D$10,0)+(IF(AND(Multiple!C235&lt;&gt;"",Inference2!$D$11&lt;&gt;""),Multiple!C235*Inference2!$D$11,0)+(IF(AND(Multiple!D235&lt;&gt;"",Inference2!$D$12&lt;&gt;""),Multiple!D235*Inference2!$D$12,0)+(IF(AND(Multiple!E235&lt;&gt;"",Inference2!$D$13&lt;&gt;""),Multiple!E235*Inference2!$D$13,0)+(IF(AND(Multiple!F235&lt;&gt;"",Inference2!$D$14&lt;&gt;""),Multiple!F235*Inference2!$D$14,0)+(Inference2!$D$6)))))),"")</f>
        <v/>
      </c>
      <c r="D233" s="5" t="str">
        <f t="array" ref="D233">IF(B233&lt;&gt;"",(SUM(IF(B233&gt;Error,1,0))+1+(SUM(IF(B233=Error,1,0))-1)/2)/(n+1),"")</f>
        <v/>
      </c>
      <c r="E233" s="5" t="str">
        <f t="shared" si="4"/>
        <v/>
      </c>
      <c r="L233" s="113" t="str">
        <f t="shared" si="10"/>
        <v/>
      </c>
      <c r="M233" s="5" t="str">
        <f t="shared" si="9"/>
        <v/>
      </c>
      <c r="N233" s="112" t="str">
        <f>Multiple!H235</f>
        <v/>
      </c>
    </row>
    <row r="234" spans="2:14" ht="14" x14ac:dyDescent="0.15">
      <c r="B234" s="33" t="str">
        <f>IF(AND(Multiple!H236&lt;&gt;"",Multiple!B236&lt;&gt;"",Multiple!$E$3&lt;&gt;""),Multiple!H236-(IF(AND(Multiple!B236&lt;&gt;"",Inference2!$D$10&lt;&gt;""),Multiple!B236*Inference2!$D$10,0)+(IF(AND(Multiple!C236&lt;&gt;"",Inference2!$D$11&lt;&gt;""),Multiple!C236*Inference2!$D$11,0)+(IF(AND(Multiple!D236&lt;&gt;"",Inference2!$D$12&lt;&gt;""),Multiple!D236*Inference2!$D$12,0)+(IF(AND(Multiple!E236&lt;&gt;"",Inference2!$D$13&lt;&gt;""),Multiple!E236*Inference2!$D$13,0)+(IF(AND(Multiple!F236&lt;&gt;"",Inference2!$D$14&lt;&gt;""),Multiple!F236*Inference2!$D$14,0)+(Inference2!$D$6)))))),"")</f>
        <v/>
      </c>
      <c r="C234" s="33" t="str">
        <f>IF(AND(Multiple!H236&lt;&gt;"",Multiple!B236&lt;&gt;"",Multiple!$E$3&lt;&gt;""),(IF(AND(Multiple!B236&lt;&gt;"",Inference2!$D$10&lt;&gt;""),Multiple!B236*Inference2!$D$10,0)+(IF(AND(Multiple!C236&lt;&gt;"",Inference2!$D$11&lt;&gt;""),Multiple!C236*Inference2!$D$11,0)+(IF(AND(Multiple!D236&lt;&gt;"",Inference2!$D$12&lt;&gt;""),Multiple!D236*Inference2!$D$12,0)+(IF(AND(Multiple!E236&lt;&gt;"",Inference2!$D$13&lt;&gt;""),Multiple!E236*Inference2!$D$13,0)+(IF(AND(Multiple!F236&lt;&gt;"",Inference2!$D$14&lt;&gt;""),Multiple!F236*Inference2!$D$14,0)+(Inference2!$D$6)))))),"")</f>
        <v/>
      </c>
      <c r="D234" s="5" t="str">
        <f t="array" ref="D234">IF(B234&lt;&gt;"",(SUM(IF(B234&gt;Error,1,0))+1+(SUM(IF(B234=Error,1,0))-1)/2)/(n+1),"")</f>
        <v/>
      </c>
      <c r="E234" s="5" t="str">
        <f t="shared" si="4"/>
        <v/>
      </c>
      <c r="L234" s="113" t="str">
        <f t="shared" si="10"/>
        <v/>
      </c>
      <c r="M234" s="5" t="str">
        <f t="shared" si="9"/>
        <v/>
      </c>
      <c r="N234" s="112" t="str">
        <f>Multiple!H236</f>
        <v/>
      </c>
    </row>
    <row r="235" spans="2:14" ht="14" x14ac:dyDescent="0.15">
      <c r="B235" s="33" t="str">
        <f>IF(AND(Multiple!H237&lt;&gt;"",Multiple!B237&lt;&gt;"",Multiple!$E$3&lt;&gt;""),Multiple!H237-(IF(AND(Multiple!B237&lt;&gt;"",Inference2!$D$10&lt;&gt;""),Multiple!B237*Inference2!$D$10,0)+(IF(AND(Multiple!C237&lt;&gt;"",Inference2!$D$11&lt;&gt;""),Multiple!C237*Inference2!$D$11,0)+(IF(AND(Multiple!D237&lt;&gt;"",Inference2!$D$12&lt;&gt;""),Multiple!D237*Inference2!$D$12,0)+(IF(AND(Multiple!E237&lt;&gt;"",Inference2!$D$13&lt;&gt;""),Multiple!E237*Inference2!$D$13,0)+(IF(AND(Multiple!F237&lt;&gt;"",Inference2!$D$14&lt;&gt;""),Multiple!F237*Inference2!$D$14,0)+(Inference2!$D$6)))))),"")</f>
        <v/>
      </c>
      <c r="C235" s="33" t="str">
        <f>IF(AND(Multiple!H237&lt;&gt;"",Multiple!B237&lt;&gt;"",Multiple!$E$3&lt;&gt;""),(IF(AND(Multiple!B237&lt;&gt;"",Inference2!$D$10&lt;&gt;""),Multiple!B237*Inference2!$D$10,0)+(IF(AND(Multiple!C237&lt;&gt;"",Inference2!$D$11&lt;&gt;""),Multiple!C237*Inference2!$D$11,0)+(IF(AND(Multiple!D237&lt;&gt;"",Inference2!$D$12&lt;&gt;""),Multiple!D237*Inference2!$D$12,0)+(IF(AND(Multiple!E237&lt;&gt;"",Inference2!$D$13&lt;&gt;""),Multiple!E237*Inference2!$D$13,0)+(IF(AND(Multiple!F237&lt;&gt;"",Inference2!$D$14&lt;&gt;""),Multiple!F237*Inference2!$D$14,0)+(Inference2!$D$6)))))),"")</f>
        <v/>
      </c>
      <c r="D235" s="5" t="str">
        <f t="array" ref="D235">IF(B235&lt;&gt;"",(SUM(IF(B235&gt;Error,1,0))+1+(SUM(IF(B235=Error,1,0))-1)/2)/(n+1),"")</f>
        <v/>
      </c>
      <c r="E235" s="5" t="str">
        <f t="shared" si="4"/>
        <v/>
      </c>
      <c r="L235" s="113" t="str">
        <f t="shared" si="10"/>
        <v/>
      </c>
      <c r="M235" s="5" t="str">
        <f t="shared" si="9"/>
        <v/>
      </c>
      <c r="N235" s="112" t="str">
        <f>Multiple!H237</f>
        <v/>
      </c>
    </row>
    <row r="236" spans="2:14" ht="14" x14ac:dyDescent="0.15">
      <c r="B236" s="33" t="str">
        <f>IF(AND(Multiple!H238&lt;&gt;"",Multiple!B238&lt;&gt;"",Multiple!$E$3&lt;&gt;""),Multiple!H238-(IF(AND(Multiple!B238&lt;&gt;"",Inference2!$D$10&lt;&gt;""),Multiple!B238*Inference2!$D$10,0)+(IF(AND(Multiple!C238&lt;&gt;"",Inference2!$D$11&lt;&gt;""),Multiple!C238*Inference2!$D$11,0)+(IF(AND(Multiple!D238&lt;&gt;"",Inference2!$D$12&lt;&gt;""),Multiple!D238*Inference2!$D$12,0)+(IF(AND(Multiple!E238&lt;&gt;"",Inference2!$D$13&lt;&gt;""),Multiple!E238*Inference2!$D$13,0)+(IF(AND(Multiple!F238&lt;&gt;"",Inference2!$D$14&lt;&gt;""),Multiple!F238*Inference2!$D$14,0)+(Inference2!$D$6)))))),"")</f>
        <v/>
      </c>
      <c r="C236" s="33" t="str">
        <f>IF(AND(Multiple!H238&lt;&gt;"",Multiple!B238&lt;&gt;"",Multiple!$E$3&lt;&gt;""),(IF(AND(Multiple!B238&lt;&gt;"",Inference2!$D$10&lt;&gt;""),Multiple!B238*Inference2!$D$10,0)+(IF(AND(Multiple!C238&lt;&gt;"",Inference2!$D$11&lt;&gt;""),Multiple!C238*Inference2!$D$11,0)+(IF(AND(Multiple!D238&lt;&gt;"",Inference2!$D$12&lt;&gt;""),Multiple!D238*Inference2!$D$12,0)+(IF(AND(Multiple!E238&lt;&gt;"",Inference2!$D$13&lt;&gt;""),Multiple!E238*Inference2!$D$13,0)+(IF(AND(Multiple!F238&lt;&gt;"",Inference2!$D$14&lt;&gt;""),Multiple!F238*Inference2!$D$14,0)+(Inference2!$D$6)))))),"")</f>
        <v/>
      </c>
      <c r="D236" s="5" t="str">
        <f t="array" ref="D236">IF(B236&lt;&gt;"",(SUM(IF(B236&gt;Error,1,0))+1+(SUM(IF(B236=Error,1,0))-1)/2)/(n+1),"")</f>
        <v/>
      </c>
      <c r="E236" s="5" t="str">
        <f t="shared" si="4"/>
        <v/>
      </c>
      <c r="L236" s="113" t="str">
        <f t="shared" si="10"/>
        <v/>
      </c>
      <c r="M236" s="5" t="str">
        <f t="shared" si="9"/>
        <v/>
      </c>
      <c r="N236" s="112" t="str">
        <f>Multiple!H238</f>
        <v/>
      </c>
    </row>
    <row r="237" spans="2:14" ht="14" x14ac:dyDescent="0.15">
      <c r="B237" s="33" t="str">
        <f>IF(AND(Multiple!H239&lt;&gt;"",Multiple!B239&lt;&gt;"",Multiple!$E$3&lt;&gt;""),Multiple!H239-(IF(AND(Multiple!B239&lt;&gt;"",Inference2!$D$10&lt;&gt;""),Multiple!B239*Inference2!$D$10,0)+(IF(AND(Multiple!C239&lt;&gt;"",Inference2!$D$11&lt;&gt;""),Multiple!C239*Inference2!$D$11,0)+(IF(AND(Multiple!D239&lt;&gt;"",Inference2!$D$12&lt;&gt;""),Multiple!D239*Inference2!$D$12,0)+(IF(AND(Multiple!E239&lt;&gt;"",Inference2!$D$13&lt;&gt;""),Multiple!E239*Inference2!$D$13,0)+(IF(AND(Multiple!F239&lt;&gt;"",Inference2!$D$14&lt;&gt;""),Multiple!F239*Inference2!$D$14,0)+(Inference2!$D$6)))))),"")</f>
        <v/>
      </c>
      <c r="C237" s="33" t="str">
        <f>IF(AND(Multiple!H239&lt;&gt;"",Multiple!B239&lt;&gt;"",Multiple!$E$3&lt;&gt;""),(IF(AND(Multiple!B239&lt;&gt;"",Inference2!$D$10&lt;&gt;""),Multiple!B239*Inference2!$D$10,0)+(IF(AND(Multiple!C239&lt;&gt;"",Inference2!$D$11&lt;&gt;""),Multiple!C239*Inference2!$D$11,0)+(IF(AND(Multiple!D239&lt;&gt;"",Inference2!$D$12&lt;&gt;""),Multiple!D239*Inference2!$D$12,0)+(IF(AND(Multiple!E239&lt;&gt;"",Inference2!$D$13&lt;&gt;""),Multiple!E239*Inference2!$D$13,0)+(IF(AND(Multiple!F239&lt;&gt;"",Inference2!$D$14&lt;&gt;""),Multiple!F239*Inference2!$D$14,0)+(Inference2!$D$6)))))),"")</f>
        <v/>
      </c>
      <c r="D237" s="5" t="str">
        <f t="array" ref="D237">IF(B237&lt;&gt;"",(SUM(IF(B237&gt;Error,1,0))+1+(SUM(IF(B237=Error,1,0))-1)/2)/(n+1),"")</f>
        <v/>
      </c>
      <c r="E237" s="5" t="str">
        <f t="shared" si="4"/>
        <v/>
      </c>
      <c r="L237" s="113" t="str">
        <f t="shared" si="10"/>
        <v/>
      </c>
      <c r="M237" s="5" t="str">
        <f t="shared" si="9"/>
        <v/>
      </c>
      <c r="N237" s="112" t="str">
        <f>Multiple!H239</f>
        <v/>
      </c>
    </row>
    <row r="238" spans="2:14" ht="14" x14ac:dyDescent="0.15">
      <c r="B238" s="33" t="str">
        <f>IF(AND(Multiple!H240&lt;&gt;"",Multiple!B240&lt;&gt;"",Multiple!$E$3&lt;&gt;""),Multiple!H240-(IF(AND(Multiple!B240&lt;&gt;"",Inference2!$D$10&lt;&gt;""),Multiple!B240*Inference2!$D$10,0)+(IF(AND(Multiple!C240&lt;&gt;"",Inference2!$D$11&lt;&gt;""),Multiple!C240*Inference2!$D$11,0)+(IF(AND(Multiple!D240&lt;&gt;"",Inference2!$D$12&lt;&gt;""),Multiple!D240*Inference2!$D$12,0)+(IF(AND(Multiple!E240&lt;&gt;"",Inference2!$D$13&lt;&gt;""),Multiple!E240*Inference2!$D$13,0)+(IF(AND(Multiple!F240&lt;&gt;"",Inference2!$D$14&lt;&gt;""),Multiple!F240*Inference2!$D$14,0)+(Inference2!$D$6)))))),"")</f>
        <v/>
      </c>
      <c r="C238" s="33" t="str">
        <f>IF(AND(Multiple!H240&lt;&gt;"",Multiple!B240&lt;&gt;"",Multiple!$E$3&lt;&gt;""),(IF(AND(Multiple!B240&lt;&gt;"",Inference2!$D$10&lt;&gt;""),Multiple!B240*Inference2!$D$10,0)+(IF(AND(Multiple!C240&lt;&gt;"",Inference2!$D$11&lt;&gt;""),Multiple!C240*Inference2!$D$11,0)+(IF(AND(Multiple!D240&lt;&gt;"",Inference2!$D$12&lt;&gt;""),Multiple!D240*Inference2!$D$12,0)+(IF(AND(Multiple!E240&lt;&gt;"",Inference2!$D$13&lt;&gt;""),Multiple!E240*Inference2!$D$13,0)+(IF(AND(Multiple!F240&lt;&gt;"",Inference2!$D$14&lt;&gt;""),Multiple!F240*Inference2!$D$14,0)+(Inference2!$D$6)))))),"")</f>
        <v/>
      </c>
      <c r="D238" s="5" t="str">
        <f t="array" ref="D238">IF(B238&lt;&gt;"",(SUM(IF(B238&gt;Error,1,0))+1+(SUM(IF(B238=Error,1,0))-1)/2)/(n+1),"")</f>
        <v/>
      </c>
      <c r="E238" s="5" t="str">
        <f t="shared" si="4"/>
        <v/>
      </c>
      <c r="L238" s="113" t="str">
        <f t="shared" si="10"/>
        <v/>
      </c>
      <c r="M238" s="5" t="str">
        <f t="shared" si="9"/>
        <v/>
      </c>
      <c r="N238" s="112" t="str">
        <f>Multiple!H240</f>
        <v/>
      </c>
    </row>
    <row r="239" spans="2:14" ht="14" x14ac:dyDescent="0.15">
      <c r="B239" s="33" t="str">
        <f>IF(AND(Multiple!H241&lt;&gt;"",Multiple!B241&lt;&gt;"",Multiple!$E$3&lt;&gt;""),Multiple!H241-(IF(AND(Multiple!B241&lt;&gt;"",Inference2!$D$10&lt;&gt;""),Multiple!B241*Inference2!$D$10,0)+(IF(AND(Multiple!C241&lt;&gt;"",Inference2!$D$11&lt;&gt;""),Multiple!C241*Inference2!$D$11,0)+(IF(AND(Multiple!D241&lt;&gt;"",Inference2!$D$12&lt;&gt;""),Multiple!D241*Inference2!$D$12,0)+(IF(AND(Multiple!E241&lt;&gt;"",Inference2!$D$13&lt;&gt;""),Multiple!E241*Inference2!$D$13,0)+(IF(AND(Multiple!F241&lt;&gt;"",Inference2!$D$14&lt;&gt;""),Multiple!F241*Inference2!$D$14,0)+(Inference2!$D$6)))))),"")</f>
        <v/>
      </c>
      <c r="C239" s="33" t="str">
        <f>IF(AND(Multiple!H241&lt;&gt;"",Multiple!B241&lt;&gt;"",Multiple!$E$3&lt;&gt;""),(IF(AND(Multiple!B241&lt;&gt;"",Inference2!$D$10&lt;&gt;""),Multiple!B241*Inference2!$D$10,0)+(IF(AND(Multiple!C241&lt;&gt;"",Inference2!$D$11&lt;&gt;""),Multiple!C241*Inference2!$D$11,0)+(IF(AND(Multiple!D241&lt;&gt;"",Inference2!$D$12&lt;&gt;""),Multiple!D241*Inference2!$D$12,0)+(IF(AND(Multiple!E241&lt;&gt;"",Inference2!$D$13&lt;&gt;""),Multiple!E241*Inference2!$D$13,0)+(IF(AND(Multiple!F241&lt;&gt;"",Inference2!$D$14&lt;&gt;""),Multiple!F241*Inference2!$D$14,0)+(Inference2!$D$6)))))),"")</f>
        <v/>
      </c>
      <c r="D239" s="5" t="str">
        <f t="array" ref="D239">IF(B239&lt;&gt;"",(SUM(IF(B239&gt;Error,1,0))+1+(SUM(IF(B239=Error,1,0))-1)/2)/(n+1),"")</f>
        <v/>
      </c>
      <c r="E239" s="5" t="str">
        <f t="shared" si="4"/>
        <v/>
      </c>
      <c r="L239" s="113" t="str">
        <f t="shared" si="10"/>
        <v/>
      </c>
      <c r="M239" s="5" t="str">
        <f t="shared" si="9"/>
        <v/>
      </c>
      <c r="N239" s="112" t="str">
        <f>Multiple!H241</f>
        <v/>
      </c>
    </row>
    <row r="240" spans="2:14" ht="14" x14ac:dyDescent="0.15">
      <c r="B240" s="33" t="str">
        <f>IF(AND(Multiple!H242&lt;&gt;"",Multiple!B242&lt;&gt;"",Multiple!$E$3&lt;&gt;""),Multiple!H242-(IF(AND(Multiple!B242&lt;&gt;"",Inference2!$D$10&lt;&gt;""),Multiple!B242*Inference2!$D$10,0)+(IF(AND(Multiple!C242&lt;&gt;"",Inference2!$D$11&lt;&gt;""),Multiple!C242*Inference2!$D$11,0)+(IF(AND(Multiple!D242&lt;&gt;"",Inference2!$D$12&lt;&gt;""),Multiple!D242*Inference2!$D$12,0)+(IF(AND(Multiple!E242&lt;&gt;"",Inference2!$D$13&lt;&gt;""),Multiple!E242*Inference2!$D$13,0)+(IF(AND(Multiple!F242&lt;&gt;"",Inference2!$D$14&lt;&gt;""),Multiple!F242*Inference2!$D$14,0)+(Inference2!$D$6)))))),"")</f>
        <v/>
      </c>
      <c r="C240" s="33" t="str">
        <f>IF(AND(Multiple!H242&lt;&gt;"",Multiple!B242&lt;&gt;"",Multiple!$E$3&lt;&gt;""),(IF(AND(Multiple!B242&lt;&gt;"",Inference2!$D$10&lt;&gt;""),Multiple!B242*Inference2!$D$10,0)+(IF(AND(Multiple!C242&lt;&gt;"",Inference2!$D$11&lt;&gt;""),Multiple!C242*Inference2!$D$11,0)+(IF(AND(Multiple!D242&lt;&gt;"",Inference2!$D$12&lt;&gt;""),Multiple!D242*Inference2!$D$12,0)+(IF(AND(Multiple!E242&lt;&gt;"",Inference2!$D$13&lt;&gt;""),Multiple!E242*Inference2!$D$13,0)+(IF(AND(Multiple!F242&lt;&gt;"",Inference2!$D$14&lt;&gt;""),Multiple!F242*Inference2!$D$14,0)+(Inference2!$D$6)))))),"")</f>
        <v/>
      </c>
      <c r="D240" s="5" t="str">
        <f t="array" ref="D240">IF(B240&lt;&gt;"",(SUM(IF(B240&gt;Error,1,0))+1+(SUM(IF(B240=Error,1,0))-1)/2)/(n+1),"")</f>
        <v/>
      </c>
      <c r="E240" s="5" t="str">
        <f t="shared" si="4"/>
        <v/>
      </c>
      <c r="L240" s="113" t="str">
        <f t="shared" si="10"/>
        <v/>
      </c>
      <c r="M240" s="5" t="str">
        <f t="shared" si="9"/>
        <v/>
      </c>
      <c r="N240" s="112" t="str">
        <f>Multiple!H242</f>
        <v/>
      </c>
    </row>
    <row r="241" spans="2:14" ht="14" x14ac:dyDescent="0.15">
      <c r="B241" s="33" t="str">
        <f>IF(AND(Multiple!H243&lt;&gt;"",Multiple!B243&lt;&gt;"",Multiple!$E$3&lt;&gt;""),Multiple!H243-(IF(AND(Multiple!B243&lt;&gt;"",Inference2!$D$10&lt;&gt;""),Multiple!B243*Inference2!$D$10,0)+(IF(AND(Multiple!C243&lt;&gt;"",Inference2!$D$11&lt;&gt;""),Multiple!C243*Inference2!$D$11,0)+(IF(AND(Multiple!D243&lt;&gt;"",Inference2!$D$12&lt;&gt;""),Multiple!D243*Inference2!$D$12,0)+(IF(AND(Multiple!E243&lt;&gt;"",Inference2!$D$13&lt;&gt;""),Multiple!E243*Inference2!$D$13,0)+(IF(AND(Multiple!F243&lt;&gt;"",Inference2!$D$14&lt;&gt;""),Multiple!F243*Inference2!$D$14,0)+(Inference2!$D$6)))))),"")</f>
        <v/>
      </c>
      <c r="C241" s="33" t="str">
        <f>IF(AND(Multiple!H243&lt;&gt;"",Multiple!B243&lt;&gt;"",Multiple!$E$3&lt;&gt;""),(IF(AND(Multiple!B243&lt;&gt;"",Inference2!$D$10&lt;&gt;""),Multiple!B243*Inference2!$D$10,0)+(IF(AND(Multiple!C243&lt;&gt;"",Inference2!$D$11&lt;&gt;""),Multiple!C243*Inference2!$D$11,0)+(IF(AND(Multiple!D243&lt;&gt;"",Inference2!$D$12&lt;&gt;""),Multiple!D243*Inference2!$D$12,0)+(IF(AND(Multiple!E243&lt;&gt;"",Inference2!$D$13&lt;&gt;""),Multiple!E243*Inference2!$D$13,0)+(IF(AND(Multiple!F243&lt;&gt;"",Inference2!$D$14&lt;&gt;""),Multiple!F243*Inference2!$D$14,0)+(Inference2!$D$6)))))),"")</f>
        <v/>
      </c>
      <c r="D241" s="5" t="str">
        <f t="array" ref="D241">IF(B241&lt;&gt;"",(SUM(IF(B241&gt;Error,1,0))+1+(SUM(IF(B241=Error,1,0))-1)/2)/(n+1),"")</f>
        <v/>
      </c>
      <c r="E241" s="5" t="str">
        <f t="shared" si="4"/>
        <v/>
      </c>
      <c r="L241" s="113" t="str">
        <f t="shared" si="10"/>
        <v/>
      </c>
      <c r="M241" s="5" t="str">
        <f t="shared" si="9"/>
        <v/>
      </c>
      <c r="N241" s="112" t="str">
        <f>Multiple!H243</f>
        <v/>
      </c>
    </row>
    <row r="242" spans="2:14" ht="14" x14ac:dyDescent="0.15">
      <c r="B242" s="33" t="str">
        <f>IF(AND(Multiple!H244&lt;&gt;"",Multiple!B244&lt;&gt;"",Multiple!$E$3&lt;&gt;""),Multiple!H244-(IF(AND(Multiple!B244&lt;&gt;"",Inference2!$D$10&lt;&gt;""),Multiple!B244*Inference2!$D$10,0)+(IF(AND(Multiple!C244&lt;&gt;"",Inference2!$D$11&lt;&gt;""),Multiple!C244*Inference2!$D$11,0)+(IF(AND(Multiple!D244&lt;&gt;"",Inference2!$D$12&lt;&gt;""),Multiple!D244*Inference2!$D$12,0)+(IF(AND(Multiple!E244&lt;&gt;"",Inference2!$D$13&lt;&gt;""),Multiple!E244*Inference2!$D$13,0)+(IF(AND(Multiple!F244&lt;&gt;"",Inference2!$D$14&lt;&gt;""),Multiple!F244*Inference2!$D$14,0)+(Inference2!$D$6)))))),"")</f>
        <v/>
      </c>
      <c r="C242" s="33" t="str">
        <f>IF(AND(Multiple!H244&lt;&gt;"",Multiple!B244&lt;&gt;"",Multiple!$E$3&lt;&gt;""),(IF(AND(Multiple!B244&lt;&gt;"",Inference2!$D$10&lt;&gt;""),Multiple!B244*Inference2!$D$10,0)+(IF(AND(Multiple!C244&lt;&gt;"",Inference2!$D$11&lt;&gt;""),Multiple!C244*Inference2!$D$11,0)+(IF(AND(Multiple!D244&lt;&gt;"",Inference2!$D$12&lt;&gt;""),Multiple!D244*Inference2!$D$12,0)+(IF(AND(Multiple!E244&lt;&gt;"",Inference2!$D$13&lt;&gt;""),Multiple!E244*Inference2!$D$13,0)+(IF(AND(Multiple!F244&lt;&gt;"",Inference2!$D$14&lt;&gt;""),Multiple!F244*Inference2!$D$14,0)+(Inference2!$D$6)))))),"")</f>
        <v/>
      </c>
      <c r="D242" s="5" t="str">
        <f t="array" ref="D242">IF(B242&lt;&gt;"",(SUM(IF(B242&gt;Error,1,0))+1+(SUM(IF(B242=Error,1,0))-1)/2)/(n+1),"")</f>
        <v/>
      </c>
      <c r="E242" s="5" t="str">
        <f t="shared" si="4"/>
        <v/>
      </c>
      <c r="L242" s="113" t="str">
        <f t="shared" si="10"/>
        <v/>
      </c>
      <c r="M242" s="5" t="str">
        <f t="shared" si="9"/>
        <v/>
      </c>
      <c r="N242" s="112" t="str">
        <f>Multiple!H244</f>
        <v/>
      </c>
    </row>
    <row r="243" spans="2:14" ht="14" x14ac:dyDescent="0.15">
      <c r="B243" s="33" t="str">
        <f>IF(AND(Multiple!H245&lt;&gt;"",Multiple!B245&lt;&gt;"",Multiple!$E$3&lt;&gt;""),Multiple!H245-(IF(AND(Multiple!B245&lt;&gt;"",Inference2!$D$10&lt;&gt;""),Multiple!B245*Inference2!$D$10,0)+(IF(AND(Multiple!C245&lt;&gt;"",Inference2!$D$11&lt;&gt;""),Multiple!C245*Inference2!$D$11,0)+(IF(AND(Multiple!D245&lt;&gt;"",Inference2!$D$12&lt;&gt;""),Multiple!D245*Inference2!$D$12,0)+(IF(AND(Multiple!E245&lt;&gt;"",Inference2!$D$13&lt;&gt;""),Multiple!E245*Inference2!$D$13,0)+(IF(AND(Multiple!F245&lt;&gt;"",Inference2!$D$14&lt;&gt;""),Multiple!F245*Inference2!$D$14,0)+(Inference2!$D$6)))))),"")</f>
        <v/>
      </c>
      <c r="C243" s="33" t="str">
        <f>IF(AND(Multiple!H245&lt;&gt;"",Multiple!B245&lt;&gt;"",Multiple!$E$3&lt;&gt;""),(IF(AND(Multiple!B245&lt;&gt;"",Inference2!$D$10&lt;&gt;""),Multiple!B245*Inference2!$D$10,0)+(IF(AND(Multiple!C245&lt;&gt;"",Inference2!$D$11&lt;&gt;""),Multiple!C245*Inference2!$D$11,0)+(IF(AND(Multiple!D245&lt;&gt;"",Inference2!$D$12&lt;&gt;""),Multiple!D245*Inference2!$D$12,0)+(IF(AND(Multiple!E245&lt;&gt;"",Inference2!$D$13&lt;&gt;""),Multiple!E245*Inference2!$D$13,0)+(IF(AND(Multiple!F245&lt;&gt;"",Inference2!$D$14&lt;&gt;""),Multiple!F245*Inference2!$D$14,0)+(Inference2!$D$6)))))),"")</f>
        <v/>
      </c>
      <c r="D243" s="5" t="str">
        <f t="array" ref="D243">IF(B243&lt;&gt;"",(SUM(IF(B243&gt;Error,1,0))+1+(SUM(IF(B243=Error,1,0))-1)/2)/(n+1),"")</f>
        <v/>
      </c>
      <c r="E243" s="5" t="str">
        <f t="shared" si="4"/>
        <v/>
      </c>
      <c r="L243" s="113" t="str">
        <f t="shared" si="10"/>
        <v/>
      </c>
      <c r="M243" s="5" t="str">
        <f t="shared" si="9"/>
        <v/>
      </c>
      <c r="N243" s="112" t="str">
        <f>Multiple!H245</f>
        <v/>
      </c>
    </row>
    <row r="244" spans="2:14" ht="14" x14ac:dyDescent="0.15">
      <c r="B244" s="33" t="str">
        <f>IF(AND(Multiple!H246&lt;&gt;"",Multiple!B246&lt;&gt;"",Multiple!$E$3&lt;&gt;""),Multiple!H246-(IF(AND(Multiple!B246&lt;&gt;"",Inference2!$D$10&lt;&gt;""),Multiple!B246*Inference2!$D$10,0)+(IF(AND(Multiple!C246&lt;&gt;"",Inference2!$D$11&lt;&gt;""),Multiple!C246*Inference2!$D$11,0)+(IF(AND(Multiple!D246&lt;&gt;"",Inference2!$D$12&lt;&gt;""),Multiple!D246*Inference2!$D$12,0)+(IF(AND(Multiple!E246&lt;&gt;"",Inference2!$D$13&lt;&gt;""),Multiple!E246*Inference2!$D$13,0)+(IF(AND(Multiple!F246&lt;&gt;"",Inference2!$D$14&lt;&gt;""),Multiple!F246*Inference2!$D$14,0)+(Inference2!$D$6)))))),"")</f>
        <v/>
      </c>
      <c r="C244" s="33" t="str">
        <f>IF(AND(Multiple!H246&lt;&gt;"",Multiple!B246&lt;&gt;"",Multiple!$E$3&lt;&gt;""),(IF(AND(Multiple!B246&lt;&gt;"",Inference2!$D$10&lt;&gt;""),Multiple!B246*Inference2!$D$10,0)+(IF(AND(Multiple!C246&lt;&gt;"",Inference2!$D$11&lt;&gt;""),Multiple!C246*Inference2!$D$11,0)+(IF(AND(Multiple!D246&lt;&gt;"",Inference2!$D$12&lt;&gt;""),Multiple!D246*Inference2!$D$12,0)+(IF(AND(Multiple!E246&lt;&gt;"",Inference2!$D$13&lt;&gt;""),Multiple!E246*Inference2!$D$13,0)+(IF(AND(Multiple!F246&lt;&gt;"",Inference2!$D$14&lt;&gt;""),Multiple!F246*Inference2!$D$14,0)+(Inference2!$D$6)))))),"")</f>
        <v/>
      </c>
      <c r="D244" s="5" t="str">
        <f t="array" ref="D244">IF(B244&lt;&gt;"",(SUM(IF(B244&gt;Error,1,0))+1+(SUM(IF(B244=Error,1,0))-1)/2)/(n+1),"")</f>
        <v/>
      </c>
      <c r="E244" s="5" t="str">
        <f t="shared" si="4"/>
        <v/>
      </c>
      <c r="L244" s="113" t="str">
        <f t="shared" si="10"/>
        <v/>
      </c>
      <c r="M244" s="5" t="str">
        <f t="shared" si="9"/>
        <v/>
      </c>
      <c r="N244" s="112" t="str">
        <f>Multiple!H246</f>
        <v/>
      </c>
    </row>
    <row r="245" spans="2:14" ht="14" x14ac:dyDescent="0.15">
      <c r="B245" s="33" t="str">
        <f>IF(AND(Multiple!H247&lt;&gt;"",Multiple!B247&lt;&gt;"",Multiple!$E$3&lt;&gt;""),Multiple!H247-(IF(AND(Multiple!B247&lt;&gt;"",Inference2!$D$10&lt;&gt;""),Multiple!B247*Inference2!$D$10,0)+(IF(AND(Multiple!C247&lt;&gt;"",Inference2!$D$11&lt;&gt;""),Multiple!C247*Inference2!$D$11,0)+(IF(AND(Multiple!D247&lt;&gt;"",Inference2!$D$12&lt;&gt;""),Multiple!D247*Inference2!$D$12,0)+(IF(AND(Multiple!E247&lt;&gt;"",Inference2!$D$13&lt;&gt;""),Multiple!E247*Inference2!$D$13,0)+(IF(AND(Multiple!F247&lt;&gt;"",Inference2!$D$14&lt;&gt;""),Multiple!F247*Inference2!$D$14,0)+(Inference2!$D$6)))))),"")</f>
        <v/>
      </c>
      <c r="C245" s="33" t="str">
        <f>IF(AND(Multiple!H247&lt;&gt;"",Multiple!B247&lt;&gt;"",Multiple!$E$3&lt;&gt;""),(IF(AND(Multiple!B247&lt;&gt;"",Inference2!$D$10&lt;&gt;""),Multiple!B247*Inference2!$D$10,0)+(IF(AND(Multiple!C247&lt;&gt;"",Inference2!$D$11&lt;&gt;""),Multiple!C247*Inference2!$D$11,0)+(IF(AND(Multiple!D247&lt;&gt;"",Inference2!$D$12&lt;&gt;""),Multiple!D247*Inference2!$D$12,0)+(IF(AND(Multiple!E247&lt;&gt;"",Inference2!$D$13&lt;&gt;""),Multiple!E247*Inference2!$D$13,0)+(IF(AND(Multiple!F247&lt;&gt;"",Inference2!$D$14&lt;&gt;""),Multiple!F247*Inference2!$D$14,0)+(Inference2!$D$6)))))),"")</f>
        <v/>
      </c>
      <c r="D245" s="5" t="str">
        <f t="array" ref="D245">IF(B245&lt;&gt;"",(SUM(IF(B245&gt;Error,1,0))+1+(SUM(IF(B245=Error,1,0))-1)/2)/(n+1),"")</f>
        <v/>
      </c>
      <c r="E245" s="5" t="str">
        <f t="shared" si="4"/>
        <v/>
      </c>
      <c r="L245" s="113" t="str">
        <f t="shared" si="10"/>
        <v/>
      </c>
      <c r="M245" s="5" t="str">
        <f t="shared" si="9"/>
        <v/>
      </c>
      <c r="N245" s="112" t="str">
        <f>Multiple!H247</f>
        <v/>
      </c>
    </row>
    <row r="246" spans="2:14" ht="14" x14ac:dyDescent="0.15">
      <c r="B246" s="33" t="str">
        <f>IF(AND(Multiple!H248&lt;&gt;"",Multiple!B248&lt;&gt;"",Multiple!$E$3&lt;&gt;""),Multiple!H248-(IF(AND(Multiple!B248&lt;&gt;"",Inference2!$D$10&lt;&gt;""),Multiple!B248*Inference2!$D$10,0)+(IF(AND(Multiple!C248&lt;&gt;"",Inference2!$D$11&lt;&gt;""),Multiple!C248*Inference2!$D$11,0)+(IF(AND(Multiple!D248&lt;&gt;"",Inference2!$D$12&lt;&gt;""),Multiple!D248*Inference2!$D$12,0)+(IF(AND(Multiple!E248&lt;&gt;"",Inference2!$D$13&lt;&gt;""),Multiple!E248*Inference2!$D$13,0)+(IF(AND(Multiple!F248&lt;&gt;"",Inference2!$D$14&lt;&gt;""),Multiple!F248*Inference2!$D$14,0)+(Inference2!$D$6)))))),"")</f>
        <v/>
      </c>
      <c r="C246" s="33" t="str">
        <f>IF(AND(Multiple!H248&lt;&gt;"",Multiple!B248&lt;&gt;"",Multiple!$E$3&lt;&gt;""),(IF(AND(Multiple!B248&lt;&gt;"",Inference2!$D$10&lt;&gt;""),Multiple!B248*Inference2!$D$10,0)+(IF(AND(Multiple!C248&lt;&gt;"",Inference2!$D$11&lt;&gt;""),Multiple!C248*Inference2!$D$11,0)+(IF(AND(Multiple!D248&lt;&gt;"",Inference2!$D$12&lt;&gt;""),Multiple!D248*Inference2!$D$12,0)+(IF(AND(Multiple!E248&lt;&gt;"",Inference2!$D$13&lt;&gt;""),Multiple!E248*Inference2!$D$13,0)+(IF(AND(Multiple!F248&lt;&gt;"",Inference2!$D$14&lt;&gt;""),Multiple!F248*Inference2!$D$14,0)+(Inference2!$D$6)))))),"")</f>
        <v/>
      </c>
      <c r="D246" s="5" t="str">
        <f t="array" ref="D246">IF(B246&lt;&gt;"",(SUM(IF(B246&gt;Error,1,0))+1+(SUM(IF(B246=Error,1,0))-1)/2)/(n+1),"")</f>
        <v/>
      </c>
      <c r="E246" s="5" t="str">
        <f t="shared" si="4"/>
        <v/>
      </c>
      <c r="L246" s="113" t="str">
        <f t="shared" si="10"/>
        <v/>
      </c>
      <c r="M246" s="5" t="str">
        <f t="shared" si="9"/>
        <v/>
      </c>
      <c r="N246" s="112" t="str">
        <f>Multiple!H248</f>
        <v/>
      </c>
    </row>
    <row r="247" spans="2:14" ht="14" x14ac:dyDescent="0.15">
      <c r="B247" s="33" t="str">
        <f>IF(AND(Multiple!H249&lt;&gt;"",Multiple!B249&lt;&gt;"",Multiple!$E$3&lt;&gt;""),Multiple!H249-(IF(AND(Multiple!B249&lt;&gt;"",Inference2!$D$10&lt;&gt;""),Multiple!B249*Inference2!$D$10,0)+(IF(AND(Multiple!C249&lt;&gt;"",Inference2!$D$11&lt;&gt;""),Multiple!C249*Inference2!$D$11,0)+(IF(AND(Multiple!D249&lt;&gt;"",Inference2!$D$12&lt;&gt;""),Multiple!D249*Inference2!$D$12,0)+(IF(AND(Multiple!E249&lt;&gt;"",Inference2!$D$13&lt;&gt;""),Multiple!E249*Inference2!$D$13,0)+(IF(AND(Multiple!F249&lt;&gt;"",Inference2!$D$14&lt;&gt;""),Multiple!F249*Inference2!$D$14,0)+(Inference2!$D$6)))))),"")</f>
        <v/>
      </c>
      <c r="C247" s="33" t="str">
        <f>IF(AND(Multiple!H249&lt;&gt;"",Multiple!B249&lt;&gt;"",Multiple!$E$3&lt;&gt;""),(IF(AND(Multiple!B249&lt;&gt;"",Inference2!$D$10&lt;&gt;""),Multiple!B249*Inference2!$D$10,0)+(IF(AND(Multiple!C249&lt;&gt;"",Inference2!$D$11&lt;&gt;""),Multiple!C249*Inference2!$D$11,0)+(IF(AND(Multiple!D249&lt;&gt;"",Inference2!$D$12&lt;&gt;""),Multiple!D249*Inference2!$D$12,0)+(IF(AND(Multiple!E249&lt;&gt;"",Inference2!$D$13&lt;&gt;""),Multiple!E249*Inference2!$D$13,0)+(IF(AND(Multiple!F249&lt;&gt;"",Inference2!$D$14&lt;&gt;""),Multiple!F249*Inference2!$D$14,0)+(Inference2!$D$6)))))),"")</f>
        <v/>
      </c>
      <c r="D247" s="5" t="str">
        <f t="array" ref="D247">IF(B247&lt;&gt;"",(SUM(IF(B247&gt;Error,1,0))+1+(SUM(IF(B247=Error,1,0))-1)/2)/(n+1),"")</f>
        <v/>
      </c>
      <c r="E247" s="5" t="str">
        <f t="shared" si="4"/>
        <v/>
      </c>
      <c r="L247" s="113" t="str">
        <f t="shared" si="10"/>
        <v/>
      </c>
      <c r="M247" s="5" t="str">
        <f t="shared" si="9"/>
        <v/>
      </c>
      <c r="N247" s="112" t="str">
        <f>Multiple!H249</f>
        <v/>
      </c>
    </row>
    <row r="248" spans="2:14" ht="14" x14ac:dyDescent="0.15">
      <c r="B248" s="33" t="str">
        <f>IF(AND(Multiple!H250&lt;&gt;"",Multiple!B250&lt;&gt;"",Multiple!$E$3&lt;&gt;""),Multiple!H250-(IF(AND(Multiple!B250&lt;&gt;"",Inference2!$D$10&lt;&gt;""),Multiple!B250*Inference2!$D$10,0)+(IF(AND(Multiple!C250&lt;&gt;"",Inference2!$D$11&lt;&gt;""),Multiple!C250*Inference2!$D$11,0)+(IF(AND(Multiple!D250&lt;&gt;"",Inference2!$D$12&lt;&gt;""),Multiple!D250*Inference2!$D$12,0)+(IF(AND(Multiple!E250&lt;&gt;"",Inference2!$D$13&lt;&gt;""),Multiple!E250*Inference2!$D$13,0)+(IF(AND(Multiple!F250&lt;&gt;"",Inference2!$D$14&lt;&gt;""),Multiple!F250*Inference2!$D$14,0)+(Inference2!$D$6)))))),"")</f>
        <v/>
      </c>
      <c r="C248" s="33" t="str">
        <f>IF(AND(Multiple!H250&lt;&gt;"",Multiple!B250&lt;&gt;"",Multiple!$E$3&lt;&gt;""),(IF(AND(Multiple!B250&lt;&gt;"",Inference2!$D$10&lt;&gt;""),Multiple!B250*Inference2!$D$10,0)+(IF(AND(Multiple!C250&lt;&gt;"",Inference2!$D$11&lt;&gt;""),Multiple!C250*Inference2!$D$11,0)+(IF(AND(Multiple!D250&lt;&gt;"",Inference2!$D$12&lt;&gt;""),Multiple!D250*Inference2!$D$12,0)+(IF(AND(Multiple!E250&lt;&gt;"",Inference2!$D$13&lt;&gt;""),Multiple!E250*Inference2!$D$13,0)+(IF(AND(Multiple!F250&lt;&gt;"",Inference2!$D$14&lt;&gt;""),Multiple!F250*Inference2!$D$14,0)+(Inference2!$D$6)))))),"")</f>
        <v/>
      </c>
      <c r="D248" s="5" t="str">
        <f t="array" ref="D248">IF(B248&lt;&gt;"",(SUM(IF(B248&gt;Error,1,0))+1+(SUM(IF(B248=Error,1,0))-1)/2)/(n+1),"")</f>
        <v/>
      </c>
      <c r="E248" s="5" t="str">
        <f t="shared" si="4"/>
        <v/>
      </c>
      <c r="L248" s="113" t="str">
        <f t="shared" si="10"/>
        <v/>
      </c>
      <c r="M248" s="5" t="str">
        <f t="shared" si="9"/>
        <v/>
      </c>
      <c r="N248" s="112" t="str">
        <f>Multiple!H250</f>
        <v/>
      </c>
    </row>
    <row r="249" spans="2:14" ht="14" x14ac:dyDescent="0.15">
      <c r="B249" s="33" t="str">
        <f>IF(AND(Multiple!H251&lt;&gt;"",Multiple!B251&lt;&gt;"",Multiple!$E$3&lt;&gt;""),Multiple!H251-(IF(AND(Multiple!B251&lt;&gt;"",Inference2!$D$10&lt;&gt;""),Multiple!B251*Inference2!$D$10,0)+(IF(AND(Multiple!C251&lt;&gt;"",Inference2!$D$11&lt;&gt;""),Multiple!C251*Inference2!$D$11,0)+(IF(AND(Multiple!D251&lt;&gt;"",Inference2!$D$12&lt;&gt;""),Multiple!D251*Inference2!$D$12,0)+(IF(AND(Multiple!E251&lt;&gt;"",Inference2!$D$13&lt;&gt;""),Multiple!E251*Inference2!$D$13,0)+(IF(AND(Multiple!F251&lt;&gt;"",Inference2!$D$14&lt;&gt;""),Multiple!F251*Inference2!$D$14,0)+(Inference2!$D$6)))))),"")</f>
        <v/>
      </c>
      <c r="C249" s="33" t="str">
        <f>IF(AND(Multiple!H251&lt;&gt;"",Multiple!B251&lt;&gt;"",Multiple!$E$3&lt;&gt;""),(IF(AND(Multiple!B251&lt;&gt;"",Inference2!$D$10&lt;&gt;""),Multiple!B251*Inference2!$D$10,0)+(IF(AND(Multiple!C251&lt;&gt;"",Inference2!$D$11&lt;&gt;""),Multiple!C251*Inference2!$D$11,0)+(IF(AND(Multiple!D251&lt;&gt;"",Inference2!$D$12&lt;&gt;""),Multiple!D251*Inference2!$D$12,0)+(IF(AND(Multiple!E251&lt;&gt;"",Inference2!$D$13&lt;&gt;""),Multiple!E251*Inference2!$D$13,0)+(IF(AND(Multiple!F251&lt;&gt;"",Inference2!$D$14&lt;&gt;""),Multiple!F251*Inference2!$D$14,0)+(Inference2!$D$6)))))),"")</f>
        <v/>
      </c>
      <c r="D249" s="5" t="str">
        <f t="array" ref="D249">IF(B249&lt;&gt;"",(SUM(IF(B249&gt;Error,1,0))+1+(SUM(IF(B249=Error,1,0))-1)/2)/(n+1),"")</f>
        <v/>
      </c>
      <c r="E249" s="5" t="str">
        <f t="shared" si="4"/>
        <v/>
      </c>
      <c r="L249" s="113" t="str">
        <f t="shared" si="10"/>
        <v/>
      </c>
      <c r="M249" s="5" t="str">
        <f t="shared" si="9"/>
        <v/>
      </c>
      <c r="N249" s="112" t="str">
        <f>Multiple!H251</f>
        <v/>
      </c>
    </row>
    <row r="250" spans="2:14" ht="14" x14ac:dyDescent="0.15">
      <c r="B250" s="33" t="str">
        <f>IF(AND(Multiple!H252&lt;&gt;"",Multiple!B252&lt;&gt;"",Multiple!$E$3&lt;&gt;""),Multiple!H252-(IF(AND(Multiple!B252&lt;&gt;"",Inference2!$D$10&lt;&gt;""),Multiple!B252*Inference2!$D$10,0)+(IF(AND(Multiple!C252&lt;&gt;"",Inference2!$D$11&lt;&gt;""),Multiple!C252*Inference2!$D$11,0)+(IF(AND(Multiple!D252&lt;&gt;"",Inference2!$D$12&lt;&gt;""),Multiple!D252*Inference2!$D$12,0)+(IF(AND(Multiple!E252&lt;&gt;"",Inference2!$D$13&lt;&gt;""),Multiple!E252*Inference2!$D$13,0)+(IF(AND(Multiple!F252&lt;&gt;"",Inference2!$D$14&lt;&gt;""),Multiple!F252*Inference2!$D$14,0)+(Inference2!$D$6)))))),"")</f>
        <v/>
      </c>
      <c r="C250" s="33" t="str">
        <f>IF(AND(Multiple!H252&lt;&gt;"",Multiple!B252&lt;&gt;"",Multiple!$E$3&lt;&gt;""),(IF(AND(Multiple!B252&lt;&gt;"",Inference2!$D$10&lt;&gt;""),Multiple!B252*Inference2!$D$10,0)+(IF(AND(Multiple!C252&lt;&gt;"",Inference2!$D$11&lt;&gt;""),Multiple!C252*Inference2!$D$11,0)+(IF(AND(Multiple!D252&lt;&gt;"",Inference2!$D$12&lt;&gt;""),Multiple!D252*Inference2!$D$12,0)+(IF(AND(Multiple!E252&lt;&gt;"",Inference2!$D$13&lt;&gt;""),Multiple!E252*Inference2!$D$13,0)+(IF(AND(Multiple!F252&lt;&gt;"",Inference2!$D$14&lt;&gt;""),Multiple!F252*Inference2!$D$14,0)+(Inference2!$D$6)))))),"")</f>
        <v/>
      </c>
      <c r="D250" s="5" t="str">
        <f t="array" ref="D250">IF(B250&lt;&gt;"",(SUM(IF(B250&gt;Error,1,0))+1+(SUM(IF(B250=Error,1,0))-1)/2)/(n+1),"")</f>
        <v/>
      </c>
      <c r="E250" s="5" t="str">
        <f t="shared" si="4"/>
        <v/>
      </c>
      <c r="L250" s="113" t="str">
        <f t="shared" si="10"/>
        <v/>
      </c>
      <c r="M250" s="5" t="str">
        <f t="shared" si="9"/>
        <v/>
      </c>
      <c r="N250" s="112" t="str">
        <f>Multiple!H252</f>
        <v/>
      </c>
    </row>
    <row r="251" spans="2:14" ht="14" x14ac:dyDescent="0.15">
      <c r="B251" s="33" t="str">
        <f>IF(AND(Multiple!H253&lt;&gt;"",Multiple!B253&lt;&gt;"",Multiple!$E$3&lt;&gt;""),Multiple!H253-(IF(AND(Multiple!B253&lt;&gt;"",Inference2!$D$10&lt;&gt;""),Multiple!B253*Inference2!$D$10,0)+(IF(AND(Multiple!C253&lt;&gt;"",Inference2!$D$11&lt;&gt;""),Multiple!C253*Inference2!$D$11,0)+(IF(AND(Multiple!D253&lt;&gt;"",Inference2!$D$12&lt;&gt;""),Multiple!D253*Inference2!$D$12,0)+(IF(AND(Multiple!E253&lt;&gt;"",Inference2!$D$13&lt;&gt;""),Multiple!E253*Inference2!$D$13,0)+(IF(AND(Multiple!F253&lt;&gt;"",Inference2!$D$14&lt;&gt;""),Multiple!F253*Inference2!$D$14,0)+(Inference2!$D$6)))))),"")</f>
        <v/>
      </c>
      <c r="C251" s="33" t="str">
        <f>IF(AND(Multiple!H253&lt;&gt;"",Multiple!B253&lt;&gt;"",Multiple!$E$3&lt;&gt;""),(IF(AND(Multiple!B253&lt;&gt;"",Inference2!$D$10&lt;&gt;""),Multiple!B253*Inference2!$D$10,0)+(IF(AND(Multiple!C253&lt;&gt;"",Inference2!$D$11&lt;&gt;""),Multiple!C253*Inference2!$D$11,0)+(IF(AND(Multiple!D253&lt;&gt;"",Inference2!$D$12&lt;&gt;""),Multiple!D253*Inference2!$D$12,0)+(IF(AND(Multiple!E253&lt;&gt;"",Inference2!$D$13&lt;&gt;""),Multiple!E253*Inference2!$D$13,0)+(IF(AND(Multiple!F253&lt;&gt;"",Inference2!$D$14&lt;&gt;""),Multiple!F253*Inference2!$D$14,0)+(Inference2!$D$6)))))),"")</f>
        <v/>
      </c>
      <c r="D251" s="5" t="str">
        <f t="array" ref="D251">IF(B251&lt;&gt;"",(SUM(IF(B251&gt;Error,1,0))+1+(SUM(IF(B251=Error,1,0))-1)/2)/(n+1),"")</f>
        <v/>
      </c>
      <c r="E251" s="5" t="str">
        <f t="shared" si="4"/>
        <v/>
      </c>
      <c r="L251" s="113" t="str">
        <f t="shared" si="10"/>
        <v/>
      </c>
      <c r="M251" s="5" t="str">
        <f t="shared" si="9"/>
        <v/>
      </c>
      <c r="N251" s="112" t="str">
        <f>Multiple!H253</f>
        <v/>
      </c>
    </row>
    <row r="252" spans="2:14" ht="14" x14ac:dyDescent="0.15">
      <c r="B252" s="33" t="str">
        <f>IF(AND(Multiple!H254&lt;&gt;"",Multiple!B254&lt;&gt;"",Multiple!$E$3&lt;&gt;""),Multiple!H254-(IF(AND(Multiple!B254&lt;&gt;"",Inference2!$D$10&lt;&gt;""),Multiple!B254*Inference2!$D$10,0)+(IF(AND(Multiple!C254&lt;&gt;"",Inference2!$D$11&lt;&gt;""),Multiple!C254*Inference2!$D$11,0)+(IF(AND(Multiple!D254&lt;&gt;"",Inference2!$D$12&lt;&gt;""),Multiple!D254*Inference2!$D$12,0)+(IF(AND(Multiple!E254&lt;&gt;"",Inference2!$D$13&lt;&gt;""),Multiple!E254*Inference2!$D$13,0)+(IF(AND(Multiple!F254&lt;&gt;"",Inference2!$D$14&lt;&gt;""),Multiple!F254*Inference2!$D$14,0)+(Inference2!$D$6)))))),"")</f>
        <v/>
      </c>
      <c r="C252" s="33" t="str">
        <f>IF(AND(Multiple!H254&lt;&gt;"",Multiple!B254&lt;&gt;"",Multiple!$E$3&lt;&gt;""),(IF(AND(Multiple!B254&lt;&gt;"",Inference2!$D$10&lt;&gt;""),Multiple!B254*Inference2!$D$10,0)+(IF(AND(Multiple!C254&lt;&gt;"",Inference2!$D$11&lt;&gt;""),Multiple!C254*Inference2!$D$11,0)+(IF(AND(Multiple!D254&lt;&gt;"",Inference2!$D$12&lt;&gt;""),Multiple!D254*Inference2!$D$12,0)+(IF(AND(Multiple!E254&lt;&gt;"",Inference2!$D$13&lt;&gt;""),Multiple!E254*Inference2!$D$13,0)+(IF(AND(Multiple!F254&lt;&gt;"",Inference2!$D$14&lt;&gt;""),Multiple!F254*Inference2!$D$14,0)+(Inference2!$D$6)))))),"")</f>
        <v/>
      </c>
      <c r="D252" s="5" t="str">
        <f t="array" ref="D252">IF(B252&lt;&gt;"",(SUM(IF(B252&gt;Error,1,0))+1+(SUM(IF(B252=Error,1,0))-1)/2)/(n+1),"")</f>
        <v/>
      </c>
      <c r="E252" s="5" t="str">
        <f t="shared" si="4"/>
        <v/>
      </c>
      <c r="L252" s="113" t="str">
        <f t="shared" si="10"/>
        <v/>
      </c>
      <c r="M252" s="5" t="str">
        <f t="shared" si="9"/>
        <v/>
      </c>
      <c r="N252" s="112" t="str">
        <f>Multiple!H254</f>
        <v/>
      </c>
    </row>
    <row r="253" spans="2:14" ht="14" x14ac:dyDescent="0.15">
      <c r="B253" s="33" t="str">
        <f>IF(AND(Multiple!H255&lt;&gt;"",Multiple!B255&lt;&gt;"",Multiple!$E$3&lt;&gt;""),Multiple!H255-(IF(AND(Multiple!B255&lt;&gt;"",Inference2!$D$10&lt;&gt;""),Multiple!B255*Inference2!$D$10,0)+(IF(AND(Multiple!C255&lt;&gt;"",Inference2!$D$11&lt;&gt;""),Multiple!C255*Inference2!$D$11,0)+(IF(AND(Multiple!D255&lt;&gt;"",Inference2!$D$12&lt;&gt;""),Multiple!D255*Inference2!$D$12,0)+(IF(AND(Multiple!E255&lt;&gt;"",Inference2!$D$13&lt;&gt;""),Multiple!E255*Inference2!$D$13,0)+(IF(AND(Multiple!F255&lt;&gt;"",Inference2!$D$14&lt;&gt;""),Multiple!F255*Inference2!$D$14,0)+(Inference2!$D$6)))))),"")</f>
        <v/>
      </c>
      <c r="C253" s="33" t="str">
        <f>IF(AND(Multiple!H255&lt;&gt;"",Multiple!B255&lt;&gt;"",Multiple!$E$3&lt;&gt;""),(IF(AND(Multiple!B255&lt;&gt;"",Inference2!$D$10&lt;&gt;""),Multiple!B255*Inference2!$D$10,0)+(IF(AND(Multiple!C255&lt;&gt;"",Inference2!$D$11&lt;&gt;""),Multiple!C255*Inference2!$D$11,0)+(IF(AND(Multiple!D255&lt;&gt;"",Inference2!$D$12&lt;&gt;""),Multiple!D255*Inference2!$D$12,0)+(IF(AND(Multiple!E255&lt;&gt;"",Inference2!$D$13&lt;&gt;""),Multiple!E255*Inference2!$D$13,0)+(IF(AND(Multiple!F255&lt;&gt;"",Inference2!$D$14&lt;&gt;""),Multiple!F255*Inference2!$D$14,0)+(Inference2!$D$6)))))),"")</f>
        <v/>
      </c>
      <c r="D253" s="5" t="str">
        <f t="array" ref="D253">IF(B253&lt;&gt;"",(SUM(IF(B253&gt;Error,1,0))+1+(SUM(IF(B253=Error,1,0))-1)/2)/(n+1),"")</f>
        <v/>
      </c>
      <c r="E253" s="5" t="str">
        <f t="shared" si="4"/>
        <v/>
      </c>
      <c r="L253" s="113" t="str">
        <f t="shared" si="10"/>
        <v/>
      </c>
      <c r="M253" s="5" t="str">
        <f t="shared" si="9"/>
        <v/>
      </c>
      <c r="N253" s="112" t="str">
        <f>Multiple!H255</f>
        <v/>
      </c>
    </row>
    <row r="254" spans="2:14" ht="14" x14ac:dyDescent="0.15">
      <c r="B254" s="33" t="str">
        <f>IF(AND(Multiple!H256&lt;&gt;"",Multiple!B256&lt;&gt;"",Multiple!$E$3&lt;&gt;""),Multiple!H256-(IF(AND(Multiple!B256&lt;&gt;"",Inference2!$D$10&lt;&gt;""),Multiple!B256*Inference2!$D$10,0)+(IF(AND(Multiple!C256&lt;&gt;"",Inference2!$D$11&lt;&gt;""),Multiple!C256*Inference2!$D$11,0)+(IF(AND(Multiple!D256&lt;&gt;"",Inference2!$D$12&lt;&gt;""),Multiple!D256*Inference2!$D$12,0)+(IF(AND(Multiple!E256&lt;&gt;"",Inference2!$D$13&lt;&gt;""),Multiple!E256*Inference2!$D$13,0)+(IF(AND(Multiple!F256&lt;&gt;"",Inference2!$D$14&lt;&gt;""),Multiple!F256*Inference2!$D$14,0)+(Inference2!$D$6)))))),"")</f>
        <v/>
      </c>
      <c r="C254" s="33" t="str">
        <f>IF(AND(Multiple!H256&lt;&gt;"",Multiple!B256&lt;&gt;"",Multiple!$E$3&lt;&gt;""),(IF(AND(Multiple!B256&lt;&gt;"",Inference2!$D$10&lt;&gt;""),Multiple!B256*Inference2!$D$10,0)+(IF(AND(Multiple!C256&lt;&gt;"",Inference2!$D$11&lt;&gt;""),Multiple!C256*Inference2!$D$11,0)+(IF(AND(Multiple!D256&lt;&gt;"",Inference2!$D$12&lt;&gt;""),Multiple!D256*Inference2!$D$12,0)+(IF(AND(Multiple!E256&lt;&gt;"",Inference2!$D$13&lt;&gt;""),Multiple!E256*Inference2!$D$13,0)+(IF(AND(Multiple!F256&lt;&gt;"",Inference2!$D$14&lt;&gt;""),Multiple!F256*Inference2!$D$14,0)+(Inference2!$D$6)))))),"")</f>
        <v/>
      </c>
      <c r="D254" s="5" t="str">
        <f t="array" ref="D254">IF(B254&lt;&gt;"",(SUM(IF(B254&gt;Error,1,0))+1+(SUM(IF(B254=Error,1,0))-1)/2)/(n+1),"")</f>
        <v/>
      </c>
      <c r="E254" s="5" t="str">
        <f t="shared" si="4"/>
        <v/>
      </c>
      <c r="L254" s="113" t="str">
        <f t="shared" si="10"/>
        <v/>
      </c>
      <c r="M254" s="5" t="str">
        <f t="shared" si="9"/>
        <v/>
      </c>
      <c r="N254" s="112" t="str">
        <f>Multiple!H256</f>
        <v/>
      </c>
    </row>
    <row r="255" spans="2:14" ht="14" x14ac:dyDescent="0.15">
      <c r="B255" s="33" t="str">
        <f>IF(AND(Multiple!H257&lt;&gt;"",Multiple!B257&lt;&gt;"",Multiple!$E$3&lt;&gt;""),Multiple!H257-(IF(AND(Multiple!B257&lt;&gt;"",Inference2!$D$10&lt;&gt;""),Multiple!B257*Inference2!$D$10,0)+(IF(AND(Multiple!C257&lt;&gt;"",Inference2!$D$11&lt;&gt;""),Multiple!C257*Inference2!$D$11,0)+(IF(AND(Multiple!D257&lt;&gt;"",Inference2!$D$12&lt;&gt;""),Multiple!D257*Inference2!$D$12,0)+(IF(AND(Multiple!E257&lt;&gt;"",Inference2!$D$13&lt;&gt;""),Multiple!E257*Inference2!$D$13,0)+(IF(AND(Multiple!F257&lt;&gt;"",Inference2!$D$14&lt;&gt;""),Multiple!F257*Inference2!$D$14,0)+(Inference2!$D$6)))))),"")</f>
        <v/>
      </c>
      <c r="C255" s="33" t="str">
        <f>IF(AND(Multiple!H257&lt;&gt;"",Multiple!B257&lt;&gt;"",Multiple!$E$3&lt;&gt;""),(IF(AND(Multiple!B257&lt;&gt;"",Inference2!$D$10&lt;&gt;""),Multiple!B257*Inference2!$D$10,0)+(IF(AND(Multiple!C257&lt;&gt;"",Inference2!$D$11&lt;&gt;""),Multiple!C257*Inference2!$D$11,0)+(IF(AND(Multiple!D257&lt;&gt;"",Inference2!$D$12&lt;&gt;""),Multiple!D257*Inference2!$D$12,0)+(IF(AND(Multiple!E257&lt;&gt;"",Inference2!$D$13&lt;&gt;""),Multiple!E257*Inference2!$D$13,0)+(IF(AND(Multiple!F257&lt;&gt;"",Inference2!$D$14&lt;&gt;""),Multiple!F257*Inference2!$D$14,0)+(Inference2!$D$6)))))),"")</f>
        <v/>
      </c>
      <c r="D255" s="5" t="str">
        <f t="array" ref="D255">IF(B255&lt;&gt;"",(SUM(IF(B255&gt;Error,1,0))+1+(SUM(IF(B255=Error,1,0))-1)/2)/(n+1),"")</f>
        <v/>
      </c>
      <c r="E255" s="5" t="str">
        <f t="shared" si="4"/>
        <v/>
      </c>
      <c r="L255" s="113" t="str">
        <f t="shared" si="10"/>
        <v/>
      </c>
      <c r="M255" s="5" t="str">
        <f t="shared" si="9"/>
        <v/>
      </c>
      <c r="N255" s="112" t="str">
        <f>IF(Multiple!H257&lt;&gt;"",Multiple!H257,"")</f>
        <v/>
      </c>
    </row>
    <row r="256" spans="2:14" hidden="1" x14ac:dyDescent="0.15">
      <c r="B256" s="13" t="str">
        <f ca="1">IF(B5&lt;&gt;"","",0)</f>
        <v/>
      </c>
      <c r="C256" s="13" t="str">
        <f ca="1">IF(B5&lt;&gt;"","",0)</f>
        <v/>
      </c>
      <c r="D256" s="13" t="str">
        <f ca="1">IF(B5&lt;&gt;"","",0)</f>
        <v/>
      </c>
      <c r="E256" s="13" t="str">
        <f ca="1">IF(B5&lt;&gt;"","",0)</f>
        <v/>
      </c>
      <c r="L256" s="113" t="str">
        <f t="shared" ca="1" si="10"/>
        <v/>
      </c>
      <c r="M256" s="111" t="str">
        <f t="shared" ca="1" si="9"/>
        <v/>
      </c>
    </row>
  </sheetData>
  <sheetProtection sheet="1" objects="1" scenarios="1"/>
  <mergeCells count="1">
    <mergeCell ref="C1:J1"/>
  </mergeCells>
  <phoneticPr fontId="0" type="noConversion"/>
  <pageMargins left="0.75" right="0.75" top="1" bottom="1" header="0.5" footer="0.5"/>
  <pageSetup orientation="portrait" horizontalDpi="4294967293" verticalDpi="4294967293"/>
  <ignoredErrors>
    <ignoredError sqref="B4 N255" emptyCellReference="1"/>
    <ignoredError sqref="P5:P6" evalError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</vt:lpstr>
      <vt:lpstr>Simple</vt:lpstr>
      <vt:lpstr>Inference1</vt:lpstr>
      <vt:lpstr>Residual1</vt:lpstr>
      <vt:lpstr>Multiple</vt:lpstr>
      <vt:lpstr>Inference2</vt:lpstr>
      <vt:lpstr>Residual2</vt:lpstr>
    </vt:vector>
  </TitlesOfParts>
  <Company>Pepperdine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Emrich</dc:creator>
  <cp:lastModifiedBy>Manvir Sudwal</cp:lastModifiedBy>
  <dcterms:created xsi:type="dcterms:W3CDTF">2003-02-17T18:42:17Z</dcterms:created>
  <dcterms:modified xsi:type="dcterms:W3CDTF">2021-08-28T21:37:55Z</dcterms:modified>
</cp:coreProperties>
</file>