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kwantingleung/Downloads/"/>
    </mc:Choice>
  </mc:AlternateContent>
  <xr:revisionPtr revIDLastSave="0" documentId="13_ncr:1_{D1F40885-575B-D942-88AC-143634106A7F}" xr6:coauthVersionLast="36" xr6:coauthVersionMax="36" xr10:uidLastSave="{00000000-0000-0000-0000-000000000000}"/>
  <bookViews>
    <workbookView xWindow="20" yWindow="460" windowWidth="15700" windowHeight="14520" xr2:uid="{00000000-000D-0000-FFFF-FFFF00000000}"/>
  </bookViews>
  <sheets>
    <sheet name="Lab 4 Section 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4" i="1" l="1"/>
  <c r="AF34" i="1"/>
  <c r="AE34" i="1"/>
  <c r="AD34" i="1"/>
  <c r="AC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3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4" i="1"/>
  <c r="O4" i="1"/>
  <c r="AA5" i="1" l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34" i="1"/>
  <c r="K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34" i="1"/>
  <c r="G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34" i="1"/>
  <c r="V5" i="1"/>
  <c r="V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34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4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K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4" i="1"/>
  <c r="N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M34" i="1" l="1"/>
  <c r="N3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34" i="1"/>
  <c r="G24" i="1" l="1"/>
  <c r="E24" i="1"/>
  <c r="G22" i="1"/>
  <c r="E22" i="1"/>
  <c r="G21" i="1"/>
  <c r="G20" i="1"/>
  <c r="E20" i="1"/>
  <c r="G19" i="1"/>
  <c r="E19" i="1"/>
  <c r="G18" i="1"/>
  <c r="E18" i="1"/>
  <c r="G17" i="1"/>
  <c r="E17" i="1"/>
  <c r="G16" i="1"/>
  <c r="E16" i="1"/>
  <c r="G15" i="1"/>
  <c r="E15" i="1"/>
  <c r="J55" i="1"/>
  <c r="F55" i="1"/>
  <c r="D55" i="1"/>
  <c r="B55" i="1"/>
  <c r="I5" i="1"/>
  <c r="I6" i="1"/>
  <c r="N6" i="1" s="1"/>
  <c r="I7" i="1"/>
  <c r="I8" i="1"/>
  <c r="I9" i="1"/>
  <c r="I10" i="1"/>
  <c r="N10" i="1" s="1"/>
  <c r="I11" i="1"/>
  <c r="I12" i="1"/>
  <c r="I13" i="1"/>
  <c r="I14" i="1"/>
  <c r="N14" i="1" s="1"/>
  <c r="I15" i="1"/>
  <c r="N15" i="1" s="1"/>
  <c r="I16" i="1"/>
  <c r="I17" i="1"/>
  <c r="I18" i="1"/>
  <c r="N18" i="1" s="1"/>
  <c r="I19" i="1"/>
  <c r="N19" i="1" s="1"/>
  <c r="I20" i="1"/>
  <c r="I21" i="1"/>
  <c r="N21" i="1" s="1"/>
  <c r="I22" i="1"/>
  <c r="N22" i="1" s="1"/>
  <c r="I23" i="1"/>
  <c r="I24" i="1"/>
  <c r="N24" i="1" s="1"/>
  <c r="I4" i="1"/>
  <c r="G54" i="1"/>
  <c r="G45" i="1"/>
  <c r="G46" i="1"/>
  <c r="G47" i="1"/>
  <c r="G48" i="1"/>
  <c r="G49" i="1"/>
  <c r="G50" i="1"/>
  <c r="G51" i="1"/>
  <c r="G52" i="1"/>
  <c r="E45" i="1"/>
  <c r="E46" i="1"/>
  <c r="E47" i="1"/>
  <c r="E48" i="1"/>
  <c r="E49" i="1"/>
  <c r="E50" i="1"/>
  <c r="E52" i="1"/>
  <c r="E54" i="1"/>
  <c r="F25" i="1"/>
  <c r="D25" i="1"/>
  <c r="G14" i="1"/>
  <c r="E14" i="1"/>
  <c r="G13" i="1"/>
  <c r="E13" i="1"/>
  <c r="G12" i="1"/>
  <c r="E12" i="1"/>
  <c r="G11" i="1"/>
  <c r="E11" i="1"/>
  <c r="G10" i="1"/>
  <c r="E10" i="1"/>
  <c r="G9" i="1"/>
  <c r="E9" i="1"/>
  <c r="G8" i="1"/>
  <c r="E8" i="1"/>
  <c r="G7" i="1"/>
  <c r="E7" i="1"/>
  <c r="G6" i="1"/>
  <c r="E6" i="1"/>
  <c r="G5" i="1"/>
  <c r="E5" i="1"/>
  <c r="G4" i="1"/>
  <c r="M4" i="1" s="1"/>
  <c r="E4" i="1"/>
  <c r="G35" i="1"/>
  <c r="G36" i="1"/>
  <c r="G37" i="1"/>
  <c r="G38" i="1"/>
  <c r="G39" i="1"/>
  <c r="G40" i="1"/>
  <c r="G41" i="1"/>
  <c r="G42" i="1"/>
  <c r="G43" i="1"/>
  <c r="G44" i="1"/>
  <c r="E35" i="1"/>
  <c r="E36" i="1"/>
  <c r="E37" i="1"/>
  <c r="E38" i="1"/>
  <c r="E39" i="1"/>
  <c r="E40" i="1"/>
  <c r="E41" i="1"/>
  <c r="E42" i="1"/>
  <c r="E43" i="1"/>
  <c r="E44" i="1"/>
  <c r="E34" i="1"/>
  <c r="N7" i="1" l="1"/>
  <c r="N23" i="1"/>
  <c r="M23" i="1"/>
  <c r="N17" i="1"/>
  <c r="N13" i="1"/>
  <c r="N9" i="1"/>
  <c r="N5" i="1"/>
  <c r="N11" i="1"/>
  <c r="N20" i="1"/>
  <c r="N16" i="1"/>
  <c r="N12" i="1"/>
  <c r="N8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4" i="1"/>
  <c r="AE55" i="1" l="1"/>
  <c r="AF55" i="1"/>
  <c r="AG55" i="1"/>
  <c r="AD55" i="1"/>
  <c r="AC55" i="1"/>
  <c r="AB55" i="1"/>
  <c r="AA55" i="1"/>
  <c r="Y55" i="1"/>
  <c r="X55" i="1"/>
  <c r="W55" i="1"/>
  <c r="V55" i="1"/>
  <c r="U55" i="1"/>
  <c r="T55" i="1"/>
  <c r="R55" i="1"/>
  <c r="Q55" i="1"/>
  <c r="P55" i="1"/>
  <c r="O55" i="1"/>
  <c r="N55" i="1"/>
  <c r="M55" i="1"/>
  <c r="K55" i="1"/>
  <c r="I55" i="1"/>
  <c r="H55" i="1"/>
  <c r="G55" i="1"/>
  <c r="AB25" i="1"/>
  <c r="AC25" i="1"/>
  <c r="AD25" i="1"/>
  <c r="AA25" i="1"/>
  <c r="W25" i="1"/>
  <c r="X25" i="1"/>
  <c r="Y25" i="1"/>
  <c r="N25" i="1"/>
  <c r="O25" i="1"/>
  <c r="P25" i="1"/>
  <c r="Q25" i="1"/>
  <c r="R25" i="1"/>
  <c r="T25" i="1"/>
  <c r="U25" i="1"/>
  <c r="V25" i="1"/>
  <c r="M25" i="1"/>
  <c r="I25" i="1"/>
  <c r="J25" i="1"/>
  <c r="K25" i="1"/>
  <c r="E25" i="1"/>
  <c r="G25" i="1"/>
  <c r="H25" i="1"/>
  <c r="B25" i="1"/>
  <c r="E55" i="1" l="1"/>
</calcChain>
</file>

<file path=xl/sharedStrings.xml><?xml version="1.0" encoding="utf-8"?>
<sst xmlns="http://schemas.openxmlformats.org/spreadsheetml/2006/main" count="75" uniqueCount="36">
  <si>
    <t>Sx</t>
  </si>
  <si>
    <t>Age</t>
  </si>
  <si>
    <t>Wt (kg)</t>
  </si>
  <si>
    <t>Ht (cm)</t>
  </si>
  <si>
    <t>CMJ (in)</t>
  </si>
  <si>
    <t>CMJ (cm)</t>
  </si>
  <si>
    <t>SVJ (in)</t>
  </si>
  <si>
    <t>SVJ (cm)</t>
  </si>
  <si>
    <t>Sex (0=female; 1=male)</t>
  </si>
  <si>
    <t>Johnson Avg. Power</t>
  </si>
  <si>
    <t>Harman Avg. Power</t>
  </si>
  <si>
    <t>Sayers Peak Power</t>
  </si>
  <si>
    <t>Harman Peak Power</t>
  </si>
  <si>
    <t>Johnson Peak Power</t>
  </si>
  <si>
    <t>Avg.</t>
  </si>
  <si>
    <t>Vertical Displacement</t>
  </si>
  <si>
    <t>Lewis</t>
  </si>
  <si>
    <t>Eccentric Utilization Ratio (EUR)</t>
  </si>
  <si>
    <t>Lewis Power (W)</t>
  </si>
  <si>
    <t>Harman Avg. Power (W)</t>
  </si>
  <si>
    <t>Johnson Avg. Power (W)</t>
  </si>
  <si>
    <t>Sayers Peak Power (W)</t>
  </si>
  <si>
    <t>Harman Peak Power (W)</t>
  </si>
  <si>
    <t>Johnson Peak Power (W)</t>
  </si>
  <si>
    <t>Vertec Counter Movement Jump Power Output Equations</t>
  </si>
  <si>
    <t>Vertec Static Vertical Jump Power Output Equations</t>
  </si>
  <si>
    <t>VERTEC JUMPS</t>
  </si>
  <si>
    <t>SWITCH MAT JUMPS</t>
  </si>
  <si>
    <t>Average Power Equations</t>
  </si>
  <si>
    <t>Peak Power Equations</t>
  </si>
  <si>
    <t>Switch Mat Counter Movement Jump Power Output Equations</t>
  </si>
  <si>
    <t>Switch Mat Static Vertical Jump Power Output Equations</t>
  </si>
  <si>
    <t>Female Avg.</t>
  </si>
  <si>
    <t>Male Avg.</t>
  </si>
  <si>
    <t>Ht (in)</t>
  </si>
  <si>
    <t>Wt (lbs)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</si>
</sst>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/>
    <xf numFmtId="0" fontId="0" fillId="3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4" xfId="0" applyBorder="1"/>
    <xf numFmtId="0" fontId="0" fillId="4" borderId="1" xfId="0" applyFill="1" applyBorder="1"/>
    <xf numFmtId="0" fontId="0" fillId="0" borderId="0" xfId="0" applyFill="1" applyBorder="1"/>
    <xf numFmtId="0" fontId="0" fillId="0" borderId="0" xfId="0" applyFill="1"/>
    <xf numFmtId="0" fontId="0" fillId="3" borderId="5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5"/>
  <sheetViews>
    <sheetView tabSelected="1" topLeftCell="W21" zoomScale="91" zoomScaleNormal="200" workbookViewId="0">
      <selection activeCell="AK34" sqref="AK34"/>
    </sheetView>
  </sheetViews>
  <sheetFormatPr baseColWidth="10" defaultColWidth="8.83203125" defaultRowHeight="15" x14ac:dyDescent="0.2"/>
  <cols>
    <col min="1" max="1" width="11.1640625" bestFit="1" customWidth="1"/>
    <col min="3" max="4" width="20.33203125" customWidth="1"/>
    <col min="13" max="13" width="14.6640625" bestFit="1" customWidth="1"/>
    <col min="14" max="14" width="21.1640625" bestFit="1" customWidth="1"/>
    <col min="15" max="15" width="21.33203125" bestFit="1" customWidth="1"/>
    <col min="16" max="16" width="20" bestFit="1" customWidth="1"/>
    <col min="17" max="18" width="21.5" bestFit="1" customWidth="1"/>
    <col min="20" max="20" width="14.6640625" bestFit="1" customWidth="1"/>
    <col min="21" max="21" width="21.1640625" bestFit="1" customWidth="1"/>
    <col min="22" max="22" width="21.33203125" bestFit="1" customWidth="1"/>
    <col min="23" max="23" width="20" bestFit="1" customWidth="1"/>
    <col min="24" max="25" width="21.5" bestFit="1" customWidth="1"/>
    <col min="27" max="27" width="19" customWidth="1"/>
    <col min="28" max="28" width="8.83203125" customWidth="1"/>
    <col min="29" max="29" width="19.33203125" customWidth="1"/>
    <col min="30" max="30" width="17.1640625" customWidth="1"/>
    <col min="31" max="31" width="16.5" bestFit="1" customWidth="1"/>
    <col min="32" max="32" width="17.5" bestFit="1" customWidth="1"/>
    <col min="33" max="33" width="18" bestFit="1" customWidth="1"/>
  </cols>
  <sheetData>
    <row r="1" spans="1:30" x14ac:dyDescent="0.2">
      <c r="A1" s="11">
        <v>13.2</v>
      </c>
      <c r="B1" s="21" t="s">
        <v>26</v>
      </c>
      <c r="C1" s="21"/>
      <c r="D1" s="21"/>
      <c r="E1" s="21"/>
      <c r="F1" s="21"/>
      <c r="G1" s="21"/>
      <c r="H1" s="21"/>
      <c r="I1" s="21"/>
      <c r="J1" s="21"/>
      <c r="K1" s="21"/>
      <c r="M1" s="21" t="s">
        <v>24</v>
      </c>
      <c r="N1" s="21"/>
      <c r="O1" s="21"/>
      <c r="P1" s="21"/>
      <c r="Q1" s="21"/>
      <c r="R1" s="21"/>
      <c r="T1" s="21" t="s">
        <v>25</v>
      </c>
      <c r="U1" s="21"/>
      <c r="V1" s="21"/>
      <c r="W1" s="21"/>
      <c r="X1" s="21"/>
      <c r="Y1" s="21"/>
      <c r="AA1" s="21" t="s">
        <v>17</v>
      </c>
      <c r="AB1" s="21"/>
      <c r="AC1" s="21"/>
      <c r="AD1" s="21"/>
    </row>
    <row r="2" spans="1:30" x14ac:dyDescent="0.2">
      <c r="M2" s="22" t="s">
        <v>28</v>
      </c>
      <c r="N2" s="22"/>
      <c r="O2" s="22"/>
      <c r="P2" s="22" t="s">
        <v>29</v>
      </c>
      <c r="Q2" s="22"/>
      <c r="R2" s="22"/>
      <c r="T2" s="22" t="s">
        <v>28</v>
      </c>
      <c r="U2" s="22"/>
      <c r="V2" s="22"/>
      <c r="W2" s="22" t="s">
        <v>29</v>
      </c>
      <c r="X2" s="22"/>
      <c r="Y2" s="22"/>
      <c r="AA2" s="22"/>
      <c r="AB2" s="22"/>
      <c r="AC2" s="22"/>
      <c r="AD2" s="22"/>
    </row>
    <row r="3" spans="1:30" x14ac:dyDescent="0.2">
      <c r="A3" s="2" t="s">
        <v>0</v>
      </c>
      <c r="B3" s="2" t="s">
        <v>1</v>
      </c>
      <c r="C3" s="3" t="s">
        <v>8</v>
      </c>
      <c r="D3" s="3" t="s">
        <v>34</v>
      </c>
      <c r="E3" s="2" t="s">
        <v>3</v>
      </c>
      <c r="F3" s="2" t="s">
        <v>35</v>
      </c>
      <c r="G3" s="2" t="s">
        <v>2</v>
      </c>
      <c r="H3" s="2" t="s">
        <v>4</v>
      </c>
      <c r="I3" s="4" t="s">
        <v>5</v>
      </c>
      <c r="J3" s="2" t="s">
        <v>6</v>
      </c>
      <c r="K3" s="8" t="s">
        <v>7</v>
      </c>
      <c r="L3" s="10"/>
      <c r="M3" s="9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8" t="s">
        <v>23</v>
      </c>
      <c r="S3" s="10"/>
      <c r="T3" s="9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AA3" s="4" t="s">
        <v>15</v>
      </c>
      <c r="AB3" s="4" t="s">
        <v>16</v>
      </c>
      <c r="AC3" s="4" t="s">
        <v>12</v>
      </c>
      <c r="AD3" s="4" t="s">
        <v>10</v>
      </c>
    </row>
    <row r="4" spans="1:30" x14ac:dyDescent="0.2">
      <c r="A4" s="1">
        <v>1</v>
      </c>
      <c r="B4" s="1">
        <v>24</v>
      </c>
      <c r="C4" s="1">
        <v>1</v>
      </c>
      <c r="D4" s="1">
        <v>73</v>
      </c>
      <c r="E4" s="1">
        <f>D4*2.54</f>
        <v>185.42000000000002</v>
      </c>
      <c r="F4" s="1">
        <v>175</v>
      </c>
      <c r="G4" s="1">
        <f>F4/2.2</f>
        <v>79.545454545454533</v>
      </c>
      <c r="H4" s="1">
        <v>25.5</v>
      </c>
      <c r="I4" s="1">
        <f>H4*2.54</f>
        <v>64.77</v>
      </c>
      <c r="J4" s="1">
        <v>24.5</v>
      </c>
      <c r="K4" s="1">
        <f>J4*2.54</f>
        <v>62.230000000000004</v>
      </c>
      <c r="M4" s="1">
        <f>SQRT(4.9)*(G4)*SQRT(I4/100)</f>
        <v>141.7099537861265</v>
      </c>
      <c r="N4" s="1">
        <f>21.2*I4+23*G4-1393</f>
        <v>1809.6694545454538</v>
      </c>
      <c r="O4">
        <f>41.4*I4+31.2*G4-13.9*E4+431</f>
        <v>3016.9581818181809</v>
      </c>
      <c r="P4" s="1">
        <f>60.7*I4+45.3*G4-2055</f>
        <v>5479.9480909090898</v>
      </c>
      <c r="Q4" s="1">
        <f>61.9*I4+36*G4+1822</f>
        <v>8694.899363636363</v>
      </c>
      <c r="R4" s="1">
        <f>78.5*I4+60.6*G4-15.3*E4-1308</f>
        <v>5759.9735454545435</v>
      </c>
      <c r="T4" s="1">
        <f>SQRT(4.9)*G4*SQRT(K4/100)</f>
        <v>138.90353819666984</v>
      </c>
      <c r="U4" s="1">
        <f>21.2*K4+23*G4-1393</f>
        <v>1755.8214545454543</v>
      </c>
      <c r="V4" s="1">
        <f>41.4*K4+31.2*G4-13.9*E4+431</f>
        <v>2911.8021818181819</v>
      </c>
      <c r="W4" s="1">
        <f>60.7*K4+45.3*G4-2055</f>
        <v>5325.7700909090909</v>
      </c>
      <c r="X4" s="1">
        <f>61.9*K4+36*G4+1822</f>
        <v>8537.6733636363642</v>
      </c>
      <c r="Y4" s="1">
        <f>78.5*K4+60.6*G4-15.3*E4-1308</f>
        <v>5560.583545454544</v>
      </c>
      <c r="AA4" s="1">
        <f>I4/K4</f>
        <v>1.0408163265306121</v>
      </c>
      <c r="AB4" s="1">
        <f>M4/T4</f>
        <v>1.0202040612204071</v>
      </c>
      <c r="AC4" s="1">
        <f>Q4/X4</f>
        <v>1.0184155557730348</v>
      </c>
      <c r="AD4" s="1">
        <f>N4/U4</f>
        <v>1.0306682663323188</v>
      </c>
    </row>
    <row r="5" spans="1:30" x14ac:dyDescent="0.2">
      <c r="A5" s="1">
        <v>2</v>
      </c>
      <c r="B5" s="1">
        <v>22</v>
      </c>
      <c r="C5" s="1">
        <v>1</v>
      </c>
      <c r="D5" s="1">
        <v>70</v>
      </c>
      <c r="E5" s="1">
        <f t="shared" ref="E5:E24" si="0">D5*2.54</f>
        <v>177.8</v>
      </c>
      <c r="F5" s="1">
        <v>125</v>
      </c>
      <c r="G5" s="1">
        <f t="shared" ref="G5:G24" si="1">F5/2.2</f>
        <v>56.818181818181813</v>
      </c>
      <c r="H5" s="1">
        <v>14.5</v>
      </c>
      <c r="I5" s="1">
        <f t="shared" ref="I5:I24" si="2">H5*2.54</f>
        <v>36.83</v>
      </c>
      <c r="J5" s="1">
        <v>18</v>
      </c>
      <c r="K5" s="1">
        <f t="shared" ref="K5:K24" si="3">J5*2.54</f>
        <v>45.72</v>
      </c>
      <c r="M5" s="1">
        <f t="shared" ref="M5:M24" si="4">SQRT(4.9)*(G5)*SQRT(I5/100)</f>
        <v>76.328412804405076</v>
      </c>
      <c r="N5" s="1">
        <f t="shared" ref="N5:N24" si="5">21.2*I5+23*G5-1393</f>
        <v>694.61418181818181</v>
      </c>
      <c r="O5">
        <f t="shared" ref="O5:O24" si="6">41.1*I5+31.2*G5-13.9*E5+431</f>
        <v>1246.0202727272726</v>
      </c>
      <c r="P5" s="1">
        <f t="shared" ref="P5:P24" si="7">60.7*I5+45.3*G5-2055</f>
        <v>2754.4446363636362</v>
      </c>
      <c r="Q5" s="1">
        <f t="shared" ref="Q5:Q24" si="8">61.9*I5+36*G5+1822</f>
        <v>6147.2315454545451</v>
      </c>
      <c r="R5" s="1">
        <f t="shared" ref="R5:R24" si="9">78.5*I5+60.6*G5-15.3*E5-1308</f>
        <v>2305.9968181818176</v>
      </c>
      <c r="T5" s="1">
        <f t="shared" ref="T5:T24" si="10">SQRT(4.9)*G5*SQRT(K5/100)</f>
        <v>85.042982569389693</v>
      </c>
      <c r="U5" s="1">
        <f t="shared" ref="U5:U24" si="11">21.2*K5+23*G5-1393</f>
        <v>883.08218181818165</v>
      </c>
      <c r="V5" s="1">
        <f>41.1*K5+31.2*G5-13.9*E5+431</f>
        <v>1611.3992727272725</v>
      </c>
      <c r="W5" s="1">
        <f t="shared" ref="W5:W24" si="12">60.7*K5+45.3*G5-2055</f>
        <v>3294.0676363636358</v>
      </c>
      <c r="X5" s="1">
        <f t="shared" ref="X5:X24" si="13">61.9*K5+36*G5+1822</f>
        <v>6697.5225454545453</v>
      </c>
      <c r="Y5" s="1">
        <f t="shared" ref="Y5:Y24" si="14">78.5*K5+60.6*G5-15.3*E5-1308</f>
        <v>3003.8618181818183</v>
      </c>
      <c r="AA5" s="1">
        <f t="shared" ref="AA5:AA24" si="15">I5/K5</f>
        <v>0.80555555555555558</v>
      </c>
      <c r="AB5" s="1">
        <f t="shared" ref="AB5:AB24" si="16">M5/T5</f>
        <v>0.89752746785575066</v>
      </c>
      <c r="AC5" s="1">
        <f t="shared" ref="AC5:AC24" si="17">Q5/X5</f>
        <v>0.91783663343194422</v>
      </c>
      <c r="AD5" s="1">
        <f t="shared" ref="AD5:AD24" si="18">N5/U5</f>
        <v>0.78657931970503325</v>
      </c>
    </row>
    <row r="6" spans="1:30" x14ac:dyDescent="0.2">
      <c r="A6" s="1">
        <v>3</v>
      </c>
      <c r="B6" s="1">
        <v>20</v>
      </c>
      <c r="C6" s="1">
        <v>1</v>
      </c>
      <c r="D6" s="1">
        <v>66</v>
      </c>
      <c r="E6" s="1">
        <f t="shared" si="0"/>
        <v>167.64000000000001</v>
      </c>
      <c r="F6" s="1">
        <v>206</v>
      </c>
      <c r="G6" s="1">
        <f t="shared" si="1"/>
        <v>93.636363636363626</v>
      </c>
      <c r="H6" s="1">
        <v>26</v>
      </c>
      <c r="I6" s="1">
        <f t="shared" si="2"/>
        <v>66.040000000000006</v>
      </c>
      <c r="J6" s="1">
        <v>26</v>
      </c>
      <c r="K6" s="1">
        <f t="shared" si="3"/>
        <v>66.040000000000006</v>
      </c>
      <c r="M6" s="1">
        <f t="shared" si="4"/>
        <v>168.44034096026377</v>
      </c>
      <c r="N6" s="1">
        <f t="shared" si="5"/>
        <v>2160.6843636363637</v>
      </c>
      <c r="O6">
        <f t="shared" si="6"/>
        <v>3736.5025454545444</v>
      </c>
      <c r="P6" s="1">
        <f t="shared" si="7"/>
        <v>6195.3552727272727</v>
      </c>
      <c r="Q6" s="1">
        <f t="shared" si="8"/>
        <v>9280.7850909090903</v>
      </c>
      <c r="R6" s="1">
        <f t="shared" si="9"/>
        <v>6985.6116363636356</v>
      </c>
      <c r="T6" s="1">
        <f t="shared" si="10"/>
        <v>168.44034096026377</v>
      </c>
      <c r="U6" s="1">
        <f t="shared" si="11"/>
        <v>2160.6843636363637</v>
      </c>
      <c r="V6" s="1">
        <f t="shared" ref="V6:V24" si="19">41.1*K6+31.2*G6-13.9*E6+431</f>
        <v>3736.5025454545444</v>
      </c>
      <c r="W6" s="1">
        <f t="shared" si="12"/>
        <v>6195.3552727272727</v>
      </c>
      <c r="X6" s="1">
        <f t="shared" si="13"/>
        <v>9280.7850909090903</v>
      </c>
      <c r="Y6" s="1">
        <f t="shared" si="14"/>
        <v>6985.6116363636356</v>
      </c>
      <c r="AA6" s="1">
        <f t="shared" si="15"/>
        <v>1</v>
      </c>
      <c r="AB6" s="1">
        <f t="shared" si="16"/>
        <v>1</v>
      </c>
      <c r="AC6" s="1">
        <f t="shared" si="17"/>
        <v>1</v>
      </c>
      <c r="AD6" s="1">
        <f t="shared" si="18"/>
        <v>1</v>
      </c>
    </row>
    <row r="7" spans="1:30" x14ac:dyDescent="0.2">
      <c r="A7" s="1">
        <v>4</v>
      </c>
      <c r="B7" s="1">
        <v>20</v>
      </c>
      <c r="C7" s="1">
        <v>1</v>
      </c>
      <c r="D7" s="1">
        <v>68</v>
      </c>
      <c r="E7" s="1">
        <f t="shared" si="0"/>
        <v>172.72</v>
      </c>
      <c r="F7" s="1">
        <v>185</v>
      </c>
      <c r="G7" s="1">
        <f t="shared" si="1"/>
        <v>84.090909090909079</v>
      </c>
      <c r="H7" s="1">
        <v>26.5</v>
      </c>
      <c r="I7" s="1">
        <f t="shared" si="2"/>
        <v>67.31</v>
      </c>
      <c r="J7" s="1">
        <v>26.4</v>
      </c>
      <c r="K7" s="1">
        <f t="shared" si="3"/>
        <v>67.055999999999997</v>
      </c>
      <c r="M7" s="1">
        <f t="shared" si="4"/>
        <v>152.71682374294008</v>
      </c>
      <c r="N7" s="1">
        <f t="shared" si="5"/>
        <v>1968.0629090909088</v>
      </c>
      <c r="O7">
        <f t="shared" si="6"/>
        <v>3420.2693636363629</v>
      </c>
      <c r="P7" s="1">
        <f t="shared" si="7"/>
        <v>5840.0351818181816</v>
      </c>
      <c r="Q7" s="1">
        <f t="shared" si="8"/>
        <v>9015.7617272727275</v>
      </c>
      <c r="R7" s="1">
        <f t="shared" si="9"/>
        <v>6429.128090909091</v>
      </c>
      <c r="T7" s="1">
        <f t="shared" si="10"/>
        <v>152.42840644351395</v>
      </c>
      <c r="U7" s="1">
        <f t="shared" si="11"/>
        <v>1962.6781090909089</v>
      </c>
      <c r="V7" s="1">
        <f t="shared" si="19"/>
        <v>3409.8299636363636</v>
      </c>
      <c r="W7" s="1">
        <f t="shared" si="12"/>
        <v>5824.6173818181815</v>
      </c>
      <c r="X7" s="1">
        <f t="shared" si="13"/>
        <v>9000.0391272727265</v>
      </c>
      <c r="Y7" s="1">
        <f t="shared" si="14"/>
        <v>6409.1890909090889</v>
      </c>
      <c r="AA7" s="1">
        <f t="shared" si="15"/>
        <v>1.0037878787878789</v>
      </c>
      <c r="AB7" s="1">
        <f t="shared" si="16"/>
        <v>1.0018921492794914</v>
      </c>
      <c r="AC7" s="1">
        <f t="shared" si="17"/>
        <v>1.0017469479607435</v>
      </c>
      <c r="AD7" s="1">
        <f t="shared" si="18"/>
        <v>1.0027435981351491</v>
      </c>
    </row>
    <row r="8" spans="1:30" x14ac:dyDescent="0.2">
      <c r="A8" s="1">
        <v>5</v>
      </c>
      <c r="B8" s="1">
        <v>21</v>
      </c>
      <c r="C8" s="1">
        <v>1</v>
      </c>
      <c r="D8" s="1">
        <v>68</v>
      </c>
      <c r="E8" s="1">
        <f t="shared" si="0"/>
        <v>172.72</v>
      </c>
      <c r="F8" s="1">
        <v>165</v>
      </c>
      <c r="G8" s="1">
        <f t="shared" si="1"/>
        <v>75</v>
      </c>
      <c r="H8" s="1">
        <v>34</v>
      </c>
      <c r="I8" s="1">
        <f t="shared" si="2"/>
        <v>86.36</v>
      </c>
      <c r="J8" s="1">
        <v>33</v>
      </c>
      <c r="K8" s="1">
        <f t="shared" si="3"/>
        <v>83.820000000000007</v>
      </c>
      <c r="M8" s="1">
        <f t="shared" si="4"/>
        <v>154.28212793450837</v>
      </c>
      <c r="N8" s="1">
        <f t="shared" si="5"/>
        <v>2162.8319999999999</v>
      </c>
      <c r="O8">
        <f t="shared" si="6"/>
        <v>3919.5880000000006</v>
      </c>
      <c r="P8" s="1">
        <f t="shared" si="7"/>
        <v>6584.5519999999997</v>
      </c>
      <c r="Q8" s="1">
        <f t="shared" si="8"/>
        <v>9867.6840000000011</v>
      </c>
      <c r="R8" s="1">
        <f t="shared" si="9"/>
        <v>7373.6440000000002</v>
      </c>
      <c r="T8" s="1">
        <f t="shared" si="10"/>
        <v>151.99634041647187</v>
      </c>
      <c r="U8" s="1">
        <f t="shared" si="11"/>
        <v>2108.9840000000004</v>
      </c>
      <c r="V8" s="1">
        <f t="shared" si="19"/>
        <v>3815.1940000000004</v>
      </c>
      <c r="W8" s="1">
        <f t="shared" si="12"/>
        <v>6430.3739999999998</v>
      </c>
      <c r="X8" s="1">
        <f t="shared" si="13"/>
        <v>9710.4580000000005</v>
      </c>
      <c r="Y8" s="1">
        <f t="shared" si="14"/>
        <v>7174.2540000000008</v>
      </c>
      <c r="AA8" s="1">
        <f t="shared" si="15"/>
        <v>1.0303030303030303</v>
      </c>
      <c r="AB8" s="1">
        <f t="shared" si="16"/>
        <v>1.0150384378451047</v>
      </c>
      <c r="AC8" s="1">
        <f t="shared" si="17"/>
        <v>1.0161914093032482</v>
      </c>
      <c r="AD8" s="1">
        <f t="shared" si="18"/>
        <v>1.0255326735527626</v>
      </c>
    </row>
    <row r="9" spans="1:30" x14ac:dyDescent="0.2">
      <c r="A9" s="1">
        <v>6</v>
      </c>
      <c r="B9" s="1">
        <v>21</v>
      </c>
      <c r="C9" s="1">
        <v>0</v>
      </c>
      <c r="D9" s="1">
        <v>61</v>
      </c>
      <c r="E9" s="1">
        <f t="shared" si="0"/>
        <v>154.94</v>
      </c>
      <c r="F9" s="1">
        <v>110</v>
      </c>
      <c r="G9" s="1">
        <f t="shared" si="1"/>
        <v>49.999999999999993</v>
      </c>
      <c r="H9" s="1">
        <v>14.5</v>
      </c>
      <c r="I9" s="1">
        <f t="shared" si="2"/>
        <v>36.83</v>
      </c>
      <c r="J9" s="1">
        <v>12.5</v>
      </c>
      <c r="K9" s="1">
        <f t="shared" si="3"/>
        <v>31.75</v>
      </c>
      <c r="M9" s="1">
        <f t="shared" si="4"/>
        <v>67.169003267876462</v>
      </c>
      <c r="N9" s="1">
        <f t="shared" si="5"/>
        <v>537.79599999999982</v>
      </c>
      <c r="O9">
        <f t="shared" si="6"/>
        <v>1351.0469999999996</v>
      </c>
      <c r="P9" s="1">
        <f t="shared" si="7"/>
        <v>2445.5810000000001</v>
      </c>
      <c r="Q9" s="1">
        <f t="shared" si="8"/>
        <v>5901.777</v>
      </c>
      <c r="R9" s="1">
        <f t="shared" si="9"/>
        <v>2242.572999999999</v>
      </c>
      <c r="T9" s="1">
        <f t="shared" si="10"/>
        <v>62.364853884219102</v>
      </c>
      <c r="U9" s="1">
        <f t="shared" si="11"/>
        <v>430.09999999999991</v>
      </c>
      <c r="V9" s="1">
        <f t="shared" si="19"/>
        <v>1142.2589999999996</v>
      </c>
      <c r="W9" s="1">
        <f t="shared" si="12"/>
        <v>2137.2249999999995</v>
      </c>
      <c r="X9" s="1">
        <f t="shared" si="13"/>
        <v>5587.3249999999998</v>
      </c>
      <c r="Y9" s="1">
        <f t="shared" si="14"/>
        <v>1843.7930000000001</v>
      </c>
      <c r="AA9" s="1">
        <f t="shared" si="15"/>
        <v>1.1599999999999999</v>
      </c>
      <c r="AB9" s="1">
        <f t="shared" si="16"/>
        <v>1.077032961426901</v>
      </c>
      <c r="AC9" s="1">
        <f t="shared" si="17"/>
        <v>1.0562795255332382</v>
      </c>
      <c r="AD9" s="1">
        <f t="shared" si="18"/>
        <v>1.250397581957684</v>
      </c>
    </row>
    <row r="10" spans="1:30" x14ac:dyDescent="0.2">
      <c r="A10" s="1">
        <v>7</v>
      </c>
      <c r="B10" s="1">
        <v>21</v>
      </c>
      <c r="C10" s="1">
        <v>0</v>
      </c>
      <c r="D10" s="1">
        <v>64</v>
      </c>
      <c r="E10" s="1">
        <f t="shared" si="0"/>
        <v>162.56</v>
      </c>
      <c r="F10" s="1">
        <v>118</v>
      </c>
      <c r="G10" s="1">
        <f t="shared" si="1"/>
        <v>53.636363636363633</v>
      </c>
      <c r="H10" s="1">
        <v>15.5</v>
      </c>
      <c r="I10" s="1">
        <f t="shared" si="2"/>
        <v>39.369999999999997</v>
      </c>
      <c r="J10" s="1">
        <v>15.5</v>
      </c>
      <c r="K10" s="1">
        <f t="shared" si="3"/>
        <v>39.369999999999997</v>
      </c>
      <c r="M10" s="1">
        <f t="shared" si="4"/>
        <v>74.497221258289983</v>
      </c>
      <c r="N10" s="1">
        <f t="shared" si="5"/>
        <v>675.28036363636329</v>
      </c>
      <c r="O10">
        <f t="shared" si="6"/>
        <v>1462.9775454545447</v>
      </c>
      <c r="P10" s="1">
        <f t="shared" si="7"/>
        <v>2764.4862727272721</v>
      </c>
      <c r="Q10" s="1">
        <f t="shared" si="8"/>
        <v>6189.9120909090907</v>
      </c>
      <c r="R10" s="1">
        <f t="shared" si="9"/>
        <v>2545.740636363636</v>
      </c>
      <c r="T10" s="1">
        <f t="shared" si="10"/>
        <v>74.497221258289983</v>
      </c>
      <c r="U10" s="1">
        <f t="shared" si="11"/>
        <v>675.28036363636329</v>
      </c>
      <c r="V10" s="1">
        <f t="shared" si="19"/>
        <v>1462.9775454545447</v>
      </c>
      <c r="W10" s="1">
        <f t="shared" si="12"/>
        <v>2764.4862727272721</v>
      </c>
      <c r="X10" s="1">
        <f t="shared" si="13"/>
        <v>6189.9120909090907</v>
      </c>
      <c r="Y10" s="1">
        <f t="shared" si="14"/>
        <v>2545.740636363636</v>
      </c>
      <c r="AA10" s="1">
        <f t="shared" si="15"/>
        <v>1</v>
      </c>
      <c r="AB10" s="1">
        <f t="shared" si="16"/>
        <v>1</v>
      </c>
      <c r="AC10" s="1">
        <f t="shared" si="17"/>
        <v>1</v>
      </c>
      <c r="AD10" s="1">
        <f t="shared" si="18"/>
        <v>1</v>
      </c>
    </row>
    <row r="11" spans="1:30" x14ac:dyDescent="0.2">
      <c r="A11" s="1">
        <v>8</v>
      </c>
      <c r="B11" s="1">
        <v>25</v>
      </c>
      <c r="C11" s="1">
        <v>0</v>
      </c>
      <c r="D11" s="1">
        <v>62</v>
      </c>
      <c r="E11" s="1">
        <f t="shared" si="0"/>
        <v>157.47999999999999</v>
      </c>
      <c r="F11" s="1">
        <v>150</v>
      </c>
      <c r="G11" s="1">
        <f t="shared" si="1"/>
        <v>68.181818181818173</v>
      </c>
      <c r="H11" s="1">
        <v>15</v>
      </c>
      <c r="I11" s="1">
        <f t="shared" si="2"/>
        <v>38.1</v>
      </c>
      <c r="J11" s="1">
        <v>15.5</v>
      </c>
      <c r="K11" s="1">
        <f t="shared" si="3"/>
        <v>39.369999999999997</v>
      </c>
      <c r="M11" s="1">
        <f t="shared" si="4"/>
        <v>93.159919821546765</v>
      </c>
      <c r="N11" s="1">
        <f t="shared" si="5"/>
        <v>982.90181818181827</v>
      </c>
      <c r="O11">
        <f t="shared" si="6"/>
        <v>1935.2107272727271</v>
      </c>
      <c r="P11" s="1">
        <f t="shared" si="7"/>
        <v>3346.3063636363631</v>
      </c>
      <c r="Q11" s="1">
        <f t="shared" si="8"/>
        <v>6634.9354545454535</v>
      </c>
      <c r="R11" s="1">
        <f t="shared" si="9"/>
        <v>3405.224181818181</v>
      </c>
      <c r="T11" s="1">
        <f t="shared" si="10"/>
        <v>94.699857531724547</v>
      </c>
      <c r="U11" s="1">
        <f t="shared" si="11"/>
        <v>1009.8258181818178</v>
      </c>
      <c r="V11" s="1">
        <f t="shared" si="19"/>
        <v>1987.4077272727272</v>
      </c>
      <c r="W11" s="1">
        <f t="shared" si="12"/>
        <v>3423.3953636363631</v>
      </c>
      <c r="X11" s="1">
        <f t="shared" si="13"/>
        <v>6713.5484545454538</v>
      </c>
      <c r="Y11" s="1">
        <f t="shared" si="14"/>
        <v>3504.9191818181807</v>
      </c>
      <c r="AA11" s="1">
        <f t="shared" si="15"/>
        <v>0.96774193548387111</v>
      </c>
      <c r="AB11" s="1">
        <f t="shared" si="16"/>
        <v>0.98373875367592922</v>
      </c>
      <c r="AC11" s="1">
        <f t="shared" si="17"/>
        <v>0.98829039508208583</v>
      </c>
      <c r="AD11" s="1">
        <f t="shared" si="18"/>
        <v>0.97333797619823592</v>
      </c>
    </row>
    <row r="12" spans="1:30" x14ac:dyDescent="0.2">
      <c r="A12" s="1">
        <v>9</v>
      </c>
      <c r="B12" s="1">
        <v>20</v>
      </c>
      <c r="C12" s="1">
        <v>0</v>
      </c>
      <c r="D12" s="1">
        <v>70</v>
      </c>
      <c r="E12" s="1">
        <f t="shared" si="0"/>
        <v>177.8</v>
      </c>
      <c r="F12" s="1">
        <v>160</v>
      </c>
      <c r="G12" s="1">
        <f t="shared" si="1"/>
        <v>72.72727272727272</v>
      </c>
      <c r="H12" s="1">
        <v>19</v>
      </c>
      <c r="I12" s="1">
        <f t="shared" si="2"/>
        <v>48.26</v>
      </c>
      <c r="J12" s="1">
        <v>17.5</v>
      </c>
      <c r="K12" s="1">
        <f t="shared" si="3"/>
        <v>44.45</v>
      </c>
      <c r="M12" s="1">
        <f t="shared" si="4"/>
        <v>111.83789922239839</v>
      </c>
      <c r="N12" s="1">
        <f t="shared" si="5"/>
        <v>1302.8392727272726</v>
      </c>
      <c r="O12">
        <f t="shared" si="6"/>
        <v>2212.1569090909088</v>
      </c>
      <c r="P12" s="1">
        <f t="shared" si="7"/>
        <v>4168.9274545454537</v>
      </c>
      <c r="Q12" s="1">
        <f t="shared" si="8"/>
        <v>7427.4758181818179</v>
      </c>
      <c r="R12" s="1">
        <f t="shared" si="9"/>
        <v>4167.3427272727276</v>
      </c>
      <c r="T12" s="1">
        <f t="shared" si="10"/>
        <v>107.33249490629535</v>
      </c>
      <c r="U12" s="1">
        <f t="shared" si="11"/>
        <v>1222.0672727272727</v>
      </c>
      <c r="V12" s="1">
        <f t="shared" si="19"/>
        <v>2055.5659090909094</v>
      </c>
      <c r="W12" s="1">
        <f t="shared" si="12"/>
        <v>3937.6604545454538</v>
      </c>
      <c r="X12" s="1">
        <f t="shared" si="13"/>
        <v>7191.6368181818179</v>
      </c>
      <c r="Y12" s="1">
        <f t="shared" si="14"/>
        <v>3868.2577272727267</v>
      </c>
      <c r="AA12" s="1">
        <f t="shared" si="15"/>
        <v>1.0857142857142856</v>
      </c>
      <c r="AB12" s="1">
        <f t="shared" si="16"/>
        <v>1.0419761445034554</v>
      </c>
      <c r="AC12" s="1">
        <f t="shared" si="17"/>
        <v>1.0327935080653343</v>
      </c>
      <c r="AD12" s="1">
        <f t="shared" si="18"/>
        <v>1.0660945610790658</v>
      </c>
    </row>
    <row r="13" spans="1:30" x14ac:dyDescent="0.2">
      <c r="A13" s="1">
        <v>10</v>
      </c>
      <c r="B13" s="1">
        <v>20</v>
      </c>
      <c r="C13" s="1">
        <v>1</v>
      </c>
      <c r="D13" s="1">
        <v>71</v>
      </c>
      <c r="E13" s="1">
        <f t="shared" si="0"/>
        <v>180.34</v>
      </c>
      <c r="F13" s="1">
        <v>165</v>
      </c>
      <c r="G13" s="1">
        <f t="shared" si="1"/>
        <v>75</v>
      </c>
      <c r="H13" s="7">
        <v>22.5</v>
      </c>
      <c r="I13" s="1">
        <f t="shared" si="2"/>
        <v>57.15</v>
      </c>
      <c r="J13" s="1">
        <v>18</v>
      </c>
      <c r="K13" s="1">
        <f t="shared" si="3"/>
        <v>45.72</v>
      </c>
      <c r="M13" s="1">
        <f t="shared" si="4"/>
        <v>125.50684742276017</v>
      </c>
      <c r="N13" s="1">
        <f t="shared" si="5"/>
        <v>1543.58</v>
      </c>
      <c r="O13">
        <f t="shared" si="6"/>
        <v>2613.1389999999997</v>
      </c>
      <c r="P13" s="1">
        <f t="shared" si="7"/>
        <v>4811.5050000000001</v>
      </c>
      <c r="Q13" s="1">
        <f t="shared" si="8"/>
        <v>8059.585</v>
      </c>
      <c r="R13" s="1">
        <f t="shared" si="9"/>
        <v>4964.0729999999994</v>
      </c>
      <c r="T13" s="1">
        <f t="shared" si="10"/>
        <v>112.25673699159442</v>
      </c>
      <c r="U13" s="1">
        <f t="shared" si="11"/>
        <v>1301.2640000000001</v>
      </c>
      <c r="V13" s="1">
        <f t="shared" si="19"/>
        <v>2143.3660000000004</v>
      </c>
      <c r="W13" s="1">
        <f t="shared" si="12"/>
        <v>4117.7039999999997</v>
      </c>
      <c r="X13" s="1">
        <f t="shared" si="13"/>
        <v>7352.0679999999993</v>
      </c>
      <c r="Y13" s="1">
        <f t="shared" si="14"/>
        <v>4066.8180000000002</v>
      </c>
      <c r="AA13" s="1">
        <f t="shared" si="15"/>
        <v>1.25</v>
      </c>
      <c r="AB13" s="1">
        <f t="shared" si="16"/>
        <v>1.1180339887498947</v>
      </c>
      <c r="AC13" s="1">
        <f t="shared" si="17"/>
        <v>1.0962337399490865</v>
      </c>
      <c r="AD13" s="1">
        <f t="shared" si="18"/>
        <v>1.1862158639599649</v>
      </c>
    </row>
    <row r="14" spans="1:30" x14ac:dyDescent="0.2">
      <c r="A14" s="1">
        <v>11</v>
      </c>
      <c r="B14" s="1">
        <v>22</v>
      </c>
      <c r="C14" s="1">
        <v>1</v>
      </c>
      <c r="D14" s="1">
        <v>71</v>
      </c>
      <c r="E14" s="1">
        <f t="shared" si="0"/>
        <v>180.34</v>
      </c>
      <c r="F14" s="1">
        <v>170</v>
      </c>
      <c r="G14" s="1">
        <f t="shared" si="1"/>
        <v>77.272727272727266</v>
      </c>
      <c r="H14" s="1">
        <v>24.5</v>
      </c>
      <c r="I14" s="1">
        <f t="shared" si="2"/>
        <v>62.230000000000004</v>
      </c>
      <c r="J14" s="1">
        <v>26</v>
      </c>
      <c r="K14" s="1">
        <f t="shared" si="3"/>
        <v>66.040000000000006</v>
      </c>
      <c r="M14" s="1">
        <f t="shared" si="4"/>
        <v>134.93486567676499</v>
      </c>
      <c r="N14" s="1">
        <f t="shared" si="5"/>
        <v>1703.5487272727269</v>
      </c>
      <c r="O14">
        <f t="shared" si="6"/>
        <v>2892.8360909090902</v>
      </c>
      <c r="P14" s="1">
        <f t="shared" si="7"/>
        <v>5222.8155454545449</v>
      </c>
      <c r="Q14" s="1">
        <f t="shared" si="8"/>
        <v>8455.8551818181822</v>
      </c>
      <c r="R14" s="1">
        <f t="shared" si="9"/>
        <v>5500.5802727272721</v>
      </c>
      <c r="T14" s="1">
        <f t="shared" si="10"/>
        <v>139.0041648701206</v>
      </c>
      <c r="U14" s="1">
        <f t="shared" si="11"/>
        <v>1784.3207272727268</v>
      </c>
      <c r="V14" s="1">
        <f t="shared" si="19"/>
        <v>3049.4270909090906</v>
      </c>
      <c r="W14" s="1">
        <f t="shared" si="12"/>
        <v>5454.0825454545457</v>
      </c>
      <c r="X14" s="1">
        <f t="shared" si="13"/>
        <v>8691.6941818181822</v>
      </c>
      <c r="Y14" s="1">
        <f t="shared" si="14"/>
        <v>5799.6652727272713</v>
      </c>
      <c r="AA14" s="1">
        <f t="shared" si="15"/>
        <v>0.94230769230769229</v>
      </c>
      <c r="AB14" s="1">
        <f t="shared" si="16"/>
        <v>0.97072534339415084</v>
      </c>
      <c r="AC14" s="1">
        <f t="shared" si="17"/>
        <v>0.97286616451677022</v>
      </c>
      <c r="AD14" s="1">
        <f t="shared" si="18"/>
        <v>0.95473235345785779</v>
      </c>
    </row>
    <row r="15" spans="1:30" x14ac:dyDescent="0.2">
      <c r="A15" s="1">
        <v>12</v>
      </c>
      <c r="B15" s="1">
        <v>20</v>
      </c>
      <c r="C15" s="1">
        <v>1</v>
      </c>
      <c r="D15" s="1">
        <v>75</v>
      </c>
      <c r="E15" s="1">
        <f t="shared" si="0"/>
        <v>190.5</v>
      </c>
      <c r="F15" s="1">
        <v>170</v>
      </c>
      <c r="G15" s="1">
        <f t="shared" si="1"/>
        <v>77.272727272727266</v>
      </c>
      <c r="H15" s="1">
        <v>27.5</v>
      </c>
      <c r="I15" s="1">
        <f t="shared" si="2"/>
        <v>69.849999999999994</v>
      </c>
      <c r="J15" s="1">
        <v>25.5</v>
      </c>
      <c r="K15" s="1">
        <f t="shared" si="3"/>
        <v>64.77</v>
      </c>
      <c r="M15" s="1">
        <f t="shared" si="4"/>
        <v>142.95767809835442</v>
      </c>
      <c r="N15" s="1">
        <f t="shared" si="5"/>
        <v>1865.0927272727267</v>
      </c>
      <c r="O15">
        <f t="shared" si="6"/>
        <v>3064.7940909090908</v>
      </c>
      <c r="P15" s="1">
        <f t="shared" si="7"/>
        <v>5685.3495454545446</v>
      </c>
      <c r="Q15" s="1">
        <f t="shared" si="8"/>
        <v>8927.5331818181803</v>
      </c>
      <c r="R15" s="1">
        <f t="shared" si="9"/>
        <v>5943.302272727271</v>
      </c>
      <c r="T15" s="1">
        <f t="shared" si="10"/>
        <v>137.66109796366575</v>
      </c>
      <c r="U15" s="1">
        <f t="shared" si="11"/>
        <v>1757.3967272727268</v>
      </c>
      <c r="V15" s="1">
        <f t="shared" si="19"/>
        <v>2856.0060909090903</v>
      </c>
      <c r="W15" s="1">
        <f t="shared" si="12"/>
        <v>5376.9935454545448</v>
      </c>
      <c r="X15" s="1">
        <f t="shared" si="13"/>
        <v>8613.081181818181</v>
      </c>
      <c r="Y15" s="1">
        <f t="shared" si="14"/>
        <v>5544.5222727272721</v>
      </c>
      <c r="AA15" s="1">
        <f t="shared" si="15"/>
        <v>1.0784313725490196</v>
      </c>
      <c r="AB15" s="1">
        <f t="shared" si="16"/>
        <v>1.0384755040678715</v>
      </c>
      <c r="AC15" s="1">
        <f t="shared" si="17"/>
        <v>1.0365086539139783</v>
      </c>
      <c r="AD15" s="1">
        <f t="shared" si="18"/>
        <v>1.0612815526105659</v>
      </c>
    </row>
    <row r="16" spans="1:30" x14ac:dyDescent="0.2">
      <c r="A16" s="1">
        <v>13</v>
      </c>
      <c r="B16" s="1">
        <v>20</v>
      </c>
      <c r="C16" s="1">
        <v>0</v>
      </c>
      <c r="D16" s="1">
        <v>70</v>
      </c>
      <c r="E16" s="1">
        <f t="shared" si="0"/>
        <v>177.8</v>
      </c>
      <c r="F16" s="1">
        <v>145</v>
      </c>
      <c r="G16" s="1">
        <f t="shared" si="1"/>
        <v>65.909090909090907</v>
      </c>
      <c r="H16" s="1">
        <v>17.5</v>
      </c>
      <c r="I16" s="1">
        <f t="shared" si="2"/>
        <v>44.45</v>
      </c>
      <c r="J16" s="1">
        <v>12.5</v>
      </c>
      <c r="K16" s="1">
        <f t="shared" si="3"/>
        <v>31.75</v>
      </c>
      <c r="M16" s="1">
        <f t="shared" si="4"/>
        <v>97.270073508830166</v>
      </c>
      <c r="N16" s="1">
        <f t="shared" si="5"/>
        <v>1065.2490909090907</v>
      </c>
      <c r="O16">
        <f t="shared" si="6"/>
        <v>1842.8386363636364</v>
      </c>
      <c r="P16" s="1">
        <f t="shared" si="7"/>
        <v>3628.7968181818178</v>
      </c>
      <c r="Q16" s="1">
        <f t="shared" si="8"/>
        <v>6946.182272727272</v>
      </c>
      <c r="R16" s="1">
        <f t="shared" si="9"/>
        <v>3455.0759090909087</v>
      </c>
      <c r="T16" s="1">
        <f t="shared" si="10"/>
        <v>82.208216483743371</v>
      </c>
      <c r="U16" s="1">
        <f t="shared" si="11"/>
        <v>796.0090909090909</v>
      </c>
      <c r="V16" s="1">
        <f t="shared" si="19"/>
        <v>1320.8686363636361</v>
      </c>
      <c r="W16" s="1">
        <f t="shared" si="12"/>
        <v>2857.9068181818184</v>
      </c>
      <c r="X16" s="1">
        <f t="shared" si="13"/>
        <v>6160.0522727272728</v>
      </c>
      <c r="Y16" s="1">
        <f t="shared" si="14"/>
        <v>2458.1259090909089</v>
      </c>
      <c r="AA16" s="1">
        <f t="shared" si="15"/>
        <v>1.4000000000000001</v>
      </c>
      <c r="AB16" s="1">
        <f t="shared" si="16"/>
        <v>1.1832159566199234</v>
      </c>
      <c r="AC16" s="1">
        <f t="shared" si="17"/>
        <v>1.1276174235534453</v>
      </c>
      <c r="AD16" s="1">
        <f t="shared" si="18"/>
        <v>1.3382373431093748</v>
      </c>
    </row>
    <row r="17" spans="1:33" x14ac:dyDescent="0.2">
      <c r="A17" s="1">
        <v>14</v>
      </c>
      <c r="B17" s="1">
        <v>22</v>
      </c>
      <c r="C17" s="1">
        <v>0</v>
      </c>
      <c r="D17" s="1">
        <v>66</v>
      </c>
      <c r="E17" s="1">
        <f t="shared" si="0"/>
        <v>167.64000000000001</v>
      </c>
      <c r="F17" s="1">
        <v>125</v>
      </c>
      <c r="G17" s="1">
        <f t="shared" si="1"/>
        <v>56.818181818181813</v>
      </c>
      <c r="H17" s="1">
        <v>18.5</v>
      </c>
      <c r="I17" s="1">
        <f t="shared" si="2"/>
        <v>46.99</v>
      </c>
      <c r="J17" s="1">
        <v>17.5</v>
      </c>
      <c r="K17" s="1">
        <f t="shared" si="3"/>
        <v>44.45</v>
      </c>
      <c r="M17" s="1">
        <f t="shared" si="4"/>
        <v>86.216044639648047</v>
      </c>
      <c r="N17" s="1">
        <f t="shared" si="5"/>
        <v>910.00618181818163</v>
      </c>
      <c r="O17">
        <f t="shared" si="6"/>
        <v>1804.8202727272724</v>
      </c>
      <c r="P17" s="1">
        <f t="shared" si="7"/>
        <v>3371.1566363636357</v>
      </c>
      <c r="Q17" s="1">
        <f t="shared" si="8"/>
        <v>6776.1355454545455</v>
      </c>
      <c r="R17" s="1">
        <f t="shared" si="9"/>
        <v>3259.0048181818183</v>
      </c>
      <c r="T17" s="1">
        <f t="shared" si="10"/>
        <v>83.853511645543236</v>
      </c>
      <c r="U17" s="1">
        <f t="shared" si="11"/>
        <v>856.15818181818167</v>
      </c>
      <c r="V17" s="1">
        <f t="shared" si="19"/>
        <v>1700.4262727272721</v>
      </c>
      <c r="W17" s="1">
        <f t="shared" si="12"/>
        <v>3216.9786363636358</v>
      </c>
      <c r="X17" s="1">
        <f t="shared" si="13"/>
        <v>6618.909545454545</v>
      </c>
      <c r="Y17" s="1">
        <f t="shared" si="14"/>
        <v>3059.6148181818189</v>
      </c>
      <c r="AA17" s="1">
        <f t="shared" si="15"/>
        <v>1.0571428571428572</v>
      </c>
      <c r="AB17" s="1">
        <f t="shared" si="16"/>
        <v>1.0281745265969475</v>
      </c>
      <c r="AC17" s="1">
        <f t="shared" si="17"/>
        <v>1.0237540638560281</v>
      </c>
      <c r="AD17" s="1">
        <f t="shared" si="18"/>
        <v>1.0628949195879265</v>
      </c>
    </row>
    <row r="18" spans="1:33" x14ac:dyDescent="0.2">
      <c r="A18" s="1">
        <v>15</v>
      </c>
      <c r="B18" s="1">
        <v>20</v>
      </c>
      <c r="C18" s="1">
        <v>1</v>
      </c>
      <c r="D18" s="1">
        <v>69</v>
      </c>
      <c r="E18" s="1">
        <f t="shared" si="0"/>
        <v>175.26</v>
      </c>
      <c r="F18" s="1">
        <v>145</v>
      </c>
      <c r="G18" s="1">
        <f t="shared" si="1"/>
        <v>65.909090909090907</v>
      </c>
      <c r="H18" s="1">
        <v>26</v>
      </c>
      <c r="I18" s="1">
        <f t="shared" si="2"/>
        <v>66.040000000000006</v>
      </c>
      <c r="J18" s="1">
        <v>23</v>
      </c>
      <c r="K18" s="1">
        <f t="shared" si="3"/>
        <v>58.42</v>
      </c>
      <c r="M18" s="1">
        <f t="shared" si="4"/>
        <v>118.56237591863228</v>
      </c>
      <c r="N18" s="1">
        <f t="shared" si="5"/>
        <v>1522.9570909090908</v>
      </c>
      <c r="O18">
        <f t="shared" si="6"/>
        <v>2765.4936363636366</v>
      </c>
      <c r="P18" s="1">
        <f t="shared" si="7"/>
        <v>4939.3098181818186</v>
      </c>
      <c r="Q18" s="1">
        <f t="shared" si="8"/>
        <v>8282.6032727272723</v>
      </c>
      <c r="R18" s="1">
        <f t="shared" si="9"/>
        <v>5188.7529090909093</v>
      </c>
      <c r="T18" s="1">
        <f t="shared" si="10"/>
        <v>111.51265030338912</v>
      </c>
      <c r="U18" s="1">
        <f t="shared" si="11"/>
        <v>1361.4130909090909</v>
      </c>
      <c r="V18" s="1">
        <f t="shared" si="19"/>
        <v>2452.3116363636359</v>
      </c>
      <c r="W18" s="1">
        <f t="shared" si="12"/>
        <v>4476.7758181818181</v>
      </c>
      <c r="X18" s="1">
        <f t="shared" si="13"/>
        <v>7810.9252727272724</v>
      </c>
      <c r="Y18" s="1">
        <f t="shared" si="14"/>
        <v>4590.5829090909092</v>
      </c>
      <c r="AA18" s="1">
        <f t="shared" si="15"/>
        <v>1.1304347826086958</v>
      </c>
      <c r="AB18" s="1">
        <f t="shared" si="16"/>
        <v>1.0632190661423899</v>
      </c>
      <c r="AC18" s="1">
        <f t="shared" si="17"/>
        <v>1.0603869559022561</v>
      </c>
      <c r="AD18" s="1">
        <f t="shared" si="18"/>
        <v>1.1186590617342513</v>
      </c>
    </row>
    <row r="19" spans="1:33" x14ac:dyDescent="0.2">
      <c r="A19" s="1">
        <v>16</v>
      </c>
      <c r="B19" s="1">
        <v>20</v>
      </c>
      <c r="C19" s="1">
        <v>0</v>
      </c>
      <c r="D19" s="1">
        <v>64</v>
      </c>
      <c r="E19" s="1">
        <f t="shared" si="0"/>
        <v>162.56</v>
      </c>
      <c r="F19" s="1">
        <v>145</v>
      </c>
      <c r="G19" s="1">
        <f t="shared" si="1"/>
        <v>65.909090909090907</v>
      </c>
      <c r="H19" s="1">
        <v>14</v>
      </c>
      <c r="I19" s="1">
        <f t="shared" si="2"/>
        <v>35.56</v>
      </c>
      <c r="J19" s="1">
        <v>13</v>
      </c>
      <c r="K19" s="1">
        <f t="shared" si="3"/>
        <v>33.020000000000003</v>
      </c>
      <c r="M19" s="1">
        <f t="shared" si="4"/>
        <v>87.000998616858297</v>
      </c>
      <c r="N19" s="1">
        <f t="shared" si="5"/>
        <v>876.78109090909084</v>
      </c>
      <c r="O19">
        <f t="shared" si="6"/>
        <v>1689.2956363636358</v>
      </c>
      <c r="P19" s="1">
        <f t="shared" si="7"/>
        <v>3089.1738181818182</v>
      </c>
      <c r="Q19" s="1">
        <f t="shared" si="8"/>
        <v>6395.8912727272727</v>
      </c>
      <c r="R19" s="1">
        <f t="shared" si="9"/>
        <v>2990.3829090909094</v>
      </c>
      <c r="T19" s="1">
        <f t="shared" si="10"/>
        <v>83.836260005653514</v>
      </c>
      <c r="U19" s="1">
        <f t="shared" si="11"/>
        <v>822.93309090909088</v>
      </c>
      <c r="V19" s="1">
        <f t="shared" si="19"/>
        <v>1584.901636363636</v>
      </c>
      <c r="W19" s="1">
        <f t="shared" si="12"/>
        <v>2934.9958181818183</v>
      </c>
      <c r="X19" s="1">
        <f t="shared" si="13"/>
        <v>6238.6652727272722</v>
      </c>
      <c r="Y19" s="1">
        <f t="shared" si="14"/>
        <v>2790.99290909091</v>
      </c>
      <c r="AA19" s="1">
        <f t="shared" si="15"/>
        <v>1.0769230769230769</v>
      </c>
      <c r="AB19" s="1">
        <f t="shared" si="16"/>
        <v>1.0377490433255416</v>
      </c>
      <c r="AC19" s="1">
        <f t="shared" si="17"/>
        <v>1.0252018650026511</v>
      </c>
      <c r="AD19" s="1">
        <f t="shared" si="18"/>
        <v>1.0654342383297704</v>
      </c>
    </row>
    <row r="20" spans="1:33" x14ac:dyDescent="0.2">
      <c r="A20" s="1">
        <v>17</v>
      </c>
      <c r="B20" s="1">
        <v>22</v>
      </c>
      <c r="C20" s="1">
        <v>0</v>
      </c>
      <c r="D20" s="1">
        <v>67</v>
      </c>
      <c r="E20" s="1">
        <f t="shared" si="0"/>
        <v>170.18</v>
      </c>
      <c r="F20" s="1">
        <v>147</v>
      </c>
      <c r="G20" s="1">
        <f t="shared" si="1"/>
        <v>66.818181818181813</v>
      </c>
      <c r="H20" s="1">
        <v>15.5</v>
      </c>
      <c r="I20" s="1">
        <f t="shared" si="2"/>
        <v>39.369999999999997</v>
      </c>
      <c r="J20" s="1">
        <v>13.5</v>
      </c>
      <c r="K20" s="1">
        <f t="shared" si="3"/>
        <v>34.29</v>
      </c>
      <c r="M20" s="1">
        <f t="shared" si="4"/>
        <v>92.805860381090056</v>
      </c>
      <c r="N20" s="1">
        <f t="shared" si="5"/>
        <v>978.46218181818176</v>
      </c>
      <c r="O20">
        <f t="shared" si="6"/>
        <v>1768.3322727272725</v>
      </c>
      <c r="P20" s="1">
        <f t="shared" si="7"/>
        <v>3361.622636363636</v>
      </c>
      <c r="Q20" s="1">
        <f t="shared" si="8"/>
        <v>6664.4575454545447</v>
      </c>
      <c r="R20" s="1">
        <f t="shared" si="9"/>
        <v>3227.9728181818173</v>
      </c>
      <c r="T20" s="1">
        <f t="shared" si="10"/>
        <v>86.611674782777897</v>
      </c>
      <c r="U20" s="1">
        <f t="shared" si="11"/>
        <v>870.76618181818185</v>
      </c>
      <c r="V20" s="1">
        <f t="shared" si="19"/>
        <v>1559.5442727272725</v>
      </c>
      <c r="W20" s="1">
        <f t="shared" si="12"/>
        <v>3053.2666363636363</v>
      </c>
      <c r="X20" s="1">
        <f t="shared" si="13"/>
        <v>6350.0055454545454</v>
      </c>
      <c r="Y20" s="1">
        <f t="shared" si="14"/>
        <v>2829.1928181818166</v>
      </c>
      <c r="AA20" s="1">
        <f t="shared" si="15"/>
        <v>1.1481481481481481</v>
      </c>
      <c r="AB20" s="1">
        <f t="shared" si="16"/>
        <v>1.0715167512214396</v>
      </c>
      <c r="AC20" s="1">
        <f t="shared" si="17"/>
        <v>1.0495199567542253</v>
      </c>
      <c r="AD20" s="1">
        <f t="shared" si="18"/>
        <v>1.1236795850007955</v>
      </c>
    </row>
    <row r="21" spans="1:33" x14ac:dyDescent="0.2">
      <c r="A21" s="1">
        <v>18</v>
      </c>
      <c r="B21" s="1">
        <v>20</v>
      </c>
      <c r="C21" s="1">
        <v>0</v>
      </c>
      <c r="D21" s="1"/>
      <c r="E21" s="1">
        <v>163</v>
      </c>
      <c r="F21" s="1">
        <v>124</v>
      </c>
      <c r="G21" s="1">
        <f t="shared" si="1"/>
        <v>56.36363636363636</v>
      </c>
      <c r="H21" s="1">
        <v>13.5</v>
      </c>
      <c r="I21" s="1">
        <f t="shared" si="2"/>
        <v>34.29</v>
      </c>
      <c r="J21" s="1">
        <v>12</v>
      </c>
      <c r="K21" s="1">
        <f t="shared" si="3"/>
        <v>30.48</v>
      </c>
      <c r="M21" s="1">
        <f t="shared" si="4"/>
        <v>73.060188252139184</v>
      </c>
      <c r="N21" s="1">
        <f t="shared" si="5"/>
        <v>630.31163636363635</v>
      </c>
      <c r="O21">
        <f t="shared" si="6"/>
        <v>1333.1644545454542</v>
      </c>
      <c r="P21" s="1">
        <f t="shared" si="7"/>
        <v>2579.6757272727273</v>
      </c>
      <c r="Q21" s="1">
        <f t="shared" si="8"/>
        <v>5973.6419090909094</v>
      </c>
      <c r="R21" s="1">
        <f t="shared" si="9"/>
        <v>2305.5013636363633</v>
      </c>
      <c r="T21" s="1">
        <f t="shared" si="10"/>
        <v>68.881806063804461</v>
      </c>
      <c r="U21" s="1">
        <f t="shared" si="11"/>
        <v>549.53963636363619</v>
      </c>
      <c r="V21" s="1">
        <f t="shared" si="19"/>
        <v>1176.5734545454538</v>
      </c>
      <c r="W21" s="1">
        <f t="shared" si="12"/>
        <v>2348.4087272727274</v>
      </c>
      <c r="X21" s="1">
        <f t="shared" si="13"/>
        <v>5737.8029090909095</v>
      </c>
      <c r="Y21" s="1">
        <f t="shared" si="14"/>
        <v>2006.4163636363633</v>
      </c>
      <c r="AA21" s="1">
        <f t="shared" si="15"/>
        <v>1.125</v>
      </c>
      <c r="AB21" s="1">
        <f t="shared" si="16"/>
        <v>1.0606601717798214</v>
      </c>
      <c r="AC21" s="1">
        <f t="shared" si="17"/>
        <v>1.0411026666019392</v>
      </c>
      <c r="AD21" s="1">
        <f t="shared" si="18"/>
        <v>1.1469812087340547</v>
      </c>
    </row>
    <row r="22" spans="1:33" x14ac:dyDescent="0.2">
      <c r="A22" s="1">
        <v>19</v>
      </c>
      <c r="B22" s="1">
        <v>20</v>
      </c>
      <c r="C22" s="1">
        <v>1</v>
      </c>
      <c r="D22" s="1">
        <v>64</v>
      </c>
      <c r="E22" s="1">
        <f t="shared" si="0"/>
        <v>162.56</v>
      </c>
      <c r="F22" s="1">
        <v>127</v>
      </c>
      <c r="G22" s="1">
        <f t="shared" si="1"/>
        <v>57.72727272727272</v>
      </c>
      <c r="H22" s="1">
        <v>27.5</v>
      </c>
      <c r="I22" s="1">
        <f t="shared" si="2"/>
        <v>69.849999999999994</v>
      </c>
      <c r="J22" s="1">
        <v>24</v>
      </c>
      <c r="K22" s="1">
        <f t="shared" si="3"/>
        <v>60.96</v>
      </c>
      <c r="M22" s="1">
        <f t="shared" si="4"/>
        <v>106.79779481465299</v>
      </c>
      <c r="N22" s="1">
        <f t="shared" si="5"/>
        <v>1415.5472727272727</v>
      </c>
      <c r="O22">
        <f t="shared" si="6"/>
        <v>2843.3419090909088</v>
      </c>
      <c r="P22" s="1">
        <f t="shared" si="7"/>
        <v>4799.9404545454536</v>
      </c>
      <c r="Q22" s="1">
        <f t="shared" si="8"/>
        <v>8223.8968181818163</v>
      </c>
      <c r="R22" s="1">
        <f t="shared" si="9"/>
        <v>5186.3297272727268</v>
      </c>
      <c r="T22" s="1">
        <f t="shared" si="10"/>
        <v>99.770364602383594</v>
      </c>
      <c r="U22" s="1">
        <f t="shared" si="11"/>
        <v>1227.0792727272724</v>
      </c>
      <c r="V22" s="1">
        <f t="shared" si="19"/>
        <v>2477.9629090909089</v>
      </c>
      <c r="W22" s="1">
        <f t="shared" si="12"/>
        <v>4260.3174545454549</v>
      </c>
      <c r="X22" s="1">
        <f t="shared" si="13"/>
        <v>7673.605818181818</v>
      </c>
      <c r="Y22" s="1">
        <f t="shared" si="14"/>
        <v>4488.464727272727</v>
      </c>
      <c r="AA22" s="1">
        <f t="shared" si="15"/>
        <v>1.1458333333333333</v>
      </c>
      <c r="AB22" s="1">
        <f t="shared" si="16"/>
        <v>1.070436048222094</v>
      </c>
      <c r="AC22" s="1">
        <f t="shared" si="17"/>
        <v>1.0717121797807414</v>
      </c>
      <c r="AD22" s="1">
        <f t="shared" si="18"/>
        <v>1.1535907289682406</v>
      </c>
    </row>
    <row r="23" spans="1:33" x14ac:dyDescent="0.2">
      <c r="A23" s="1">
        <v>20</v>
      </c>
      <c r="B23" s="1">
        <v>21</v>
      </c>
      <c r="C23" s="1">
        <v>0</v>
      </c>
      <c r="D23" s="1"/>
      <c r="E23" s="1">
        <v>165</v>
      </c>
      <c r="F23" s="1"/>
      <c r="G23" s="1">
        <v>70</v>
      </c>
      <c r="H23" s="1">
        <v>15.5</v>
      </c>
      <c r="I23" s="1">
        <f t="shared" si="2"/>
        <v>39.369999999999997</v>
      </c>
      <c r="J23" s="1">
        <v>14</v>
      </c>
      <c r="K23" s="1">
        <f t="shared" si="3"/>
        <v>35.56</v>
      </c>
      <c r="M23" s="1">
        <f t="shared" si="4"/>
        <v>97.225187065903867</v>
      </c>
      <c r="N23" s="1">
        <f t="shared" si="5"/>
        <v>1051.6439999999998</v>
      </c>
      <c r="O23">
        <f t="shared" si="6"/>
        <v>1939.607</v>
      </c>
      <c r="P23" s="1">
        <f t="shared" si="7"/>
        <v>3505.759</v>
      </c>
      <c r="Q23" s="1">
        <f t="shared" si="8"/>
        <v>6779.0029999999997</v>
      </c>
      <c r="R23" s="1">
        <f t="shared" si="9"/>
        <v>3500.0450000000001</v>
      </c>
      <c r="T23" s="1">
        <f t="shared" si="10"/>
        <v>92.401060599973647</v>
      </c>
      <c r="U23" s="1">
        <f t="shared" si="11"/>
        <v>970.8720000000003</v>
      </c>
      <c r="V23" s="1">
        <f t="shared" si="19"/>
        <v>1783.0160000000001</v>
      </c>
      <c r="W23" s="1">
        <f t="shared" si="12"/>
        <v>3274.4920000000002</v>
      </c>
      <c r="X23" s="1">
        <f t="shared" si="13"/>
        <v>6543.1640000000007</v>
      </c>
      <c r="Y23" s="1">
        <f t="shared" si="14"/>
        <v>3200.96</v>
      </c>
      <c r="AA23" s="1">
        <f t="shared" si="15"/>
        <v>1.107142857142857</v>
      </c>
      <c r="AB23" s="1">
        <f t="shared" si="16"/>
        <v>1.0522085616183023</v>
      </c>
      <c r="AC23" s="1">
        <f t="shared" si="17"/>
        <v>1.0360435715809659</v>
      </c>
      <c r="AD23" s="1">
        <f t="shared" si="18"/>
        <v>1.0831953130793754</v>
      </c>
    </row>
    <row r="24" spans="1:33" x14ac:dyDescent="0.2">
      <c r="A24" s="1">
        <v>21</v>
      </c>
      <c r="B24" s="1">
        <v>20</v>
      </c>
      <c r="C24" s="1">
        <v>1</v>
      </c>
      <c r="D24" s="1">
        <v>69</v>
      </c>
      <c r="E24" s="1">
        <f t="shared" si="0"/>
        <v>175.26</v>
      </c>
      <c r="F24" s="1">
        <v>174</v>
      </c>
      <c r="G24" s="1">
        <f t="shared" si="1"/>
        <v>79.090909090909079</v>
      </c>
      <c r="H24" s="1">
        <v>20.5</v>
      </c>
      <c r="I24" s="1">
        <f t="shared" si="2"/>
        <v>52.07</v>
      </c>
      <c r="J24" s="1">
        <v>18.5</v>
      </c>
      <c r="K24" s="1">
        <f t="shared" si="3"/>
        <v>46.99</v>
      </c>
      <c r="M24" s="1">
        <f t="shared" si="4"/>
        <v>126.33346163596411</v>
      </c>
      <c r="N24" s="1">
        <f t="shared" si="5"/>
        <v>1529.974909090909</v>
      </c>
      <c r="O24">
        <f t="shared" si="6"/>
        <v>2602.5993636363633</v>
      </c>
      <c r="P24" s="1">
        <f t="shared" si="7"/>
        <v>4688.4671818181814</v>
      </c>
      <c r="Q24" s="1">
        <f t="shared" si="8"/>
        <v>7892.4057272727268</v>
      </c>
      <c r="R24" s="1">
        <f t="shared" si="9"/>
        <v>4890.9260909090908</v>
      </c>
      <c r="T24" s="1">
        <f t="shared" si="10"/>
        <v>120.01273413839009</v>
      </c>
      <c r="U24" s="1">
        <f t="shared" si="11"/>
        <v>1422.2789090909087</v>
      </c>
      <c r="V24" s="1">
        <f t="shared" si="19"/>
        <v>2393.8113636363628</v>
      </c>
      <c r="W24" s="1">
        <f t="shared" si="12"/>
        <v>4380.1111818181816</v>
      </c>
      <c r="X24" s="1">
        <f t="shared" si="13"/>
        <v>7577.9537272727266</v>
      </c>
      <c r="Y24" s="1">
        <f t="shared" si="14"/>
        <v>4492.1460909090902</v>
      </c>
      <c r="AA24" s="1">
        <f t="shared" si="15"/>
        <v>1.1081081081081081</v>
      </c>
      <c r="AB24" s="1">
        <f t="shared" si="16"/>
        <v>1.0526671402243484</v>
      </c>
      <c r="AC24" s="1">
        <f t="shared" si="17"/>
        <v>1.0414956347474518</v>
      </c>
      <c r="AD24" s="1">
        <f t="shared" si="18"/>
        <v>1.075720731926509</v>
      </c>
    </row>
    <row r="25" spans="1:33" x14ac:dyDescent="0.2">
      <c r="A25" s="15" t="s">
        <v>14</v>
      </c>
      <c r="B25" s="15">
        <f>AVERAGE(B4:B24)</f>
        <v>21</v>
      </c>
      <c r="C25" s="15"/>
      <c r="D25" s="15">
        <f t="shared" ref="D25:K25" si="20">AVERAGE(D4:D24)</f>
        <v>67.78947368421052</v>
      </c>
      <c r="E25" s="15">
        <f t="shared" si="20"/>
        <v>171.40571428571425</v>
      </c>
      <c r="F25" s="15">
        <f t="shared" si="20"/>
        <v>151.55000000000001</v>
      </c>
      <c r="G25" s="15">
        <f t="shared" si="20"/>
        <v>68.939393939393923</v>
      </c>
      <c r="H25" s="15">
        <f t="shared" si="20"/>
        <v>20.642857142857142</v>
      </c>
      <c r="I25" s="15">
        <f t="shared" si="20"/>
        <v>52.432857142857138</v>
      </c>
      <c r="J25" s="15">
        <f t="shared" si="20"/>
        <v>19.352380952380951</v>
      </c>
      <c r="K25" s="16">
        <f t="shared" si="20"/>
        <v>49.155047619047615</v>
      </c>
      <c r="L25" s="7"/>
      <c r="M25" s="17">
        <f t="shared" ref="M25:R25" si="21">AVERAGE(M4:M24)</f>
        <v>110.89586089666447</v>
      </c>
      <c r="N25" s="15">
        <f t="shared" si="21"/>
        <v>1304.182632034632</v>
      </c>
      <c r="O25" s="15">
        <f>AVERAGE(O6:O24)</f>
        <v>2378.8428660287077</v>
      </c>
      <c r="P25" s="15">
        <f t="shared" si="21"/>
        <v>4250.6289740259745</v>
      </c>
      <c r="Q25" s="15">
        <f t="shared" si="21"/>
        <v>7549.4120389610398</v>
      </c>
      <c r="R25" s="16">
        <f t="shared" si="21"/>
        <v>4363.1991298701296</v>
      </c>
      <c r="S25" s="7"/>
      <c r="T25" s="17">
        <f t="shared" ref="T25:Y25" si="22">AVERAGE(T4:T24)</f>
        <v>107.31982450561323</v>
      </c>
      <c r="U25" s="15">
        <f t="shared" si="22"/>
        <v>1234.6930701298697</v>
      </c>
      <c r="V25" s="15">
        <f t="shared" si="22"/>
        <v>2220.5311194805195</v>
      </c>
      <c r="W25" s="15">
        <f t="shared" si="22"/>
        <v>4051.6659359307364</v>
      </c>
      <c r="X25" s="15">
        <f t="shared" si="22"/>
        <v>7346.5156294372282</v>
      </c>
      <c r="Y25" s="15">
        <f t="shared" si="22"/>
        <v>4105.8910822510834</v>
      </c>
      <c r="AA25" s="15">
        <f>AVERAGE(AA4:AA24)</f>
        <v>1.0792091066970964</v>
      </c>
      <c r="AB25" s="15">
        <f>AVERAGE(AB4:AB24)</f>
        <v>1.037356765608084</v>
      </c>
      <c r="AC25" s="15">
        <f>AVERAGE(AC4:AC24)</f>
        <v>1.0292379453004366</v>
      </c>
      <c r="AD25" s="15">
        <f>AVERAGE(AD4:AD24)</f>
        <v>1.0717131846409018</v>
      </c>
    </row>
    <row r="26" spans="1:33" s="13" customFormat="1" x14ac:dyDescent="0.2">
      <c r="A26" s="18" t="s">
        <v>32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2"/>
      <c r="M26" s="18"/>
      <c r="N26" s="18"/>
      <c r="O26" s="18"/>
      <c r="P26" s="18"/>
      <c r="Q26" s="18"/>
      <c r="R26" s="19"/>
      <c r="S26" s="7"/>
      <c r="T26" s="20"/>
      <c r="U26" s="18"/>
      <c r="V26" s="18"/>
      <c r="W26" s="18"/>
      <c r="X26" s="18"/>
      <c r="Y26" s="19"/>
      <c r="Z26" s="7"/>
      <c r="AA26" s="20"/>
      <c r="AB26" s="18"/>
      <c r="AC26" s="18"/>
      <c r="AD26" s="18"/>
    </row>
    <row r="27" spans="1:33" s="13" customFormat="1" x14ac:dyDescent="0.2">
      <c r="A27" s="18" t="s">
        <v>33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2"/>
      <c r="M27" s="18"/>
      <c r="N27" s="18"/>
      <c r="O27" s="18"/>
      <c r="P27" s="18"/>
      <c r="Q27" s="18"/>
      <c r="R27" s="19"/>
      <c r="S27" s="7"/>
      <c r="T27" s="20"/>
      <c r="U27" s="18"/>
      <c r="V27" s="18"/>
      <c r="W27" s="18"/>
      <c r="X27" s="18"/>
      <c r="Y27" s="19"/>
      <c r="Z27" s="7"/>
      <c r="AA27" s="20"/>
      <c r="AB27" s="18"/>
      <c r="AC27" s="18"/>
      <c r="AD27" s="18"/>
    </row>
    <row r="28" spans="1:33" s="13" customForma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AA28" s="12"/>
      <c r="AB28" s="12"/>
      <c r="AC28" s="12"/>
      <c r="AD28" s="12"/>
    </row>
    <row r="29" spans="1:33" s="13" customForma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AA29" s="12"/>
      <c r="AB29" s="12"/>
      <c r="AC29" s="12"/>
      <c r="AD29" s="12"/>
    </row>
    <row r="30" spans="1:33" s="13" customFormat="1" x14ac:dyDescent="0.2"/>
    <row r="31" spans="1:33" x14ac:dyDescent="0.2">
      <c r="A31" s="11">
        <v>13.3</v>
      </c>
      <c r="B31" s="21" t="s">
        <v>27</v>
      </c>
      <c r="C31" s="21"/>
      <c r="D31" s="21"/>
      <c r="E31" s="21"/>
      <c r="F31" s="21"/>
      <c r="G31" s="21"/>
      <c r="H31" s="21"/>
      <c r="I31" s="21"/>
      <c r="J31" s="21"/>
      <c r="K31" s="21"/>
      <c r="M31" s="21" t="s">
        <v>30</v>
      </c>
      <c r="N31" s="21"/>
      <c r="O31" s="21"/>
      <c r="P31" s="21"/>
      <c r="Q31" s="21"/>
      <c r="R31" s="21"/>
      <c r="T31" s="21" t="s">
        <v>31</v>
      </c>
      <c r="U31" s="21"/>
      <c r="V31" s="21"/>
      <c r="W31" s="21"/>
      <c r="X31" s="21"/>
      <c r="Y31" s="21"/>
      <c r="AA31" s="21" t="s">
        <v>17</v>
      </c>
      <c r="AB31" s="21"/>
      <c r="AC31" s="21"/>
      <c r="AD31" s="21"/>
      <c r="AE31" s="21"/>
      <c r="AF31" s="21"/>
      <c r="AG31" s="21"/>
    </row>
    <row r="32" spans="1:33" x14ac:dyDescent="0.2">
      <c r="M32" s="22" t="s">
        <v>28</v>
      </c>
      <c r="N32" s="22"/>
      <c r="O32" s="22"/>
      <c r="P32" s="22" t="s">
        <v>29</v>
      </c>
      <c r="Q32" s="22"/>
      <c r="R32" s="22"/>
      <c r="T32" s="22" t="s">
        <v>28</v>
      </c>
      <c r="U32" s="22"/>
      <c r="V32" s="22"/>
      <c r="W32" s="22" t="s">
        <v>29</v>
      </c>
      <c r="X32" s="22"/>
      <c r="Y32" s="22"/>
      <c r="AA32" s="23"/>
      <c r="AB32" s="23"/>
      <c r="AC32" s="23"/>
      <c r="AD32" s="23"/>
      <c r="AE32" s="23"/>
      <c r="AF32" s="23"/>
      <c r="AG32" s="23"/>
    </row>
    <row r="33" spans="1:33" x14ac:dyDescent="0.2">
      <c r="A33" s="2" t="s">
        <v>0</v>
      </c>
      <c r="B33" s="2" t="s">
        <v>1</v>
      </c>
      <c r="C33" s="3" t="s">
        <v>8</v>
      </c>
      <c r="D33" s="3"/>
      <c r="E33" s="2" t="s">
        <v>3</v>
      </c>
      <c r="F33" s="2"/>
      <c r="G33" s="2" t="s">
        <v>2</v>
      </c>
      <c r="H33" s="2" t="s">
        <v>4</v>
      </c>
      <c r="I33" s="4" t="s">
        <v>5</v>
      </c>
      <c r="J33" s="2" t="s">
        <v>6</v>
      </c>
      <c r="K33" s="4" t="s">
        <v>7</v>
      </c>
      <c r="M33" s="9" t="s">
        <v>18</v>
      </c>
      <c r="N33" s="4" t="s">
        <v>19</v>
      </c>
      <c r="O33" s="4" t="s">
        <v>20</v>
      </c>
      <c r="P33" s="4" t="s">
        <v>21</v>
      </c>
      <c r="Q33" s="4" t="s">
        <v>22</v>
      </c>
      <c r="R33" s="8" t="s">
        <v>23</v>
      </c>
      <c r="S33" s="10"/>
      <c r="T33" s="9" t="s">
        <v>18</v>
      </c>
      <c r="U33" s="4" t="s">
        <v>19</v>
      </c>
      <c r="V33" s="4" t="s">
        <v>20</v>
      </c>
      <c r="W33" s="4" t="s">
        <v>21</v>
      </c>
      <c r="X33" s="4" t="s">
        <v>22</v>
      </c>
      <c r="Y33" s="4" t="s">
        <v>23</v>
      </c>
      <c r="AA33" s="14" t="s">
        <v>15</v>
      </c>
      <c r="AB33" s="14" t="s">
        <v>16</v>
      </c>
      <c r="AC33" s="14" t="s">
        <v>12</v>
      </c>
      <c r="AD33" s="14" t="s">
        <v>10</v>
      </c>
      <c r="AE33" s="4" t="s">
        <v>11</v>
      </c>
      <c r="AF33" s="4" t="s">
        <v>9</v>
      </c>
      <c r="AG33" s="4" t="s">
        <v>13</v>
      </c>
    </row>
    <row r="34" spans="1:33" x14ac:dyDescent="0.2">
      <c r="A34" s="1">
        <v>1</v>
      </c>
      <c r="B34" s="1">
        <v>24</v>
      </c>
      <c r="C34" s="1">
        <v>1</v>
      </c>
      <c r="D34" s="1">
        <v>73</v>
      </c>
      <c r="E34" s="1">
        <f>D34*2.54</f>
        <v>185.42000000000002</v>
      </c>
      <c r="F34" s="1">
        <v>175</v>
      </c>
      <c r="G34" s="1">
        <f>F34/2.2</f>
        <v>79.545454545454533</v>
      </c>
      <c r="H34" s="1">
        <v>28.5</v>
      </c>
      <c r="I34" s="1">
        <f>H34*2.54</f>
        <v>72.39</v>
      </c>
      <c r="J34" s="1">
        <v>23</v>
      </c>
      <c r="K34" s="1">
        <f>J34*2.54</f>
        <v>58.42</v>
      </c>
      <c r="M34" s="1">
        <f>SQRT(4.9)*G34*SQRT(I34/100)</f>
        <v>149.81410226545196</v>
      </c>
      <c r="N34" s="1">
        <f>21.2*I34+23*G34-1393</f>
        <v>1971.2134545454542</v>
      </c>
      <c r="O34" s="1">
        <f>41.4*I34+31.2*G34-13.9*E34+431</f>
        <v>3332.4261818181817</v>
      </c>
      <c r="P34" s="1">
        <f>60.7*I34+45.3*G34-2055</f>
        <v>5942.4820909090904</v>
      </c>
      <c r="Q34" s="1">
        <f>61.9*I34+36*G34+1822</f>
        <v>9166.5773636363629</v>
      </c>
      <c r="R34" s="1">
        <f>78.5*I34+60.6*G34-15.3*E34-1308</f>
        <v>6358.1435454545453</v>
      </c>
      <c r="T34" s="1">
        <f>SQRT(4.9)*G34*SQRT(K34/100)</f>
        <v>134.58423312477998</v>
      </c>
      <c r="U34" s="1">
        <f>21.2*K34+23*G34-1393</f>
        <v>1675.049454545454</v>
      </c>
      <c r="V34" s="1">
        <f>41.4*K34+31.2*G34-13.9*E34+431</f>
        <v>2754.0681818181815</v>
      </c>
      <c r="W34" s="1">
        <f>60.7*K34+45.3*G34-2055</f>
        <v>5094.5030909090901</v>
      </c>
      <c r="X34" s="1">
        <f>61.9*K34+36*G34+1822</f>
        <v>8301.8343636363625</v>
      </c>
      <c r="Y34" s="1">
        <f>78.5*K34+60.6*G34-15.3*E34-1308</f>
        <v>5261.4985454545449</v>
      </c>
      <c r="AA34" s="1">
        <f>I34/K34</f>
        <v>1.2391304347826086</v>
      </c>
      <c r="AB34" s="1">
        <f>M34/T34</f>
        <v>1.1131623577819223</v>
      </c>
      <c r="AC34" s="1">
        <f>Q34/X34</f>
        <v>1.1041628828187349</v>
      </c>
      <c r="AD34" s="1">
        <f>N34/U34</f>
        <v>1.1768091080513012</v>
      </c>
      <c r="AE34" s="1">
        <f>P34/W34</f>
        <v>1.1664497959601163</v>
      </c>
      <c r="AF34" s="1">
        <f>O34/V34</f>
        <v>1.2100013368652984</v>
      </c>
      <c r="AG34" s="1">
        <f>R34/Y34</f>
        <v>1.2084282625046816</v>
      </c>
    </row>
    <row r="35" spans="1:33" x14ac:dyDescent="0.2">
      <c r="A35" s="1">
        <v>2</v>
      </c>
      <c r="B35" s="1">
        <v>22</v>
      </c>
      <c r="C35" s="1">
        <v>1</v>
      </c>
      <c r="D35" s="1">
        <v>70</v>
      </c>
      <c r="E35" s="1">
        <f t="shared" ref="E35:E54" si="23">D35*2.54</f>
        <v>177.8</v>
      </c>
      <c r="F35" s="1">
        <v>125</v>
      </c>
      <c r="G35" s="1">
        <f t="shared" ref="G35:G54" si="24">F35/2.2</f>
        <v>56.818181818181813</v>
      </c>
      <c r="H35" s="1">
        <v>18.3</v>
      </c>
      <c r="I35" s="1">
        <f t="shared" ref="I35:I54" si="25">H35*2.54</f>
        <v>46.481999999999999</v>
      </c>
      <c r="J35" s="1">
        <v>18.5</v>
      </c>
      <c r="K35" s="1">
        <f t="shared" ref="K35:K54" si="26">J35*2.54</f>
        <v>46.99</v>
      </c>
      <c r="M35" s="1">
        <f t="shared" ref="M35:M54" si="27">SQRT(4.9)*G35*SQRT(I35/100)</f>
        <v>85.748745563433616</v>
      </c>
      <c r="N35" s="1">
        <f t="shared" ref="N35:N54" si="28">21.2*I35+23*G35-1393</f>
        <v>899.23658181818155</v>
      </c>
      <c r="O35" s="1">
        <f t="shared" ref="O35:O54" si="29">41.4*I35+31.2*G35-13.9*E35+431</f>
        <v>1656.6620727272721</v>
      </c>
      <c r="P35" s="1">
        <f t="shared" ref="P35:P54" si="30">60.7*I35+45.3*G35-2055</f>
        <v>3340.3210363636363</v>
      </c>
      <c r="Q35" s="1">
        <f t="shared" ref="Q35:Q54" si="31">61.9*I35+36*G35+1822</f>
        <v>6744.6903454545454</v>
      </c>
      <c r="R35" s="1">
        <f t="shared" ref="R35:R54" si="32">78.5*I35+60.6*G35-15.3*E35-1308</f>
        <v>3063.6788181818174</v>
      </c>
      <c r="T35" s="1">
        <f t="shared" ref="T35:T54" si="33">SQRT(4.9)*G35*SQRT(K35/100)</f>
        <v>86.216044639648047</v>
      </c>
      <c r="U35" s="1">
        <f t="shared" ref="U35:U54" si="34">21.2*K35+23*G35-1393</f>
        <v>910.00618181818163</v>
      </c>
      <c r="V35" s="1">
        <f t="shared" ref="V35:V54" si="35">41.4*K35+31.2*G35-13.9*E35+431</f>
        <v>1677.6932727272724</v>
      </c>
      <c r="W35" s="1">
        <f t="shared" ref="W35:W54" si="36">60.7*K35+45.3*G35-2055</f>
        <v>3371.1566363636357</v>
      </c>
      <c r="X35" s="1">
        <f t="shared" ref="X35:X54" si="37">61.9*K35+36*G35+1822</f>
        <v>6776.1355454545455</v>
      </c>
      <c r="Y35" s="1">
        <f t="shared" ref="Y35:Y54" si="38">78.5*K35+60.6*G35-15.3*E35-1308</f>
        <v>3103.556818181818</v>
      </c>
      <c r="AA35" s="1">
        <f t="shared" ref="AA35:AA54" si="39">I35/K35</f>
        <v>0.98918918918918908</v>
      </c>
      <c r="AB35" s="1">
        <f t="shared" ref="AB35:AB54" si="40">M35/T35</f>
        <v>0.99457990588448386</v>
      </c>
      <c r="AC35" s="1">
        <f t="shared" ref="AC35:AC54" si="41">Q35/X35</f>
        <v>0.99535941986563514</v>
      </c>
      <c r="AD35" s="1">
        <f t="shared" ref="AD35:AD54" si="42">N35/U35</f>
        <v>0.98816535512046466</v>
      </c>
      <c r="AE35" s="1">
        <f t="shared" ref="AE35:AE54" si="43">P35/W35</f>
        <v>0.99085310968129303</v>
      </c>
      <c r="AF35" s="1">
        <f t="shared" ref="AF35:AF54" si="44">R35/V35</f>
        <v>1.8261257096188239</v>
      </c>
      <c r="AG35" s="1">
        <f t="shared" ref="AG35:AG54" si="45">R35/Y35</f>
        <v>0.98715087161724246</v>
      </c>
    </row>
    <row r="36" spans="1:33" x14ac:dyDescent="0.2">
      <c r="A36" s="1">
        <v>3</v>
      </c>
      <c r="B36" s="1">
        <v>20</v>
      </c>
      <c r="C36" s="1">
        <v>1</v>
      </c>
      <c r="D36" s="1">
        <v>66</v>
      </c>
      <c r="E36" s="1">
        <f t="shared" si="23"/>
        <v>167.64000000000001</v>
      </c>
      <c r="F36" s="1">
        <v>206</v>
      </c>
      <c r="G36" s="1">
        <f t="shared" si="24"/>
        <v>93.636363636363626</v>
      </c>
      <c r="H36" s="1">
        <v>25.8</v>
      </c>
      <c r="I36" s="1">
        <f t="shared" si="25"/>
        <v>65.531999999999996</v>
      </c>
      <c r="J36" s="1">
        <v>23</v>
      </c>
      <c r="K36" s="1">
        <f t="shared" si="26"/>
        <v>58.42</v>
      </c>
      <c r="M36" s="1">
        <f t="shared" si="27"/>
        <v>167.7912428195886</v>
      </c>
      <c r="N36" s="1">
        <f t="shared" si="28"/>
        <v>2149.9147636363632</v>
      </c>
      <c r="O36" s="1">
        <f t="shared" si="29"/>
        <v>3735.2833454545448</v>
      </c>
      <c r="P36" s="1">
        <f t="shared" si="30"/>
        <v>6164.5196727272723</v>
      </c>
      <c r="Q36" s="1">
        <f t="shared" si="31"/>
        <v>9249.3398909090902</v>
      </c>
      <c r="R36" s="1">
        <f t="shared" si="32"/>
        <v>6945.733636363635</v>
      </c>
      <c r="T36" s="1">
        <f t="shared" si="33"/>
        <v>158.42486870688384</v>
      </c>
      <c r="U36" s="1">
        <f t="shared" si="34"/>
        <v>1999.1403636363634</v>
      </c>
      <c r="V36" s="1">
        <f t="shared" si="35"/>
        <v>3440.8465454545453</v>
      </c>
      <c r="W36" s="1">
        <f t="shared" si="36"/>
        <v>5732.8212727272721</v>
      </c>
      <c r="X36" s="1">
        <f t="shared" si="37"/>
        <v>8809.1070909090904</v>
      </c>
      <c r="Y36" s="1">
        <f t="shared" si="38"/>
        <v>6387.4416363636374</v>
      </c>
      <c r="AA36" s="1">
        <f t="shared" si="39"/>
        <v>1.1217391304347826</v>
      </c>
      <c r="AB36" s="1">
        <f t="shared" si="40"/>
        <v>1.0591218676029603</v>
      </c>
      <c r="AC36" s="1">
        <f t="shared" si="41"/>
        <v>1.0499747358565223</v>
      </c>
      <c r="AD36" s="1">
        <f t="shared" si="42"/>
        <v>1.0754196167225329</v>
      </c>
      <c r="AE36" s="1">
        <f t="shared" si="43"/>
        <v>1.0753029580834339</v>
      </c>
      <c r="AF36" s="1">
        <f t="shared" si="44"/>
        <v>2.0186118574625609</v>
      </c>
      <c r="AG36" s="1">
        <f t="shared" si="45"/>
        <v>1.0874046342469335</v>
      </c>
    </row>
    <row r="37" spans="1:33" x14ac:dyDescent="0.2">
      <c r="A37" s="1">
        <v>4</v>
      </c>
      <c r="B37" s="1">
        <v>20</v>
      </c>
      <c r="C37" s="1">
        <v>1</v>
      </c>
      <c r="D37" s="1">
        <v>68</v>
      </c>
      <c r="E37" s="1">
        <f t="shared" si="23"/>
        <v>172.72</v>
      </c>
      <c r="F37" s="1">
        <v>185</v>
      </c>
      <c r="G37" s="1">
        <f t="shared" si="24"/>
        <v>84.090909090909079</v>
      </c>
      <c r="H37" s="1">
        <v>27.5</v>
      </c>
      <c r="I37" s="1">
        <f t="shared" si="25"/>
        <v>69.849999999999994</v>
      </c>
      <c r="J37" s="1">
        <v>21.1</v>
      </c>
      <c r="K37" s="1">
        <f t="shared" si="26"/>
        <v>53.594000000000001</v>
      </c>
      <c r="M37" s="1">
        <f t="shared" si="27"/>
        <v>155.57159087173861</v>
      </c>
      <c r="N37" s="1">
        <f t="shared" si="28"/>
        <v>2021.9109090909087</v>
      </c>
      <c r="O37" s="1">
        <f t="shared" si="29"/>
        <v>3545.618363636363</v>
      </c>
      <c r="P37" s="1">
        <f t="shared" si="30"/>
        <v>5994.2131818181806</v>
      </c>
      <c r="Q37" s="1">
        <f t="shared" si="31"/>
        <v>9172.9877272727263</v>
      </c>
      <c r="R37" s="1">
        <f t="shared" si="32"/>
        <v>6628.5180909090905</v>
      </c>
      <c r="T37" s="1">
        <f t="shared" si="33"/>
        <v>136.2715430311209</v>
      </c>
      <c r="U37" s="1">
        <f t="shared" si="34"/>
        <v>1677.2837090909088</v>
      </c>
      <c r="V37" s="1">
        <f t="shared" si="35"/>
        <v>2872.6199636363626</v>
      </c>
      <c r="W37" s="1">
        <f t="shared" si="36"/>
        <v>5007.4739818181806</v>
      </c>
      <c r="X37" s="1">
        <f t="shared" si="37"/>
        <v>8166.7413272727272</v>
      </c>
      <c r="Y37" s="1">
        <f t="shared" si="38"/>
        <v>5352.4220909090891</v>
      </c>
      <c r="AA37" s="1">
        <f t="shared" si="39"/>
        <v>1.3033175355450235</v>
      </c>
      <c r="AB37" s="1">
        <f t="shared" si="40"/>
        <v>1.1416293336915548</v>
      </c>
      <c r="AC37" s="1">
        <f t="shared" si="41"/>
        <v>1.123212718473114</v>
      </c>
      <c r="AD37" s="1">
        <f t="shared" si="42"/>
        <v>1.2054674460451229</v>
      </c>
      <c r="AE37" s="1">
        <f t="shared" si="43"/>
        <v>1.1970532854654437</v>
      </c>
      <c r="AF37" s="1">
        <f t="shared" si="44"/>
        <v>2.3074817326404187</v>
      </c>
      <c r="AG37" s="1">
        <f t="shared" si="45"/>
        <v>1.2384146799945781</v>
      </c>
    </row>
    <row r="38" spans="1:33" x14ac:dyDescent="0.2">
      <c r="A38" s="1">
        <v>5</v>
      </c>
      <c r="B38" s="1">
        <v>21</v>
      </c>
      <c r="C38" s="1">
        <v>1</v>
      </c>
      <c r="D38" s="1">
        <v>68</v>
      </c>
      <c r="E38" s="1">
        <f t="shared" si="23"/>
        <v>172.72</v>
      </c>
      <c r="F38" s="1">
        <v>165</v>
      </c>
      <c r="G38" s="1">
        <f t="shared" si="24"/>
        <v>75</v>
      </c>
      <c r="H38" s="1">
        <v>34.299999999999997</v>
      </c>
      <c r="I38" s="1">
        <f t="shared" si="25"/>
        <v>87.122</v>
      </c>
      <c r="J38" s="1">
        <v>30.7</v>
      </c>
      <c r="K38" s="1">
        <f t="shared" si="26"/>
        <v>77.977999999999994</v>
      </c>
      <c r="M38" s="1">
        <f t="shared" si="27"/>
        <v>154.96128952096393</v>
      </c>
      <c r="N38" s="1">
        <f t="shared" si="28"/>
        <v>2178.9863999999998</v>
      </c>
      <c r="O38" s="1">
        <f t="shared" si="29"/>
        <v>3977.0428000000002</v>
      </c>
      <c r="P38" s="1">
        <f t="shared" si="30"/>
        <v>6630.8054000000011</v>
      </c>
      <c r="Q38" s="1">
        <f t="shared" si="31"/>
        <v>9914.8518000000004</v>
      </c>
      <c r="R38" s="1">
        <f t="shared" si="32"/>
        <v>7433.4610000000011</v>
      </c>
      <c r="T38" s="1">
        <f t="shared" si="33"/>
        <v>146.60384118432913</v>
      </c>
      <c r="U38" s="1">
        <f t="shared" si="34"/>
        <v>1985.1336000000001</v>
      </c>
      <c r="V38" s="1">
        <f t="shared" si="35"/>
        <v>3598.4811999999993</v>
      </c>
      <c r="W38" s="1">
        <f t="shared" si="36"/>
        <v>6075.7645999999995</v>
      </c>
      <c r="X38" s="1">
        <f t="shared" si="37"/>
        <v>9348.8381999999983</v>
      </c>
      <c r="Y38" s="1">
        <f t="shared" si="38"/>
        <v>6715.6569999999992</v>
      </c>
      <c r="AA38" s="1">
        <f t="shared" si="39"/>
        <v>1.1172638436482085</v>
      </c>
      <c r="AB38" s="1">
        <f t="shared" si="40"/>
        <v>1.0570070215699652</v>
      </c>
      <c r="AC38" s="1">
        <f t="shared" si="41"/>
        <v>1.0605437368677535</v>
      </c>
      <c r="AD38" s="1">
        <f t="shared" si="42"/>
        <v>1.0976522688447767</v>
      </c>
      <c r="AE38" s="1">
        <f t="shared" si="43"/>
        <v>1.0913532430140565</v>
      </c>
      <c r="AF38" s="1">
        <f t="shared" si="44"/>
        <v>2.0657217828454968</v>
      </c>
      <c r="AG38" s="1">
        <f t="shared" si="45"/>
        <v>1.1068851491373073</v>
      </c>
    </row>
    <row r="39" spans="1:33" x14ac:dyDescent="0.2">
      <c r="A39" s="1">
        <v>6</v>
      </c>
      <c r="B39" s="1">
        <v>21</v>
      </c>
      <c r="C39" s="1">
        <v>0</v>
      </c>
      <c r="D39" s="1">
        <v>61</v>
      </c>
      <c r="E39" s="1">
        <f t="shared" si="23"/>
        <v>154.94</v>
      </c>
      <c r="F39" s="1">
        <v>110</v>
      </c>
      <c r="G39" s="1">
        <f t="shared" si="24"/>
        <v>49.999999999999993</v>
      </c>
      <c r="H39" s="1">
        <v>14</v>
      </c>
      <c r="I39" s="1">
        <f t="shared" si="25"/>
        <v>35.56</v>
      </c>
      <c r="J39" s="1">
        <v>13.6</v>
      </c>
      <c r="K39" s="1">
        <f t="shared" si="26"/>
        <v>34.543999999999997</v>
      </c>
      <c r="M39" s="1">
        <f t="shared" si="27"/>
        <v>66.000757571409736</v>
      </c>
      <c r="N39" s="1">
        <f t="shared" si="28"/>
        <v>510.87199999999984</v>
      </c>
      <c r="O39" s="1">
        <f t="shared" si="29"/>
        <v>1309.5179999999996</v>
      </c>
      <c r="P39" s="1">
        <f t="shared" si="30"/>
        <v>2368.4920000000002</v>
      </c>
      <c r="Q39" s="1">
        <f t="shared" si="31"/>
        <v>5823.1639999999998</v>
      </c>
      <c r="R39" s="1">
        <f t="shared" si="32"/>
        <v>2142.8779999999992</v>
      </c>
      <c r="T39" s="1">
        <f t="shared" si="33"/>
        <v>65.051056870738066</v>
      </c>
      <c r="U39" s="1">
        <f t="shared" si="34"/>
        <v>489.33279999999968</v>
      </c>
      <c r="V39" s="1">
        <f t="shared" si="35"/>
        <v>1267.4555999999993</v>
      </c>
      <c r="W39" s="1">
        <f t="shared" si="36"/>
        <v>2306.8207999999995</v>
      </c>
      <c r="X39" s="1">
        <f t="shared" si="37"/>
        <v>5760.2735999999995</v>
      </c>
      <c r="Y39" s="1">
        <f t="shared" si="38"/>
        <v>2063.1219999999998</v>
      </c>
      <c r="AA39" s="1">
        <f t="shared" si="39"/>
        <v>1.0294117647058825</v>
      </c>
      <c r="AB39" s="1">
        <f t="shared" si="40"/>
        <v>1.0145993123917849</v>
      </c>
      <c r="AC39" s="1">
        <f t="shared" si="41"/>
        <v>1.0109179536194253</v>
      </c>
      <c r="AD39" s="1">
        <f t="shared" si="42"/>
        <v>1.0440174866675607</v>
      </c>
      <c r="AE39" s="1">
        <f t="shared" si="43"/>
        <v>1.0267342829577402</v>
      </c>
      <c r="AF39" s="1">
        <f t="shared" si="44"/>
        <v>1.6906927548389075</v>
      </c>
      <c r="AG39" s="1">
        <f t="shared" si="45"/>
        <v>1.0386579174668291</v>
      </c>
    </row>
    <row r="40" spans="1:33" x14ac:dyDescent="0.2">
      <c r="A40" s="1">
        <v>7</v>
      </c>
      <c r="B40" s="1">
        <v>21</v>
      </c>
      <c r="C40" s="1">
        <v>0</v>
      </c>
      <c r="D40" s="1">
        <v>64</v>
      </c>
      <c r="E40" s="1">
        <f t="shared" si="23"/>
        <v>162.56</v>
      </c>
      <c r="F40" s="1">
        <v>118</v>
      </c>
      <c r="G40" s="1">
        <f t="shared" si="24"/>
        <v>53.636363636363633</v>
      </c>
      <c r="H40" s="1">
        <v>16.5</v>
      </c>
      <c r="I40" s="1">
        <f t="shared" si="25"/>
        <v>41.910000000000004</v>
      </c>
      <c r="J40" s="1">
        <v>13.3</v>
      </c>
      <c r="K40" s="1">
        <f t="shared" si="26"/>
        <v>33.782000000000004</v>
      </c>
      <c r="M40" s="1">
        <f t="shared" si="27"/>
        <v>76.862799253545973</v>
      </c>
      <c r="N40" s="1">
        <f t="shared" si="28"/>
        <v>729.1283636363637</v>
      </c>
      <c r="O40" s="1">
        <f t="shared" si="29"/>
        <v>1579.9445454545453</v>
      </c>
      <c r="P40" s="1">
        <f t="shared" si="30"/>
        <v>2918.6642727272729</v>
      </c>
      <c r="Q40" s="1">
        <f t="shared" si="31"/>
        <v>6347.1380909090913</v>
      </c>
      <c r="R40" s="1">
        <f t="shared" si="32"/>
        <v>2745.1306363636363</v>
      </c>
      <c r="T40" s="1">
        <f t="shared" si="33"/>
        <v>69.008096051558738</v>
      </c>
      <c r="U40" s="1">
        <f t="shared" si="34"/>
        <v>556.81476363636352</v>
      </c>
      <c r="V40" s="1">
        <f t="shared" si="35"/>
        <v>1243.4453454545451</v>
      </c>
      <c r="W40" s="1">
        <f t="shared" si="36"/>
        <v>2425.2946727272729</v>
      </c>
      <c r="X40" s="1">
        <f t="shared" si="37"/>
        <v>5844.0148909090913</v>
      </c>
      <c r="Y40" s="1">
        <f t="shared" si="38"/>
        <v>2107.0826363636365</v>
      </c>
      <c r="AA40" s="1">
        <f t="shared" si="39"/>
        <v>1.2406015037593985</v>
      </c>
      <c r="AB40" s="1">
        <f t="shared" si="40"/>
        <v>1.1138229229816552</v>
      </c>
      <c r="AC40" s="1">
        <f t="shared" si="41"/>
        <v>1.0860920462031427</v>
      </c>
      <c r="AD40" s="1">
        <f t="shared" si="42"/>
        <v>1.3094630589079213</v>
      </c>
      <c r="AE40" s="1">
        <f t="shared" si="43"/>
        <v>1.2034266621487277</v>
      </c>
      <c r="AF40" s="1">
        <f t="shared" si="44"/>
        <v>2.2076809780168873</v>
      </c>
      <c r="AG40" s="1">
        <f t="shared" si="45"/>
        <v>1.302811094823092</v>
      </c>
    </row>
    <row r="41" spans="1:33" x14ac:dyDescent="0.2">
      <c r="A41" s="1">
        <v>8</v>
      </c>
      <c r="B41" s="1">
        <v>25</v>
      </c>
      <c r="C41" s="1">
        <v>0</v>
      </c>
      <c r="D41" s="1">
        <v>62</v>
      </c>
      <c r="E41" s="1">
        <f t="shared" si="23"/>
        <v>157.47999999999999</v>
      </c>
      <c r="F41" s="1">
        <v>150</v>
      </c>
      <c r="G41" s="1">
        <f t="shared" si="24"/>
        <v>68.181818181818173</v>
      </c>
      <c r="H41" s="1">
        <v>19.100000000000001</v>
      </c>
      <c r="I41" s="1">
        <f t="shared" si="25"/>
        <v>48.514000000000003</v>
      </c>
      <c r="J41" s="1">
        <v>16.399999999999999</v>
      </c>
      <c r="K41" s="1">
        <f t="shared" si="26"/>
        <v>41.655999999999999</v>
      </c>
      <c r="M41" s="1">
        <f t="shared" si="27"/>
        <v>105.12358429584965</v>
      </c>
      <c r="N41" s="1">
        <f t="shared" si="28"/>
        <v>1203.6786181818179</v>
      </c>
      <c r="O41" s="1">
        <f t="shared" si="29"/>
        <v>2377.7803272727269</v>
      </c>
      <c r="P41" s="1">
        <f t="shared" si="30"/>
        <v>3978.4361636363628</v>
      </c>
      <c r="Q41" s="1">
        <f t="shared" si="31"/>
        <v>7279.562054545454</v>
      </c>
      <c r="R41" s="1">
        <f t="shared" si="32"/>
        <v>4222.7231818181808</v>
      </c>
      <c r="T41" s="1">
        <f t="shared" si="33"/>
        <v>97.410416569268108</v>
      </c>
      <c r="U41" s="1">
        <f t="shared" si="34"/>
        <v>1058.2890181818179</v>
      </c>
      <c r="V41" s="1">
        <f t="shared" si="35"/>
        <v>2093.8591272727272</v>
      </c>
      <c r="W41" s="1">
        <f t="shared" si="36"/>
        <v>3562.1555636363628</v>
      </c>
      <c r="X41" s="1">
        <f t="shared" si="37"/>
        <v>6855.0518545454543</v>
      </c>
      <c r="Y41" s="1">
        <f t="shared" si="38"/>
        <v>3684.3701818181817</v>
      </c>
      <c r="AA41" s="1">
        <f t="shared" si="39"/>
        <v>1.1646341463414636</v>
      </c>
      <c r="AB41" s="1">
        <f t="shared" si="40"/>
        <v>1.0791821655037965</v>
      </c>
      <c r="AC41" s="1">
        <f t="shared" si="41"/>
        <v>1.0619266212725313</v>
      </c>
      <c r="AD41" s="1">
        <f t="shared" si="42"/>
        <v>1.1373817525289878</v>
      </c>
      <c r="AE41" s="1">
        <f t="shared" si="43"/>
        <v>1.1168619934091388</v>
      </c>
      <c r="AF41" s="1">
        <f t="shared" si="44"/>
        <v>2.0167178998896267</v>
      </c>
      <c r="AG41" s="1">
        <f t="shared" si="45"/>
        <v>1.146118053678941</v>
      </c>
    </row>
    <row r="42" spans="1:33" x14ac:dyDescent="0.2">
      <c r="A42" s="1">
        <v>9</v>
      </c>
      <c r="B42" s="1">
        <v>20</v>
      </c>
      <c r="C42" s="1">
        <v>0</v>
      </c>
      <c r="D42" s="1">
        <v>70</v>
      </c>
      <c r="E42" s="1">
        <f t="shared" si="23"/>
        <v>177.8</v>
      </c>
      <c r="F42" s="1">
        <v>160</v>
      </c>
      <c r="G42" s="1">
        <f t="shared" si="24"/>
        <v>72.72727272727272</v>
      </c>
      <c r="H42" s="1">
        <v>16</v>
      </c>
      <c r="I42" s="1">
        <f t="shared" si="25"/>
        <v>40.64</v>
      </c>
      <c r="J42" s="1">
        <v>13.7</v>
      </c>
      <c r="K42" s="1">
        <f t="shared" si="26"/>
        <v>34.798000000000002</v>
      </c>
      <c r="M42" s="1">
        <f t="shared" si="27"/>
        <v>102.62949489859382</v>
      </c>
      <c r="N42" s="1">
        <f t="shared" si="28"/>
        <v>1141.2952727272723</v>
      </c>
      <c r="O42" s="1">
        <f t="shared" si="29"/>
        <v>1911.166909090909</v>
      </c>
      <c r="P42" s="1">
        <f t="shared" si="30"/>
        <v>3706.393454545454</v>
      </c>
      <c r="Q42" s="1">
        <f t="shared" si="31"/>
        <v>6955.797818181818</v>
      </c>
      <c r="R42" s="1">
        <f t="shared" si="32"/>
        <v>3569.1727272727276</v>
      </c>
      <c r="T42" s="1">
        <f t="shared" si="33"/>
        <v>94.966948578513609</v>
      </c>
      <c r="U42" s="1">
        <f t="shared" si="34"/>
        <v>1017.4448727272725</v>
      </c>
      <c r="V42" s="1">
        <f t="shared" si="35"/>
        <v>1669.3081090909091</v>
      </c>
      <c r="W42" s="1">
        <f t="shared" si="36"/>
        <v>3351.7840545454546</v>
      </c>
      <c r="X42" s="1">
        <f t="shared" si="37"/>
        <v>6594.1780181818176</v>
      </c>
      <c r="Y42" s="1">
        <f t="shared" si="38"/>
        <v>3110.5757272727269</v>
      </c>
      <c r="AA42" s="1">
        <f t="shared" si="39"/>
        <v>1.167883211678832</v>
      </c>
      <c r="AB42" s="1">
        <f t="shared" si="40"/>
        <v>1.0806864539165983</v>
      </c>
      <c r="AC42" s="1">
        <f t="shared" si="41"/>
        <v>1.0548392535055806</v>
      </c>
      <c r="AD42" s="1">
        <f t="shared" si="42"/>
        <v>1.1217268898982384</v>
      </c>
      <c r="AE42" s="1">
        <f t="shared" si="43"/>
        <v>1.105797209554447</v>
      </c>
      <c r="AF42" s="1">
        <f t="shared" si="44"/>
        <v>2.1381150117436789</v>
      </c>
      <c r="AG42" s="1">
        <f t="shared" si="45"/>
        <v>1.1474315497221752</v>
      </c>
    </row>
    <row r="43" spans="1:33" x14ac:dyDescent="0.2">
      <c r="A43" s="1">
        <v>10</v>
      </c>
      <c r="B43" s="1">
        <v>20</v>
      </c>
      <c r="C43" s="1">
        <v>1</v>
      </c>
      <c r="D43" s="1">
        <v>71</v>
      </c>
      <c r="E43" s="1">
        <f t="shared" si="23"/>
        <v>180.34</v>
      </c>
      <c r="F43" s="1">
        <v>165</v>
      </c>
      <c r="G43" s="1">
        <f t="shared" si="24"/>
        <v>75</v>
      </c>
      <c r="H43" s="1">
        <v>23.4</v>
      </c>
      <c r="I43" s="1">
        <f t="shared" si="25"/>
        <v>59.436</v>
      </c>
      <c r="J43" s="1">
        <v>18</v>
      </c>
      <c r="K43" s="1">
        <f t="shared" si="26"/>
        <v>45.72</v>
      </c>
      <c r="M43" s="1">
        <f t="shared" si="27"/>
        <v>127.99237281963329</v>
      </c>
      <c r="N43" s="1">
        <f t="shared" si="28"/>
        <v>1592.0432000000001</v>
      </c>
      <c r="O43" s="1">
        <f t="shared" si="29"/>
        <v>2724.9244000000003</v>
      </c>
      <c r="P43" s="1">
        <f t="shared" si="30"/>
        <v>4950.2651999999998</v>
      </c>
      <c r="Q43" s="1">
        <f t="shared" si="31"/>
        <v>8201.0884000000005</v>
      </c>
      <c r="R43" s="1">
        <f t="shared" si="32"/>
        <v>5143.5239999999985</v>
      </c>
      <c r="T43" s="1">
        <f t="shared" si="33"/>
        <v>112.25673699159442</v>
      </c>
      <c r="U43" s="1">
        <f t="shared" si="34"/>
        <v>1301.2640000000001</v>
      </c>
      <c r="V43" s="1">
        <f t="shared" si="35"/>
        <v>2157.0819999999999</v>
      </c>
      <c r="W43" s="1">
        <f t="shared" si="36"/>
        <v>4117.7039999999997</v>
      </c>
      <c r="X43" s="1">
        <f t="shared" si="37"/>
        <v>7352.0679999999993</v>
      </c>
      <c r="Y43" s="1">
        <f t="shared" si="38"/>
        <v>4066.8180000000002</v>
      </c>
      <c r="AA43" s="1">
        <f t="shared" si="39"/>
        <v>1.3</v>
      </c>
      <c r="AB43" s="1">
        <f t="shared" si="40"/>
        <v>1.1401754250991378</v>
      </c>
      <c r="AC43" s="1">
        <f t="shared" si="41"/>
        <v>1.115480487938904</v>
      </c>
      <c r="AD43" s="1">
        <f t="shared" si="42"/>
        <v>1.223459036751958</v>
      </c>
      <c r="AE43" s="1">
        <f t="shared" si="43"/>
        <v>1.2021906382780307</v>
      </c>
      <c r="AF43" s="1">
        <f t="shared" si="44"/>
        <v>2.3844823701648794</v>
      </c>
      <c r="AG43" s="1">
        <f t="shared" si="45"/>
        <v>1.2647539181738643</v>
      </c>
    </row>
    <row r="44" spans="1:33" x14ac:dyDescent="0.2">
      <c r="A44" s="1">
        <v>11</v>
      </c>
      <c r="B44" s="1">
        <v>22</v>
      </c>
      <c r="C44" s="1">
        <v>1</v>
      </c>
      <c r="D44" s="1">
        <v>71</v>
      </c>
      <c r="E44" s="1">
        <f t="shared" si="23"/>
        <v>180.34</v>
      </c>
      <c r="F44" s="1">
        <v>170</v>
      </c>
      <c r="G44" s="1">
        <f t="shared" si="24"/>
        <v>77.272727272727266</v>
      </c>
      <c r="H44" s="1">
        <v>28.2</v>
      </c>
      <c r="I44" s="1">
        <f t="shared" si="25"/>
        <v>71.628</v>
      </c>
      <c r="J44" s="1">
        <v>24.6</v>
      </c>
      <c r="K44" s="1">
        <f t="shared" si="26"/>
        <v>62.484000000000002</v>
      </c>
      <c r="M44" s="1">
        <f t="shared" si="27"/>
        <v>144.76570612345139</v>
      </c>
      <c r="N44" s="1">
        <f t="shared" si="28"/>
        <v>1902.7863272727272</v>
      </c>
      <c r="O44" s="1">
        <f t="shared" si="29"/>
        <v>3300.5822909090898</v>
      </c>
      <c r="P44" s="1">
        <f t="shared" si="30"/>
        <v>5793.2741454545449</v>
      </c>
      <c r="Q44" s="1">
        <f t="shared" si="31"/>
        <v>9037.5913818181816</v>
      </c>
      <c r="R44" s="1">
        <f t="shared" si="32"/>
        <v>6238.3232727272707</v>
      </c>
      <c r="T44" s="1">
        <f t="shared" si="33"/>
        <v>135.20996252844</v>
      </c>
      <c r="U44" s="1">
        <f t="shared" si="34"/>
        <v>1708.9335272727267</v>
      </c>
      <c r="V44" s="1">
        <f t="shared" si="35"/>
        <v>2922.0206909090907</v>
      </c>
      <c r="W44" s="1">
        <f t="shared" si="36"/>
        <v>5238.233345454546</v>
      </c>
      <c r="X44" s="1">
        <f t="shared" si="37"/>
        <v>8471.5777818181814</v>
      </c>
      <c r="Y44" s="1">
        <f t="shared" si="38"/>
        <v>5520.5192727272706</v>
      </c>
      <c r="AA44" s="1">
        <f t="shared" si="39"/>
        <v>1.1463414634146341</v>
      </c>
      <c r="AB44" s="1">
        <f t="shared" si="40"/>
        <v>1.0706733691535595</v>
      </c>
      <c r="AC44" s="1">
        <f t="shared" si="41"/>
        <v>1.0668132447788872</v>
      </c>
      <c r="AD44" s="1">
        <f t="shared" si="42"/>
        <v>1.1134349563083175</v>
      </c>
      <c r="AE44" s="1">
        <f t="shared" si="43"/>
        <v>1.1059595408214553</v>
      </c>
      <c r="AF44" s="1">
        <f t="shared" si="44"/>
        <v>2.1349346676893042</v>
      </c>
      <c r="AG44" s="1">
        <f t="shared" si="45"/>
        <v>1.1300247249468232</v>
      </c>
    </row>
    <row r="45" spans="1:33" x14ac:dyDescent="0.2">
      <c r="A45" s="1">
        <v>12</v>
      </c>
      <c r="B45" s="1">
        <v>20</v>
      </c>
      <c r="C45" s="1">
        <v>1</v>
      </c>
      <c r="D45" s="1">
        <v>75</v>
      </c>
      <c r="E45" s="1">
        <f t="shared" si="23"/>
        <v>190.5</v>
      </c>
      <c r="F45" s="1">
        <v>170</v>
      </c>
      <c r="G45" s="1">
        <f t="shared" si="24"/>
        <v>77.272727272727266</v>
      </c>
      <c r="H45" s="1">
        <v>27.4</v>
      </c>
      <c r="I45" s="1">
        <f t="shared" si="25"/>
        <v>69.596000000000004</v>
      </c>
      <c r="J45" s="1">
        <v>22.8</v>
      </c>
      <c r="K45" s="1">
        <f t="shared" si="26"/>
        <v>57.912000000000006</v>
      </c>
      <c r="M45" s="1">
        <f t="shared" si="27"/>
        <v>142.69751832297993</v>
      </c>
      <c r="N45" s="1">
        <f t="shared" si="28"/>
        <v>1859.7079272727269</v>
      </c>
      <c r="O45" s="1">
        <f t="shared" si="29"/>
        <v>3075.2334909090901</v>
      </c>
      <c r="P45" s="1">
        <f t="shared" si="30"/>
        <v>5669.9317454545453</v>
      </c>
      <c r="Q45" s="1">
        <f t="shared" si="31"/>
        <v>8911.8105818181812</v>
      </c>
      <c r="R45" s="1">
        <f t="shared" si="32"/>
        <v>5923.3632727272725</v>
      </c>
      <c r="T45" s="1">
        <f t="shared" si="33"/>
        <v>130.16929789970629</v>
      </c>
      <c r="U45" s="1">
        <f t="shared" si="34"/>
        <v>1612.0071272727273</v>
      </c>
      <c r="V45" s="1">
        <f t="shared" si="35"/>
        <v>2591.5158909090901</v>
      </c>
      <c r="W45" s="1">
        <f t="shared" si="36"/>
        <v>4960.7129454545457</v>
      </c>
      <c r="X45" s="1">
        <f t="shared" si="37"/>
        <v>8188.5709818181822</v>
      </c>
      <c r="Y45" s="1">
        <f t="shared" si="38"/>
        <v>5006.169272727273</v>
      </c>
      <c r="AA45" s="1">
        <f t="shared" si="39"/>
        <v>1.2017543859649122</v>
      </c>
      <c r="AB45" s="1">
        <f t="shared" si="40"/>
        <v>1.0962455865201521</v>
      </c>
      <c r="AC45" s="1">
        <f t="shared" si="41"/>
        <v>1.0883230543651479</v>
      </c>
      <c r="AD45" s="1">
        <f t="shared" si="42"/>
        <v>1.1536598665162678</v>
      </c>
      <c r="AE45" s="1">
        <f t="shared" si="43"/>
        <v>1.1429671113402864</v>
      </c>
      <c r="AF45" s="1">
        <f t="shared" si="44"/>
        <v>2.2856750728429405</v>
      </c>
      <c r="AG45" s="1">
        <f t="shared" si="45"/>
        <v>1.1832127421253433</v>
      </c>
    </row>
    <row r="46" spans="1:33" x14ac:dyDescent="0.2">
      <c r="A46" s="1">
        <v>13</v>
      </c>
      <c r="B46" s="1">
        <v>20</v>
      </c>
      <c r="C46" s="1">
        <v>0</v>
      </c>
      <c r="D46" s="1">
        <v>70</v>
      </c>
      <c r="E46" s="1">
        <f t="shared" si="23"/>
        <v>177.8</v>
      </c>
      <c r="F46" s="1">
        <v>145</v>
      </c>
      <c r="G46" s="1">
        <f t="shared" si="24"/>
        <v>65.909090909090907</v>
      </c>
      <c r="H46" s="1">
        <v>17.3</v>
      </c>
      <c r="I46" s="1">
        <f t="shared" si="25"/>
        <v>43.942</v>
      </c>
      <c r="J46" s="1">
        <v>16.8</v>
      </c>
      <c r="K46" s="1">
        <f t="shared" si="26"/>
        <v>42.672000000000004</v>
      </c>
      <c r="M46" s="1">
        <f t="shared" si="27"/>
        <v>96.712647294416541</v>
      </c>
      <c r="N46" s="1">
        <f t="shared" si="28"/>
        <v>1054.4794909090906</v>
      </c>
      <c r="O46" s="1">
        <f t="shared" si="29"/>
        <v>1835.1424363636361</v>
      </c>
      <c r="P46" s="1">
        <f t="shared" si="30"/>
        <v>3597.9612181818184</v>
      </c>
      <c r="Q46" s="1">
        <f t="shared" si="31"/>
        <v>6914.7370727272719</v>
      </c>
      <c r="R46" s="1">
        <f t="shared" si="32"/>
        <v>3415.197909090909</v>
      </c>
      <c r="T46" s="1">
        <f t="shared" si="33"/>
        <v>95.304818935858094</v>
      </c>
      <c r="U46" s="1">
        <f t="shared" si="34"/>
        <v>1027.5554909090906</v>
      </c>
      <c r="V46" s="1">
        <f t="shared" si="35"/>
        <v>1782.5644363636361</v>
      </c>
      <c r="W46" s="1">
        <f t="shared" si="36"/>
        <v>3520.8722181818184</v>
      </c>
      <c r="X46" s="1">
        <f t="shared" si="37"/>
        <v>6836.1240727272725</v>
      </c>
      <c r="Y46" s="1">
        <f t="shared" si="38"/>
        <v>3315.5029090909093</v>
      </c>
      <c r="AA46" s="1">
        <f t="shared" si="39"/>
        <v>1.0297619047619047</v>
      </c>
      <c r="AB46" s="1">
        <f t="shared" si="40"/>
        <v>1.0147718486250517</v>
      </c>
      <c r="AC46" s="1">
        <f t="shared" si="41"/>
        <v>1.0114996449981981</v>
      </c>
      <c r="AD46" s="1">
        <f t="shared" si="42"/>
        <v>1.0262019912678195</v>
      </c>
      <c r="AE46" s="1">
        <f t="shared" si="43"/>
        <v>1.0218948587801373</v>
      </c>
      <c r="AF46" s="1">
        <f t="shared" si="44"/>
        <v>1.9158902979450119</v>
      </c>
      <c r="AG46" s="1">
        <f t="shared" si="45"/>
        <v>1.0300693447520863</v>
      </c>
    </row>
    <row r="47" spans="1:33" x14ac:dyDescent="0.2">
      <c r="A47" s="1">
        <v>14</v>
      </c>
      <c r="B47" s="1">
        <v>22</v>
      </c>
      <c r="C47" s="1">
        <v>0</v>
      </c>
      <c r="D47" s="1">
        <v>66</v>
      </c>
      <c r="E47" s="1">
        <f t="shared" si="23"/>
        <v>167.64000000000001</v>
      </c>
      <c r="F47" s="1">
        <v>125</v>
      </c>
      <c r="G47" s="1">
        <f t="shared" si="24"/>
        <v>56.818181818181813</v>
      </c>
      <c r="H47" s="1">
        <v>19.5</v>
      </c>
      <c r="I47" s="1">
        <f t="shared" si="25"/>
        <v>49.53</v>
      </c>
      <c r="J47" s="1">
        <v>16.8</v>
      </c>
      <c r="K47" s="1">
        <f t="shared" si="26"/>
        <v>42.672000000000004</v>
      </c>
      <c r="M47" s="1">
        <f t="shared" si="27"/>
        <v>88.515542653944749</v>
      </c>
      <c r="N47" s="1">
        <f t="shared" si="28"/>
        <v>963.85418181818204</v>
      </c>
      <c r="O47" s="1">
        <f t="shared" si="29"/>
        <v>1924.0732727272721</v>
      </c>
      <c r="P47" s="1">
        <f t="shared" si="30"/>
        <v>3525.3346363636356</v>
      </c>
      <c r="Q47" s="1">
        <f t="shared" si="31"/>
        <v>6933.3615454545452</v>
      </c>
      <c r="R47" s="1">
        <f t="shared" si="32"/>
        <v>3458.3948181818178</v>
      </c>
      <c r="T47" s="1">
        <f t="shared" si="33"/>
        <v>82.159326668843178</v>
      </c>
      <c r="U47" s="1">
        <f t="shared" si="34"/>
        <v>818.46458181818161</v>
      </c>
      <c r="V47" s="1">
        <f t="shared" si="35"/>
        <v>1640.1520727272723</v>
      </c>
      <c r="W47" s="1">
        <f t="shared" si="36"/>
        <v>3109.0540363636364</v>
      </c>
      <c r="X47" s="1">
        <f t="shared" si="37"/>
        <v>6508.8513454545455</v>
      </c>
      <c r="Y47" s="1">
        <f t="shared" si="38"/>
        <v>2920.0418181818186</v>
      </c>
      <c r="AA47" s="1">
        <f t="shared" si="39"/>
        <v>1.1607142857142856</v>
      </c>
      <c r="AB47" s="1">
        <f t="shared" si="40"/>
        <v>1.0773645092141682</v>
      </c>
      <c r="AC47" s="1">
        <f t="shared" si="41"/>
        <v>1.0652204478900038</v>
      </c>
      <c r="AD47" s="1">
        <f t="shared" si="42"/>
        <v>1.1776370086498111</v>
      </c>
      <c r="AE47" s="1">
        <f t="shared" si="43"/>
        <v>1.1338930089767378</v>
      </c>
      <c r="AF47" s="1">
        <f t="shared" si="44"/>
        <v>2.1085818051195346</v>
      </c>
      <c r="AG47" s="1">
        <f t="shared" si="45"/>
        <v>1.1843648254103456</v>
      </c>
    </row>
    <row r="48" spans="1:33" x14ac:dyDescent="0.2">
      <c r="A48" s="1">
        <v>15</v>
      </c>
      <c r="B48" s="1">
        <v>20</v>
      </c>
      <c r="C48" s="1">
        <v>1</v>
      </c>
      <c r="D48" s="1">
        <v>69</v>
      </c>
      <c r="E48" s="1">
        <f t="shared" si="23"/>
        <v>175.26</v>
      </c>
      <c r="F48" s="1">
        <v>145</v>
      </c>
      <c r="G48" s="1">
        <f t="shared" si="24"/>
        <v>65.909090909090907</v>
      </c>
      <c r="H48" s="1">
        <v>24.8</v>
      </c>
      <c r="I48" s="1">
        <f t="shared" si="25"/>
        <v>62.992000000000004</v>
      </c>
      <c r="J48" s="1">
        <v>21.3</v>
      </c>
      <c r="K48" s="1">
        <f t="shared" si="26"/>
        <v>54.102000000000004</v>
      </c>
      <c r="M48" s="1">
        <f t="shared" si="27"/>
        <v>115.79400097223096</v>
      </c>
      <c r="N48" s="1">
        <f t="shared" si="28"/>
        <v>1458.3394909090907</v>
      </c>
      <c r="O48" s="1">
        <f t="shared" si="29"/>
        <v>2659.1184363636362</v>
      </c>
      <c r="P48" s="1">
        <f t="shared" si="30"/>
        <v>4754.2962181818184</v>
      </c>
      <c r="Q48" s="1">
        <f t="shared" si="31"/>
        <v>8093.9320727272725</v>
      </c>
      <c r="R48" s="1">
        <f t="shared" si="32"/>
        <v>4949.4849090909092</v>
      </c>
      <c r="T48" s="1">
        <f t="shared" si="33"/>
        <v>107.31242808302486</v>
      </c>
      <c r="U48" s="1">
        <f t="shared" si="34"/>
        <v>1269.8714909090909</v>
      </c>
      <c r="V48" s="1">
        <f t="shared" si="35"/>
        <v>2291.0724363636359</v>
      </c>
      <c r="W48" s="1">
        <f t="shared" si="36"/>
        <v>4214.6732181818188</v>
      </c>
      <c r="X48" s="1">
        <f t="shared" si="37"/>
        <v>7543.6410727272723</v>
      </c>
      <c r="Y48" s="1">
        <f t="shared" si="38"/>
        <v>4251.6199090909095</v>
      </c>
      <c r="AA48" s="1">
        <f t="shared" si="39"/>
        <v>1.164319248826291</v>
      </c>
      <c r="AB48" s="1">
        <f t="shared" si="40"/>
        <v>1.0790362592731955</v>
      </c>
      <c r="AC48" s="1">
        <f t="shared" si="41"/>
        <v>1.0729476647542897</v>
      </c>
      <c r="AD48" s="1">
        <f t="shared" si="42"/>
        <v>1.1484150178574977</v>
      </c>
      <c r="AE48" s="1">
        <f t="shared" si="43"/>
        <v>1.1280343628236946</v>
      </c>
      <c r="AF48" s="1">
        <f t="shared" si="44"/>
        <v>2.1603354091006723</v>
      </c>
      <c r="AG48" s="1">
        <f t="shared" si="45"/>
        <v>1.1641409662486077</v>
      </c>
    </row>
    <row r="49" spans="1:33" x14ac:dyDescent="0.2">
      <c r="A49" s="1">
        <v>16</v>
      </c>
      <c r="B49" s="1">
        <v>20</v>
      </c>
      <c r="C49" s="1">
        <v>0</v>
      </c>
      <c r="D49" s="1">
        <v>64</v>
      </c>
      <c r="E49" s="1">
        <f t="shared" si="23"/>
        <v>162.56</v>
      </c>
      <c r="F49" s="1">
        <v>145</v>
      </c>
      <c r="G49" s="1">
        <f t="shared" si="24"/>
        <v>65.909090909090907</v>
      </c>
      <c r="H49" s="1">
        <v>14.1</v>
      </c>
      <c r="I49" s="1">
        <f t="shared" si="25"/>
        <v>35.814</v>
      </c>
      <c r="J49" s="1">
        <v>12</v>
      </c>
      <c r="K49" s="1">
        <f t="shared" si="26"/>
        <v>30.48</v>
      </c>
      <c r="M49" s="1">
        <f t="shared" si="27"/>
        <v>87.311163588570281</v>
      </c>
      <c r="N49" s="1">
        <f t="shared" si="28"/>
        <v>882.16589090909065</v>
      </c>
      <c r="O49" s="1">
        <f t="shared" si="29"/>
        <v>1710.4792363636357</v>
      </c>
      <c r="P49" s="1">
        <f t="shared" si="30"/>
        <v>3104.5916181818175</v>
      </c>
      <c r="Q49" s="1">
        <f t="shared" si="31"/>
        <v>6411.6138727272719</v>
      </c>
      <c r="R49" s="1">
        <f t="shared" si="32"/>
        <v>3010.3219090909097</v>
      </c>
      <c r="T49" s="1">
        <f t="shared" si="33"/>
        <v>80.547273219771355</v>
      </c>
      <c r="U49" s="1">
        <f t="shared" si="34"/>
        <v>769.08509090909047</v>
      </c>
      <c r="V49" s="1">
        <f t="shared" si="35"/>
        <v>1489.651636363636</v>
      </c>
      <c r="W49" s="1">
        <f t="shared" si="36"/>
        <v>2780.8178181818184</v>
      </c>
      <c r="X49" s="1">
        <f t="shared" si="37"/>
        <v>6081.4392727272725</v>
      </c>
      <c r="Y49" s="1">
        <f t="shared" si="38"/>
        <v>2591.6029090909083</v>
      </c>
      <c r="AA49" s="1">
        <f t="shared" si="39"/>
        <v>1.175</v>
      </c>
      <c r="AB49" s="1">
        <f t="shared" si="40"/>
        <v>1.0839741694339398</v>
      </c>
      <c r="AC49" s="1">
        <f t="shared" si="41"/>
        <v>1.054292180714637</v>
      </c>
      <c r="AD49" s="1">
        <f t="shared" si="42"/>
        <v>1.1470328853551615</v>
      </c>
      <c r="AE49" s="1">
        <f t="shared" si="43"/>
        <v>1.1164311440623937</v>
      </c>
      <c r="AF49" s="1">
        <f t="shared" si="44"/>
        <v>2.0208227451348</v>
      </c>
      <c r="AG49" s="1">
        <f t="shared" si="45"/>
        <v>1.1615675760091198</v>
      </c>
    </row>
    <row r="50" spans="1:33" x14ac:dyDescent="0.2">
      <c r="A50" s="1">
        <v>17</v>
      </c>
      <c r="B50" s="1">
        <v>22</v>
      </c>
      <c r="C50" s="1">
        <v>0</v>
      </c>
      <c r="D50" s="1">
        <v>67</v>
      </c>
      <c r="E50" s="1">
        <f t="shared" si="23"/>
        <v>170.18</v>
      </c>
      <c r="F50" s="1">
        <v>147</v>
      </c>
      <c r="G50" s="1">
        <f t="shared" si="24"/>
        <v>66.818181818181813</v>
      </c>
      <c r="H50" s="1">
        <v>15.8</v>
      </c>
      <c r="I50" s="1">
        <f t="shared" si="25"/>
        <v>40.132000000000005</v>
      </c>
      <c r="J50" s="1">
        <v>13.9</v>
      </c>
      <c r="K50" s="1">
        <f t="shared" si="26"/>
        <v>35.306000000000004</v>
      </c>
      <c r="M50" s="1">
        <f t="shared" si="27"/>
        <v>93.699677416381135</v>
      </c>
      <c r="N50" s="1">
        <f t="shared" si="28"/>
        <v>994.61658181818166</v>
      </c>
      <c r="O50" s="1">
        <f t="shared" si="29"/>
        <v>1811.6900727272728</v>
      </c>
      <c r="P50" s="1">
        <f t="shared" si="30"/>
        <v>3407.8760363636366</v>
      </c>
      <c r="Q50" s="1">
        <f t="shared" si="31"/>
        <v>6711.6253454545458</v>
      </c>
      <c r="R50" s="1">
        <f t="shared" si="32"/>
        <v>3287.7898181818182</v>
      </c>
      <c r="T50" s="1">
        <f t="shared" si="33"/>
        <v>87.885444250780367</v>
      </c>
      <c r="U50" s="1">
        <f t="shared" si="34"/>
        <v>892.30538181818156</v>
      </c>
      <c r="V50" s="1">
        <f t="shared" si="35"/>
        <v>1611.8936727272726</v>
      </c>
      <c r="W50" s="1">
        <f t="shared" si="36"/>
        <v>3114.937836363637</v>
      </c>
      <c r="X50" s="1">
        <f t="shared" si="37"/>
        <v>6412.8959454545457</v>
      </c>
      <c r="Y50" s="1">
        <f t="shared" si="38"/>
        <v>2908.9488181818178</v>
      </c>
      <c r="AA50" s="1">
        <f t="shared" si="39"/>
        <v>1.1366906474820144</v>
      </c>
      <c r="AB50" s="1">
        <f t="shared" si="40"/>
        <v>1.066156952555305</v>
      </c>
      <c r="AC50" s="1">
        <f t="shared" si="41"/>
        <v>1.0465826051975378</v>
      </c>
      <c r="AD50" s="1">
        <f t="shared" si="42"/>
        <v>1.1146594003406418</v>
      </c>
      <c r="AE50" s="1">
        <f t="shared" si="43"/>
        <v>1.0940430324420132</v>
      </c>
      <c r="AF50" s="1">
        <f t="shared" si="44"/>
        <v>2.0397063862276865</v>
      </c>
      <c r="AG50" s="1">
        <f t="shared" si="45"/>
        <v>1.1302329548158869</v>
      </c>
    </row>
    <row r="51" spans="1:33" x14ac:dyDescent="0.2">
      <c r="A51" s="1">
        <v>18</v>
      </c>
      <c r="B51" s="1">
        <v>20</v>
      </c>
      <c r="C51" s="1">
        <v>0</v>
      </c>
      <c r="D51" s="1"/>
      <c r="E51" s="1">
        <v>163</v>
      </c>
      <c r="F51" s="1">
        <v>124</v>
      </c>
      <c r="G51" s="1">
        <f t="shared" si="24"/>
        <v>56.36363636363636</v>
      </c>
      <c r="H51" s="1">
        <v>13.6</v>
      </c>
      <c r="I51" s="1">
        <f t="shared" si="25"/>
        <v>34.543999999999997</v>
      </c>
      <c r="J51" s="1">
        <v>13.5</v>
      </c>
      <c r="K51" s="1">
        <f t="shared" si="26"/>
        <v>34.29</v>
      </c>
      <c r="M51" s="1">
        <f t="shared" si="27"/>
        <v>73.330282290650189</v>
      </c>
      <c r="N51" s="1">
        <f t="shared" si="28"/>
        <v>635.69643636363617</v>
      </c>
      <c r="O51" s="1">
        <f t="shared" si="29"/>
        <v>1353.9670545454537</v>
      </c>
      <c r="P51" s="1">
        <f t="shared" si="30"/>
        <v>2595.0935272727274</v>
      </c>
      <c r="Q51" s="1">
        <f t="shared" si="31"/>
        <v>5989.3645090909085</v>
      </c>
      <c r="R51" s="1">
        <f t="shared" si="32"/>
        <v>2325.4403636363636</v>
      </c>
      <c r="T51" s="1">
        <f t="shared" si="33"/>
        <v>73.060188252139184</v>
      </c>
      <c r="U51" s="1">
        <f t="shared" si="34"/>
        <v>630.31163636363635</v>
      </c>
      <c r="V51" s="1">
        <f t="shared" si="35"/>
        <v>1343.451454545454</v>
      </c>
      <c r="W51" s="1">
        <f t="shared" si="36"/>
        <v>2579.6757272727273</v>
      </c>
      <c r="X51" s="1">
        <f t="shared" si="37"/>
        <v>5973.6419090909094</v>
      </c>
      <c r="Y51" s="1">
        <f t="shared" si="38"/>
        <v>2305.5013636363633</v>
      </c>
      <c r="AA51" s="1">
        <f t="shared" si="39"/>
        <v>1.0074074074074073</v>
      </c>
      <c r="AB51" s="1">
        <f t="shared" si="40"/>
        <v>1.0036968702787745</v>
      </c>
      <c r="AC51" s="1">
        <f t="shared" si="41"/>
        <v>1.0026319957304559</v>
      </c>
      <c r="AD51" s="1">
        <f t="shared" si="42"/>
        <v>1.0085430756618512</v>
      </c>
      <c r="AE51" s="1">
        <f t="shared" si="43"/>
        <v>1.0059766426597734</v>
      </c>
      <c r="AF51" s="1">
        <f t="shared" si="44"/>
        <v>1.7309448404469201</v>
      </c>
      <c r="AG51" s="1">
        <f t="shared" si="45"/>
        <v>1.0086484442449217</v>
      </c>
    </row>
    <row r="52" spans="1:33" x14ac:dyDescent="0.2">
      <c r="A52" s="1">
        <v>19</v>
      </c>
      <c r="B52" s="1">
        <v>20</v>
      </c>
      <c r="C52" s="1">
        <v>1</v>
      </c>
      <c r="D52" s="1">
        <v>64</v>
      </c>
      <c r="E52" s="1">
        <f t="shared" si="23"/>
        <v>162.56</v>
      </c>
      <c r="F52" s="1">
        <v>127</v>
      </c>
      <c r="G52" s="1">
        <f t="shared" si="24"/>
        <v>57.72727272727272</v>
      </c>
      <c r="H52" s="1">
        <v>27.1</v>
      </c>
      <c r="I52" s="1">
        <f t="shared" si="25"/>
        <v>68.834000000000003</v>
      </c>
      <c r="J52" s="1">
        <v>23</v>
      </c>
      <c r="K52" s="1">
        <f t="shared" si="26"/>
        <v>58.42</v>
      </c>
      <c r="M52" s="1">
        <f t="shared" si="27"/>
        <v>106.01823844536302</v>
      </c>
      <c r="N52" s="1">
        <f t="shared" si="28"/>
        <v>1394.0080727272725</v>
      </c>
      <c r="O52" s="1">
        <f t="shared" si="29"/>
        <v>2822.2345090909089</v>
      </c>
      <c r="P52" s="1">
        <f t="shared" si="30"/>
        <v>4738.2692545454547</v>
      </c>
      <c r="Q52" s="1">
        <f t="shared" si="31"/>
        <v>8161.0064181818179</v>
      </c>
      <c r="R52" s="1">
        <f t="shared" si="32"/>
        <v>5106.5737272727274</v>
      </c>
      <c r="T52" s="1">
        <f t="shared" si="33"/>
        <v>97.6697006105546</v>
      </c>
      <c r="U52" s="1">
        <f t="shared" si="34"/>
        <v>1173.2312727272724</v>
      </c>
      <c r="V52" s="1">
        <f t="shared" si="35"/>
        <v>2391.0949090909085</v>
      </c>
      <c r="W52" s="1">
        <f t="shared" si="36"/>
        <v>4106.1394545454541</v>
      </c>
      <c r="X52" s="1">
        <f t="shared" si="37"/>
        <v>7516.3798181818183</v>
      </c>
      <c r="Y52" s="1">
        <f t="shared" si="38"/>
        <v>4289.0747272727276</v>
      </c>
      <c r="AA52" s="1">
        <f t="shared" si="39"/>
        <v>1.1782608695652175</v>
      </c>
      <c r="AB52" s="1">
        <f t="shared" si="40"/>
        <v>1.0854772542827498</v>
      </c>
      <c r="AC52" s="1">
        <f t="shared" si="41"/>
        <v>1.0857629092187004</v>
      </c>
      <c r="AD52" s="1">
        <f t="shared" si="42"/>
        <v>1.1881784138661649</v>
      </c>
      <c r="AE52" s="1">
        <f t="shared" si="43"/>
        <v>1.1539474747503375</v>
      </c>
      <c r="AF52" s="1">
        <f t="shared" si="44"/>
        <v>2.135663334758318</v>
      </c>
      <c r="AG52" s="1">
        <f t="shared" si="45"/>
        <v>1.1906003163810155</v>
      </c>
    </row>
    <row r="53" spans="1:33" x14ac:dyDescent="0.2">
      <c r="A53" s="1">
        <v>20</v>
      </c>
      <c r="B53" s="1">
        <v>21</v>
      </c>
      <c r="C53" s="1">
        <v>0</v>
      </c>
      <c r="D53" s="1"/>
      <c r="E53" s="1">
        <v>165</v>
      </c>
      <c r="F53" s="1"/>
      <c r="G53" s="1">
        <v>70</v>
      </c>
      <c r="H53" s="1">
        <v>13.3</v>
      </c>
      <c r="I53" s="1">
        <f t="shared" si="25"/>
        <v>33.782000000000004</v>
      </c>
      <c r="J53" s="1">
        <v>12.4</v>
      </c>
      <c r="K53" s="1">
        <f t="shared" si="26"/>
        <v>31.496000000000002</v>
      </c>
      <c r="M53" s="1">
        <f t="shared" si="27"/>
        <v>90.061413491017333</v>
      </c>
      <c r="N53" s="1">
        <f t="shared" si="28"/>
        <v>933.17839999999978</v>
      </c>
      <c r="O53" s="1">
        <f t="shared" si="29"/>
        <v>1720.0748000000003</v>
      </c>
      <c r="P53" s="1">
        <f t="shared" si="30"/>
        <v>3166.5673999999999</v>
      </c>
      <c r="Q53" s="1">
        <f t="shared" si="31"/>
        <v>6433.1058000000003</v>
      </c>
      <c r="R53" s="1">
        <f t="shared" si="32"/>
        <v>3061.3870000000006</v>
      </c>
      <c r="T53" s="1">
        <f t="shared" si="33"/>
        <v>86.960850961797746</v>
      </c>
      <c r="U53" s="1">
        <f t="shared" si="34"/>
        <v>884.7152000000001</v>
      </c>
      <c r="V53" s="1">
        <f t="shared" si="35"/>
        <v>1625.4344000000001</v>
      </c>
      <c r="W53" s="1">
        <f t="shared" si="36"/>
        <v>3027.8072000000002</v>
      </c>
      <c r="X53" s="1">
        <f t="shared" si="37"/>
        <v>6291.6023999999998</v>
      </c>
      <c r="Y53" s="1">
        <f t="shared" si="38"/>
        <v>2881.9359999999997</v>
      </c>
      <c r="AA53" s="1">
        <f t="shared" si="39"/>
        <v>1.0725806451612903</v>
      </c>
      <c r="AB53" s="1">
        <f t="shared" si="40"/>
        <v>1.0356546939792675</v>
      </c>
      <c r="AC53" s="1">
        <f t="shared" si="41"/>
        <v>1.0224908363567284</v>
      </c>
      <c r="AD53" s="1">
        <f t="shared" si="42"/>
        <v>1.0547783060582656</v>
      </c>
      <c r="AE53" s="1">
        <f t="shared" si="43"/>
        <v>1.0458286115443545</v>
      </c>
      <c r="AF53" s="1">
        <f t="shared" si="44"/>
        <v>1.8834269780435313</v>
      </c>
      <c r="AG53" s="1">
        <f t="shared" si="45"/>
        <v>1.0622675173910874</v>
      </c>
    </row>
    <row r="54" spans="1:33" x14ac:dyDescent="0.2">
      <c r="A54" s="1">
        <v>21</v>
      </c>
      <c r="B54" s="1">
        <v>20</v>
      </c>
      <c r="C54" s="1">
        <v>1</v>
      </c>
      <c r="D54" s="1">
        <v>69</v>
      </c>
      <c r="E54" s="1">
        <f t="shared" si="23"/>
        <v>175.26</v>
      </c>
      <c r="F54" s="1">
        <v>174</v>
      </c>
      <c r="G54" s="1">
        <f t="shared" si="24"/>
        <v>79.090909090909079</v>
      </c>
      <c r="H54" s="1">
        <v>23.5</v>
      </c>
      <c r="I54" s="1">
        <f t="shared" si="25"/>
        <v>59.69</v>
      </c>
      <c r="J54" s="1">
        <v>19.399999999999999</v>
      </c>
      <c r="K54" s="1">
        <f t="shared" si="26"/>
        <v>49.275999999999996</v>
      </c>
      <c r="M54" s="1">
        <f t="shared" si="27"/>
        <v>135.26187300660965</v>
      </c>
      <c r="N54" s="1">
        <f t="shared" si="28"/>
        <v>1691.5189090909089</v>
      </c>
      <c r="O54" s="1">
        <f t="shared" si="29"/>
        <v>2933.6883636363632</v>
      </c>
      <c r="P54" s="1">
        <f t="shared" si="30"/>
        <v>5151.0011818181811</v>
      </c>
      <c r="Q54" s="1">
        <f t="shared" si="31"/>
        <v>8364.0837272727258</v>
      </c>
      <c r="R54" s="1">
        <f t="shared" si="32"/>
        <v>5489.0960909090891</v>
      </c>
      <c r="T54" s="1">
        <f t="shared" si="33"/>
        <v>122.89729689245027</v>
      </c>
      <c r="U54" s="1">
        <f t="shared" si="34"/>
        <v>1470.7421090909083</v>
      </c>
      <c r="V54" s="1">
        <f t="shared" si="35"/>
        <v>2502.5487636363628</v>
      </c>
      <c r="W54" s="1">
        <f t="shared" si="36"/>
        <v>4518.8713818181805</v>
      </c>
      <c r="X54" s="1">
        <f t="shared" si="37"/>
        <v>7719.4571272727262</v>
      </c>
      <c r="Y54" s="1">
        <f t="shared" si="38"/>
        <v>4671.5970909090893</v>
      </c>
      <c r="AA54" s="1">
        <f t="shared" si="39"/>
        <v>1.2113402061855671</v>
      </c>
      <c r="AB54" s="1">
        <f t="shared" si="40"/>
        <v>1.100609016038651</v>
      </c>
      <c r="AC54" s="1">
        <f t="shared" si="41"/>
        <v>1.0835067271405063</v>
      </c>
      <c r="AD54" s="1">
        <f t="shared" si="42"/>
        <v>1.1501125170995932</v>
      </c>
      <c r="AE54" s="1">
        <f t="shared" si="43"/>
        <v>1.1398866545623305</v>
      </c>
      <c r="AF54" s="1">
        <f t="shared" si="44"/>
        <v>2.1934022508049287</v>
      </c>
      <c r="AG54" s="1">
        <f t="shared" si="45"/>
        <v>1.174993473129532</v>
      </c>
    </row>
    <row r="55" spans="1:33" x14ac:dyDescent="0.2">
      <c r="A55" s="2" t="s">
        <v>14</v>
      </c>
      <c r="B55" s="2">
        <f>AVERAGE(B34:B54)</f>
        <v>21</v>
      </c>
      <c r="C55" s="2"/>
      <c r="D55" s="2">
        <f>AVERAGE(D34:D54)</f>
        <v>67.78947368421052</v>
      </c>
      <c r="E55" s="2">
        <f t="shared" ref="E55:K55" si="46">AVERAGE(E34:E53)</f>
        <v>171.21299999999999</v>
      </c>
      <c r="F55" s="2">
        <f>AVERAGE(F34:F54)</f>
        <v>151.55000000000001</v>
      </c>
      <c r="G55" s="2">
        <f t="shared" si="46"/>
        <v>68.431818181818173</v>
      </c>
      <c r="H55" s="2">
        <f t="shared" si="46"/>
        <v>21.225000000000001</v>
      </c>
      <c r="I55" s="2">
        <f t="shared" si="46"/>
        <v>53.91149999999999</v>
      </c>
      <c r="J55" s="2">
        <f>AVERAGE(J34:J54)</f>
        <v>18.466666666666665</v>
      </c>
      <c r="K55" s="2">
        <f t="shared" si="46"/>
        <v>46.786799999999999</v>
      </c>
      <c r="M55" s="2">
        <f t="shared" ref="M55:R55" si="47">AVERAGE(M34:M53)</f>
        <v>111.57010852396074</v>
      </c>
      <c r="N55" s="2">
        <f t="shared" si="47"/>
        <v>1323.855618181818</v>
      </c>
      <c r="O55" s="2">
        <f t="shared" si="47"/>
        <v>2418.1481272727265</v>
      </c>
      <c r="P55" s="2">
        <f t="shared" si="47"/>
        <v>4317.3894136363633</v>
      </c>
      <c r="Q55" s="2">
        <f t="shared" si="47"/>
        <v>7622.6673045454536</v>
      </c>
      <c r="R55" s="5">
        <f t="shared" si="47"/>
        <v>4451.4620318181815</v>
      </c>
      <c r="S55" s="7"/>
      <c r="T55" s="6">
        <f t="shared" ref="T55:Y55" si="48">AVERAGE(T34:T53)</f>
        <v>103.85365385796752</v>
      </c>
      <c r="U55" s="2">
        <f t="shared" si="48"/>
        <v>1172.8119781818179</v>
      </c>
      <c r="V55" s="2">
        <f t="shared" si="48"/>
        <v>2123.1855472727266</v>
      </c>
      <c r="W55" s="2">
        <f t="shared" si="48"/>
        <v>3884.9201236363633</v>
      </c>
      <c r="X55" s="2">
        <f t="shared" si="48"/>
        <v>7181.6483745454534</v>
      </c>
      <c r="Y55" s="2">
        <f t="shared" si="48"/>
        <v>3892.1730818181813</v>
      </c>
      <c r="AA55" s="2">
        <f t="shared" ref="AA55:AG55" si="49">AVERAGE(AA34:AA53)</f>
        <v>1.1473000809191674</v>
      </c>
      <c r="AB55" s="2">
        <f t="shared" si="49"/>
        <v>1.0703509139870011</v>
      </c>
      <c r="AC55" s="2">
        <f t="shared" si="49"/>
        <v>1.0589537220212966</v>
      </c>
      <c r="AD55" s="2">
        <f t="shared" si="49"/>
        <v>1.1256051470710333</v>
      </c>
      <c r="AE55" s="2">
        <f t="shared" si="49"/>
        <v>1.1062499483376809</v>
      </c>
      <c r="AF55" s="2">
        <f t="shared" si="49"/>
        <v>2.0140806485697644</v>
      </c>
      <c r="AG55" s="2">
        <f t="shared" si="49"/>
        <v>1.1386592771845441</v>
      </c>
    </row>
  </sheetData>
  <sortState ref="A4:AG24">
    <sortCondition ref="A4:A24"/>
  </sortState>
  <mergeCells count="18">
    <mergeCell ref="B1:K1"/>
    <mergeCell ref="AA32:AG32"/>
    <mergeCell ref="AA2:AD2"/>
    <mergeCell ref="M31:R31"/>
    <mergeCell ref="T31:Y31"/>
    <mergeCell ref="M32:O32"/>
    <mergeCell ref="P32:R32"/>
    <mergeCell ref="T32:V32"/>
    <mergeCell ref="W32:Y32"/>
    <mergeCell ref="AA31:AG31"/>
    <mergeCell ref="B31:K31"/>
    <mergeCell ref="M2:O2"/>
    <mergeCell ref="P2:R2"/>
    <mergeCell ref="M1:R1"/>
    <mergeCell ref="T1:Y1"/>
    <mergeCell ref="T2:V2"/>
    <mergeCell ref="W2:Y2"/>
    <mergeCell ref="AA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4 Section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Wheelock</dc:creator>
  <cp:lastModifiedBy>Kwan Ting Leung</cp:lastModifiedBy>
  <dcterms:created xsi:type="dcterms:W3CDTF">2019-02-15T14:57:58Z</dcterms:created>
  <dcterms:modified xsi:type="dcterms:W3CDTF">2019-02-27T16:27:01Z</dcterms:modified>
</cp:coreProperties>
</file>