
<file path=[Content_Types].xml><?xml version="1.0" encoding="utf-8"?>
<Types xmlns="http://schemas.openxmlformats.org/package/2006/content-types">
  <Default Extension="bin" ContentType="application/vnd.openxmlformats-officedocument.oleObject"/>
  <Default Extension="gif" ContentType="image/gi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matth\Documents\"/>
    </mc:Choice>
  </mc:AlternateContent>
  <xr:revisionPtr revIDLastSave="0" documentId="13_ncr:1_{48CDD108-3411-4CE6-A851-A5DA7064FA12}" xr6:coauthVersionLast="40" xr6:coauthVersionMax="40" xr10:uidLastSave="{00000000-0000-0000-0000-000000000000}"/>
  <bookViews>
    <workbookView xWindow="0" yWindow="0" windowWidth="28740" windowHeight="11505" firstSheet="1" activeTab="1" xr2:uid="{2AA92CC0-9BA9-4545-8DB0-651C3E6A98A5}"/>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93" i="2" l="1"/>
  <c r="H94" i="2" s="1"/>
  <c r="H92" i="2"/>
  <c r="J92" i="2" s="1"/>
  <c r="C92" i="2"/>
  <c r="E92" i="2" s="1"/>
  <c r="H90" i="2"/>
  <c r="C90" i="2"/>
  <c r="C93" i="2" s="1"/>
  <c r="C94" i="2" s="1"/>
  <c r="C77" i="2"/>
  <c r="C78" i="2" s="1"/>
  <c r="H76" i="2"/>
  <c r="J76" i="2" s="1"/>
  <c r="C76" i="2"/>
  <c r="E76" i="2" s="1"/>
  <c r="H74" i="2"/>
  <c r="H77" i="2" s="1"/>
  <c r="H78" i="2" s="1"/>
  <c r="C74" i="2"/>
  <c r="J56" i="2"/>
  <c r="H56" i="2"/>
  <c r="E56" i="2"/>
  <c r="C56" i="2"/>
  <c r="H54" i="2"/>
  <c r="C54" i="2"/>
  <c r="H53" i="2"/>
  <c r="H57" i="2" s="1"/>
  <c r="H58" i="2" s="1"/>
  <c r="C53" i="2"/>
  <c r="C57" i="2" s="1"/>
  <c r="C58" i="2" s="1"/>
  <c r="H43" i="2"/>
  <c r="J43" i="2" s="1"/>
  <c r="C43" i="2"/>
  <c r="E43" i="2" s="1"/>
  <c r="H41" i="2"/>
  <c r="C41" i="2"/>
  <c r="C44" i="2" s="1"/>
  <c r="C45" i="2" s="1"/>
  <c r="H40" i="2"/>
  <c r="H44" i="2" s="1"/>
  <c r="H45" i="2" s="1"/>
  <c r="C40" i="2"/>
  <c r="H30" i="2"/>
  <c r="H31" i="2" s="1"/>
  <c r="C30" i="2"/>
  <c r="C31" i="2" s="1"/>
  <c r="H29" i="2"/>
  <c r="J29" i="2" s="1"/>
  <c r="C29" i="2"/>
  <c r="E29" i="2" s="1"/>
  <c r="H19" i="2"/>
  <c r="H20" i="2" s="1"/>
  <c r="C19" i="2"/>
  <c r="C20" i="2" s="1"/>
  <c r="H18" i="2"/>
  <c r="J18" i="2" s="1"/>
  <c r="C18" i="2"/>
  <c r="E18" i="2" s="1"/>
</calcChain>
</file>

<file path=xl/sharedStrings.xml><?xml version="1.0" encoding="utf-8"?>
<sst xmlns="http://schemas.openxmlformats.org/spreadsheetml/2006/main" count="401" uniqueCount="269">
  <si>
    <t>NAME:</t>
  </si>
  <si>
    <t>MATH 250 Elements of Statistics</t>
  </si>
  <si>
    <r>
      <t xml:space="preserve">Multiple Choice.  Due to alternate methods of computation, there may be very slight differences in answers.  Choose the letter of the best answer, and type it in the blank to the left of the problem number. </t>
    </r>
    <r>
      <rPr>
        <sz val="12"/>
        <color rgb="FFFF0000"/>
        <rFont val="Times New Roman"/>
        <family val="1"/>
      </rPr>
      <t>Please do not add the "period" (for example just type A instead of A. ). Also please do not change the spacing by inserting new row.  Show work to the right of the problem.</t>
    </r>
  </si>
  <si>
    <r>
      <t>1.</t>
    </r>
    <r>
      <rPr>
        <sz val="7"/>
        <color theme="1"/>
        <rFont val="Times New Roman"/>
        <family val="1"/>
      </rPr>
      <t xml:space="preserve">      </t>
    </r>
    <r>
      <rPr>
        <sz val="12"/>
        <color theme="1"/>
        <rFont val="Times New Roman"/>
        <family val="1"/>
      </rPr>
      <t>What level of measurement describes amount of fat (in grams) in cookies?</t>
    </r>
  </si>
  <si>
    <r>
      <t>A.</t>
    </r>
    <r>
      <rPr>
        <sz val="7"/>
        <color theme="1"/>
        <rFont val="Times New Roman"/>
        <family val="1"/>
      </rPr>
      <t xml:space="preserve">        </t>
    </r>
    <r>
      <rPr>
        <sz val="12"/>
        <color theme="1"/>
        <rFont val="Times New Roman"/>
        <family val="1"/>
      </rPr>
      <t xml:space="preserve">Ratio level of measurement. </t>
    </r>
  </si>
  <si>
    <r>
      <t>B.</t>
    </r>
    <r>
      <rPr>
        <sz val="7"/>
        <color theme="1"/>
        <rFont val="Times New Roman"/>
        <family val="1"/>
      </rPr>
      <t xml:space="preserve">       </t>
    </r>
    <r>
      <rPr>
        <sz val="12"/>
        <color theme="1"/>
        <rFont val="Times New Roman"/>
        <family val="1"/>
      </rPr>
      <t xml:space="preserve"> Interval level of measurement.</t>
    </r>
  </si>
  <si>
    <t>C.    Ordinal level of measurement.</t>
  </si>
  <si>
    <t xml:space="preserve">D.    Nominal level of measurement. </t>
  </si>
  <si>
    <t>2.      A tax auditor selects every 1000th income tax return that is received.</t>
  </si>
  <si>
    <t>A.      Convenience sampling</t>
  </si>
  <si>
    <t>B.      Stratified sampling</t>
  </si>
  <si>
    <t>C.      Systematic sampling</t>
  </si>
  <si>
    <t>D.      Random sampling</t>
  </si>
  <si>
    <r>
      <t xml:space="preserve">Problems 3 and 4 </t>
    </r>
    <r>
      <rPr>
        <sz val="12"/>
        <color theme="1"/>
        <rFont val="Times New Roman"/>
        <family val="1"/>
      </rPr>
      <t>refer to the following data:</t>
    </r>
  </si>
  <si>
    <t>The following are the age of nine employees of an electronic company that retired last year.</t>
  </si>
  <si>
    <r>
      <t>3.</t>
    </r>
    <r>
      <rPr>
        <sz val="7"/>
        <color theme="1"/>
        <rFont val="Times New Roman"/>
        <family val="1"/>
      </rPr>
      <t xml:space="preserve">      </t>
    </r>
    <r>
      <rPr>
        <sz val="12"/>
        <color theme="1"/>
        <rFont val="Times New Roman"/>
        <family val="1"/>
      </rPr>
      <t>Find the mean and median for the retirement age rounded to one decimal place.</t>
    </r>
  </si>
  <si>
    <t xml:space="preserve">A.       mean = 59.9, median = 68 </t>
  </si>
  <si>
    <t>B.      mean = 59.4,  median = 58</t>
  </si>
  <si>
    <t>C.       mean = 59.4, median = 68</t>
  </si>
  <si>
    <t xml:space="preserve">D.      mean = 58, median = 58 </t>
  </si>
  <si>
    <r>
      <t>4.</t>
    </r>
    <r>
      <rPr>
        <sz val="7"/>
        <color theme="1"/>
        <rFont val="Times New Roman"/>
        <family val="1"/>
      </rPr>
      <t xml:space="preserve">      </t>
    </r>
    <r>
      <rPr>
        <sz val="12"/>
        <color theme="1"/>
        <rFont val="Times New Roman"/>
        <family val="1"/>
      </rPr>
      <t xml:space="preserve">Which of the following gives the </t>
    </r>
    <r>
      <rPr>
        <u/>
        <sz val="12"/>
        <color theme="1"/>
        <rFont val="Times New Roman"/>
        <family val="1"/>
      </rPr>
      <t>sample</t>
    </r>
    <r>
      <rPr>
        <sz val="12"/>
        <color theme="1"/>
        <rFont val="Times New Roman"/>
        <family val="1"/>
      </rPr>
      <t xml:space="preserve"> standard deviation and the range of the data, rounded to two decimal places?</t>
    </r>
  </si>
  <si>
    <t>A.       SD = 5.42</t>
  </si>
  <si>
    <t>B.</t>
  </si>
  <si>
    <t>SD = 5.42</t>
  </si>
  <si>
    <t>C.</t>
  </si>
  <si>
    <t>SD = 5.75</t>
  </si>
  <si>
    <t>D.</t>
  </si>
  <si>
    <t xml:space="preserve">      Range = 18</t>
  </si>
  <si>
    <t>Range = 16</t>
  </si>
  <si>
    <t>Range = 18</t>
  </si>
  <si>
    <r>
      <t>5.</t>
    </r>
    <r>
      <rPr>
        <sz val="7"/>
        <color theme="1"/>
        <rFont val="Times New Roman"/>
        <family val="1"/>
      </rPr>
      <t xml:space="preserve">      </t>
    </r>
    <r>
      <rPr>
        <sz val="12"/>
        <color theme="1"/>
        <rFont val="Times New Roman"/>
        <family val="1"/>
      </rPr>
      <t>Which of the following describes a quantitative, continuous variable?</t>
    </r>
  </si>
  <si>
    <t>A.</t>
  </si>
  <si>
    <t>The number of jellybeans in a jar</t>
  </si>
  <si>
    <t>The weather conditions on a given day</t>
  </si>
  <si>
    <t>The amount of ink in a pen</t>
  </si>
  <si>
    <t>The number of steps taken in a day</t>
  </si>
  <si>
    <r>
      <t>6.</t>
    </r>
    <r>
      <rPr>
        <sz val="7"/>
        <color theme="1"/>
        <rFont val="Times New Roman"/>
        <family val="1"/>
      </rPr>
      <t xml:space="preserve">      </t>
    </r>
    <r>
      <rPr>
        <sz val="12"/>
        <color theme="1"/>
        <rFont val="Times New Roman"/>
        <family val="1"/>
      </rPr>
      <t>A student at Fort Hays State University earned grades 84, 78, 71, and 62 on her four regular tests. She earned a grade of 58 on the final exam. Her combined homework grade was 97 and her combined quizzes grade was 75. The four regular tests count for 40% of the final grade, the final exam counts for 20%, the quizzes count for 20%, and homework counts for 20%. What is her weighted mean grade? Round to once decimal place.</t>
    </r>
  </si>
  <si>
    <t>A.       Mean = 82.1</t>
  </si>
  <si>
    <t>Mean = 75.5</t>
  </si>
  <si>
    <t>Mean = 73.8</t>
  </si>
  <si>
    <t>Mean = 62.5</t>
  </si>
  <si>
    <r>
      <t xml:space="preserve">Problems 7 and 8 </t>
    </r>
    <r>
      <rPr>
        <sz val="12"/>
        <color theme="1"/>
        <rFont val="Times New Roman"/>
        <family val="1"/>
      </rPr>
      <t xml:space="preserve">refer to the histogram to the right, which represents test scores on a recent statistics test. </t>
    </r>
  </si>
  <si>
    <r>
      <t>7.</t>
    </r>
    <r>
      <rPr>
        <sz val="7"/>
        <color theme="1"/>
        <rFont val="Times New Roman"/>
        <family val="1"/>
      </rPr>
      <t xml:space="preserve">      </t>
    </r>
    <r>
      <rPr>
        <sz val="12"/>
        <color theme="1"/>
        <rFont val="Times New Roman"/>
        <family val="1"/>
      </rPr>
      <t>Identify the percent of scores that are more than 50.</t>
    </r>
  </si>
  <si>
    <t>A.       19.4%</t>
  </si>
  <si>
    <t>B.       83%</t>
  </si>
  <si>
    <t>C.    80.6%</t>
  </si>
  <si>
    <t>D.      52.8%</t>
  </si>
  <si>
    <r>
      <t>8.</t>
    </r>
    <r>
      <rPr>
        <sz val="7"/>
        <color theme="1"/>
        <rFont val="Times New Roman"/>
        <family val="1"/>
      </rPr>
      <t xml:space="preserve">      </t>
    </r>
    <r>
      <rPr>
        <sz val="12"/>
        <color theme="1"/>
        <rFont val="Times New Roman"/>
        <family val="1"/>
      </rPr>
      <t>Within which test score group would the median fall?</t>
    </r>
  </si>
  <si>
    <t xml:space="preserve">A.       61-70                  B.    71-80                  C.    81-90                 D.     91-100 </t>
  </si>
  <si>
    <r>
      <t>Problems 9 and 10</t>
    </r>
    <r>
      <rPr>
        <sz val="12"/>
        <color theme="1"/>
        <rFont val="Times New Roman"/>
        <family val="1"/>
      </rPr>
      <t xml:space="preserve"> refer to the following box-and-whisker plots that compare national exam scores (on a scale from 0 to 100) for two 5</t>
    </r>
    <r>
      <rPr>
        <vertAlign val="superscript"/>
        <sz val="12"/>
        <color theme="1"/>
        <rFont val="Times New Roman"/>
        <family val="1"/>
      </rPr>
      <t>th</t>
    </r>
    <r>
      <rPr>
        <sz val="12"/>
        <color theme="1"/>
        <rFont val="Times New Roman"/>
        <family val="1"/>
      </rPr>
      <t xml:space="preserve"> grade student groups.</t>
    </r>
  </si>
  <si>
    <r>
      <t>9.</t>
    </r>
    <r>
      <rPr>
        <sz val="7"/>
        <color theme="1"/>
        <rFont val="Times New Roman"/>
        <family val="1"/>
      </rPr>
      <t xml:space="preserve">      </t>
    </r>
    <r>
      <rPr>
        <sz val="12"/>
        <color theme="1"/>
        <rFont val="Times New Roman"/>
        <family val="1"/>
      </rPr>
      <t>Which best describes the likely distribution shape for Section A?</t>
    </r>
  </si>
  <si>
    <t>A.     Skewed right</t>
  </si>
  <si>
    <t>B.     Normal</t>
  </si>
  <si>
    <t>C.     Uniform</t>
  </si>
  <si>
    <t>D.     Skewed left</t>
  </si>
  <si>
    <r>
      <t>10.</t>
    </r>
    <r>
      <rPr>
        <sz val="7"/>
        <color theme="1"/>
        <rFont val="Times New Roman"/>
        <family val="1"/>
      </rPr>
      <t xml:space="preserve">  </t>
    </r>
    <r>
      <rPr>
        <sz val="12"/>
        <color theme="1"/>
        <rFont val="Times New Roman"/>
        <family val="1"/>
      </rPr>
      <t xml:space="preserve">Which of the following statements is </t>
    </r>
    <r>
      <rPr>
        <b/>
        <u/>
        <sz val="12"/>
        <color theme="1"/>
        <rFont val="Times New Roman"/>
        <family val="1"/>
      </rPr>
      <t>true</t>
    </r>
    <r>
      <rPr>
        <sz val="12"/>
        <color theme="1"/>
        <rFont val="Times New Roman"/>
        <family val="1"/>
      </rPr>
      <t xml:space="preserve"> concerning this situation of exam scores?</t>
    </r>
  </si>
  <si>
    <t>A.       Section A has a larger interquartile range (IQR) than Section B</t>
  </si>
  <si>
    <t>B.      Section A has a larger median than Section B</t>
  </si>
  <si>
    <t>C.       Section A has a larger maximum than Section B</t>
  </si>
  <si>
    <t>D.      Section A has a smaller Q3 than Section B</t>
  </si>
  <si>
    <r>
      <t>11.</t>
    </r>
    <r>
      <rPr>
        <sz val="7"/>
        <color theme="1"/>
        <rFont val="Times New Roman"/>
        <family val="1"/>
      </rPr>
      <t xml:space="preserve">  </t>
    </r>
    <r>
      <rPr>
        <sz val="12"/>
        <color theme="1"/>
        <rFont val="Times New Roman"/>
        <family val="1"/>
      </rPr>
      <t xml:space="preserve">In a random flock of thirty birds, at least three are found to be juvenile. What is the </t>
    </r>
    <r>
      <rPr>
        <b/>
        <u/>
        <sz val="12"/>
        <color theme="1"/>
        <rFont val="Times New Roman"/>
        <family val="1"/>
      </rPr>
      <t>complement</t>
    </r>
    <r>
      <rPr>
        <sz val="12"/>
        <color theme="1"/>
        <rFont val="Times New Roman"/>
        <family val="1"/>
      </rPr>
      <t xml:space="preserve"> of this description?</t>
    </r>
  </si>
  <si>
    <t>A.       Exactly twenty-seven birds are found to be juvenile.</t>
  </si>
  <si>
    <t>B.      Three or fewer birds are juvenile.</t>
  </si>
  <si>
    <t>C.       Fewer than three birds are juvenile.</t>
  </si>
  <si>
    <t>D.      More than three birds are juvenile.</t>
  </si>
  <si>
    <r>
      <t>12.</t>
    </r>
    <r>
      <rPr>
        <sz val="7"/>
        <color theme="1"/>
        <rFont val="Times New Roman"/>
        <family val="1"/>
      </rPr>
      <t xml:space="preserve">  </t>
    </r>
    <r>
      <rPr>
        <sz val="12"/>
        <color theme="1"/>
        <rFont val="Times New Roman"/>
        <family val="1"/>
      </rPr>
      <t>If</t>
    </r>
  </si>
  <si>
    <r>
      <t xml:space="preserve"> which one of the following statements is </t>
    </r>
    <r>
      <rPr>
        <b/>
        <u/>
        <sz val="12"/>
        <color theme="1"/>
        <rFont val="Times New Roman"/>
        <family val="1"/>
      </rPr>
      <t>true</t>
    </r>
    <r>
      <rPr>
        <sz val="12"/>
        <color theme="1"/>
        <rFont val="Times New Roman"/>
        <family val="1"/>
      </rPr>
      <t>?</t>
    </r>
  </si>
  <si>
    <t>A.       Event A is impossible</t>
  </si>
  <si>
    <t>B.      The probability of the complement of A is 0.25</t>
  </si>
  <si>
    <t>C.       The probability of event A happening twice in a row (with replacement) is 1.50.</t>
  </si>
  <si>
    <t>D.      Event A is unlikely</t>
  </si>
  <si>
    <r>
      <t>Problems 13 and 14</t>
    </r>
    <r>
      <rPr>
        <sz val="12"/>
        <color theme="1"/>
        <rFont val="Times New Roman"/>
        <family val="1"/>
      </rPr>
      <t xml:space="preserve"> refer to the following table:</t>
    </r>
  </si>
  <si>
    <t xml:space="preserve">A local university tracks the number of books required relative to each course offered during fall and spring semesters.  The table below shows the probability distribution for the number of books (x) required by the various courses. </t>
  </si>
  <si>
    <t>Number of books (x)</t>
  </si>
  <si>
    <t>Probability</t>
  </si>
  <si>
    <t>?</t>
  </si>
  <si>
    <r>
      <t>13.</t>
    </r>
    <r>
      <rPr>
        <sz val="7"/>
        <color theme="1"/>
        <rFont val="Times New Roman"/>
        <family val="1"/>
      </rPr>
      <t xml:space="preserve">  </t>
    </r>
    <r>
      <rPr>
        <sz val="12"/>
        <color theme="1"/>
        <rFont val="Times New Roman"/>
        <family val="1"/>
      </rPr>
      <t>Determine the probability that a randomly selected course will require three books so that this data set represents a complete probability distribution.</t>
    </r>
  </si>
  <si>
    <t>A.       0.109</t>
  </si>
  <si>
    <t>B.      0.081</t>
  </si>
  <si>
    <t>C.       0.223</t>
  </si>
  <si>
    <t>D.      0.891</t>
  </si>
  <si>
    <t>14.  Determine the expected number (mean) of books required.</t>
  </si>
  <si>
    <t>A.       0.200</t>
  </si>
  <si>
    <t>B.       0.223</t>
  </si>
  <si>
    <t>C.       1.599</t>
  </si>
  <si>
    <t>D.       3.000</t>
  </si>
  <si>
    <r>
      <t>15.</t>
    </r>
    <r>
      <rPr>
        <sz val="7"/>
        <color theme="1"/>
        <rFont val="Times New Roman"/>
        <family val="1"/>
      </rPr>
      <t xml:space="preserve">  </t>
    </r>
  </si>
  <si>
    <t>In your pocket you have six $1 bills, three $10 bills, two $20 bills, and one $100 bill. The bills are separate and randomly mixed in your pocket 
(not specifically ordered).  You reach into your pocket and blindly grab two bills.  How can one compute the probability of pulling out the exact correct amount to purchase a $40 item?</t>
  </si>
  <si>
    <t xml:space="preserve">A.       </t>
  </si>
  <si>
    <t xml:space="preserve">B.      </t>
  </si>
  <si>
    <t xml:space="preserve">C.       </t>
  </si>
  <si>
    <t xml:space="preserve">D.      </t>
  </si>
  <si>
    <r>
      <t>16.</t>
    </r>
    <r>
      <rPr>
        <sz val="7"/>
        <color theme="1"/>
        <rFont val="Times New Roman"/>
        <family val="1"/>
      </rPr>
      <t xml:space="preserve">  </t>
    </r>
  </si>
  <si>
    <t xml:space="preserve">At a certain resort island in the South Pacific, rain falls at some time during 65% of the days in a year (assume each day has equal likelihood of rain). What is the probability that it never rains during your scheduled three day visit to the island?
</t>
  </si>
  <si>
    <t>A.       0.043</t>
  </si>
  <si>
    <t>B.       0.125</t>
  </si>
  <si>
    <t>C.       0.275</t>
  </si>
  <si>
    <t>D.       1.050</t>
  </si>
  <si>
    <r>
      <t>17.</t>
    </r>
    <r>
      <rPr>
        <sz val="7"/>
        <color theme="1"/>
        <rFont val="Times New Roman"/>
        <family val="1"/>
      </rPr>
      <t xml:space="preserve">  </t>
    </r>
  </si>
  <si>
    <t xml:space="preserve">Assume that random guesses are made for 25 multiple choice questions on an SAT with probability of successfully guessing the right answer 0.30. Find the probability that the number of correct answers is less than 12 (This problem meets all the requirements of a binomial situation.)
</t>
  </si>
  <si>
    <t>A.       0.956</t>
  </si>
  <si>
    <t>B.       0.903</t>
  </si>
  <si>
    <t>C.       0.856</t>
  </si>
  <si>
    <t>D.       0.778</t>
  </si>
  <si>
    <r>
      <t>Problems 18 – 24</t>
    </r>
    <r>
      <rPr>
        <sz val="12"/>
        <color theme="1"/>
        <rFont val="Times New Roman"/>
        <family val="1"/>
      </rPr>
      <t xml:space="preserve"> refer to the following distribution:</t>
    </r>
  </si>
  <si>
    <t xml:space="preserve">The heights of adult men are normally distributed with a mean of 69 inches and a standard deviation of 2.8 inches. </t>
  </si>
  <si>
    <r>
      <t>18.</t>
    </r>
    <r>
      <rPr>
        <sz val="7"/>
        <color theme="1"/>
        <rFont val="Times New Roman"/>
        <family val="1"/>
      </rPr>
      <t xml:space="preserve">  </t>
    </r>
    <r>
      <rPr>
        <sz val="12"/>
        <color theme="1"/>
        <rFont val="Times New Roman"/>
        <family val="1"/>
      </rPr>
      <t>What is the z-score that corresponds to a height of 73 inches?</t>
    </r>
  </si>
  <si>
    <t>A.       -1.43</t>
  </si>
  <si>
    <t>B.        1.43</t>
  </si>
  <si>
    <t>C.       48.36</t>
  </si>
  <si>
    <t>D.      -48.36</t>
  </si>
  <si>
    <r>
      <t>19.</t>
    </r>
    <r>
      <rPr>
        <sz val="7"/>
        <color theme="1"/>
        <rFont val="Times New Roman"/>
        <family val="1"/>
      </rPr>
      <t xml:space="preserve">  </t>
    </r>
    <r>
      <rPr>
        <sz val="12"/>
        <color theme="1"/>
        <rFont val="Times New Roman"/>
        <family val="1"/>
      </rPr>
      <t>What symmetric interval about the mean will contain approximately 99.7% of the heights?</t>
    </r>
  </si>
  <si>
    <t>A.       61.3 to 76.7</t>
  </si>
  <si>
    <t>B.       60.7 to 77.3</t>
  </si>
  <si>
    <t>C.       66.4 to 77.6</t>
  </si>
  <si>
    <t>D.       64.2 to 69.4</t>
  </si>
  <si>
    <r>
      <t>20.</t>
    </r>
    <r>
      <rPr>
        <sz val="7"/>
        <color theme="1"/>
        <rFont val="Times New Roman"/>
        <family val="1"/>
      </rPr>
      <t xml:space="preserve">  </t>
    </r>
    <r>
      <rPr>
        <sz val="12"/>
        <color theme="1"/>
        <rFont val="Times New Roman"/>
        <family val="1"/>
      </rPr>
      <t>What is the probability of randomly selecting one male whose average height is at most 71 inches tall?</t>
    </r>
  </si>
  <si>
    <t>A.      0.1987</t>
  </si>
  <si>
    <t>B.      0.6914</t>
  </si>
  <si>
    <t>C.      0.7625</t>
  </si>
  <si>
    <t>D.      0.3222</t>
  </si>
  <si>
    <r>
      <t>21.</t>
    </r>
    <r>
      <rPr>
        <sz val="7"/>
        <color theme="1"/>
        <rFont val="Times New Roman"/>
        <family val="1"/>
      </rPr>
      <t xml:space="preserve">  </t>
    </r>
    <r>
      <rPr>
        <sz val="12"/>
        <color theme="1"/>
        <rFont val="Times New Roman"/>
        <family val="1"/>
      </rPr>
      <t>Which height is at the 72</t>
    </r>
    <r>
      <rPr>
        <vertAlign val="superscript"/>
        <sz val="12"/>
        <color theme="1"/>
        <rFont val="Times New Roman"/>
        <family val="1"/>
      </rPr>
      <t>th</t>
    </r>
    <r>
      <rPr>
        <sz val="12"/>
        <color theme="1"/>
        <rFont val="Times New Roman"/>
        <family val="1"/>
      </rPr>
      <t xml:space="preserve"> percentile (rounded to the nearest whole number)?</t>
    </r>
  </si>
  <si>
    <t>A.      66</t>
  </si>
  <si>
    <t>B.      67</t>
  </si>
  <si>
    <t>C.      69</t>
  </si>
  <si>
    <t>D.      71</t>
  </si>
  <si>
    <r>
      <t>22.</t>
    </r>
    <r>
      <rPr>
        <sz val="7"/>
        <color theme="1"/>
        <rFont val="Times New Roman"/>
        <family val="1"/>
      </rPr>
      <t xml:space="preserve">  </t>
    </r>
    <r>
      <rPr>
        <sz val="12"/>
        <color theme="1"/>
        <rFont val="Times New Roman"/>
        <family val="1"/>
      </rPr>
      <t>What percentage of heights are between 64 inches and 70 inches?</t>
    </r>
  </si>
  <si>
    <t>A.      60%</t>
  </si>
  <si>
    <t>B.      70%</t>
  </si>
  <si>
    <t>C.      75%</t>
  </si>
  <si>
    <t>D.      85%</t>
  </si>
  <si>
    <r>
      <t>23.</t>
    </r>
    <r>
      <rPr>
        <sz val="7"/>
        <color theme="1"/>
        <rFont val="Times New Roman"/>
        <family val="1"/>
      </rPr>
      <t xml:space="preserve">  </t>
    </r>
    <r>
      <rPr>
        <sz val="12"/>
        <color theme="1"/>
        <rFont val="Times New Roman"/>
        <family val="1"/>
      </rPr>
      <t xml:space="preserve">Suppose random samples of 33 male heights are selected repeatedly from the population. What is the mean and standard deviation for the </t>
    </r>
    <r>
      <rPr>
        <i/>
        <sz val="12"/>
        <color theme="1"/>
        <rFont val="Times New Roman"/>
        <family val="1"/>
      </rPr>
      <t>sampling distribution</t>
    </r>
    <r>
      <rPr>
        <sz val="12"/>
        <color theme="1"/>
        <rFont val="Times New Roman"/>
        <family val="1"/>
      </rPr>
      <t xml:space="preserve"> of sample means?</t>
    </r>
  </si>
  <si>
    <t>A.       Mean = 69, SD = 2.8</t>
  </si>
  <si>
    <t>B.      Mean = 69, SD = 0.49</t>
  </si>
  <si>
    <t>C.       Mean = 69, SD = 0.08</t>
  </si>
  <si>
    <t>D.      Mean = 12, SD = 0.52</t>
  </si>
  <si>
    <r>
      <t>24.</t>
    </r>
    <r>
      <rPr>
        <sz val="7"/>
        <color theme="1"/>
        <rFont val="Times New Roman"/>
        <family val="1"/>
      </rPr>
      <t xml:space="preserve">  </t>
    </r>
    <r>
      <rPr>
        <sz val="12"/>
        <color theme="1"/>
        <rFont val="Times New Roman"/>
        <family val="1"/>
      </rPr>
      <t>What is the probability of randomly selecting 36 males whose average height is at least 70 inches?</t>
    </r>
  </si>
  <si>
    <t>A.      0.0003</t>
  </si>
  <si>
    <t>B.      0.9995</t>
  </si>
  <si>
    <t>C.      0.0161</t>
  </si>
  <si>
    <t>D.      0.1957</t>
  </si>
  <si>
    <r>
      <t xml:space="preserve">Problems 25 – 27 </t>
    </r>
    <r>
      <rPr>
        <sz val="12"/>
        <color theme="1"/>
        <rFont val="Times New Roman"/>
        <family val="1"/>
      </rPr>
      <t>refer to the following situation:</t>
    </r>
  </si>
  <si>
    <t xml:space="preserve">Suppose you want to determine the average home run percentage for the Royals baseball team. You randomly select 25 players from Royals history and determine that the mean number of home runs per year is 6.56.   </t>
  </si>
  <si>
    <r>
      <t xml:space="preserve">      25.</t>
    </r>
    <r>
      <rPr>
        <sz val="7"/>
        <color theme="1"/>
        <rFont val="Times New Roman"/>
        <family val="1"/>
      </rPr>
      <t xml:space="preserve">  </t>
    </r>
    <r>
      <rPr>
        <sz val="12"/>
        <color theme="1"/>
        <rFont val="Times New Roman"/>
        <family val="1"/>
      </rPr>
      <t xml:space="preserve">Compute a 98% confidence interval for the mean home run percentage, given that the </t>
    </r>
    <r>
      <rPr>
        <u/>
        <sz val="12"/>
        <color theme="1"/>
        <rFont val="Times New Roman"/>
        <family val="1"/>
      </rPr>
      <t>sample</t>
    </r>
    <r>
      <rPr>
        <sz val="12"/>
        <color theme="1"/>
        <rFont val="Times New Roman"/>
        <family val="1"/>
      </rPr>
      <t xml:space="preserve"> standard deviation was </t>
    </r>
  </si>
  <si>
    <t>A.      6.56 ± 1.48</t>
  </si>
  <si>
    <t>B.      2.33 ± 1.48</t>
  </si>
  <si>
    <t>C.      6.56 ± 1.16</t>
  </si>
  <si>
    <t>D.      2.33 ± 1.16</t>
  </si>
  <si>
    <r>
      <t xml:space="preserve">     26.</t>
    </r>
    <r>
      <rPr>
        <sz val="7"/>
        <color theme="1"/>
        <rFont val="Times New Roman"/>
        <family val="1"/>
      </rPr>
      <t xml:space="preserve">  </t>
    </r>
    <r>
      <rPr>
        <sz val="12"/>
        <color theme="1"/>
        <rFont val="Times New Roman"/>
        <family val="1"/>
      </rPr>
      <t xml:space="preserve">Assume the </t>
    </r>
    <r>
      <rPr>
        <u/>
        <sz val="12"/>
        <color theme="1"/>
        <rFont val="Times New Roman"/>
        <family val="1"/>
      </rPr>
      <t>population</t>
    </r>
    <r>
      <rPr>
        <sz val="12"/>
        <color theme="1"/>
        <rFont val="Times New Roman"/>
        <family val="1"/>
      </rPr>
      <t xml:space="preserve"> standard deviation is estimated to be </t>
    </r>
  </si>
  <si>
    <t xml:space="preserve">      What is the sample size needed to obtain a margin of error of 1.3 with 95% confidence?</t>
  </si>
  <si>
    <t xml:space="preserve">A.       21    </t>
  </si>
  <si>
    <t xml:space="preserve">B.       22     </t>
  </si>
  <si>
    <t>C.       23</t>
  </si>
  <si>
    <t xml:space="preserve">D.       24   </t>
  </si>
  <si>
    <r>
      <t>27.</t>
    </r>
    <r>
      <rPr>
        <sz val="7"/>
        <color theme="1"/>
        <rFont val="Times New Roman"/>
        <family val="1"/>
      </rPr>
      <t xml:space="preserve">  </t>
    </r>
    <r>
      <rPr>
        <sz val="12"/>
        <color theme="1"/>
        <rFont val="Times New Roman"/>
        <family val="1"/>
      </rPr>
      <t xml:space="preserve">Consider the situation given in Problem #26. Which of the following would produce a confidence interval with a </t>
    </r>
    <r>
      <rPr>
        <u/>
        <sz val="12"/>
        <color theme="1"/>
        <rFont val="Times New Roman"/>
        <family val="1"/>
      </rPr>
      <t>smaller</t>
    </r>
    <r>
      <rPr>
        <sz val="12"/>
        <color theme="1"/>
        <rFont val="Times New Roman"/>
        <family val="1"/>
      </rPr>
      <t xml:space="preserve"> margin of error?</t>
    </r>
  </si>
  <si>
    <t>A.       Using a confidence level of 90%</t>
  </si>
  <si>
    <t>B.       Using a smaller estimate for σ</t>
  </si>
  <si>
    <t>C.       Using a larger sample size</t>
  </si>
  <si>
    <t>D.       All of the above a-c</t>
  </si>
  <si>
    <r>
      <t>28.</t>
    </r>
    <r>
      <rPr>
        <sz val="7"/>
        <color theme="1"/>
        <rFont val="Times New Roman"/>
        <family val="1"/>
      </rPr>
      <t xml:space="preserve">  </t>
    </r>
    <r>
      <rPr>
        <sz val="12"/>
        <color theme="1"/>
        <rFont val="Times New Roman"/>
        <family val="1"/>
      </rPr>
      <t xml:space="preserve">Which of the following statements is </t>
    </r>
    <r>
      <rPr>
        <b/>
        <u/>
        <sz val="12"/>
        <color theme="1"/>
        <rFont val="Times New Roman"/>
        <family val="1"/>
      </rPr>
      <t>true</t>
    </r>
    <r>
      <rPr>
        <sz val="12"/>
        <color theme="1"/>
        <rFont val="Times New Roman"/>
        <family val="1"/>
      </rPr>
      <t>?</t>
    </r>
  </si>
  <si>
    <t>A.       The Central Limit Theorem states that a sampling distribution will not have the same shape as the population distribution from which it is taken.</t>
  </si>
  <si>
    <t>B.       The Central Limit Theorem states that the standard deviation of a sampling distribution of means (with n&gt;1)</t>
  </si>
  <si>
    <t xml:space="preserve"> will have a larger standard deviation than the population distribution from which it is taken.</t>
  </si>
  <si>
    <t>C.       The Central Limit Theorem states that the mean of a sampling distribution of means will have the same mean as the population distribution from which it is taken.</t>
  </si>
  <si>
    <t>D.       None of a-c is true.</t>
  </si>
  <si>
    <r>
      <t>29.</t>
    </r>
    <r>
      <rPr>
        <sz val="7"/>
        <color theme="1"/>
        <rFont val="Times New Roman"/>
        <family val="1"/>
      </rPr>
      <t xml:space="preserve">  </t>
    </r>
    <r>
      <rPr>
        <sz val="12"/>
        <color theme="1"/>
        <rFont val="Times New Roman"/>
        <family val="1"/>
      </rPr>
      <t xml:space="preserve">If your population is normally distributed, which of the following statements regarding confidence intervals of population means is </t>
    </r>
    <r>
      <rPr>
        <b/>
        <u/>
        <sz val="12"/>
        <color theme="1"/>
        <rFont val="Times New Roman"/>
        <family val="1"/>
      </rPr>
      <t>always false</t>
    </r>
    <r>
      <rPr>
        <sz val="12"/>
        <color theme="1"/>
        <rFont val="Times New Roman"/>
        <family val="1"/>
      </rPr>
      <t>?</t>
    </r>
  </si>
  <si>
    <t>A.       When         is known, we use the critical value t.</t>
  </si>
  <si>
    <t>B.      When              we use the critical value t.</t>
  </si>
  <si>
    <t>C.       When              we use the critical value z.</t>
  </si>
  <si>
    <t>D.      None of a-c is always false.</t>
  </si>
  <si>
    <r>
      <t>30.</t>
    </r>
    <r>
      <rPr>
        <sz val="7"/>
        <color theme="1"/>
        <rFont val="Times New Roman"/>
        <family val="1"/>
      </rPr>
      <t xml:space="preserve">  </t>
    </r>
    <r>
      <rPr>
        <sz val="12"/>
        <color theme="1"/>
        <rFont val="Times New Roman"/>
        <family val="1"/>
      </rPr>
      <t xml:space="preserve">POPT Popcorn is trying to determine the probability that the kernels of popcorn will pop, with the maximum error of 2.5%. How many kernels must be sampled to meet this requirement at the 90% confidence level if there is a preliminary estimate of </t>
    </r>
  </si>
  <si>
    <t xml:space="preserve"> is 34%?</t>
  </si>
  <si>
    <t>A.       1537</t>
  </si>
  <si>
    <t>B.       15</t>
  </si>
  <si>
    <t>C.       1083</t>
  </si>
  <si>
    <t>D.       972</t>
  </si>
  <si>
    <r>
      <t>31.</t>
    </r>
    <r>
      <rPr>
        <sz val="7"/>
        <color theme="1"/>
        <rFont val="Times New Roman"/>
        <family val="1"/>
      </rPr>
      <t xml:space="preserve">  </t>
    </r>
    <r>
      <rPr>
        <sz val="12"/>
        <color theme="1"/>
        <rFont val="Times New Roman"/>
        <family val="1"/>
      </rPr>
      <t xml:space="preserve">In a marketing survey, a random sample of 800 shoppers revealed that 625 remained loyal to their favorite supermarkets during the past year. Find a 99% confidence interval for the percentage of people who will remain loyal to their supermarket.   </t>
    </r>
  </si>
  <si>
    <r>
      <t>32.</t>
    </r>
    <r>
      <rPr>
        <sz val="7"/>
        <color theme="1"/>
        <rFont val="Times New Roman"/>
        <family val="1"/>
      </rPr>
      <t xml:space="preserve">  </t>
    </r>
    <r>
      <rPr>
        <sz val="12"/>
        <color theme="1"/>
        <rFont val="Times New Roman"/>
        <family val="1"/>
      </rPr>
      <t/>
    </r>
  </si>
  <si>
    <t xml:space="preserve">City officials in Los Angles believe that it takes workers in their city, on average, less than or equal 45 minutes to drive home from work. Which of the following gives the proper null hypothesis to test the claim that the average length of time for workers in LA to drive home from work is at most 45 minutes?
</t>
  </si>
  <si>
    <r>
      <t xml:space="preserve">    33.</t>
    </r>
    <r>
      <rPr>
        <sz val="7"/>
        <rFont val="Times New Roman"/>
        <family val="1"/>
      </rPr>
      <t xml:space="preserve">          </t>
    </r>
    <r>
      <rPr>
        <sz val="12"/>
        <rFont val="Times New Roman"/>
        <family val="1"/>
      </rPr>
      <t>It is claimed that the national average for the price of gasoline is $2.96 per gallon. A sample of 25 gas stations in Hays yielded a sample mean of $2.74, and it is known that national standard deviation</t>
    </r>
  </si>
  <si>
    <t>Compute the test statistic for this test</t>
  </si>
  <si>
    <t>A.       -1.618</t>
  </si>
  <si>
    <t>B.       -2.396</t>
  </si>
  <si>
    <t>C.       -2.251</t>
  </si>
  <si>
    <t>D.       -1.00</t>
  </si>
  <si>
    <r>
      <t>34.</t>
    </r>
    <r>
      <rPr>
        <sz val="7"/>
        <color theme="1"/>
        <rFont val="Times New Roman"/>
        <family val="1"/>
      </rPr>
      <t xml:space="preserve">  </t>
    </r>
  </si>
  <si>
    <t xml:space="preserve">The National Institute on Alcohol Abuse and Alcoholism reported that 38.7% of eight-graders had used alcohol. A random sample of 155 eighth-graders showed that 65 of them had used alcohol. To test the claim that at 1% significance level whether the population proportion has changed, compute the P value for this test.
</t>
  </si>
  <si>
    <t>A. 0.014</t>
  </si>
  <si>
    <t>B. 0.007</t>
  </si>
  <si>
    <t>C. 0.408</t>
  </si>
  <si>
    <t>D. 0.610</t>
  </si>
  <si>
    <r>
      <t>35.</t>
    </r>
    <r>
      <rPr>
        <sz val="7"/>
        <color theme="1"/>
        <rFont val="Times New Roman"/>
        <family val="1"/>
      </rPr>
      <t xml:space="preserve">  </t>
    </r>
    <r>
      <rPr>
        <sz val="12"/>
        <color theme="1"/>
        <rFont val="Times New Roman"/>
        <family val="1"/>
      </rPr>
      <t xml:space="preserve">Suppose for a particular hypothesis test, </t>
    </r>
    <r>
      <rPr>
        <sz val="12"/>
        <color theme="1"/>
        <rFont val="Symbol"/>
        <family val="1"/>
        <charset val="2"/>
      </rPr>
      <t>a</t>
    </r>
    <r>
      <rPr>
        <sz val="12"/>
        <color theme="1"/>
        <rFont val="Times New Roman"/>
        <family val="1"/>
      </rPr>
      <t xml:space="preserve"> = 0.055 and the P value = 0.05.  Which of the following statements is </t>
    </r>
    <r>
      <rPr>
        <b/>
        <u/>
        <sz val="12"/>
        <color theme="1"/>
        <rFont val="Times New Roman"/>
        <family val="1"/>
      </rPr>
      <t>TRUE</t>
    </r>
    <r>
      <rPr>
        <sz val="12"/>
        <color theme="1"/>
        <rFont val="Times New Roman"/>
        <family val="1"/>
      </rPr>
      <t>?</t>
    </r>
  </si>
  <si>
    <t>A. We reject the null hypothesis.</t>
  </si>
  <si>
    <t>B. We fail to reject the null hypothesis.</t>
  </si>
  <si>
    <t>C. The observed result is “unusual”.</t>
  </si>
  <si>
    <t>D. The computed test statistic, z, does fall in the shaded critical region of the tail in the normal curve.</t>
  </si>
  <si>
    <r>
      <t xml:space="preserve">      36. The slope of the least squares regression line is found to be -1.65.  Which of the following must be </t>
    </r>
    <r>
      <rPr>
        <b/>
        <u/>
        <sz val="12"/>
        <rFont val="Times New Roman"/>
        <family val="1"/>
      </rPr>
      <t>TRUE?</t>
    </r>
  </si>
  <si>
    <r>
      <t>A. The correlation coefficient r</t>
    </r>
    <r>
      <rPr>
        <sz val="12"/>
        <color theme="1"/>
        <rFont val="Calibri"/>
        <family val="2"/>
      </rPr>
      <t>≥</t>
    </r>
    <r>
      <rPr>
        <sz val="12"/>
        <color theme="1"/>
        <rFont val="Times New Roman"/>
        <family val="1"/>
      </rPr>
      <t>0</t>
    </r>
  </si>
  <si>
    <r>
      <t>B. The correlation coeffienct r</t>
    </r>
    <r>
      <rPr>
        <sz val="12"/>
        <color theme="1"/>
        <rFont val="Calibri"/>
        <family val="2"/>
      </rPr>
      <t>≤</t>
    </r>
    <r>
      <rPr>
        <sz val="12"/>
        <color theme="1"/>
        <rFont val="Times New Roman"/>
        <family val="1"/>
      </rPr>
      <t>0</t>
    </r>
  </si>
  <si>
    <r>
      <t>C. The intercept b</t>
    </r>
    <r>
      <rPr>
        <sz val="12"/>
        <color theme="1"/>
        <rFont val="Calibri"/>
        <family val="2"/>
      </rPr>
      <t>≤</t>
    </r>
    <r>
      <rPr>
        <sz val="12"/>
        <color theme="1"/>
        <rFont val="Times New Roman"/>
        <family val="1"/>
      </rPr>
      <t>0</t>
    </r>
  </si>
  <si>
    <r>
      <t>D. The intercept b</t>
    </r>
    <r>
      <rPr>
        <sz val="12"/>
        <color theme="1"/>
        <rFont val="Calibri"/>
        <family val="2"/>
      </rPr>
      <t>≥</t>
    </r>
    <r>
      <rPr>
        <sz val="12"/>
        <color theme="1"/>
        <rFont val="Times New Roman"/>
        <family val="1"/>
      </rPr>
      <t>0</t>
    </r>
  </si>
  <si>
    <r>
      <t xml:space="preserve">       37.</t>
    </r>
    <r>
      <rPr>
        <sz val="7"/>
        <color theme="1"/>
        <rFont val="Times New Roman"/>
        <family val="1"/>
      </rPr>
      <t xml:space="preserve">  </t>
    </r>
    <r>
      <rPr>
        <sz val="12"/>
        <color theme="1"/>
        <rFont val="Times New Roman"/>
        <family val="1"/>
      </rPr>
      <t xml:space="preserve">A correlation coefficient of </t>
    </r>
  </si>
  <si>
    <r>
      <t xml:space="preserve">between two quantitative variables </t>
    </r>
    <r>
      <rPr>
        <i/>
        <sz val="12"/>
        <color theme="1"/>
        <rFont val="Times New Roman"/>
        <family val="1"/>
      </rPr>
      <t>A</t>
    </r>
    <r>
      <rPr>
        <sz val="12"/>
        <color theme="1"/>
        <rFont val="Times New Roman"/>
        <family val="1"/>
      </rPr>
      <t xml:space="preserve"> and </t>
    </r>
    <r>
      <rPr>
        <i/>
        <sz val="12"/>
        <color theme="1"/>
        <rFont val="Times New Roman"/>
        <family val="1"/>
      </rPr>
      <t>B</t>
    </r>
    <r>
      <rPr>
        <sz val="12"/>
        <color theme="1"/>
        <rFont val="Times New Roman"/>
        <family val="1"/>
      </rPr>
      <t xml:space="preserve"> indicates that</t>
    </r>
  </si>
  <si>
    <t>A. As A increases, B tends to increase.</t>
  </si>
  <si>
    <t>B. Changes in A cause changes in B.</t>
  </si>
  <si>
    <t>C. As A increases, B tends to decrease.</t>
  </si>
  <si>
    <t>D. There is a very weak association between A and B, and change in A will not affect B.</t>
  </si>
  <si>
    <r>
      <t>38.</t>
    </r>
    <r>
      <rPr>
        <sz val="7"/>
        <color theme="1"/>
        <rFont val="Times New Roman"/>
        <family val="1"/>
      </rPr>
      <t xml:space="preserve">  </t>
    </r>
    <r>
      <rPr>
        <sz val="12"/>
        <color theme="1"/>
        <rFont val="Times New Roman"/>
        <family val="1"/>
      </rPr>
      <t>Of the scatterplot graphs below, which one represents the strong positive linear correlation?</t>
    </r>
  </si>
  <si>
    <t xml:space="preserve">A. </t>
  </si>
  <si>
    <r>
      <t xml:space="preserve">Problems 39 and 40 </t>
    </r>
    <r>
      <rPr>
        <sz val="12"/>
        <color theme="1"/>
        <rFont val="Times New Roman"/>
        <family val="1"/>
      </rPr>
      <t>refer to the following table:</t>
    </r>
  </si>
  <si>
    <t>The paired values represent the weights (carats) and prices (dollars) of randomly selected diamonds.</t>
  </si>
  <si>
    <t>Weight</t>
  </si>
  <si>
    <t>Price</t>
  </si>
  <si>
    <r>
      <t>39.</t>
    </r>
    <r>
      <rPr>
        <sz val="7"/>
        <color theme="1"/>
        <rFont val="Times New Roman"/>
        <family val="1"/>
      </rPr>
      <t xml:space="preserve">  </t>
    </r>
    <r>
      <rPr>
        <sz val="12"/>
        <color theme="1"/>
        <rFont val="Times New Roman"/>
        <family val="1"/>
      </rPr>
      <t>Compute the least squares regression line for predicted price of a diamond.</t>
    </r>
  </si>
  <si>
    <r>
      <t>40.</t>
    </r>
    <r>
      <rPr>
        <sz val="7"/>
        <color theme="1"/>
        <rFont val="Times New Roman"/>
        <family val="1"/>
      </rPr>
      <t xml:space="preserve">  </t>
    </r>
    <r>
      <rPr>
        <sz val="12"/>
        <color theme="1"/>
        <rFont val="Times New Roman"/>
        <family val="1"/>
      </rPr>
      <t>Calculate the correlation coefficient between the two variables.</t>
    </r>
  </si>
  <si>
    <t>A.      -0.7501</t>
  </si>
  <si>
    <t>B.       0.9501</t>
  </si>
  <si>
    <t>C.      -0.6671</t>
  </si>
  <si>
    <t>D.       0.9007</t>
  </si>
  <si>
    <t>Unit 3 Excel Guide--Templates for Hypothesis Testing--EXCEL 2016 or later</t>
  </si>
  <si>
    <t>You should use these templates to help you on your text/MyStatLab problems, activities, as well as with the set of practice problems.  These templates will be provided as below within the Excel sheet for use on the Unit 3 exam and on the final.  You will want to highlight the one you need, copy it to where you are working, and then change the values related to the labels in red to those in the situation you are analyzing. The other values in black will automatically calculate for you.  You must first recognize the correct test form you should use based on the information within the problem, then what each value represents, and finally draw proper conclusions based upon the resulting calculated values.</t>
  </si>
  <si>
    <t>Two-tailed Mean (sigma known)</t>
  </si>
  <si>
    <t>One-tailed Mean (sigma known)</t>
  </si>
  <si>
    <t>significance level (alpha)</t>
  </si>
  <si>
    <t>x-bar =</t>
  </si>
  <si>
    <t>mu, μ =</t>
  </si>
  <si>
    <t>sigma, σ =</t>
  </si>
  <si>
    <t>n =</t>
  </si>
  <si>
    <t>Left Tailed</t>
  </si>
  <si>
    <t>Rt. Tailed</t>
  </si>
  <si>
    <t>critical values are:</t>
  </si>
  <si>
    <t>and</t>
  </si>
  <si>
    <t>critical value is:</t>
  </si>
  <si>
    <t>or</t>
  </si>
  <si>
    <t>test statistic =</t>
  </si>
  <si>
    <t>P-value =</t>
  </si>
  <si>
    <t>Two-tailed Mean (sigma unknown)</t>
  </si>
  <si>
    <t>One-tailed Mean (sigma unknown)</t>
  </si>
  <si>
    <t>s =</t>
  </si>
  <si>
    <t>Two-tailed Proportion</t>
  </si>
  <si>
    <t>One-tailed Proportion</t>
  </si>
  <si>
    <t>p =</t>
  </si>
  <si>
    <t>x =</t>
  </si>
  <si>
    <t>q =</t>
  </si>
  <si>
    <t>p-hat =</t>
  </si>
  <si>
    <t xml:space="preserve">Two-tailed Standard Deviation </t>
  </si>
  <si>
    <t>One-tailed Standard Deviation</t>
  </si>
  <si>
    <t>σ=</t>
  </si>
  <si>
    <r>
      <t>s</t>
    </r>
    <r>
      <rPr>
        <vertAlign val="superscript"/>
        <sz val="10"/>
        <rFont val="Arial"/>
        <family val="2"/>
      </rPr>
      <t xml:space="preserve">2 </t>
    </r>
    <r>
      <rPr>
        <sz val="10"/>
        <rFont val="Arial"/>
        <family val="2"/>
      </rPr>
      <t>=</t>
    </r>
  </si>
  <si>
    <r>
      <t>σ</t>
    </r>
    <r>
      <rPr>
        <vertAlign val="superscript"/>
        <sz val="10"/>
        <rFont val="Tiger"/>
        <family val="1"/>
      </rPr>
      <t xml:space="preserve">2 </t>
    </r>
    <r>
      <rPr>
        <sz val="10"/>
        <rFont val="Tiger"/>
        <family val="1"/>
      </rPr>
      <t>=</t>
    </r>
  </si>
  <si>
    <t>Optional Bonus Section 12.3 Templates</t>
  </si>
  <si>
    <t>Two Large Samples -Two-tailed</t>
  </si>
  <si>
    <t xml:space="preserve">Two Large Samples -One-tailed </t>
  </si>
  <si>
    <t>Means Comparison -sigma known</t>
  </si>
  <si>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</si>
  <si>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r>
      <rPr>
        <sz val="11"/>
        <color rgb="FFFF0000"/>
        <rFont val="Calibri"/>
        <family val="2"/>
      </rPr>
      <t>≤</t>
    </r>
    <r>
      <rPr>
        <sz val="11"/>
        <color rgb="FFFF0000"/>
        <rFont val="Calibri"/>
        <family val="2"/>
        <scheme val="minor"/>
      </rPr>
      <t xml:space="preserve"> or </t>
    </r>
    <r>
      <rPr>
        <sz val="11"/>
        <color rgb="FFFF0000"/>
        <rFont val="Calibri"/>
        <family val="2"/>
      </rPr>
      <t>≥</t>
    </r>
  </si>
  <si>
    <t>alpha, α =</t>
  </si>
  <si>
    <t>Given info:</t>
  </si>
  <si>
    <t>From Sample #1</t>
  </si>
  <si>
    <t>From Sample #2</t>
  </si>
  <si>
    <t>σ =</t>
  </si>
  <si>
    <t>Pooled populations variance</t>
  </si>
  <si>
    <t>Pooled population  variance</t>
  </si>
  <si>
    <t>Right Tail</t>
  </si>
  <si>
    <t>Left Tail</t>
  </si>
  <si>
    <t>Two small Independent Samples -Two-tailed</t>
  </si>
  <si>
    <t xml:space="preserve">Two small Independent Samples -One-tailed </t>
  </si>
  <si>
    <t>Means Comparison -sigma unknown</t>
  </si>
  <si>
    <t>Pooled samples variance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</si>
</sst>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rgb="FFFF0000"/>
      <name val="Calibri"/>
      <family val="2"/>
      <scheme val="minor"/>
    </font>
    <font>
      <sz val="10"/>
      <color rgb="FFFF0000"/>
      <name val="Arial"/>
      <family val="2"/>
    </font>
    <font>
      <b/>
      <sz val="12"/>
      <color theme="1"/>
      <name val="Times New Roman"/>
      <family val="1"/>
    </font>
    <font>
      <sz val="10"/>
      <name val="Arial"/>
      <family val="2"/>
    </font>
    <font>
      <b/>
      <u/>
      <sz val="20"/>
      <name val="Times New Roman"/>
      <family val="1"/>
    </font>
    <font>
      <b/>
      <sz val="20"/>
      <name val="Arial"/>
      <family val="2"/>
    </font>
    <font>
      <b/>
      <sz val="14"/>
      <color theme="1"/>
      <name val="Times New Roman"/>
      <family val="1"/>
    </font>
    <font>
      <sz val="8"/>
      <color rgb="FFFF0000"/>
      <name val="Arial"/>
      <family val="2"/>
    </font>
    <font>
      <sz val="12"/>
      <color theme="1"/>
      <name val="Times New Roman"/>
      <family val="1"/>
    </font>
    <font>
      <sz val="12"/>
      <color rgb="FFFF0000"/>
      <name val="Times New Roman"/>
      <family val="1"/>
    </font>
    <font>
      <sz val="10"/>
      <color theme="1"/>
      <name val="Arial"/>
      <family val="2"/>
    </font>
    <font>
      <sz val="7"/>
      <color theme="1"/>
      <name val="Times New Roman"/>
      <family val="1"/>
    </font>
    <font>
      <b/>
      <sz val="12"/>
      <color rgb="FF000000"/>
      <name val="Times New Roman"/>
      <family val="1"/>
    </font>
    <font>
      <u/>
      <sz val="12"/>
      <color theme="1"/>
      <name val="Times New Roman"/>
      <family val="1"/>
    </font>
    <font>
      <vertAlign val="superscript"/>
      <sz val="12"/>
      <color theme="1"/>
      <name val="Times New Roman"/>
      <family val="1"/>
    </font>
    <font>
      <b/>
      <u/>
      <sz val="12"/>
      <color theme="1"/>
      <name val="Times New Roman"/>
      <family val="1"/>
    </font>
    <font>
      <i/>
      <sz val="12"/>
      <color theme="1"/>
      <name val="Times New Roman"/>
      <family val="1"/>
    </font>
    <font>
      <sz val="11"/>
      <color theme="1"/>
      <name val="Symbol"/>
      <family val="1"/>
      <charset val="2"/>
    </font>
    <font>
      <sz val="11"/>
      <name val="Calibri"/>
      <family val="2"/>
      <scheme val="minor"/>
    </font>
    <font>
      <sz val="12"/>
      <name val="Times New Roman"/>
      <family val="1"/>
    </font>
    <font>
      <sz val="7"/>
      <name val="Times New Roman"/>
      <family val="1"/>
    </font>
    <font>
      <sz val="10"/>
      <color indexed="10"/>
      <name val="Arial"/>
      <family val="2"/>
    </font>
    <font>
      <b/>
      <sz val="10"/>
      <name val="Arial"/>
      <family val="2"/>
    </font>
    <font>
      <sz val="12"/>
      <color theme="1"/>
      <name val="Symbol"/>
      <family val="1"/>
      <charset val="2"/>
    </font>
    <font>
      <b/>
      <u/>
      <sz val="12"/>
      <name val="Times New Roman"/>
      <family val="1"/>
    </font>
    <font>
      <sz val="12"/>
      <color theme="1"/>
      <name val="Calibri"/>
      <family val="2"/>
    </font>
    <font>
      <b/>
      <i/>
      <sz val="12"/>
      <color theme="1"/>
      <name val="Times New Roman"/>
      <family val="1"/>
    </font>
    <font>
      <sz val="4"/>
      <color theme="1"/>
      <name val="Times New Roman"/>
      <family val="1"/>
    </font>
    <font>
      <sz val="12"/>
      <color rgb="FF000000"/>
      <name val="Times New Roman"/>
      <family val="1"/>
    </font>
    <font>
      <sz val="10"/>
      <color indexed="10"/>
      <name val="Tiger"/>
      <family val="1"/>
    </font>
    <font>
      <vertAlign val="superscript"/>
      <sz val="10"/>
      <name val="Arial"/>
      <family val="2"/>
    </font>
    <font>
      <sz val="10"/>
      <name val="Tiger"/>
      <family val="1"/>
    </font>
    <font>
      <vertAlign val="superscript"/>
      <sz val="10"/>
      <name val="Tiger"/>
      <family val="1"/>
    </font>
    <font>
      <b/>
      <sz val="12"/>
      <name val="Arial"/>
      <family val="2"/>
    </font>
    <font>
      <vertAlign val="subscript"/>
      <sz val="11"/>
      <color rgb="FFFF0000"/>
      <name val="Calibri"/>
      <family val="2"/>
      <scheme val="minor"/>
    </font>
    <font>
      <sz val="11"/>
      <color rgb="FFFF0000"/>
      <name val="Calibri"/>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style="medium">
        <color indexed="64"/>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top style="thin">
        <color theme="2" tint="-9.9978637043366805E-2"/>
      </top>
      <bottom style="thin">
        <color theme="2" tint="-9.9978637043366805E-2"/>
      </bottom>
      <diagonal/>
    </border>
    <border>
      <left style="thin">
        <color indexed="64"/>
      </left>
      <right style="thin">
        <color indexed="64"/>
      </right>
      <top style="thin">
        <color indexed="64"/>
      </top>
      <bottom style="thin">
        <color indexed="64"/>
      </bottom>
      <diagonal/>
    </border>
    <border>
      <left/>
      <right style="thin">
        <color theme="2" tint="-9.9978637043366805E-2"/>
      </right>
      <top style="thin">
        <color theme="2" tint="-9.9978637043366805E-2"/>
      </top>
      <bottom style="thin">
        <color theme="2" tint="-9.9978637043366805E-2"/>
      </bottom>
      <diagonal/>
    </border>
    <border>
      <left style="thin">
        <color indexed="64"/>
      </left>
      <right style="thin">
        <color indexed="64"/>
      </right>
      <top style="thin">
        <color indexed="64"/>
      </top>
      <bottom style="medium">
        <color indexed="64"/>
      </bottom>
      <diagonal/>
    </border>
    <border>
      <left/>
      <right/>
      <top style="thin">
        <color theme="2" tint="-9.9978637043366805E-2"/>
      </top>
      <bottom style="thin">
        <color theme="2" tint="-9.9978637043366805E-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top/>
      <bottom style="thin">
        <color indexed="64"/>
      </bottom>
      <diagonal/>
    </border>
    <border>
      <left/>
      <right/>
      <top/>
      <bottom style="thin">
        <color auto="1"/>
      </bottom>
      <diagonal/>
    </border>
    <border>
      <left/>
      <right style="medium">
        <color indexed="64"/>
      </right>
      <top/>
      <bottom style="thin">
        <color indexed="64"/>
      </bottom>
      <diagonal/>
    </border>
  </borders>
  <cellStyleXfs count="3">
    <xf numFmtId="0" fontId="0" fillId="0" borderId="0"/>
    <xf numFmtId="9" fontId="4" fillId="0" borderId="0" applyFont="0" applyFill="0" applyBorder="0" applyAlignment="0" applyProtection="0"/>
    <xf numFmtId="0" fontId="4" fillId="0" borderId="0"/>
  </cellStyleXfs>
  <cellXfs count="126">
    <xf numFmtId="0" fontId="0" fillId="0" borderId="0" xfId="0"/>
    <xf numFmtId="0" fontId="2" fillId="2" borderId="1" xfId="0" applyFont="1" applyFill="1" applyBorder="1"/>
    <xf numFmtId="0" fontId="0" fillId="2" borderId="1" xfId="0" applyFill="1" applyBorder="1" applyAlignment="1">
      <alignment horizontal="center"/>
    </xf>
    <xf numFmtId="0" fontId="3" fillId="2" borderId="1" xfId="0" applyFont="1" applyFill="1" applyBorder="1" applyAlignment="1">
      <alignment horizontal="center" vertical="center"/>
    </xf>
    <xf numFmtId="0" fontId="0" fillId="2" borderId="1" xfId="0" applyFill="1" applyBorder="1"/>
    <xf numFmtId="1" fontId="2" fillId="2" borderId="1" xfId="1" applyNumberFormat="1" applyFont="1" applyFill="1" applyBorder="1"/>
    <xf numFmtId="49" fontId="5" fillId="2" borderId="1" xfId="2" applyNumberFormat="1" applyFont="1" applyFill="1" applyBorder="1" applyAlignment="1"/>
    <xf numFmtId="0" fontId="6" fillId="2" borderId="1" xfId="2" applyFont="1" applyFill="1" applyBorder="1" applyAlignment="1"/>
    <xf numFmtId="0" fontId="4" fillId="2" borderId="1" xfId="2" applyFont="1" applyFill="1" applyBorder="1"/>
    <xf numFmtId="0" fontId="4" fillId="2" borderId="1" xfId="2" applyFont="1" applyFill="1" applyBorder="1" applyAlignment="1"/>
    <xf numFmtId="9" fontId="2" fillId="2" borderId="1" xfId="1" applyFont="1" applyFill="1" applyBorder="1"/>
    <xf numFmtId="0" fontId="7" fillId="2" borderId="1" xfId="0" applyFont="1" applyFill="1" applyBorder="1"/>
    <xf numFmtId="0" fontId="8" fillId="2" borderId="1" xfId="0" applyFont="1" applyFill="1" applyBorder="1" applyAlignment="1">
      <alignment vertical="top" wrapText="1"/>
    </xf>
    <xf numFmtId="0" fontId="9" fillId="2" borderId="1" xfId="0" applyFont="1" applyFill="1" applyBorder="1" applyAlignment="1">
      <alignment horizontal="left" vertical="top" wrapText="1"/>
    </xf>
    <xf numFmtId="0" fontId="2" fillId="2" borderId="1" xfId="1" applyNumberFormat="1" applyFont="1" applyFill="1" applyBorder="1"/>
    <xf numFmtId="0" fontId="3" fillId="2" borderId="1" xfId="0" applyFont="1" applyFill="1" applyBorder="1" applyAlignment="1">
      <alignment horizontal="left" vertical="center"/>
    </xf>
    <xf numFmtId="0" fontId="11" fillId="2" borderId="2" xfId="0" applyFont="1" applyFill="1" applyBorder="1" applyAlignment="1">
      <alignment horizontal="center"/>
    </xf>
    <xf numFmtId="0" fontId="9" fillId="2" borderId="1" xfId="0" applyFont="1" applyFill="1" applyBorder="1" applyAlignment="1">
      <alignment horizontal="left" vertical="center" indent="2"/>
    </xf>
    <xf numFmtId="0" fontId="0" fillId="2" borderId="3" xfId="0" applyFill="1" applyBorder="1" applyAlignment="1">
      <alignment horizontal="center"/>
    </xf>
    <xf numFmtId="0" fontId="9" fillId="2" borderId="1" xfId="0" applyFont="1" applyFill="1" applyBorder="1" applyAlignment="1">
      <alignment horizontal="left" vertical="center"/>
    </xf>
    <xf numFmtId="0" fontId="9" fillId="2" borderId="1" xfId="0" applyFont="1" applyFill="1" applyBorder="1" applyAlignment="1">
      <alignment vertical="center"/>
    </xf>
    <xf numFmtId="0" fontId="11" fillId="2" borderId="1" xfId="0" applyFont="1" applyFill="1" applyBorder="1" applyAlignment="1">
      <alignment horizontal="center"/>
    </xf>
    <xf numFmtId="0" fontId="9" fillId="2" borderId="1" xfId="0" applyFont="1" applyFill="1" applyBorder="1" applyAlignment="1">
      <alignment horizontal="left" vertical="center" indent="5"/>
    </xf>
    <xf numFmtId="0" fontId="3" fillId="2" borderId="1" xfId="0" applyFont="1" applyFill="1" applyBorder="1" applyAlignment="1">
      <alignment vertical="center"/>
    </xf>
    <xf numFmtId="0" fontId="13" fillId="2" borderId="1" xfId="0" applyFont="1" applyFill="1" applyBorder="1" applyAlignment="1">
      <alignment horizontal="right" vertical="center"/>
    </xf>
    <xf numFmtId="0" fontId="9" fillId="2" borderId="1" xfId="0" applyFont="1" applyFill="1" applyBorder="1" applyAlignment="1">
      <alignment vertical="center"/>
    </xf>
    <xf numFmtId="0" fontId="0" fillId="2" borderId="2" xfId="0" applyFill="1" applyBorder="1" applyAlignment="1">
      <alignment horizontal="center"/>
    </xf>
    <xf numFmtId="0" fontId="9" fillId="2" borderId="1" xfId="0" applyFont="1" applyFill="1" applyBorder="1" applyAlignment="1">
      <alignment horizontal="left" vertical="center" wrapText="1"/>
    </xf>
    <xf numFmtId="0" fontId="11" fillId="2" borderId="3" xfId="0" applyFont="1" applyFill="1" applyBorder="1" applyAlignment="1">
      <alignment horizontal="center"/>
    </xf>
    <xf numFmtId="0" fontId="0" fillId="2" borderId="1" xfId="0" applyFill="1" applyBorder="1" applyAlignment="1"/>
    <xf numFmtId="0" fontId="9" fillId="2" borderId="1" xfId="0" applyFont="1" applyFill="1" applyBorder="1" applyAlignment="1">
      <alignment horizontal="center" vertical="top"/>
    </xf>
    <xf numFmtId="0" fontId="9" fillId="2" borderId="1" xfId="0" applyFont="1" applyFill="1" applyBorder="1" applyAlignment="1">
      <alignment horizontal="center" vertical="center"/>
    </xf>
    <xf numFmtId="0" fontId="9" fillId="2" borderId="1" xfId="0" applyFont="1" applyFill="1" applyBorder="1"/>
    <xf numFmtId="0" fontId="9" fillId="2" borderId="1" xfId="0" applyFont="1" applyFill="1" applyBorder="1" applyAlignment="1">
      <alignment horizontal="center" vertical="center"/>
    </xf>
    <xf numFmtId="0" fontId="0" fillId="2" borderId="1" xfId="0" applyFill="1" applyBorder="1" applyAlignment="1">
      <alignment vertical="center"/>
    </xf>
    <xf numFmtId="0" fontId="10" fillId="2" borderId="1" xfId="0" applyFont="1" applyFill="1" applyBorder="1" applyAlignment="1">
      <alignment vertical="center"/>
    </xf>
    <xf numFmtId="0" fontId="0" fillId="2" borderId="1" xfId="0" applyFill="1" applyBorder="1" applyAlignment="1">
      <alignment horizontal="center"/>
    </xf>
    <xf numFmtId="0" fontId="0" fillId="2" borderId="4" xfId="0" applyFill="1" applyBorder="1"/>
    <xf numFmtId="0" fontId="0" fillId="2" borderId="5" xfId="0" applyFill="1" applyBorder="1" applyAlignment="1">
      <alignment horizontal="center"/>
    </xf>
    <xf numFmtId="0" fontId="9" fillId="2" borderId="6" xfId="0" applyFont="1" applyFill="1" applyBorder="1" applyAlignment="1">
      <alignment horizontal="center" vertical="center" wrapText="1"/>
    </xf>
    <xf numFmtId="0" fontId="0" fillId="2" borderId="7" xfId="0" applyFill="1" applyBorder="1"/>
    <xf numFmtId="0" fontId="9" fillId="2" borderId="8"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top"/>
    </xf>
    <xf numFmtId="0" fontId="9" fillId="2" borderId="1" xfId="0" applyFont="1" applyFill="1" applyBorder="1" applyAlignment="1">
      <alignment horizontal="left" vertical="center" indent="6"/>
    </xf>
    <xf numFmtId="0" fontId="9" fillId="2" borderId="1" xfId="0" applyFont="1" applyFill="1" applyBorder="1" applyAlignment="1">
      <alignment horizontal="left" vertical="center" indent="8"/>
    </xf>
    <xf numFmtId="0" fontId="10" fillId="2" borderId="1" xfId="0" applyFont="1" applyFill="1" applyBorder="1" applyAlignment="1">
      <alignment horizontal="left" vertical="center" indent="2"/>
    </xf>
    <xf numFmtId="0" fontId="18" fillId="2" borderId="1" xfId="0" applyFont="1" applyFill="1" applyBorder="1"/>
    <xf numFmtId="0" fontId="9" fillId="2" borderId="5" xfId="0" applyFont="1" applyFill="1" applyBorder="1" applyAlignment="1">
      <alignment horizontal="left" vertical="center"/>
    </xf>
    <xf numFmtId="0" fontId="9" fillId="2" borderId="9" xfId="0" applyFont="1" applyFill="1" applyBorder="1" applyAlignment="1">
      <alignment horizontal="left" vertical="center"/>
    </xf>
    <xf numFmtId="0" fontId="9" fillId="2" borderId="7" xfId="0" applyFont="1" applyFill="1" applyBorder="1" applyAlignment="1">
      <alignment horizontal="left" vertical="center"/>
    </xf>
    <xf numFmtId="0" fontId="0" fillId="2" borderId="1" xfId="0" quotePrefix="1" applyFill="1" applyBorder="1"/>
    <xf numFmtId="0" fontId="9" fillId="2" borderId="1" xfId="0" applyFont="1" applyFill="1" applyBorder="1" applyAlignment="1">
      <alignment horizontal="left" vertical="center" indent="1"/>
    </xf>
    <xf numFmtId="0" fontId="9" fillId="2" borderId="1" xfId="0" applyFont="1" applyFill="1" applyBorder="1" applyAlignment="1">
      <alignment horizontal="right" vertical="center" indent="1"/>
    </xf>
    <xf numFmtId="0" fontId="9" fillId="2" borderId="1" xfId="0" applyFont="1" applyFill="1" applyBorder="1" applyAlignment="1">
      <alignment horizontal="left" wrapText="1"/>
    </xf>
    <xf numFmtId="0" fontId="19" fillId="2" borderId="2" xfId="0" applyFont="1" applyFill="1" applyBorder="1" applyAlignment="1">
      <alignment horizont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7" xfId="0" applyFont="1" applyFill="1" applyBorder="1" applyAlignment="1">
      <alignment horizontal="center" vertical="center"/>
    </xf>
    <xf numFmtId="0" fontId="4" fillId="2" borderId="1" xfId="2" applyFill="1" applyBorder="1"/>
    <xf numFmtId="0" fontId="19" fillId="2" borderId="3" xfId="0" applyFont="1" applyFill="1" applyBorder="1" applyAlignment="1">
      <alignment horizontal="center"/>
    </xf>
    <xf numFmtId="0" fontId="20" fillId="2" borderId="1" xfId="0" applyFont="1" applyFill="1" applyBorder="1" applyAlignment="1">
      <alignment horizontal="center" vertical="center"/>
    </xf>
    <xf numFmtId="0" fontId="19" fillId="2" borderId="1" xfId="0" applyFont="1" applyFill="1" applyBorder="1" applyAlignment="1">
      <alignment horizontal="center"/>
    </xf>
    <xf numFmtId="0" fontId="19" fillId="2" borderId="1" xfId="0" applyFont="1" applyFill="1" applyBorder="1"/>
    <xf numFmtId="0" fontId="22" fillId="2" borderId="1" xfId="2" applyFont="1" applyFill="1" applyBorder="1" applyAlignment="1">
      <alignment horizontal="left"/>
    </xf>
    <xf numFmtId="0" fontId="19" fillId="2" borderId="1" xfId="0" applyFont="1" applyFill="1" applyBorder="1" applyAlignment="1">
      <alignment horizontal="center"/>
    </xf>
    <xf numFmtId="0" fontId="22" fillId="2" borderId="1" xfId="2" applyFont="1" applyFill="1" applyBorder="1" applyAlignment="1">
      <alignment horizontal="right"/>
    </xf>
    <xf numFmtId="0" fontId="20" fillId="2" borderId="1" xfId="0" applyFont="1" applyFill="1" applyBorder="1" applyAlignment="1">
      <alignment horizontal="left" vertical="center" indent="5"/>
    </xf>
    <xf numFmtId="0" fontId="4" fillId="2" borderId="1" xfId="0" applyFont="1" applyFill="1" applyBorder="1" applyAlignment="1">
      <alignment horizontal="center"/>
    </xf>
    <xf numFmtId="0" fontId="4" fillId="2" borderId="1" xfId="2" applyFill="1" applyBorder="1" applyAlignment="1">
      <alignment horizontal="right"/>
    </xf>
    <xf numFmtId="0" fontId="4" fillId="2" borderId="1" xfId="2" applyFill="1" applyBorder="1" applyAlignment="1">
      <alignment horizontal="center"/>
    </xf>
    <xf numFmtId="0" fontId="9" fillId="2" borderId="1" xfId="0" applyFont="1" applyFill="1" applyBorder="1" applyAlignment="1">
      <alignment vertical="top" wrapText="1"/>
    </xf>
    <xf numFmtId="0" fontId="0" fillId="2" borderId="1" xfId="0" applyFill="1" applyBorder="1" applyAlignment="1">
      <alignment horizontal="left" vertical="center" indent="1"/>
    </xf>
    <xf numFmtId="0" fontId="9" fillId="2" borderId="1" xfId="0" applyFont="1" applyFill="1" applyBorder="1" applyAlignment="1">
      <alignment vertical="top" wrapText="1"/>
    </xf>
    <xf numFmtId="0" fontId="23" fillId="2" borderId="1" xfId="2" applyFont="1" applyFill="1" applyBorder="1"/>
    <xf numFmtId="0" fontId="22" fillId="2" borderId="1" xfId="2" applyFont="1" applyFill="1" applyBorder="1"/>
    <xf numFmtId="0" fontId="4" fillId="2" borderId="1" xfId="2" applyFont="1" applyFill="1" applyBorder="1" applyAlignment="1">
      <alignment horizontal="right"/>
    </xf>
    <xf numFmtId="0" fontId="20" fillId="2" borderId="1" xfId="2" applyFont="1" applyFill="1" applyBorder="1"/>
    <xf numFmtId="0" fontId="2" fillId="2" borderId="1" xfId="2" applyFont="1" applyFill="1" applyBorder="1"/>
    <xf numFmtId="0" fontId="27" fillId="2" borderId="1" xfId="0" applyFont="1" applyFill="1" applyBorder="1" applyAlignment="1"/>
    <xf numFmtId="0" fontId="28" fillId="2" borderId="1" xfId="0" applyFont="1" applyFill="1" applyBorder="1" applyAlignment="1">
      <alignment vertical="center"/>
    </xf>
    <xf numFmtId="0" fontId="29" fillId="2" borderId="1" xfId="0" applyFont="1" applyFill="1" applyBorder="1" applyAlignment="1">
      <alignment horizontal="center" vertical="center"/>
    </xf>
    <xf numFmtId="0" fontId="1" fillId="2" borderId="1" xfId="0" applyFont="1" applyFill="1" applyBorder="1"/>
    <xf numFmtId="0" fontId="6" fillId="0" borderId="0" xfId="2" applyFont="1"/>
    <xf numFmtId="0" fontId="4" fillId="0" borderId="0" xfId="2"/>
    <xf numFmtId="0" fontId="22" fillId="0" borderId="0" xfId="2" applyFont="1" applyAlignment="1">
      <alignment wrapText="1"/>
    </xf>
    <xf numFmtId="0" fontId="23" fillId="3" borderId="10" xfId="2" applyFont="1" applyFill="1" applyBorder="1"/>
    <xf numFmtId="0" fontId="4" fillId="3" borderId="11" xfId="2" applyFill="1" applyBorder="1"/>
    <xf numFmtId="0" fontId="4" fillId="3" borderId="12" xfId="2" applyFill="1" applyBorder="1"/>
    <xf numFmtId="0" fontId="22" fillId="0" borderId="13" xfId="2" applyFont="1" applyBorder="1" applyAlignment="1">
      <alignment horizontal="left"/>
    </xf>
    <xf numFmtId="0" fontId="4" fillId="0" borderId="0" xfId="2" applyBorder="1"/>
    <xf numFmtId="0" fontId="4" fillId="0" borderId="14" xfId="2" applyBorder="1"/>
    <xf numFmtId="0" fontId="22" fillId="0" borderId="13" xfId="2" applyFont="1" applyBorder="1" applyAlignment="1">
      <alignment horizontal="right"/>
    </xf>
    <xf numFmtId="0" fontId="4" fillId="0" borderId="13" xfId="2" applyBorder="1"/>
    <xf numFmtId="0" fontId="4" fillId="0" borderId="13" xfId="2" applyBorder="1" applyAlignment="1">
      <alignment horizontal="right"/>
    </xf>
    <xf numFmtId="0" fontId="4" fillId="0" borderId="0" xfId="2" applyBorder="1" applyAlignment="1">
      <alignment horizontal="center"/>
    </xf>
    <xf numFmtId="0" fontId="4" fillId="0" borderId="15" xfId="2" applyBorder="1" applyAlignment="1">
      <alignment horizontal="right"/>
    </xf>
    <xf numFmtId="0" fontId="4" fillId="0" borderId="16" xfId="2" applyBorder="1"/>
    <xf numFmtId="0" fontId="4" fillId="0" borderId="17" xfId="2" applyBorder="1"/>
    <xf numFmtId="0" fontId="22" fillId="0" borderId="13" xfId="2" applyFont="1" applyBorder="1"/>
    <xf numFmtId="0" fontId="4" fillId="0" borderId="13" xfId="2" applyFont="1" applyBorder="1" applyAlignment="1">
      <alignment horizontal="right"/>
    </xf>
    <xf numFmtId="0" fontId="2" fillId="0" borderId="13" xfId="2" applyFont="1" applyBorder="1" applyAlignment="1">
      <alignment horizontal="right"/>
    </xf>
    <xf numFmtId="0" fontId="30" fillId="0" borderId="13" xfId="2" applyFont="1" applyBorder="1" applyAlignment="1">
      <alignment horizontal="right"/>
    </xf>
    <xf numFmtId="0" fontId="32" fillId="0" borderId="13" xfId="2" applyFont="1" applyBorder="1" applyAlignment="1">
      <alignment horizontal="right"/>
    </xf>
    <xf numFmtId="0" fontId="34" fillId="0" borderId="0" xfId="2" applyFont="1"/>
    <xf numFmtId="0" fontId="0" fillId="3" borderId="11" xfId="0" applyFill="1" applyBorder="1" applyAlignment="1">
      <alignment horizontal="center"/>
    </xf>
    <xf numFmtId="0" fontId="0" fillId="3" borderId="12" xfId="0" applyFill="1" applyBorder="1" applyAlignment="1">
      <alignment horizontal="center"/>
    </xf>
    <xf numFmtId="0" fontId="23" fillId="3" borderId="18" xfId="2" applyFont="1" applyFill="1" applyBorder="1"/>
    <xf numFmtId="0" fontId="0" fillId="3" borderId="19" xfId="0" applyFill="1" applyBorder="1" applyAlignment="1">
      <alignment horizontal="center"/>
    </xf>
    <xf numFmtId="0" fontId="0" fillId="3" borderId="20" xfId="0" applyFill="1" applyBorder="1" applyAlignment="1">
      <alignment horizontal="center"/>
    </xf>
    <xf numFmtId="0" fontId="1" fillId="0" borderId="13" xfId="0" applyFont="1" applyBorder="1" applyAlignment="1">
      <alignment horizontal="right"/>
    </xf>
    <xf numFmtId="0" fontId="0" fillId="0" borderId="0" xfId="0" applyBorder="1" applyAlignment="1">
      <alignment horizontal="center" wrapText="1"/>
    </xf>
    <xf numFmtId="0" fontId="0" fillId="0" borderId="0" xfId="0" applyBorder="1" applyAlignment="1">
      <alignment horizontal="center"/>
    </xf>
    <xf numFmtId="0" fontId="0" fillId="0" borderId="14" xfId="0" applyBorder="1" applyAlignment="1">
      <alignment horizontal="center" wrapText="1"/>
    </xf>
    <xf numFmtId="0" fontId="22" fillId="0" borderId="13" xfId="0" applyFont="1" applyBorder="1" applyAlignment="1">
      <alignment horizontal="right"/>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3" xfId="0" applyBorder="1"/>
    <xf numFmtId="0" fontId="4" fillId="0" borderId="13" xfId="0" applyFont="1" applyBorder="1" applyAlignment="1">
      <alignment horizontal="right"/>
    </xf>
    <xf numFmtId="0" fontId="0" fillId="0" borderId="14" xfId="0" applyBorder="1" applyAlignment="1">
      <alignment horizontal="center"/>
    </xf>
    <xf numFmtId="0" fontId="0" fillId="0" borderId="13" xfId="0" applyBorder="1" applyAlignment="1">
      <alignment horizontal="right"/>
    </xf>
    <xf numFmtId="0" fontId="0" fillId="0" borderId="15" xfId="0" applyBorder="1" applyAlignment="1">
      <alignment horizontal="right"/>
    </xf>
    <xf numFmtId="0" fontId="0" fillId="0" borderId="16" xfId="0" applyBorder="1" applyAlignment="1">
      <alignment horizontal="center"/>
    </xf>
    <xf numFmtId="0" fontId="0" fillId="0" borderId="17" xfId="0" applyBorder="1" applyAlignment="1">
      <alignment horizontal="center"/>
    </xf>
    <xf numFmtId="0" fontId="4" fillId="0" borderId="0" xfId="2" quotePrefix="1"/>
  </cellXfs>
  <cellStyles count="3">
    <cellStyle name="Normal" xfId="0" builtinId="0"/>
    <cellStyle name="Normal 2" xfId="2" xr:uid="{44582FFD-9A26-4057-9C26-CFBF70C9ABCB}"/>
    <cellStyle name="Percent 2" xfId="1" xr:uid="{CCBD4577-4C58-41CB-813A-AA8467F8BF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22.png"/><Relationship Id="rId13" Type="http://schemas.openxmlformats.org/officeDocument/2006/relationships/image" Target="../media/image27.png"/><Relationship Id="rId3" Type="http://schemas.openxmlformats.org/officeDocument/2006/relationships/image" Target="../media/image17.png"/><Relationship Id="rId7" Type="http://schemas.openxmlformats.org/officeDocument/2006/relationships/image" Target="../media/image21.png"/><Relationship Id="rId12" Type="http://schemas.openxmlformats.org/officeDocument/2006/relationships/image" Target="../media/image26.png"/><Relationship Id="rId2" Type="http://schemas.openxmlformats.org/officeDocument/2006/relationships/image" Target="../media/image16.png"/><Relationship Id="rId1" Type="http://schemas.openxmlformats.org/officeDocument/2006/relationships/image" Target="../media/image15.gif"/><Relationship Id="rId6" Type="http://schemas.openxmlformats.org/officeDocument/2006/relationships/image" Target="../media/image20.png"/><Relationship Id="rId11" Type="http://schemas.openxmlformats.org/officeDocument/2006/relationships/image" Target="../media/image25.png"/><Relationship Id="rId5" Type="http://schemas.openxmlformats.org/officeDocument/2006/relationships/image" Target="../media/image19.png"/><Relationship Id="rId15" Type="http://schemas.openxmlformats.org/officeDocument/2006/relationships/image" Target="../media/image29.png"/><Relationship Id="rId10" Type="http://schemas.openxmlformats.org/officeDocument/2006/relationships/image" Target="../media/image24.png"/><Relationship Id="rId4" Type="http://schemas.openxmlformats.org/officeDocument/2006/relationships/image" Target="../media/image18.png"/><Relationship Id="rId9" Type="http://schemas.openxmlformats.org/officeDocument/2006/relationships/image" Target="../media/image23.png"/><Relationship Id="rId14" Type="http://schemas.openxmlformats.org/officeDocument/2006/relationships/image" Target="../media/image28.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wmf"/><Relationship Id="rId3" Type="http://schemas.openxmlformats.org/officeDocument/2006/relationships/image" Target="../media/image3.wmf"/><Relationship Id="rId7" Type="http://schemas.openxmlformats.org/officeDocument/2006/relationships/image" Target="../media/image7.wmf"/><Relationship Id="rId12" Type="http://schemas.openxmlformats.org/officeDocument/2006/relationships/image" Target="../media/image12.wmf"/><Relationship Id="rId2" Type="http://schemas.openxmlformats.org/officeDocument/2006/relationships/image" Target="../media/image2.wmf"/><Relationship Id="rId1" Type="http://schemas.openxmlformats.org/officeDocument/2006/relationships/image" Target="../media/image1.wmf"/><Relationship Id="rId6" Type="http://schemas.openxmlformats.org/officeDocument/2006/relationships/image" Target="../media/image6.wmf"/><Relationship Id="rId11" Type="http://schemas.openxmlformats.org/officeDocument/2006/relationships/image" Target="../media/image11.wmf"/><Relationship Id="rId5" Type="http://schemas.openxmlformats.org/officeDocument/2006/relationships/image" Target="../media/image5.wmf"/><Relationship Id="rId10" Type="http://schemas.openxmlformats.org/officeDocument/2006/relationships/image" Target="../media/image10.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14</xdr:col>
      <xdr:colOff>247650</xdr:colOff>
      <xdr:row>46</xdr:row>
      <xdr:rowOff>171450</xdr:rowOff>
    </xdr:from>
    <xdr:to>
      <xdr:col>22</xdr:col>
      <xdr:colOff>38100</xdr:colOff>
      <xdr:row>65</xdr:row>
      <xdr:rowOff>9525</xdr:rowOff>
    </xdr:to>
    <xdr:pic>
      <xdr:nvPicPr>
        <xdr:cNvPr id="2" name="Picture 4" descr="http://www.mathwithlarry.com/lessons/lessonimages/histogram1.gif">
          <a:extLst>
            <a:ext uri="{FF2B5EF4-FFF2-40B4-BE49-F238E27FC236}">
              <a16:creationId xmlns:a16="http://schemas.microsoft.com/office/drawing/2014/main" id="{20551D9C-68D3-44A2-9FBB-DAEF8418A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2150" y="9582150"/>
          <a:ext cx="4667250" cy="3600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3</xdr:col>
          <xdr:colOff>238125</xdr:colOff>
          <xdr:row>102</xdr:row>
          <xdr:rowOff>9525</xdr:rowOff>
        </xdr:from>
        <xdr:to>
          <xdr:col>4</xdr:col>
          <xdr:colOff>390525</xdr:colOff>
          <xdr:row>103</xdr:row>
          <xdr:rowOff>9525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35AFBB4B-9009-4D4E-AAE4-57C0CBF81D6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289</xdr:row>
          <xdr:rowOff>9525</xdr:rowOff>
        </xdr:from>
        <xdr:to>
          <xdr:col>4</xdr:col>
          <xdr:colOff>447675</xdr:colOff>
          <xdr:row>290</xdr:row>
          <xdr:rowOff>9525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6C18E3C4-89C4-4188-8F3A-942560AC1BA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290</xdr:row>
          <xdr:rowOff>19050</xdr:rowOff>
        </xdr:from>
        <xdr:to>
          <xdr:col>4</xdr:col>
          <xdr:colOff>447675</xdr:colOff>
          <xdr:row>291</xdr:row>
          <xdr:rowOff>19050</xdr:rowOff>
        </xdr:to>
        <xdr:sp macro="" textlink="">
          <xdr:nvSpPr>
            <xdr:cNvPr id="1027" name="Object 3" hidden="1">
              <a:extLst>
                <a:ext uri="{63B3BB69-23CF-44E3-9099-C40C66FF867C}">
                  <a14:compatExt spid="_x0000_s1027"/>
                </a:ext>
                <a:ext uri="{FF2B5EF4-FFF2-40B4-BE49-F238E27FC236}">
                  <a16:creationId xmlns:a16="http://schemas.microsoft.com/office/drawing/2014/main" id="{324A010F-BFFD-413F-BACA-2F32C791DD96}"/>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291</xdr:row>
          <xdr:rowOff>9525</xdr:rowOff>
        </xdr:from>
        <xdr:to>
          <xdr:col>4</xdr:col>
          <xdr:colOff>438150</xdr:colOff>
          <xdr:row>292</xdr:row>
          <xdr:rowOff>9525</xdr:rowOff>
        </xdr:to>
        <xdr:sp macro="" textlink="">
          <xdr:nvSpPr>
            <xdr:cNvPr id="1028" name="Object 4" hidden="1">
              <a:extLst>
                <a:ext uri="{63B3BB69-23CF-44E3-9099-C40C66FF867C}">
                  <a14:compatExt spid="_x0000_s1028"/>
                </a:ext>
                <a:ext uri="{FF2B5EF4-FFF2-40B4-BE49-F238E27FC236}">
                  <a16:creationId xmlns:a16="http://schemas.microsoft.com/office/drawing/2014/main" id="{BE09680B-B196-4A87-B0A7-FC50FD6B46EF}"/>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95250</xdr:colOff>
          <xdr:row>291</xdr:row>
          <xdr:rowOff>190500</xdr:rowOff>
        </xdr:from>
        <xdr:to>
          <xdr:col>4</xdr:col>
          <xdr:colOff>428625</xdr:colOff>
          <xdr:row>293</xdr:row>
          <xdr:rowOff>0</xdr:rowOff>
        </xdr:to>
        <xdr:sp macro="" textlink="">
          <xdr:nvSpPr>
            <xdr:cNvPr id="1029" name="Object 5" hidden="1">
              <a:extLst>
                <a:ext uri="{63B3BB69-23CF-44E3-9099-C40C66FF867C}">
                  <a14:compatExt spid="_x0000_s1029"/>
                </a:ext>
                <a:ext uri="{FF2B5EF4-FFF2-40B4-BE49-F238E27FC236}">
                  <a16:creationId xmlns:a16="http://schemas.microsoft.com/office/drawing/2014/main" id="{30335EC6-03BA-43C6-A2F2-F7D2D797F858}"/>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85725</xdr:colOff>
          <xdr:row>299</xdr:row>
          <xdr:rowOff>0</xdr:rowOff>
        </xdr:from>
        <xdr:to>
          <xdr:col>3</xdr:col>
          <xdr:colOff>542925</xdr:colOff>
          <xdr:row>300</xdr:row>
          <xdr:rowOff>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87E6D96-7349-4A38-8F58-2EBEF63CBBFE}"/>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85725</xdr:colOff>
          <xdr:row>300</xdr:row>
          <xdr:rowOff>0</xdr:rowOff>
        </xdr:from>
        <xdr:to>
          <xdr:col>3</xdr:col>
          <xdr:colOff>533400</xdr:colOff>
          <xdr:row>301</xdr:row>
          <xdr:rowOff>0</xdr:rowOff>
        </xdr:to>
        <xdr:sp macro="" textlink="">
          <xdr:nvSpPr>
            <xdr:cNvPr id="1031" name="Object 7" hidden="1">
              <a:extLst>
                <a:ext uri="{63B3BB69-23CF-44E3-9099-C40C66FF867C}">
                  <a14:compatExt spid="_x0000_s1031"/>
                </a:ext>
                <a:ext uri="{FF2B5EF4-FFF2-40B4-BE49-F238E27FC236}">
                  <a16:creationId xmlns:a16="http://schemas.microsoft.com/office/drawing/2014/main" id="{9BC213F0-1345-4ED4-8D81-FCCE930CC3C1}"/>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85725</xdr:colOff>
          <xdr:row>301</xdr:row>
          <xdr:rowOff>0</xdr:rowOff>
        </xdr:from>
        <xdr:to>
          <xdr:col>3</xdr:col>
          <xdr:colOff>542925</xdr:colOff>
          <xdr:row>302</xdr:row>
          <xdr:rowOff>0</xdr:rowOff>
        </xdr:to>
        <xdr:sp macro="" textlink="">
          <xdr:nvSpPr>
            <xdr:cNvPr id="1032" name="Object 8" hidden="1">
              <a:extLst>
                <a:ext uri="{63B3BB69-23CF-44E3-9099-C40C66FF867C}">
                  <a14:compatExt spid="_x0000_s1032"/>
                </a:ext>
                <a:ext uri="{FF2B5EF4-FFF2-40B4-BE49-F238E27FC236}">
                  <a16:creationId xmlns:a16="http://schemas.microsoft.com/office/drawing/2014/main" id="{88E3A450-086F-41D9-B468-C327DD5A3EDE}"/>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85725</xdr:colOff>
          <xdr:row>302</xdr:row>
          <xdr:rowOff>0</xdr:rowOff>
        </xdr:from>
        <xdr:to>
          <xdr:col>3</xdr:col>
          <xdr:colOff>542925</xdr:colOff>
          <xdr:row>303</xdr:row>
          <xdr:rowOff>0</xdr:rowOff>
        </xdr:to>
        <xdr:sp macro="" textlink="">
          <xdr:nvSpPr>
            <xdr:cNvPr id="1033" name="Object 9" hidden="1">
              <a:extLst>
                <a:ext uri="{63B3BB69-23CF-44E3-9099-C40C66FF867C}">
                  <a14:compatExt spid="_x0000_s1033"/>
                </a:ext>
                <a:ext uri="{FF2B5EF4-FFF2-40B4-BE49-F238E27FC236}">
                  <a16:creationId xmlns:a16="http://schemas.microsoft.com/office/drawing/2014/main" id="{BA9A90ED-2DB2-4D86-8BE1-97783D722878}"/>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66675</xdr:colOff>
          <xdr:row>305</xdr:row>
          <xdr:rowOff>190500</xdr:rowOff>
        </xdr:from>
        <xdr:to>
          <xdr:col>7</xdr:col>
          <xdr:colOff>485775</xdr:colOff>
          <xdr:row>307</xdr:row>
          <xdr:rowOff>47625</xdr:rowOff>
        </xdr:to>
        <xdr:sp macro="" textlink="">
          <xdr:nvSpPr>
            <xdr:cNvPr id="1034" name="Object 10" hidden="1">
              <a:extLst>
                <a:ext uri="{63B3BB69-23CF-44E3-9099-C40C66FF867C}">
                  <a14:compatExt spid="_x0000_s1034"/>
                </a:ext>
                <a:ext uri="{FF2B5EF4-FFF2-40B4-BE49-F238E27FC236}">
                  <a16:creationId xmlns:a16="http://schemas.microsoft.com/office/drawing/2014/main" id="{13220046-F706-4E60-8816-73354857849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47625</xdr:colOff>
          <xdr:row>370</xdr:row>
          <xdr:rowOff>0</xdr:rowOff>
        </xdr:from>
        <xdr:to>
          <xdr:col>5</xdr:col>
          <xdr:colOff>381000</xdr:colOff>
          <xdr:row>371</xdr:row>
          <xdr:rowOff>19050</xdr:rowOff>
        </xdr:to>
        <xdr:sp macro="" textlink="">
          <xdr:nvSpPr>
            <xdr:cNvPr id="1035" name="Object 11" hidden="1">
              <a:extLst>
                <a:ext uri="{63B3BB69-23CF-44E3-9099-C40C66FF867C}">
                  <a14:compatExt spid="_x0000_s1035"/>
                </a:ext>
                <a:ext uri="{FF2B5EF4-FFF2-40B4-BE49-F238E27FC236}">
                  <a16:creationId xmlns:a16="http://schemas.microsoft.com/office/drawing/2014/main" id="{1CC6053B-4216-4062-A4F6-931C220838F4}"/>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47625</xdr:colOff>
          <xdr:row>371</xdr:row>
          <xdr:rowOff>0</xdr:rowOff>
        </xdr:from>
        <xdr:to>
          <xdr:col>5</xdr:col>
          <xdr:colOff>409575</xdr:colOff>
          <xdr:row>372</xdr:row>
          <xdr:rowOff>19050</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CA1D16A-3D1A-444B-A3A6-C9985C49C63B}"/>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47625</xdr:colOff>
          <xdr:row>372</xdr:row>
          <xdr:rowOff>0</xdr:rowOff>
        </xdr:from>
        <xdr:to>
          <xdr:col>5</xdr:col>
          <xdr:colOff>428625</xdr:colOff>
          <xdr:row>373</xdr:row>
          <xdr:rowOff>19050</xdr:rowOff>
        </xdr:to>
        <xdr:sp macro="" textlink="">
          <xdr:nvSpPr>
            <xdr:cNvPr id="1037" name="Object 13" hidden="1">
              <a:extLst>
                <a:ext uri="{63B3BB69-23CF-44E3-9099-C40C66FF867C}">
                  <a14:compatExt spid="_x0000_s1037"/>
                </a:ext>
                <a:ext uri="{FF2B5EF4-FFF2-40B4-BE49-F238E27FC236}">
                  <a16:creationId xmlns:a16="http://schemas.microsoft.com/office/drawing/2014/main" id="{1CF9C7B7-EC51-4844-91F7-6726BDCABE4D}"/>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47625</xdr:colOff>
          <xdr:row>373</xdr:row>
          <xdr:rowOff>0</xdr:rowOff>
        </xdr:from>
        <xdr:to>
          <xdr:col>5</xdr:col>
          <xdr:colOff>381000</xdr:colOff>
          <xdr:row>374</xdr:row>
          <xdr:rowOff>19050</xdr:rowOff>
        </xdr:to>
        <xdr:sp macro="" textlink="">
          <xdr:nvSpPr>
            <xdr:cNvPr id="1038" name="Object 14" hidden="1">
              <a:extLst>
                <a:ext uri="{63B3BB69-23CF-44E3-9099-C40C66FF867C}">
                  <a14:compatExt spid="_x0000_s1038"/>
                </a:ext>
                <a:ext uri="{FF2B5EF4-FFF2-40B4-BE49-F238E27FC236}">
                  <a16:creationId xmlns:a16="http://schemas.microsoft.com/office/drawing/2014/main" id="{AAE4947E-EA3B-4255-BEC7-244B89229A5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66675</xdr:colOff>
      <xdr:row>73</xdr:row>
      <xdr:rowOff>19050</xdr:rowOff>
    </xdr:from>
    <xdr:to>
      <xdr:col>8</xdr:col>
      <xdr:colOff>558946</xdr:colOff>
      <xdr:row>76</xdr:row>
      <xdr:rowOff>37513</xdr:rowOff>
    </xdr:to>
    <xdr:sp macro="" textlink="">
      <xdr:nvSpPr>
        <xdr:cNvPr id="17" name="Text Box 2">
          <a:extLst>
            <a:ext uri="{FF2B5EF4-FFF2-40B4-BE49-F238E27FC236}">
              <a16:creationId xmlns:a16="http://schemas.microsoft.com/office/drawing/2014/main" id="{05D5E3B5-828B-43CF-B245-4FAA44C84EE8}"/>
            </a:ext>
          </a:extLst>
        </xdr:cNvPr>
        <xdr:cNvSpPr txBox="1">
          <a:spLocks noChangeArrowheads="1"/>
        </xdr:cNvSpPr>
      </xdr:nvSpPr>
      <xdr:spPr bwMode="auto">
        <a:xfrm>
          <a:off x="1905000" y="14773275"/>
          <a:ext cx="4330846" cy="609013"/>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endParaRPr lang="en-US" sz="1100" b="0" i="0" u="none" strike="noStrike" baseline="0">
            <a:solidFill>
              <a:srgbClr val="000000"/>
            </a:solidFill>
            <a:latin typeface="Calibri"/>
            <a:cs typeface="Calibri"/>
          </a:endParaRPr>
        </a:p>
        <a:p>
          <a:pPr algn="l" rtl="0">
            <a:defRPr sz="1000"/>
          </a:pPr>
          <a:r>
            <a:rPr lang="en-US" sz="1100" b="0" i="0" u="none" strike="noStrike" baseline="0">
              <a:solidFill>
                <a:srgbClr val="000000"/>
              </a:solidFill>
              <a:latin typeface="Calibri"/>
              <a:cs typeface="Calibri"/>
            </a:rPr>
            <a:t>|    |    |    |    |    |    |    |    |    |    |    |    |    |    |    |    |    |    |    |    |</a:t>
          </a:r>
        </a:p>
        <a:p>
          <a:pPr algn="l" rtl="0">
            <a:defRPr sz="1000"/>
          </a:pPr>
          <a:r>
            <a:rPr lang="en-US" sz="1100" b="0" i="0" u="none" strike="noStrike" baseline="0">
              <a:solidFill>
                <a:srgbClr val="000000"/>
              </a:solidFill>
              <a:latin typeface="Calibri"/>
              <a:cs typeface="Calibri"/>
            </a:rPr>
            <a:t>0                    20                    40                    60                    80                  100</a:t>
          </a:r>
        </a:p>
      </xdr:txBody>
    </xdr:sp>
    <xdr:clientData/>
  </xdr:twoCellAnchor>
  <xdr:twoCellAnchor>
    <xdr:from>
      <xdr:col>9</xdr:col>
      <xdr:colOff>141976</xdr:colOff>
      <xdr:row>68</xdr:row>
      <xdr:rowOff>66675</xdr:rowOff>
    </xdr:from>
    <xdr:to>
      <xdr:col>12</xdr:col>
      <xdr:colOff>316230</xdr:colOff>
      <xdr:row>73</xdr:row>
      <xdr:rowOff>32386</xdr:rowOff>
    </xdr:to>
    <xdr:grpSp>
      <xdr:nvGrpSpPr>
        <xdr:cNvPr id="18" name="Group 17">
          <a:extLst>
            <a:ext uri="{FF2B5EF4-FFF2-40B4-BE49-F238E27FC236}">
              <a16:creationId xmlns:a16="http://schemas.microsoft.com/office/drawing/2014/main" id="{F5F73FDF-5C66-49CD-A07F-5BE3A149BBA4}"/>
            </a:ext>
          </a:extLst>
        </xdr:cNvPr>
        <xdr:cNvGrpSpPr/>
      </xdr:nvGrpSpPr>
      <xdr:grpSpPr>
        <a:xfrm>
          <a:off x="6428476" y="13858875"/>
          <a:ext cx="2003054" cy="927736"/>
          <a:chOff x="208651" y="-343051"/>
          <a:chExt cx="2003054" cy="928144"/>
        </a:xfrm>
      </xdr:grpSpPr>
      <xdr:sp macro="" textlink="">
        <xdr:nvSpPr>
          <xdr:cNvPr id="19" name="Text Box 2">
            <a:extLst>
              <a:ext uri="{FF2B5EF4-FFF2-40B4-BE49-F238E27FC236}">
                <a16:creationId xmlns:a16="http://schemas.microsoft.com/office/drawing/2014/main" id="{0D5B6F1A-0A9C-46E9-91E4-46D06BD2371F}"/>
              </a:ext>
            </a:extLst>
          </xdr:cNvPr>
          <xdr:cNvSpPr txBox="1">
            <a:spLocks noChangeArrowheads="1"/>
          </xdr:cNvSpPr>
        </xdr:nvSpPr>
        <xdr:spPr bwMode="auto">
          <a:xfrm>
            <a:off x="219075" y="-343051"/>
            <a:ext cx="1992630" cy="3016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marR="0">
              <a:lnSpc>
                <a:spcPct val="115000"/>
              </a:lnSpc>
              <a:spcBef>
                <a:spcPts val="0"/>
              </a:spcBef>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Section A of 5</a:t>
            </a:r>
            <a:r>
              <a:rPr lang="en-US" sz="1100" baseline="30000">
                <a:effectLst/>
                <a:latin typeface="Calibri" panose="020F0502020204030204" pitchFamily="34" charset="0"/>
                <a:ea typeface="Calibri" panose="020F0502020204030204" pitchFamily="34" charset="0"/>
                <a:cs typeface="Times New Roman" panose="02020603050405020304" pitchFamily="18" charset="0"/>
              </a:rPr>
              <a:t>th</a:t>
            </a:r>
            <a:r>
              <a:rPr lang="en-US" sz="1100">
                <a:effectLst/>
                <a:latin typeface="Calibri" panose="020F0502020204030204" pitchFamily="34" charset="0"/>
                <a:ea typeface="Calibri" panose="020F0502020204030204" pitchFamily="34" charset="0"/>
                <a:cs typeface="Times New Roman" panose="02020603050405020304" pitchFamily="18" charset="0"/>
              </a:rPr>
              <a:t> Grade Students</a:t>
            </a:r>
          </a:p>
        </xdr:txBody>
      </xdr:sp>
      <xdr:sp macro="" textlink="">
        <xdr:nvSpPr>
          <xdr:cNvPr id="20" name="Text Box 2">
            <a:extLst>
              <a:ext uri="{FF2B5EF4-FFF2-40B4-BE49-F238E27FC236}">
                <a16:creationId xmlns:a16="http://schemas.microsoft.com/office/drawing/2014/main" id="{592905E9-340C-47BB-89A0-1C00CDE4E208}"/>
              </a:ext>
            </a:extLst>
          </xdr:cNvPr>
          <xdr:cNvSpPr txBox="1">
            <a:spLocks noChangeArrowheads="1"/>
          </xdr:cNvSpPr>
        </xdr:nvSpPr>
        <xdr:spPr bwMode="auto">
          <a:xfrm>
            <a:off x="208651" y="283468"/>
            <a:ext cx="1983740" cy="3016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marR="0">
              <a:lnSpc>
                <a:spcPct val="115000"/>
              </a:lnSpc>
              <a:spcBef>
                <a:spcPts val="0"/>
              </a:spcBef>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Section B of 5</a:t>
            </a:r>
            <a:r>
              <a:rPr lang="en-US" sz="1100" baseline="30000">
                <a:effectLst/>
                <a:latin typeface="Calibri" panose="020F0502020204030204" pitchFamily="34" charset="0"/>
                <a:ea typeface="Calibri" panose="020F0502020204030204" pitchFamily="34" charset="0"/>
                <a:cs typeface="Times New Roman" panose="02020603050405020304" pitchFamily="18" charset="0"/>
              </a:rPr>
              <a:t>th</a:t>
            </a:r>
            <a:r>
              <a:rPr lang="en-US" sz="1100">
                <a:effectLst/>
                <a:latin typeface="Calibri" panose="020F0502020204030204" pitchFamily="34" charset="0"/>
                <a:ea typeface="Calibri" panose="020F0502020204030204" pitchFamily="34" charset="0"/>
                <a:cs typeface="Times New Roman" panose="02020603050405020304" pitchFamily="18" charset="0"/>
              </a:rPr>
              <a:t> Grade Students</a:t>
            </a:r>
          </a:p>
        </xdr:txBody>
      </xdr:sp>
    </xdr:grpSp>
    <xdr:clientData/>
  </xdr:twoCellAnchor>
  <xdr:twoCellAnchor>
    <xdr:from>
      <xdr:col>4</xdr:col>
      <xdr:colOff>372110</xdr:colOff>
      <xdr:row>68</xdr:row>
      <xdr:rowOff>64135</xdr:rowOff>
    </xdr:from>
    <xdr:to>
      <xdr:col>11</xdr:col>
      <xdr:colOff>485775</xdr:colOff>
      <xdr:row>78</xdr:row>
      <xdr:rowOff>47625</xdr:rowOff>
    </xdr:to>
    <xdr:grpSp>
      <xdr:nvGrpSpPr>
        <xdr:cNvPr id="21" name="Canvas 288">
          <a:extLst>
            <a:ext uri="{FF2B5EF4-FFF2-40B4-BE49-F238E27FC236}">
              <a16:creationId xmlns:a16="http://schemas.microsoft.com/office/drawing/2014/main" id="{75F706C4-4DE5-42A8-A86C-2739192857FF}"/>
            </a:ext>
          </a:extLst>
        </xdr:cNvPr>
        <xdr:cNvGrpSpPr/>
      </xdr:nvGrpSpPr>
      <xdr:grpSpPr>
        <a:xfrm>
          <a:off x="3562985" y="13856335"/>
          <a:ext cx="4428490" cy="1926590"/>
          <a:chOff x="189270" y="114300"/>
          <a:chExt cx="4846280" cy="1926590"/>
        </a:xfrm>
      </xdr:grpSpPr>
      <xdr:sp macro="" textlink="">
        <xdr:nvSpPr>
          <xdr:cNvPr id="22" name="Rectangle 21">
            <a:extLst>
              <a:ext uri="{FF2B5EF4-FFF2-40B4-BE49-F238E27FC236}">
                <a16:creationId xmlns:a16="http://schemas.microsoft.com/office/drawing/2014/main" id="{6C2D2573-5AFE-4D25-89B5-97FD8D2AF319}"/>
              </a:ext>
            </a:extLst>
          </xdr:cNvPr>
          <xdr:cNvSpPr/>
        </xdr:nvSpPr>
        <xdr:spPr>
          <a:xfrm>
            <a:off x="2694940" y="1583690"/>
            <a:ext cx="2340610" cy="457200"/>
          </a:xfrm>
          <a:prstGeom prst="rect">
            <a:avLst/>
          </a:prstGeom>
          <a:noFill/>
        </xdr:spPr>
      </xdr:sp>
      <xdr:cxnSp macro="">
        <xdr:nvCxnSpPr>
          <xdr:cNvPr id="23" name="Line 29">
            <a:extLst>
              <a:ext uri="{FF2B5EF4-FFF2-40B4-BE49-F238E27FC236}">
                <a16:creationId xmlns:a16="http://schemas.microsoft.com/office/drawing/2014/main" id="{1A08FF52-AC1F-4AB6-BFE7-3EEDF4A70690}"/>
              </a:ext>
            </a:extLst>
          </xdr:cNvPr>
          <xdr:cNvCxnSpPr>
            <a:cxnSpLocks noChangeShapeType="1"/>
          </xdr:cNvCxnSpPr>
        </xdr:nvCxnSpPr>
        <xdr:spPr bwMode="auto">
          <a:xfrm>
            <a:off x="189819" y="228600"/>
            <a:ext cx="1992664"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24" name="Rectangle 23">
            <a:extLst>
              <a:ext uri="{FF2B5EF4-FFF2-40B4-BE49-F238E27FC236}">
                <a16:creationId xmlns:a16="http://schemas.microsoft.com/office/drawing/2014/main" id="{E088ABBA-7D8B-4B08-A19C-D78AFA84DC00}"/>
              </a:ext>
            </a:extLst>
          </xdr:cNvPr>
          <xdr:cNvSpPr>
            <a:spLocks noChangeArrowheads="1"/>
          </xdr:cNvSpPr>
        </xdr:nvSpPr>
        <xdr:spPr bwMode="auto">
          <a:xfrm>
            <a:off x="1500832" y="114300"/>
            <a:ext cx="431111" cy="228700"/>
          </a:xfrm>
          <a:prstGeom prst="rect">
            <a:avLst/>
          </a:prstGeom>
          <a:solidFill>
            <a:srgbClr val="FFCC99"/>
          </a:solidFill>
          <a:ln w="19050">
            <a:solidFill>
              <a:srgbClr val="000000"/>
            </a:solidFill>
            <a:miter lim="800000"/>
            <a:headEnd/>
            <a:tailEnd/>
          </a:ln>
        </xdr:spPr>
        <xdr:txBody>
          <a:bodyPr rot="0" vert="horz" wrap="square" lIns="91440" tIns="45720" rIns="91440" bIns="45720" anchor="t" anchorCtr="0" upright="1">
            <a:noAutofit/>
          </a:bodyPr>
          <a:lstStyle/>
          <a:p>
            <a:endParaRPr lang="en-US"/>
          </a:p>
        </xdr:txBody>
      </xdr:sp>
      <xdr:sp macro="" textlink="">
        <xdr:nvSpPr>
          <xdr:cNvPr id="25" name="Rectangle 24">
            <a:extLst>
              <a:ext uri="{FF2B5EF4-FFF2-40B4-BE49-F238E27FC236}">
                <a16:creationId xmlns:a16="http://schemas.microsoft.com/office/drawing/2014/main" id="{D126D1DC-0C97-4938-8895-AAD150AB9585}"/>
              </a:ext>
            </a:extLst>
          </xdr:cNvPr>
          <xdr:cNvSpPr>
            <a:spLocks noChangeArrowheads="1"/>
          </xdr:cNvSpPr>
        </xdr:nvSpPr>
        <xdr:spPr bwMode="auto">
          <a:xfrm flipH="1">
            <a:off x="1259169" y="114301"/>
            <a:ext cx="491610" cy="233245"/>
          </a:xfrm>
          <a:prstGeom prst="rect">
            <a:avLst/>
          </a:prstGeom>
          <a:solidFill>
            <a:srgbClr val="FFCC99"/>
          </a:solidFill>
          <a:ln w="19050">
            <a:solidFill>
              <a:srgbClr val="000000"/>
            </a:solidFill>
            <a:miter lim="800000"/>
            <a:headEnd/>
            <a:tailEnd/>
          </a:ln>
        </xdr:spPr>
        <xdr:txBody>
          <a:bodyPr rot="0" vert="horz" wrap="square" lIns="91440" tIns="45720" rIns="91440" bIns="45720" anchor="t" anchorCtr="0" upright="1">
            <a:noAutofit/>
          </a:bodyPr>
          <a:lstStyle/>
          <a:p>
            <a:endParaRPr lang="en-US"/>
          </a:p>
        </xdr:txBody>
      </xdr:sp>
      <xdr:cxnSp macro="">
        <xdr:nvCxnSpPr>
          <xdr:cNvPr id="26" name="Line 32">
            <a:extLst>
              <a:ext uri="{FF2B5EF4-FFF2-40B4-BE49-F238E27FC236}">
                <a16:creationId xmlns:a16="http://schemas.microsoft.com/office/drawing/2014/main" id="{BC7A43C5-B084-4D25-B727-3008D513814F}"/>
              </a:ext>
            </a:extLst>
          </xdr:cNvPr>
          <xdr:cNvCxnSpPr>
            <a:cxnSpLocks noChangeShapeType="1"/>
          </xdr:cNvCxnSpPr>
        </xdr:nvCxnSpPr>
        <xdr:spPr bwMode="auto">
          <a:xfrm>
            <a:off x="2164876" y="118913"/>
            <a:ext cx="700" cy="228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xnSp macro="">
        <xdr:nvCxnSpPr>
          <xdr:cNvPr id="27" name="Line 33">
            <a:extLst>
              <a:ext uri="{FF2B5EF4-FFF2-40B4-BE49-F238E27FC236}">
                <a16:creationId xmlns:a16="http://schemas.microsoft.com/office/drawing/2014/main" id="{5241ED85-D303-4AB5-BEB2-82DD7912B826}"/>
              </a:ext>
            </a:extLst>
          </xdr:cNvPr>
          <xdr:cNvCxnSpPr>
            <a:cxnSpLocks noChangeShapeType="1"/>
          </xdr:cNvCxnSpPr>
        </xdr:nvCxnSpPr>
        <xdr:spPr bwMode="auto">
          <a:xfrm>
            <a:off x="189270" y="118613"/>
            <a:ext cx="700" cy="228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3</xdr:col>
      <xdr:colOff>520700</xdr:colOff>
      <xdr:row>71</xdr:row>
      <xdr:rowOff>104775</xdr:rowOff>
    </xdr:from>
    <xdr:to>
      <xdr:col>10</xdr:col>
      <xdr:colOff>428625</xdr:colOff>
      <xdr:row>84</xdr:row>
      <xdr:rowOff>95525</xdr:rowOff>
    </xdr:to>
    <xdr:grpSp>
      <xdr:nvGrpSpPr>
        <xdr:cNvPr id="28" name="Canvas 26">
          <a:extLst>
            <a:ext uri="{FF2B5EF4-FFF2-40B4-BE49-F238E27FC236}">
              <a16:creationId xmlns:a16="http://schemas.microsoft.com/office/drawing/2014/main" id="{531C3EF3-4ACF-4AB4-AEA9-7D7730D495EF}"/>
            </a:ext>
          </a:extLst>
        </xdr:cNvPr>
        <xdr:cNvGrpSpPr/>
      </xdr:nvGrpSpPr>
      <xdr:grpSpPr>
        <a:xfrm>
          <a:off x="3101975" y="14478000"/>
          <a:ext cx="4222750" cy="2552975"/>
          <a:chOff x="1083728" y="104500"/>
          <a:chExt cx="4194392" cy="2543450"/>
        </a:xfrm>
      </xdr:grpSpPr>
      <xdr:sp macro="" textlink="">
        <xdr:nvSpPr>
          <xdr:cNvPr id="29" name="Rectangle 28">
            <a:extLst>
              <a:ext uri="{FF2B5EF4-FFF2-40B4-BE49-F238E27FC236}">
                <a16:creationId xmlns:a16="http://schemas.microsoft.com/office/drawing/2014/main" id="{1DBC95F4-01BA-4CE7-895E-5DA53E0CEAF8}"/>
              </a:ext>
            </a:extLst>
          </xdr:cNvPr>
          <xdr:cNvSpPr/>
        </xdr:nvSpPr>
        <xdr:spPr>
          <a:xfrm>
            <a:off x="1517650" y="2190750"/>
            <a:ext cx="3760470" cy="457200"/>
          </a:xfrm>
          <a:prstGeom prst="rect">
            <a:avLst/>
          </a:prstGeom>
          <a:noFill/>
        </xdr:spPr>
      </xdr:sp>
      <xdr:cxnSp macro="">
        <xdr:nvCxnSpPr>
          <xdr:cNvPr id="30" name="Line 40">
            <a:extLst>
              <a:ext uri="{FF2B5EF4-FFF2-40B4-BE49-F238E27FC236}">
                <a16:creationId xmlns:a16="http://schemas.microsoft.com/office/drawing/2014/main" id="{73544D96-5C00-40EA-8214-D8549AB0BCED}"/>
              </a:ext>
            </a:extLst>
          </xdr:cNvPr>
          <xdr:cNvCxnSpPr>
            <a:cxnSpLocks noChangeShapeType="1"/>
          </xdr:cNvCxnSpPr>
        </xdr:nvCxnSpPr>
        <xdr:spPr bwMode="auto">
          <a:xfrm>
            <a:off x="2486451" y="228700"/>
            <a:ext cx="1257313"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cxnSp>
      <xdr:cxnSp macro="">
        <xdr:nvCxnSpPr>
          <xdr:cNvPr id="31" name="Line 36">
            <a:extLst>
              <a:ext uri="{FF2B5EF4-FFF2-40B4-BE49-F238E27FC236}">
                <a16:creationId xmlns:a16="http://schemas.microsoft.com/office/drawing/2014/main" id="{C975E1DF-7794-4ADE-9E50-392F763DED2C}"/>
              </a:ext>
            </a:extLst>
          </xdr:cNvPr>
          <xdr:cNvCxnSpPr>
            <a:cxnSpLocks noChangeShapeType="1"/>
          </xdr:cNvCxnSpPr>
        </xdr:nvCxnSpPr>
        <xdr:spPr bwMode="auto">
          <a:xfrm>
            <a:off x="1084414" y="228100"/>
            <a:ext cx="1116279"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32" name="Rectangle 31">
            <a:extLst>
              <a:ext uri="{FF2B5EF4-FFF2-40B4-BE49-F238E27FC236}">
                <a16:creationId xmlns:a16="http://schemas.microsoft.com/office/drawing/2014/main" id="{2A9AD250-8E3C-4C84-B269-242082EC8D0B}"/>
              </a:ext>
            </a:extLst>
          </xdr:cNvPr>
          <xdr:cNvSpPr>
            <a:spLocks noChangeArrowheads="1"/>
          </xdr:cNvSpPr>
        </xdr:nvSpPr>
        <xdr:spPr bwMode="auto">
          <a:xfrm>
            <a:off x="1475097" y="114400"/>
            <a:ext cx="1337113" cy="228600"/>
          </a:xfrm>
          <a:prstGeom prst="rect">
            <a:avLst/>
          </a:prstGeom>
          <a:solidFill>
            <a:srgbClr val="FFCC99"/>
          </a:solidFill>
          <a:ln w="19050">
            <a:solidFill>
              <a:srgbClr val="000000"/>
            </a:solidFill>
            <a:miter lim="800000"/>
            <a:headEnd/>
            <a:tailEnd/>
          </a:ln>
        </xdr:spPr>
        <xdr:txBody>
          <a:bodyPr rot="0" vert="horz" wrap="square" lIns="91440" tIns="45720" rIns="91440" bIns="45720" anchor="t" anchorCtr="0" upright="1">
            <a:noAutofit/>
          </a:bodyPr>
          <a:lstStyle/>
          <a:p>
            <a:endParaRPr lang="en-US"/>
          </a:p>
        </xdr:txBody>
      </xdr:sp>
      <xdr:sp macro="" textlink="">
        <xdr:nvSpPr>
          <xdr:cNvPr id="33" name="Rectangle 38">
            <a:extLst>
              <a:ext uri="{FF2B5EF4-FFF2-40B4-BE49-F238E27FC236}">
                <a16:creationId xmlns:a16="http://schemas.microsoft.com/office/drawing/2014/main" id="{1BBC73F4-5DFE-4357-9AAC-DC4A5B636A80}"/>
              </a:ext>
            </a:extLst>
          </xdr:cNvPr>
          <xdr:cNvSpPr>
            <a:spLocks noChangeArrowheads="1"/>
          </xdr:cNvSpPr>
        </xdr:nvSpPr>
        <xdr:spPr bwMode="auto">
          <a:xfrm>
            <a:off x="1777042" y="114300"/>
            <a:ext cx="1035097" cy="228700"/>
          </a:xfrm>
          <a:custGeom>
            <a:avLst/>
            <a:gdLst>
              <a:gd name="T0" fmla="*/ 0 w 255306"/>
              <a:gd name="T1" fmla="*/ 0 h 228700"/>
              <a:gd name="T2" fmla="*/ 666751 w 255306"/>
              <a:gd name="T3" fmla="*/ 100 h 228700"/>
              <a:gd name="T4" fmla="*/ 666751 w 255306"/>
              <a:gd name="T5" fmla="*/ 228700 h 228700"/>
              <a:gd name="T6" fmla="*/ 0 w 255306"/>
              <a:gd name="T7" fmla="*/ 228600 h 228700"/>
              <a:gd name="T8" fmla="*/ 0 w 255306"/>
              <a:gd name="T9" fmla="*/ 0 h 228700"/>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255306" h="228700">
                <a:moveTo>
                  <a:pt x="0" y="0"/>
                </a:moveTo>
                <a:lnTo>
                  <a:pt x="255306" y="100"/>
                </a:lnTo>
                <a:lnTo>
                  <a:pt x="255306" y="228700"/>
                </a:lnTo>
                <a:lnTo>
                  <a:pt x="0" y="228600"/>
                </a:lnTo>
                <a:lnTo>
                  <a:pt x="0" y="0"/>
                </a:lnTo>
                <a:close/>
              </a:path>
            </a:pathLst>
          </a:custGeom>
          <a:solidFill>
            <a:srgbClr val="FFCC99"/>
          </a:solidFill>
          <a:ln w="19050">
            <a:solidFill>
              <a:srgbClr val="000000"/>
            </a:solidFill>
            <a:miter lim="800000"/>
            <a:headEnd/>
            <a:tailEnd/>
          </a:ln>
        </xdr:spPr>
        <xdr:txBody>
          <a:bodyPr rot="0" vert="horz" wrap="square" lIns="91440" tIns="45720" rIns="91440" bIns="45720" anchor="t" anchorCtr="0" upright="1">
            <a:noAutofit/>
          </a:bodyPr>
          <a:lstStyle/>
          <a:p>
            <a:endParaRPr lang="en-US"/>
          </a:p>
        </xdr:txBody>
      </xdr:sp>
      <xdr:cxnSp macro="">
        <xdr:nvCxnSpPr>
          <xdr:cNvPr id="34" name="Line 39">
            <a:extLst>
              <a:ext uri="{FF2B5EF4-FFF2-40B4-BE49-F238E27FC236}">
                <a16:creationId xmlns:a16="http://schemas.microsoft.com/office/drawing/2014/main" id="{FAB4DAD3-620C-4208-8528-0AD9B3FDA8C1}"/>
              </a:ext>
            </a:extLst>
          </xdr:cNvPr>
          <xdr:cNvCxnSpPr>
            <a:cxnSpLocks noChangeShapeType="1"/>
          </xdr:cNvCxnSpPr>
        </xdr:nvCxnSpPr>
        <xdr:spPr bwMode="auto">
          <a:xfrm>
            <a:off x="1083728" y="119971"/>
            <a:ext cx="700" cy="228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xnSp macro="">
        <xdr:nvCxnSpPr>
          <xdr:cNvPr id="35" name="Line 41">
            <a:extLst>
              <a:ext uri="{FF2B5EF4-FFF2-40B4-BE49-F238E27FC236}">
                <a16:creationId xmlns:a16="http://schemas.microsoft.com/office/drawing/2014/main" id="{671196DC-F956-481D-9F19-5D4F607EAACE}"/>
              </a:ext>
            </a:extLst>
          </xdr:cNvPr>
          <xdr:cNvCxnSpPr>
            <a:cxnSpLocks noChangeShapeType="1"/>
          </xdr:cNvCxnSpPr>
        </xdr:nvCxnSpPr>
        <xdr:spPr bwMode="auto">
          <a:xfrm>
            <a:off x="3723965" y="104500"/>
            <a:ext cx="800" cy="228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2</xdr:col>
      <xdr:colOff>181610</xdr:colOff>
      <xdr:row>74</xdr:row>
      <xdr:rowOff>142875</xdr:rowOff>
    </xdr:from>
    <xdr:to>
      <xdr:col>8</xdr:col>
      <xdr:colOff>295275</xdr:colOff>
      <xdr:row>74</xdr:row>
      <xdr:rowOff>142875</xdr:rowOff>
    </xdr:to>
    <xdr:cxnSp macro="">
      <xdr:nvCxnSpPr>
        <xdr:cNvPr id="36" name="Straight Connector 35">
          <a:extLst>
            <a:ext uri="{FF2B5EF4-FFF2-40B4-BE49-F238E27FC236}">
              <a16:creationId xmlns:a16="http://schemas.microsoft.com/office/drawing/2014/main" id="{5A33BF48-76E3-4C1D-96B5-D5B1C56032E1}"/>
            </a:ext>
          </a:extLst>
        </xdr:cNvPr>
        <xdr:cNvCxnSpPr/>
      </xdr:nvCxnSpPr>
      <xdr:spPr>
        <a:xfrm>
          <a:off x="2019935" y="15087600"/>
          <a:ext cx="3952240" cy="0"/>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xdr:col>
      <xdr:colOff>733425</xdr:colOff>
      <xdr:row>349</xdr:row>
      <xdr:rowOff>9525</xdr:rowOff>
    </xdr:from>
    <xdr:to>
      <xdr:col>6</xdr:col>
      <xdr:colOff>9525</xdr:colOff>
      <xdr:row>355</xdr:row>
      <xdr:rowOff>171449</xdr:rowOff>
    </xdr:to>
    <xdr:pic>
      <xdr:nvPicPr>
        <xdr:cNvPr id="37" name="Picture 36">
          <a:extLst>
            <a:ext uri="{FF2B5EF4-FFF2-40B4-BE49-F238E27FC236}">
              <a16:creationId xmlns:a16="http://schemas.microsoft.com/office/drawing/2014/main" id="{A9D90EFF-ED9C-4157-9738-50CB220E74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0" y="69961125"/>
          <a:ext cx="1847850" cy="1352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9525</xdr:colOff>
      <xdr:row>349</xdr:row>
      <xdr:rowOff>0</xdr:rowOff>
    </xdr:from>
    <xdr:to>
      <xdr:col>11</xdr:col>
      <xdr:colOff>28575</xdr:colOff>
      <xdr:row>355</xdr:row>
      <xdr:rowOff>152399</xdr:rowOff>
    </xdr:to>
    <xdr:pic>
      <xdr:nvPicPr>
        <xdr:cNvPr id="38" name="Picture 37">
          <a:extLst>
            <a:ext uri="{FF2B5EF4-FFF2-40B4-BE49-F238E27FC236}">
              <a16:creationId xmlns:a16="http://schemas.microsoft.com/office/drawing/2014/main" id="{45E4499E-1EF6-4ADE-A5F4-B9A1FA6700D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86425" y="69951600"/>
          <a:ext cx="1847850" cy="1343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723900</xdr:colOff>
      <xdr:row>356</xdr:row>
      <xdr:rowOff>19050</xdr:rowOff>
    </xdr:from>
    <xdr:to>
      <xdr:col>6</xdr:col>
      <xdr:colOff>0</xdr:colOff>
      <xdr:row>362</xdr:row>
      <xdr:rowOff>171450</xdr:rowOff>
    </xdr:to>
    <xdr:pic>
      <xdr:nvPicPr>
        <xdr:cNvPr id="39" name="Picture 38">
          <a:extLst>
            <a:ext uri="{FF2B5EF4-FFF2-40B4-BE49-F238E27FC236}">
              <a16:creationId xmlns:a16="http://schemas.microsoft.com/office/drawing/2014/main" id="{4A17140F-6F9C-465B-9A51-AB7A72332F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62225" y="71361300"/>
          <a:ext cx="1847850" cy="1352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19050</xdr:colOff>
      <xdr:row>356</xdr:row>
      <xdr:rowOff>9525</xdr:rowOff>
    </xdr:from>
    <xdr:to>
      <xdr:col>11</xdr:col>
      <xdr:colOff>28575</xdr:colOff>
      <xdr:row>363</xdr:row>
      <xdr:rowOff>19050</xdr:rowOff>
    </xdr:to>
    <xdr:pic>
      <xdr:nvPicPr>
        <xdr:cNvPr id="40" name="Picture 39">
          <a:extLst>
            <a:ext uri="{FF2B5EF4-FFF2-40B4-BE49-F238E27FC236}">
              <a16:creationId xmlns:a16="http://schemas.microsoft.com/office/drawing/2014/main" id="{892D6323-D3C2-423C-92CB-03ED11466FC5}"/>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695950" y="71351775"/>
          <a:ext cx="1838325"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11206</xdr:colOff>
      <xdr:row>144</xdr:row>
      <xdr:rowOff>22412</xdr:rowOff>
    </xdr:from>
    <xdr:to>
      <xdr:col>4</xdr:col>
      <xdr:colOff>53787</xdr:colOff>
      <xdr:row>146</xdr:row>
      <xdr:rowOff>19050</xdr:rowOff>
    </xdr:to>
    <xdr:pic>
      <xdr:nvPicPr>
        <xdr:cNvPr id="41" name="Picture 40">
          <a:extLst>
            <a:ext uri="{FF2B5EF4-FFF2-40B4-BE49-F238E27FC236}">
              <a16:creationId xmlns:a16="http://schemas.microsoft.com/office/drawing/2014/main" id="{12650EB2-B2A4-44BF-8EDB-236AE7D3C268}"/>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592481" y="29111762"/>
          <a:ext cx="652181" cy="3966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11206</xdr:colOff>
      <xdr:row>146</xdr:row>
      <xdr:rowOff>19050</xdr:rowOff>
    </xdr:from>
    <xdr:to>
      <xdr:col>4</xdr:col>
      <xdr:colOff>72837</xdr:colOff>
      <xdr:row>148</xdr:row>
      <xdr:rowOff>6163</xdr:rowOff>
    </xdr:to>
    <xdr:pic>
      <xdr:nvPicPr>
        <xdr:cNvPr id="42" name="Picture 41">
          <a:extLst>
            <a:ext uri="{FF2B5EF4-FFF2-40B4-BE49-F238E27FC236}">
              <a16:creationId xmlns:a16="http://schemas.microsoft.com/office/drawing/2014/main" id="{CF661011-01E3-4D37-9A61-0FA47339BC89}"/>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592481" y="29508450"/>
          <a:ext cx="671231" cy="387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20731</xdr:colOff>
      <xdr:row>148</xdr:row>
      <xdr:rowOff>25213</xdr:rowOff>
    </xdr:from>
    <xdr:to>
      <xdr:col>4</xdr:col>
      <xdr:colOff>101413</xdr:colOff>
      <xdr:row>150</xdr:row>
      <xdr:rowOff>2801</xdr:rowOff>
    </xdr:to>
    <xdr:pic>
      <xdr:nvPicPr>
        <xdr:cNvPr id="43" name="Picture 42">
          <a:extLst>
            <a:ext uri="{FF2B5EF4-FFF2-40B4-BE49-F238E27FC236}">
              <a16:creationId xmlns:a16="http://schemas.microsoft.com/office/drawing/2014/main" id="{F1080913-9A29-4389-89D0-FB10CD4FAB0B}"/>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02006" y="29914663"/>
          <a:ext cx="690282" cy="377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30257</xdr:colOff>
      <xdr:row>150</xdr:row>
      <xdr:rowOff>21851</xdr:rowOff>
    </xdr:from>
    <xdr:to>
      <xdr:col>4</xdr:col>
      <xdr:colOff>129989</xdr:colOff>
      <xdr:row>152</xdr:row>
      <xdr:rowOff>1121</xdr:rowOff>
    </xdr:to>
    <xdr:pic>
      <xdr:nvPicPr>
        <xdr:cNvPr id="44" name="Picture 43">
          <a:extLst>
            <a:ext uri="{FF2B5EF4-FFF2-40B4-BE49-F238E27FC236}">
              <a16:creationId xmlns:a16="http://schemas.microsoft.com/office/drawing/2014/main" id="{06851216-4879-4616-927C-CB34A27621F6}"/>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11532" y="30311351"/>
          <a:ext cx="709332" cy="369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597914</xdr:colOff>
      <xdr:row>240</xdr:row>
      <xdr:rowOff>13607</xdr:rowOff>
    </xdr:from>
    <xdr:to>
      <xdr:col>9</xdr:col>
      <xdr:colOff>557093</xdr:colOff>
      <xdr:row>240</xdr:row>
      <xdr:rowOff>194582</xdr:rowOff>
    </xdr:to>
    <xdr:pic>
      <xdr:nvPicPr>
        <xdr:cNvPr id="45" name="Picture 44">
          <a:extLst>
            <a:ext uri="{FF2B5EF4-FFF2-40B4-BE49-F238E27FC236}">
              <a16:creationId xmlns:a16="http://schemas.microsoft.com/office/drawing/2014/main" id="{0B52FF6E-A1DB-438C-926A-4DBB2EEE14BC}"/>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274814" y="48219632"/>
          <a:ext cx="568779"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231321</xdr:colOff>
      <xdr:row>267</xdr:row>
      <xdr:rowOff>13607</xdr:rowOff>
    </xdr:from>
    <xdr:to>
      <xdr:col>3</xdr:col>
      <xdr:colOff>326571</xdr:colOff>
      <xdr:row>267</xdr:row>
      <xdr:rowOff>194582</xdr:rowOff>
    </xdr:to>
    <xdr:pic>
      <xdr:nvPicPr>
        <xdr:cNvPr id="46" name="Picture 45">
          <a:extLst>
            <a:ext uri="{FF2B5EF4-FFF2-40B4-BE49-F238E27FC236}">
              <a16:creationId xmlns:a16="http://schemas.microsoft.com/office/drawing/2014/main" id="{E9175750-F720-48D5-83E3-BAC5239AFAE6}"/>
            </a:ext>
          </a:extLst>
        </xdr:cNvPr>
        <xdr:cNvPicPr>
          <a:picLocks noChangeAspect="1" noChangeArrowheads="1"/>
        </xdr:cNvPicPr>
      </xdr:nvPicPr>
      <xdr:blipFill>
        <a:blip xmlns:r="http://schemas.openxmlformats.org/officeDocument/2006/relationships" r:embed="rId1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812596" y="53629832"/>
          <a:ext cx="95250"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108858</xdr:colOff>
      <xdr:row>269</xdr:row>
      <xdr:rowOff>0</xdr:rowOff>
    </xdr:from>
    <xdr:to>
      <xdr:col>3</xdr:col>
      <xdr:colOff>566058</xdr:colOff>
      <xdr:row>269</xdr:row>
      <xdr:rowOff>180975</xdr:rowOff>
    </xdr:to>
    <xdr:pic>
      <xdr:nvPicPr>
        <xdr:cNvPr id="47" name="Picture 46">
          <a:extLst>
            <a:ext uri="{FF2B5EF4-FFF2-40B4-BE49-F238E27FC236}">
              <a16:creationId xmlns:a16="http://schemas.microsoft.com/office/drawing/2014/main" id="{DECC05EB-24B3-4FF9-A833-D552E4DB17CB}"/>
            </a:ext>
          </a:extLst>
        </xdr:cNvPr>
        <xdr:cNvPicPr>
          <a:picLocks noChangeAspect="1" noChangeArrowheads="1"/>
        </xdr:cNvPicPr>
      </xdr:nvPicPr>
      <xdr:blipFill>
        <a:blip xmlns:r="http://schemas.openxmlformats.org/officeDocument/2006/relationships" r:embed="rId1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90133" y="54016275"/>
          <a:ext cx="457200"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149678</xdr:colOff>
      <xdr:row>271</xdr:row>
      <xdr:rowOff>13607</xdr:rowOff>
    </xdr:from>
    <xdr:to>
      <xdr:col>3</xdr:col>
      <xdr:colOff>606878</xdr:colOff>
      <xdr:row>271</xdr:row>
      <xdr:rowOff>194582</xdr:rowOff>
    </xdr:to>
    <xdr:pic>
      <xdr:nvPicPr>
        <xdr:cNvPr id="48" name="Picture 47">
          <a:extLst>
            <a:ext uri="{FF2B5EF4-FFF2-40B4-BE49-F238E27FC236}">
              <a16:creationId xmlns:a16="http://schemas.microsoft.com/office/drawing/2014/main" id="{83A2716C-F755-4CCF-8489-8C4A38459D20}"/>
            </a:ext>
          </a:extLst>
        </xdr:cNvPr>
        <xdr:cNvPicPr>
          <a:picLocks noChangeAspect="1" noChangeArrowheads="1"/>
        </xdr:cNvPicPr>
      </xdr:nvPicPr>
      <xdr:blipFill>
        <a:blip xmlns:r="http://schemas.openxmlformats.org/officeDocument/2006/relationships" r:embed="rId1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730953" y="54429932"/>
          <a:ext cx="457200"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122465</xdr:colOff>
      <xdr:row>278</xdr:row>
      <xdr:rowOff>13606</xdr:rowOff>
    </xdr:from>
    <xdr:to>
      <xdr:col>2</xdr:col>
      <xdr:colOff>208190</xdr:colOff>
      <xdr:row>278</xdr:row>
      <xdr:rowOff>194581</xdr:rowOff>
    </xdr:to>
    <xdr:pic>
      <xdr:nvPicPr>
        <xdr:cNvPr id="49" name="Picture 48">
          <a:extLst>
            <a:ext uri="{FF2B5EF4-FFF2-40B4-BE49-F238E27FC236}">
              <a16:creationId xmlns:a16="http://schemas.microsoft.com/office/drawing/2014/main" id="{1AC744E6-1773-4B8C-A71D-A350993342FA}"/>
            </a:ext>
          </a:extLst>
        </xdr:cNvPr>
        <xdr:cNvPicPr>
          <a:picLocks noChangeAspect="1" noChangeArrowheads="1"/>
        </xdr:cNvPicPr>
      </xdr:nvPicPr>
      <xdr:blipFill>
        <a:blip xmlns:r="http://schemas.openxmlformats.org/officeDocument/2006/relationships" r:embed="rId1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60790" y="55811056"/>
          <a:ext cx="8572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40821</xdr:colOff>
      <xdr:row>305</xdr:row>
      <xdr:rowOff>27214</xdr:rowOff>
    </xdr:from>
    <xdr:to>
      <xdr:col>24</xdr:col>
      <xdr:colOff>-1</xdr:colOff>
      <xdr:row>306</xdr:row>
      <xdr:rowOff>4082</xdr:rowOff>
    </xdr:to>
    <xdr:pic>
      <xdr:nvPicPr>
        <xdr:cNvPr id="50" name="Picture 49">
          <a:extLst>
            <a:ext uri="{FF2B5EF4-FFF2-40B4-BE49-F238E27FC236}">
              <a16:creationId xmlns:a16="http://schemas.microsoft.com/office/drawing/2014/main" id="{BE5747B1-307D-421C-B291-8814811FD6AB}"/>
            </a:ext>
          </a:extLst>
        </xdr:cNvPr>
        <xdr:cNvPicPr>
          <a:picLocks noChangeAspect="1" noChangeArrowheads="1"/>
        </xdr:cNvPicPr>
      </xdr:nvPicPr>
      <xdr:blipFill>
        <a:blip xmlns:r="http://schemas.openxmlformats.org/officeDocument/2006/relationships" r:embed="rId1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861721" y="61196764"/>
          <a:ext cx="568778" cy="186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15</xdr:col>
      <xdr:colOff>47065</xdr:colOff>
      <xdr:row>232</xdr:row>
      <xdr:rowOff>24653</xdr:rowOff>
    </xdr:from>
    <xdr:ext cx="546881" cy="172227"/>
    <mc:AlternateContent xmlns:mc="http://schemas.openxmlformats.org/markup-compatibility/2006">
      <mc:Choice xmlns:a14="http://schemas.microsoft.com/office/drawing/2010/main" Requires="a14">
        <xdr:sp macro="" textlink="">
          <xdr:nvSpPr>
            <xdr:cNvPr id="51" name="TextBox 50">
              <a:extLst>
                <a:ext uri="{FF2B5EF4-FFF2-40B4-BE49-F238E27FC236}">
                  <a16:creationId xmlns:a16="http://schemas.microsoft.com/office/drawing/2014/main" id="{26B095F2-A949-460F-8F96-EF2440AC915B}"/>
                </a:ext>
              </a:extLst>
            </xdr:cNvPr>
            <xdr:cNvSpPr txBox="1"/>
          </xdr:nvSpPr>
          <xdr:spPr>
            <a:xfrm>
              <a:off x="9991165" y="46668578"/>
              <a:ext cx="54688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𝑠</m:t>
                    </m:r>
                    <m:r>
                      <a:rPr lang="en-US" sz="1100" b="0" i="1">
                        <a:latin typeface="Cambria Math" panose="02040503050406030204" pitchFamily="18" charset="0"/>
                      </a:rPr>
                      <m:t>=2.33</m:t>
                    </m:r>
                  </m:oMath>
                </m:oMathPara>
              </a14:m>
              <a:endParaRPr lang="en-US" sz="1100"/>
            </a:p>
          </xdr:txBody>
        </xdr:sp>
      </mc:Choice>
      <mc:Fallback>
        <xdr:sp macro="" textlink="">
          <xdr:nvSpPr>
            <xdr:cNvPr id="51" name="TextBox 50">
              <a:extLst>
                <a:ext uri="{FF2B5EF4-FFF2-40B4-BE49-F238E27FC236}">
                  <a16:creationId xmlns:a16="http://schemas.microsoft.com/office/drawing/2014/main" id="{26B095F2-A949-460F-8F96-EF2440AC915B}"/>
                </a:ext>
              </a:extLst>
            </xdr:cNvPr>
            <xdr:cNvSpPr txBox="1"/>
          </xdr:nvSpPr>
          <xdr:spPr>
            <a:xfrm>
              <a:off x="9991165" y="46668578"/>
              <a:ext cx="54688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b="0" i="0">
                  <a:latin typeface="Cambria Math" panose="02040503050406030204" pitchFamily="18" charset="0"/>
                </a:rPr>
                <a:t>𝑠=2.33</a:t>
              </a:r>
              <a:endParaRPr lang="en-US" sz="1100"/>
            </a:p>
          </xdr:txBody>
        </xdr:sp>
      </mc:Fallback>
    </mc:AlternateContent>
    <xdr:clientData/>
  </xdr:oneCellAnchor>
  <xdr:oneCellAnchor>
    <xdr:from>
      <xdr:col>5</xdr:col>
      <xdr:colOff>495300</xdr:colOff>
      <xdr:row>337</xdr:row>
      <xdr:rowOff>24653</xdr:rowOff>
    </xdr:from>
    <xdr:ext cx="732508" cy="172227"/>
    <mc:AlternateContent xmlns:mc="http://schemas.openxmlformats.org/markup-compatibility/2006">
      <mc:Choice xmlns:a14="http://schemas.microsoft.com/office/drawing/2010/main" Requires="a14">
        <xdr:sp macro="" textlink="">
          <xdr:nvSpPr>
            <xdr:cNvPr id="52" name="TextBox 51">
              <a:extLst>
                <a:ext uri="{FF2B5EF4-FFF2-40B4-BE49-F238E27FC236}">
                  <a16:creationId xmlns:a16="http://schemas.microsoft.com/office/drawing/2014/main" id="{AF3F7FA3-88C9-4C61-BD0F-842B1C3369DD}"/>
                </a:ext>
              </a:extLst>
            </xdr:cNvPr>
            <xdr:cNvSpPr txBox="1"/>
          </xdr:nvSpPr>
          <xdr:spPr>
            <a:xfrm>
              <a:off x="4295775" y="67566428"/>
              <a:ext cx="732508"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𝑟</m:t>
                    </m:r>
                    <m:r>
                      <a:rPr lang="en-US" sz="1100" b="0" i="1">
                        <a:latin typeface="Cambria Math" panose="02040503050406030204" pitchFamily="18" charset="0"/>
                      </a:rPr>
                      <m:t>=−0.981</m:t>
                    </m:r>
                  </m:oMath>
                </m:oMathPara>
              </a14:m>
              <a:endParaRPr lang="en-US" sz="1100"/>
            </a:p>
          </xdr:txBody>
        </xdr:sp>
      </mc:Choice>
      <mc:Fallback>
        <xdr:sp macro="" textlink="">
          <xdr:nvSpPr>
            <xdr:cNvPr id="52" name="TextBox 51">
              <a:extLst>
                <a:ext uri="{FF2B5EF4-FFF2-40B4-BE49-F238E27FC236}">
                  <a16:creationId xmlns:a16="http://schemas.microsoft.com/office/drawing/2014/main" id="{AF3F7FA3-88C9-4C61-BD0F-842B1C3369DD}"/>
                </a:ext>
              </a:extLst>
            </xdr:cNvPr>
            <xdr:cNvSpPr txBox="1"/>
          </xdr:nvSpPr>
          <xdr:spPr>
            <a:xfrm>
              <a:off x="4295775" y="67566428"/>
              <a:ext cx="732508"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b="0" i="0">
                  <a:latin typeface="Cambria Math" panose="02040503050406030204" pitchFamily="18" charset="0"/>
                </a:rPr>
                <a:t>𝑟=−0.981</a:t>
              </a:r>
              <a:endParaRPr lang="en-US" sz="1100"/>
            </a:p>
          </xdr:txBody>
        </xdr:sp>
      </mc:Fallback>
    </mc:AlternateContent>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3.wmf"/><Relationship Id="rId13" Type="http://schemas.openxmlformats.org/officeDocument/2006/relationships/oleObject" Target="../embeddings/oleObject6.bin"/><Relationship Id="rId18" Type="http://schemas.openxmlformats.org/officeDocument/2006/relationships/image" Target="../media/image8.wmf"/><Relationship Id="rId26" Type="http://schemas.openxmlformats.org/officeDocument/2006/relationships/image" Target="../media/image12.wmf"/><Relationship Id="rId3" Type="http://schemas.openxmlformats.org/officeDocument/2006/relationships/oleObject" Target="../embeddings/oleObject1.bin"/><Relationship Id="rId21" Type="http://schemas.openxmlformats.org/officeDocument/2006/relationships/oleObject" Target="../embeddings/oleObject10.bin"/><Relationship Id="rId7" Type="http://schemas.openxmlformats.org/officeDocument/2006/relationships/oleObject" Target="../embeddings/oleObject3.bin"/><Relationship Id="rId12" Type="http://schemas.openxmlformats.org/officeDocument/2006/relationships/image" Target="../media/image5.wmf"/><Relationship Id="rId17" Type="http://schemas.openxmlformats.org/officeDocument/2006/relationships/oleObject" Target="../embeddings/oleObject8.bin"/><Relationship Id="rId25" Type="http://schemas.openxmlformats.org/officeDocument/2006/relationships/oleObject" Target="../embeddings/oleObject12.bin"/><Relationship Id="rId2" Type="http://schemas.openxmlformats.org/officeDocument/2006/relationships/vmlDrawing" Target="../drawings/vmlDrawing1.vml"/><Relationship Id="rId16" Type="http://schemas.openxmlformats.org/officeDocument/2006/relationships/image" Target="../media/image7.wmf"/><Relationship Id="rId20" Type="http://schemas.openxmlformats.org/officeDocument/2006/relationships/image" Target="../media/image9.wmf"/><Relationship Id="rId29" Type="http://schemas.openxmlformats.org/officeDocument/2006/relationships/oleObject" Target="../embeddings/oleObject14.bin"/><Relationship Id="rId1" Type="http://schemas.openxmlformats.org/officeDocument/2006/relationships/drawing" Target="../drawings/drawing1.xml"/><Relationship Id="rId6" Type="http://schemas.openxmlformats.org/officeDocument/2006/relationships/image" Target="../media/image2.wmf"/><Relationship Id="rId11" Type="http://schemas.openxmlformats.org/officeDocument/2006/relationships/oleObject" Target="../embeddings/oleObject5.bin"/><Relationship Id="rId24" Type="http://schemas.openxmlformats.org/officeDocument/2006/relationships/image" Target="../media/image11.wmf"/><Relationship Id="rId5" Type="http://schemas.openxmlformats.org/officeDocument/2006/relationships/oleObject" Target="../embeddings/oleObject2.bin"/><Relationship Id="rId15" Type="http://schemas.openxmlformats.org/officeDocument/2006/relationships/oleObject" Target="../embeddings/oleObject7.bin"/><Relationship Id="rId23" Type="http://schemas.openxmlformats.org/officeDocument/2006/relationships/oleObject" Target="../embeddings/oleObject11.bin"/><Relationship Id="rId28" Type="http://schemas.openxmlformats.org/officeDocument/2006/relationships/image" Target="../media/image13.wmf"/><Relationship Id="rId10" Type="http://schemas.openxmlformats.org/officeDocument/2006/relationships/image" Target="../media/image4.wmf"/><Relationship Id="rId19" Type="http://schemas.openxmlformats.org/officeDocument/2006/relationships/oleObject" Target="../embeddings/oleObject9.bin"/><Relationship Id="rId4" Type="http://schemas.openxmlformats.org/officeDocument/2006/relationships/image" Target="../media/image1.wmf"/><Relationship Id="rId9" Type="http://schemas.openxmlformats.org/officeDocument/2006/relationships/oleObject" Target="../embeddings/oleObject4.bin"/><Relationship Id="rId14" Type="http://schemas.openxmlformats.org/officeDocument/2006/relationships/image" Target="../media/image6.wmf"/><Relationship Id="rId22" Type="http://schemas.openxmlformats.org/officeDocument/2006/relationships/image" Target="../media/image10.wmf"/><Relationship Id="rId27" Type="http://schemas.openxmlformats.org/officeDocument/2006/relationships/oleObject" Target="../embeddings/oleObject13.bin"/><Relationship Id="rId30" Type="http://schemas.openxmlformats.org/officeDocument/2006/relationships/image" Target="../media/image14.w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2BE7E-DFBB-41D5-AA5A-A8B4A9E58302}">
  <dimension ref="A1:AA386"/>
  <sheetViews>
    <sheetView topLeftCell="A4" workbookViewId="0">
      <selection activeCell="C2" sqref="C2:G2"/>
    </sheetView>
  </sheetViews>
  <sheetFormatPr defaultRowHeight="15"/>
  <cols>
    <col min="1" max="1" width="18.42578125" style="1" customWidth="1"/>
    <col min="2" max="2" width="9.140625" style="2"/>
    <col min="3" max="3" width="11.140625" style="4" customWidth="1"/>
    <col min="4" max="6" width="9.140625" style="4"/>
    <col min="7" max="7" width="9.85546875" style="4" customWidth="1"/>
    <col min="8" max="16384" width="9.140625" style="4"/>
  </cols>
  <sheetData>
    <row r="1" spans="1:14" ht="15.75">
      <c r="C1" s="3"/>
    </row>
    <row r="2" spans="1:14" ht="26.25">
      <c r="A2" s="5"/>
      <c r="C2" s="6"/>
      <c r="D2" s="7"/>
      <c r="E2" s="7"/>
      <c r="F2" s="7"/>
      <c r="G2" s="7"/>
      <c r="K2" s="8" t="s">
        <v>0</v>
      </c>
      <c r="L2" s="9"/>
      <c r="M2" s="9"/>
      <c r="N2" s="9"/>
    </row>
    <row r="3" spans="1:14" ht="18.75">
      <c r="A3" s="10"/>
      <c r="C3" s="11" t="s">
        <v>1</v>
      </c>
    </row>
    <row r="4" spans="1:14" ht="15" customHeight="1">
      <c r="A4" s="12"/>
      <c r="C4" s="13" t="s">
        <v>2</v>
      </c>
      <c r="D4" s="13"/>
      <c r="E4" s="13"/>
      <c r="F4" s="13"/>
      <c r="G4" s="13"/>
      <c r="H4" s="13"/>
      <c r="I4" s="13"/>
      <c r="J4" s="13"/>
      <c r="K4" s="13"/>
      <c r="L4" s="13"/>
      <c r="M4" s="13"/>
    </row>
    <row r="5" spans="1:14" ht="15" customHeight="1">
      <c r="A5" s="14"/>
      <c r="C5" s="13"/>
      <c r="D5" s="13"/>
      <c r="E5" s="13"/>
      <c r="F5" s="13"/>
      <c r="G5" s="13"/>
      <c r="H5" s="13"/>
      <c r="I5" s="13"/>
      <c r="J5" s="13"/>
      <c r="K5" s="13"/>
      <c r="L5" s="13"/>
      <c r="M5" s="13"/>
    </row>
    <row r="6" spans="1:14" ht="15" customHeight="1">
      <c r="C6" s="13"/>
      <c r="D6" s="13"/>
      <c r="E6" s="13"/>
      <c r="F6" s="13"/>
      <c r="G6" s="13"/>
      <c r="H6" s="13"/>
      <c r="I6" s="13"/>
      <c r="J6" s="13"/>
      <c r="K6" s="13"/>
      <c r="L6" s="13"/>
      <c r="M6" s="13"/>
    </row>
    <row r="7" spans="1:14" ht="15" customHeight="1">
      <c r="C7" s="13"/>
      <c r="D7" s="13"/>
      <c r="E7" s="13"/>
      <c r="F7" s="13"/>
      <c r="G7" s="13"/>
      <c r="H7" s="13"/>
      <c r="I7" s="13"/>
      <c r="J7" s="13"/>
      <c r="K7" s="13"/>
      <c r="L7" s="13"/>
      <c r="M7" s="13"/>
    </row>
    <row r="8" spans="1:14" ht="15" customHeight="1">
      <c r="C8" s="13"/>
      <c r="D8" s="13"/>
      <c r="E8" s="13"/>
      <c r="F8" s="13"/>
      <c r="G8" s="13"/>
      <c r="H8" s="13"/>
      <c r="I8" s="13"/>
      <c r="J8" s="13"/>
      <c r="K8" s="13"/>
      <c r="L8" s="13"/>
      <c r="M8" s="13"/>
    </row>
    <row r="9" spans="1:14" ht="15" customHeight="1">
      <c r="C9" s="15"/>
    </row>
    <row r="10" spans="1:14" ht="15" customHeight="1" thickBot="1">
      <c r="B10" s="16"/>
      <c r="C10" s="17" t="s">
        <v>3</v>
      </c>
    </row>
    <row r="11" spans="1:14" ht="15.75">
      <c r="B11" s="18"/>
      <c r="C11" s="17"/>
    </row>
    <row r="12" spans="1:14" ht="15.75">
      <c r="C12" s="19" t="s">
        <v>4</v>
      </c>
      <c r="D12" s="19"/>
      <c r="E12" s="19"/>
      <c r="F12" s="19"/>
      <c r="G12" s="19"/>
    </row>
    <row r="13" spans="1:14" ht="15.75">
      <c r="C13" s="19" t="s">
        <v>5</v>
      </c>
      <c r="D13" s="19"/>
      <c r="E13" s="19"/>
      <c r="F13" s="19"/>
      <c r="G13" s="19"/>
    </row>
    <row r="14" spans="1:14" ht="15.75">
      <c r="C14" s="20" t="s">
        <v>6</v>
      </c>
      <c r="D14" s="20"/>
      <c r="E14" s="20"/>
      <c r="F14" s="20"/>
      <c r="G14" s="20"/>
    </row>
    <row r="15" spans="1:14" ht="15.75">
      <c r="C15" s="20" t="s">
        <v>7</v>
      </c>
      <c r="D15" s="20"/>
      <c r="E15" s="20"/>
      <c r="F15" s="20"/>
      <c r="G15" s="20"/>
    </row>
    <row r="16" spans="1:14" ht="15.75">
      <c r="C16" s="17"/>
    </row>
    <row r="17" spans="2:13" ht="16.5" thickBot="1">
      <c r="B17" s="16"/>
      <c r="C17" s="17" t="s">
        <v>8</v>
      </c>
    </row>
    <row r="18" spans="2:13" ht="15.75">
      <c r="B18" s="18"/>
      <c r="C18" s="17"/>
    </row>
    <row r="19" spans="2:13" ht="15.75">
      <c r="B19" s="21"/>
      <c r="C19" s="20" t="s">
        <v>9</v>
      </c>
      <c r="D19" s="20"/>
      <c r="E19" s="20"/>
      <c r="F19" s="20"/>
    </row>
    <row r="20" spans="2:13" ht="15.75">
      <c r="C20" s="19" t="s">
        <v>10</v>
      </c>
      <c r="D20" s="19"/>
      <c r="E20" s="19"/>
      <c r="F20" s="19"/>
    </row>
    <row r="21" spans="2:13" ht="15.75">
      <c r="C21" s="19" t="s">
        <v>11</v>
      </c>
      <c r="D21" s="19"/>
      <c r="E21" s="19"/>
      <c r="F21" s="19"/>
    </row>
    <row r="22" spans="2:13" ht="15.75" customHeight="1">
      <c r="C22" s="19" t="s">
        <v>12</v>
      </c>
      <c r="D22" s="19"/>
      <c r="E22" s="19"/>
      <c r="F22" s="19"/>
    </row>
    <row r="23" spans="2:13" ht="15.75" customHeight="1">
      <c r="C23" s="22"/>
    </row>
    <row r="24" spans="2:13" ht="15.75">
      <c r="C24" s="23" t="s">
        <v>13</v>
      </c>
    </row>
    <row r="25" spans="2:13" ht="15.75">
      <c r="C25" s="24">
        <v>56</v>
      </c>
      <c r="D25" s="24">
        <v>65</v>
      </c>
      <c r="E25" s="24">
        <v>62</v>
      </c>
      <c r="F25" s="24">
        <v>53</v>
      </c>
      <c r="G25" s="24">
        <v>68</v>
      </c>
      <c r="H25" s="24">
        <v>58</v>
      </c>
      <c r="I25" s="24">
        <v>65</v>
      </c>
      <c r="J25" s="24">
        <v>52</v>
      </c>
      <c r="K25" s="24">
        <v>56</v>
      </c>
    </row>
    <row r="26" spans="2:13" ht="15.75">
      <c r="C26" s="25" t="s">
        <v>14</v>
      </c>
    </row>
    <row r="27" spans="2:13" ht="15.75">
      <c r="C27" s="17"/>
    </row>
    <row r="28" spans="2:13" ht="16.5" thickBot="1">
      <c r="B28" s="26"/>
      <c r="C28" s="17" t="s">
        <v>15</v>
      </c>
    </row>
    <row r="29" spans="2:13" ht="15.75">
      <c r="B29" s="18"/>
      <c r="C29" s="17"/>
    </row>
    <row r="30" spans="2:13" ht="18" customHeight="1">
      <c r="C30" s="27" t="s">
        <v>16</v>
      </c>
      <c r="D30" s="27"/>
      <c r="E30" s="27"/>
      <c r="F30" s="27"/>
      <c r="G30" s="27"/>
      <c r="H30" s="27"/>
      <c r="I30" s="27" t="s">
        <v>17</v>
      </c>
      <c r="J30" s="27"/>
      <c r="K30" s="27"/>
      <c r="L30" s="27"/>
      <c r="M30" s="27"/>
    </row>
    <row r="31" spans="2:13" ht="18" customHeight="1">
      <c r="C31" s="27" t="s">
        <v>18</v>
      </c>
      <c r="D31" s="27"/>
      <c r="E31" s="27"/>
      <c r="F31" s="27"/>
      <c r="G31" s="27"/>
      <c r="H31" s="27"/>
      <c r="I31" s="27" t="s">
        <v>19</v>
      </c>
      <c r="J31" s="27"/>
      <c r="K31" s="27"/>
      <c r="L31" s="27"/>
      <c r="M31" s="27"/>
    </row>
    <row r="32" spans="2:13" ht="15.75">
      <c r="C32" s="25"/>
    </row>
    <row r="33" spans="2:24" ht="16.5" thickBot="1">
      <c r="B33" s="26"/>
      <c r="C33" s="17" t="s">
        <v>20</v>
      </c>
    </row>
    <row r="34" spans="2:24" ht="15.75">
      <c r="B34" s="28"/>
      <c r="C34" s="17"/>
    </row>
    <row r="35" spans="2:24" ht="15.75">
      <c r="D35" s="25" t="s">
        <v>21</v>
      </c>
      <c r="E35" s="29"/>
      <c r="F35" s="22" t="s">
        <v>22</v>
      </c>
      <c r="G35" s="30" t="s">
        <v>23</v>
      </c>
      <c r="H35" s="30"/>
      <c r="I35" s="22" t="s">
        <v>24</v>
      </c>
      <c r="J35" s="31" t="s">
        <v>25</v>
      </c>
      <c r="K35" s="31"/>
      <c r="L35" s="22" t="s">
        <v>26</v>
      </c>
      <c r="M35" s="31" t="s">
        <v>25</v>
      </c>
      <c r="N35" s="31"/>
    </row>
    <row r="36" spans="2:24" ht="15.75">
      <c r="D36" s="25" t="s">
        <v>27</v>
      </c>
      <c r="G36" s="31" t="s">
        <v>28</v>
      </c>
      <c r="H36" s="31"/>
      <c r="J36" s="31" t="s">
        <v>29</v>
      </c>
      <c r="K36" s="31"/>
      <c r="M36" s="31" t="s">
        <v>28</v>
      </c>
      <c r="N36" s="31"/>
    </row>
    <row r="37" spans="2:24" ht="15.75">
      <c r="C37" s="17"/>
    </row>
    <row r="38" spans="2:24" ht="16.5" thickBot="1">
      <c r="B38" s="26"/>
      <c r="C38" s="17" t="s">
        <v>30</v>
      </c>
    </row>
    <row r="39" spans="2:24" ht="15.75">
      <c r="B39" s="18"/>
      <c r="C39" s="17"/>
    </row>
    <row r="40" spans="2:24" ht="15.75">
      <c r="C40" s="22" t="s">
        <v>31</v>
      </c>
      <c r="D40" s="32" t="s">
        <v>32</v>
      </c>
    </row>
    <row r="41" spans="2:24" ht="15.75">
      <c r="C41" s="22" t="s">
        <v>22</v>
      </c>
      <c r="D41" s="32" t="s">
        <v>33</v>
      </c>
    </row>
    <row r="42" spans="2:24" ht="15.75">
      <c r="B42" s="21"/>
      <c r="C42" s="22" t="s">
        <v>24</v>
      </c>
      <c r="D42" s="32" t="s">
        <v>34</v>
      </c>
    </row>
    <row r="43" spans="2:24" ht="15.75">
      <c r="C43" s="22" t="s">
        <v>26</v>
      </c>
      <c r="D43" s="32" t="s">
        <v>35</v>
      </c>
    </row>
    <row r="44" spans="2:24" ht="15.75">
      <c r="C44" s="22"/>
    </row>
    <row r="45" spans="2:24" ht="16.5" customHeight="1" thickBot="1">
      <c r="B45" s="26"/>
      <c r="C45" s="27" t="s">
        <v>36</v>
      </c>
      <c r="D45" s="27"/>
      <c r="E45" s="27"/>
      <c r="F45" s="27"/>
      <c r="G45" s="27"/>
      <c r="H45" s="27"/>
      <c r="I45" s="27"/>
      <c r="J45" s="27"/>
      <c r="K45" s="27"/>
      <c r="L45" s="27"/>
      <c r="M45" s="27"/>
      <c r="N45" s="27"/>
      <c r="O45" s="25"/>
      <c r="P45" s="25"/>
      <c r="Q45" s="25"/>
      <c r="R45" s="25"/>
      <c r="S45" s="25"/>
      <c r="T45" s="25"/>
      <c r="U45" s="25"/>
      <c r="V45" s="25"/>
      <c r="W45" s="25"/>
      <c r="X45" s="25"/>
    </row>
    <row r="46" spans="2:24" ht="15.75" customHeight="1">
      <c r="B46" s="18"/>
      <c r="C46" s="27"/>
      <c r="D46" s="27"/>
      <c r="E46" s="27"/>
      <c r="F46" s="27"/>
      <c r="G46" s="27"/>
      <c r="H46" s="27"/>
      <c r="I46" s="27"/>
      <c r="J46" s="27"/>
      <c r="K46" s="27"/>
      <c r="L46" s="27"/>
      <c r="M46" s="27"/>
      <c r="N46" s="27"/>
      <c r="O46" s="25"/>
      <c r="P46" s="25"/>
      <c r="Q46" s="25"/>
      <c r="R46" s="25"/>
      <c r="S46" s="25"/>
      <c r="T46" s="25"/>
      <c r="U46" s="25"/>
      <c r="V46" s="25"/>
      <c r="W46" s="25"/>
      <c r="X46" s="25"/>
    </row>
    <row r="47" spans="2:24" ht="15.75" customHeight="1">
      <c r="C47" s="27"/>
      <c r="D47" s="27"/>
      <c r="E47" s="27"/>
      <c r="F47" s="27"/>
      <c r="G47" s="27"/>
      <c r="H47" s="27"/>
      <c r="I47" s="27"/>
      <c r="J47" s="27"/>
      <c r="K47" s="27"/>
      <c r="L47" s="27"/>
      <c r="M47" s="27"/>
      <c r="N47" s="27"/>
    </row>
    <row r="48" spans="2:24" ht="15" customHeight="1">
      <c r="C48" s="27"/>
      <c r="D48" s="27"/>
      <c r="E48" s="27"/>
      <c r="F48" s="27"/>
      <c r="G48" s="27"/>
      <c r="H48" s="27"/>
      <c r="I48" s="27"/>
      <c r="J48" s="27"/>
      <c r="K48" s="27"/>
      <c r="L48" s="27"/>
      <c r="M48" s="27"/>
      <c r="N48" s="27"/>
    </row>
    <row r="49" spans="2:14" ht="15.75">
      <c r="C49" s="33"/>
      <c r="D49" s="33"/>
      <c r="E49" s="33"/>
      <c r="F49" s="22"/>
      <c r="G49" s="33"/>
      <c r="H49" s="33"/>
      <c r="I49" s="22"/>
      <c r="J49" s="33"/>
      <c r="K49" s="33"/>
      <c r="L49" s="22"/>
      <c r="M49" s="33"/>
      <c r="N49" s="33"/>
    </row>
    <row r="50" spans="2:14" ht="15.75">
      <c r="C50" s="31" t="s">
        <v>37</v>
      </c>
      <c r="D50" s="31"/>
      <c r="E50" s="31"/>
      <c r="F50" s="22" t="s">
        <v>22</v>
      </c>
      <c r="G50" s="31" t="s">
        <v>38</v>
      </c>
      <c r="H50" s="31"/>
      <c r="I50" s="22" t="s">
        <v>24</v>
      </c>
      <c r="J50" s="31" t="s">
        <v>39</v>
      </c>
      <c r="K50" s="31"/>
      <c r="L50" s="22" t="s">
        <v>26</v>
      </c>
      <c r="M50" s="31" t="s">
        <v>40</v>
      </c>
      <c r="N50" s="31"/>
    </row>
    <row r="51" spans="2:14" ht="15.75">
      <c r="C51" s="22"/>
    </row>
    <row r="52" spans="2:14" ht="15.75">
      <c r="C52" s="23" t="s">
        <v>41</v>
      </c>
    </row>
    <row r="54" spans="2:14" ht="16.5" thickBot="1">
      <c r="B54" s="26"/>
      <c r="C54" s="17" t="s">
        <v>42</v>
      </c>
    </row>
    <row r="55" spans="2:14" ht="15.75">
      <c r="B55" s="18"/>
      <c r="C55" s="17"/>
    </row>
    <row r="56" spans="2:14" ht="15.75">
      <c r="C56" s="31" t="s">
        <v>43</v>
      </c>
      <c r="D56" s="31"/>
      <c r="F56" s="31" t="s">
        <v>44</v>
      </c>
      <c r="G56" s="31"/>
      <c r="I56" s="31" t="s">
        <v>45</v>
      </c>
      <c r="J56" s="31"/>
      <c r="L56" s="31" t="s">
        <v>46</v>
      </c>
      <c r="M56" s="31"/>
    </row>
    <row r="57" spans="2:14" ht="15.75">
      <c r="C57" s="22"/>
    </row>
    <row r="58" spans="2:14" ht="15.75">
      <c r="C58" s="22"/>
    </row>
    <row r="59" spans="2:14" ht="16.5" thickBot="1">
      <c r="B59" s="16"/>
      <c r="C59" s="17" t="s">
        <v>47</v>
      </c>
    </row>
    <row r="60" spans="2:14" ht="15.75">
      <c r="B60" s="18"/>
      <c r="C60" s="17"/>
    </row>
    <row r="61" spans="2:14" ht="15.75">
      <c r="C61" s="22" t="s">
        <v>48</v>
      </c>
    </row>
    <row r="67" spans="2:8" ht="18.75">
      <c r="C67" s="23" t="s">
        <v>49</v>
      </c>
    </row>
    <row r="68" spans="2:8">
      <c r="C68" s="34"/>
    </row>
    <row r="69" spans="2:8">
      <c r="C69" s="34"/>
    </row>
    <row r="71" spans="2:8" ht="15.75">
      <c r="C71" s="25"/>
    </row>
    <row r="72" spans="2:8">
      <c r="C72" s="34"/>
    </row>
    <row r="73" spans="2:8">
      <c r="D73" s="34"/>
      <c r="E73" s="34"/>
      <c r="F73" s="34"/>
      <c r="G73" s="34"/>
      <c r="H73" s="34"/>
    </row>
    <row r="74" spans="2:8">
      <c r="C74" s="34"/>
    </row>
    <row r="75" spans="2:8" ht="15.75">
      <c r="C75" s="25"/>
    </row>
    <row r="76" spans="2:8" ht="15.75">
      <c r="C76" s="25"/>
    </row>
    <row r="77" spans="2:8" ht="15.75">
      <c r="C77" s="25"/>
    </row>
    <row r="79" spans="2:8" ht="16.5" thickBot="1">
      <c r="B79" s="26"/>
      <c r="C79" s="17" t="s">
        <v>50</v>
      </c>
    </row>
    <row r="80" spans="2:8">
      <c r="B80" s="18"/>
    </row>
    <row r="81" spans="2:3" ht="15.75">
      <c r="C81" s="22" t="s">
        <v>51</v>
      </c>
    </row>
    <row r="82" spans="2:3" ht="15.75">
      <c r="C82" s="22" t="s">
        <v>52</v>
      </c>
    </row>
    <row r="83" spans="2:3" ht="15.75">
      <c r="C83" s="22" t="s">
        <v>53</v>
      </c>
    </row>
    <row r="84" spans="2:3" ht="15.75">
      <c r="C84" s="22" t="s">
        <v>54</v>
      </c>
    </row>
    <row r="86" spans="2:3" ht="15.75">
      <c r="C86" s="35"/>
    </row>
    <row r="87" spans="2:3" ht="16.5" thickBot="1">
      <c r="B87" s="26"/>
      <c r="C87" s="17" t="s">
        <v>55</v>
      </c>
    </row>
    <row r="88" spans="2:3" ht="15.75">
      <c r="B88" s="18"/>
      <c r="C88" s="17"/>
    </row>
    <row r="89" spans="2:3" ht="15.75">
      <c r="B89" s="21"/>
      <c r="C89" s="22" t="s">
        <v>56</v>
      </c>
    </row>
    <row r="90" spans="2:3" ht="15.75">
      <c r="C90" s="22" t="s">
        <v>57</v>
      </c>
    </row>
    <row r="91" spans="2:3" ht="15.75">
      <c r="C91" s="22" t="s">
        <v>58</v>
      </c>
    </row>
    <row r="92" spans="2:3" ht="15.75">
      <c r="C92" s="22" t="s">
        <v>59</v>
      </c>
    </row>
    <row r="93" spans="2:3" ht="15.75">
      <c r="C93" s="25"/>
    </row>
    <row r="95" spans="2:3" ht="16.5" thickBot="1">
      <c r="B95" s="16"/>
      <c r="C95" s="17" t="s">
        <v>60</v>
      </c>
    </row>
    <row r="96" spans="2:3" ht="15.75">
      <c r="B96" s="18"/>
      <c r="C96" s="17"/>
    </row>
    <row r="97" spans="2:5" ht="15.75">
      <c r="C97" s="22" t="s">
        <v>61</v>
      </c>
    </row>
    <row r="98" spans="2:5" ht="15.75">
      <c r="C98" s="22" t="s">
        <v>62</v>
      </c>
    </row>
    <row r="99" spans="2:5" ht="15.75">
      <c r="C99" s="22" t="s">
        <v>63</v>
      </c>
    </row>
    <row r="100" spans="2:5" ht="15.75">
      <c r="C100" s="22" t="s">
        <v>64</v>
      </c>
    </row>
    <row r="101" spans="2:5" ht="15.75">
      <c r="C101" s="25"/>
    </row>
    <row r="102" spans="2:5" ht="15.75">
      <c r="C102" s="17"/>
    </row>
    <row r="103" spans="2:5" ht="16.5" thickBot="1">
      <c r="B103" s="26"/>
      <c r="C103" s="17" t="s">
        <v>65</v>
      </c>
      <c r="D103" s="36"/>
      <c r="E103" s="36"/>
    </row>
    <row r="104" spans="2:5" ht="15.75">
      <c r="B104" s="18"/>
      <c r="C104" s="17" t="s">
        <v>66</v>
      </c>
    </row>
    <row r="105" spans="2:5" ht="15.75">
      <c r="C105" s="17"/>
    </row>
    <row r="106" spans="2:5" ht="15.75">
      <c r="C106" s="22" t="s">
        <v>67</v>
      </c>
    </row>
    <row r="107" spans="2:5" ht="15.75">
      <c r="C107" s="22" t="s">
        <v>68</v>
      </c>
    </row>
    <row r="108" spans="2:5" ht="15.75">
      <c r="C108" s="22" t="s">
        <v>69</v>
      </c>
    </row>
    <row r="109" spans="2:5" ht="15.75">
      <c r="C109" s="22" t="s">
        <v>70</v>
      </c>
    </row>
    <row r="110" spans="2:5" ht="15.75">
      <c r="C110" s="25"/>
    </row>
    <row r="112" spans="2:5" ht="15.75">
      <c r="C112" s="22"/>
    </row>
    <row r="113" spans="2:13" ht="15.75">
      <c r="C113" s="23" t="s">
        <v>71</v>
      </c>
    </row>
    <row r="114" spans="2:13" ht="15.75" customHeight="1">
      <c r="B114" s="21"/>
      <c r="C114" s="13" t="s">
        <v>72</v>
      </c>
      <c r="D114" s="13"/>
      <c r="E114" s="13"/>
      <c r="F114" s="13"/>
      <c r="G114" s="13"/>
      <c r="H114" s="13"/>
      <c r="I114" s="13"/>
      <c r="J114" s="13"/>
      <c r="K114" s="13"/>
      <c r="L114" s="13"/>
      <c r="M114" s="13"/>
    </row>
    <row r="115" spans="2:13" ht="15.75" customHeight="1">
      <c r="C115" s="13"/>
      <c r="D115" s="13"/>
      <c r="E115" s="13"/>
      <c r="F115" s="13"/>
      <c r="G115" s="13"/>
      <c r="H115" s="13"/>
      <c r="I115" s="13"/>
      <c r="J115" s="13"/>
      <c r="K115" s="13"/>
      <c r="L115" s="13"/>
      <c r="M115" s="13"/>
    </row>
    <row r="116" spans="2:13">
      <c r="C116" s="13"/>
      <c r="D116" s="13"/>
      <c r="E116" s="13"/>
      <c r="F116" s="13"/>
      <c r="G116" s="13"/>
      <c r="H116" s="13"/>
      <c r="I116" s="13"/>
      <c r="J116" s="13"/>
      <c r="K116" s="13"/>
      <c r="L116" s="13"/>
      <c r="M116" s="13"/>
    </row>
    <row r="117" spans="2:13">
      <c r="C117" s="37"/>
      <c r="D117" s="37"/>
      <c r="E117" s="37"/>
      <c r="F117" s="37"/>
      <c r="G117" s="37"/>
      <c r="H117" s="37"/>
    </row>
    <row r="118" spans="2:13" ht="31.5">
      <c r="B118" s="38"/>
      <c r="C118" s="39" t="s">
        <v>73</v>
      </c>
      <c r="D118" s="39">
        <v>1</v>
      </c>
      <c r="E118" s="39">
        <v>2</v>
      </c>
      <c r="F118" s="39">
        <v>3</v>
      </c>
      <c r="G118" s="39">
        <v>4</v>
      </c>
      <c r="H118" s="39">
        <v>5</v>
      </c>
      <c r="I118" s="40"/>
    </row>
    <row r="119" spans="2:13" ht="16.5" thickBot="1">
      <c r="B119" s="38"/>
      <c r="C119" s="41" t="s">
        <v>74</v>
      </c>
      <c r="D119" s="41">
        <v>0.63200000000000001</v>
      </c>
      <c r="E119" s="41">
        <v>0.20399999999999999</v>
      </c>
      <c r="F119" s="41" t="s">
        <v>75</v>
      </c>
      <c r="G119" s="41">
        <v>4.2999999999999997E-2</v>
      </c>
      <c r="H119" s="41">
        <v>1.2E-2</v>
      </c>
      <c r="I119" s="40"/>
    </row>
    <row r="120" spans="2:13" ht="15.75">
      <c r="C120" s="42"/>
      <c r="D120" s="42"/>
      <c r="E120" s="42"/>
      <c r="F120" s="42"/>
      <c r="G120" s="42"/>
      <c r="H120" s="42"/>
    </row>
    <row r="121" spans="2:13" ht="15.75">
      <c r="C121" s="43"/>
      <c r="D121" s="43"/>
      <c r="E121" s="43"/>
      <c r="F121" s="43"/>
      <c r="G121" s="43"/>
      <c r="H121" s="43"/>
    </row>
    <row r="122" spans="2:13" ht="15.75">
      <c r="C122" s="17"/>
    </row>
    <row r="123" spans="2:13" ht="16.5" thickBot="1">
      <c r="B123" s="26"/>
      <c r="C123" s="17" t="s">
        <v>76</v>
      </c>
    </row>
    <row r="124" spans="2:13" ht="15.75">
      <c r="B124" s="18"/>
      <c r="C124" s="17"/>
    </row>
    <row r="125" spans="2:13" ht="15.75">
      <c r="C125" s="22" t="s">
        <v>77</v>
      </c>
    </row>
    <row r="126" spans="2:13" ht="15.75">
      <c r="B126" s="21"/>
      <c r="C126" s="22" t="s">
        <v>78</v>
      </c>
    </row>
    <row r="127" spans="2:13" ht="15.75">
      <c r="C127" s="22" t="s">
        <v>79</v>
      </c>
    </row>
    <row r="128" spans="2:13" ht="15.75">
      <c r="C128" s="22" t="s">
        <v>80</v>
      </c>
    </row>
    <row r="131" spans="2:18" ht="16.5" thickBot="1">
      <c r="B131" s="26"/>
      <c r="C131" s="17" t="s">
        <v>81</v>
      </c>
    </row>
    <row r="132" spans="2:18" ht="15.75">
      <c r="B132" s="18"/>
      <c r="C132" s="17"/>
    </row>
    <row r="133" spans="2:18" ht="15.75">
      <c r="C133" s="22" t="s">
        <v>82</v>
      </c>
    </row>
    <row r="134" spans="2:18" ht="15.75">
      <c r="C134" s="22" t="s">
        <v>83</v>
      </c>
    </row>
    <row r="135" spans="2:18" ht="15.75">
      <c r="B135" s="21"/>
      <c r="C135" s="22" t="s">
        <v>84</v>
      </c>
    </row>
    <row r="136" spans="2:18" ht="15.75">
      <c r="C136" s="22" t="s">
        <v>85</v>
      </c>
    </row>
    <row r="139" spans="2:18" ht="15.75">
      <c r="C139" s="17"/>
    </row>
    <row r="140" spans="2:18" ht="15.75">
      <c r="C140" s="17"/>
    </row>
    <row r="141" spans="2:18" ht="15.75" customHeight="1" thickBot="1">
      <c r="B141" s="26"/>
      <c r="C141" s="17" t="s">
        <v>86</v>
      </c>
      <c r="D141" s="13" t="s">
        <v>87</v>
      </c>
      <c r="E141" s="13"/>
      <c r="F141" s="13"/>
      <c r="G141" s="13"/>
      <c r="H141" s="13"/>
      <c r="I141" s="13"/>
      <c r="J141" s="13"/>
      <c r="K141" s="13"/>
      <c r="L141" s="13"/>
      <c r="M141" s="13"/>
      <c r="N141" s="13"/>
      <c r="O141" s="13"/>
      <c r="P141" s="13"/>
      <c r="Q141" s="13"/>
      <c r="R141" s="13"/>
    </row>
    <row r="142" spans="2:18" ht="15.75">
      <c r="B142" s="18"/>
      <c r="C142" s="22"/>
      <c r="D142" s="13"/>
      <c r="E142" s="13"/>
      <c r="F142" s="13"/>
      <c r="G142" s="13"/>
      <c r="H142" s="13"/>
      <c r="I142" s="13"/>
      <c r="J142" s="13"/>
      <c r="K142" s="13"/>
      <c r="L142" s="13"/>
      <c r="M142" s="13"/>
      <c r="N142" s="13"/>
      <c r="O142" s="13"/>
      <c r="P142" s="13"/>
      <c r="Q142" s="13"/>
      <c r="R142" s="13"/>
    </row>
    <row r="143" spans="2:18">
      <c r="B143" s="21"/>
      <c r="D143" s="13"/>
      <c r="E143" s="13"/>
      <c r="F143" s="13"/>
      <c r="G143" s="13"/>
      <c r="H143" s="13"/>
      <c r="I143" s="13"/>
      <c r="J143" s="13"/>
      <c r="K143" s="13"/>
      <c r="L143" s="13"/>
      <c r="M143" s="13"/>
      <c r="N143" s="13"/>
      <c r="O143" s="13"/>
      <c r="P143" s="13"/>
      <c r="Q143" s="13"/>
      <c r="R143" s="13"/>
    </row>
    <row r="144" spans="2:18">
      <c r="D144" s="13"/>
      <c r="E144" s="13"/>
      <c r="F144" s="13"/>
      <c r="G144" s="13"/>
      <c r="H144" s="13"/>
      <c r="I144" s="13"/>
      <c r="J144" s="13"/>
      <c r="K144" s="13"/>
      <c r="L144" s="13"/>
      <c r="M144" s="13"/>
      <c r="N144" s="13"/>
      <c r="O144" s="13"/>
      <c r="P144" s="13"/>
      <c r="Q144" s="13"/>
      <c r="R144" s="13"/>
    </row>
    <row r="145" spans="2:18" ht="15.75">
      <c r="C145" s="22" t="s">
        <v>88</v>
      </c>
      <c r="D145" s="36"/>
      <c r="E145" s="36"/>
    </row>
    <row r="146" spans="2:18" ht="15.75">
      <c r="C146" s="22"/>
      <c r="D146" s="36"/>
      <c r="E146" s="36"/>
    </row>
    <row r="147" spans="2:18" ht="15.75">
      <c r="C147" s="22" t="s">
        <v>89</v>
      </c>
      <c r="D147" s="36"/>
      <c r="E147" s="36"/>
    </row>
    <row r="148" spans="2:18" ht="15.75">
      <c r="C148" s="22"/>
      <c r="D148" s="36"/>
      <c r="E148" s="36"/>
    </row>
    <row r="149" spans="2:18" ht="15.75">
      <c r="C149" s="22" t="s">
        <v>90</v>
      </c>
      <c r="D149" s="36"/>
      <c r="E149" s="36"/>
    </row>
    <row r="150" spans="2:18" ht="15.75">
      <c r="C150" s="22"/>
      <c r="D150" s="36"/>
      <c r="E150" s="36"/>
    </row>
    <row r="151" spans="2:18" ht="15.75">
      <c r="C151" s="22" t="s">
        <v>91</v>
      </c>
      <c r="D151" s="36"/>
      <c r="E151" s="36"/>
    </row>
    <row r="152" spans="2:18">
      <c r="D152" s="36"/>
      <c r="E152" s="36"/>
    </row>
    <row r="153" spans="2:18" ht="15.75">
      <c r="C153" s="25"/>
    </row>
    <row r="154" spans="2:18" ht="16.5" thickBot="1">
      <c r="B154" s="26"/>
      <c r="C154" s="17" t="s">
        <v>92</v>
      </c>
      <c r="D154" s="13" t="s">
        <v>93</v>
      </c>
      <c r="E154" s="44"/>
      <c r="F154" s="44"/>
      <c r="G154" s="44"/>
      <c r="H154" s="44"/>
      <c r="I154" s="44"/>
      <c r="J154" s="44"/>
      <c r="K154" s="44"/>
      <c r="L154" s="44"/>
      <c r="M154" s="44"/>
      <c r="N154" s="44"/>
      <c r="O154" s="44"/>
      <c r="P154" s="44"/>
      <c r="Q154" s="44"/>
      <c r="R154" s="44"/>
    </row>
    <row r="155" spans="2:18" ht="15.75">
      <c r="B155" s="18"/>
      <c r="C155" s="17"/>
      <c r="D155" s="44"/>
      <c r="E155" s="44"/>
      <c r="F155" s="44"/>
      <c r="G155" s="44"/>
      <c r="H155" s="44"/>
      <c r="I155" s="44"/>
      <c r="J155" s="44"/>
      <c r="K155" s="44"/>
      <c r="L155" s="44"/>
      <c r="M155" s="44"/>
      <c r="N155" s="44"/>
      <c r="O155" s="44"/>
      <c r="P155" s="44"/>
      <c r="Q155" s="44"/>
      <c r="R155" s="44"/>
    </row>
    <row r="157" spans="2:18" ht="15.75">
      <c r="C157" s="22" t="s">
        <v>94</v>
      </c>
    </row>
    <row r="158" spans="2:18" ht="15.75">
      <c r="C158" s="22" t="s">
        <v>95</v>
      </c>
    </row>
    <row r="159" spans="2:18" ht="15.75">
      <c r="C159" s="22" t="s">
        <v>96</v>
      </c>
    </row>
    <row r="160" spans="2:18" ht="15.75">
      <c r="C160" s="22" t="s">
        <v>97</v>
      </c>
    </row>
    <row r="161" spans="2:18">
      <c r="B161" s="21"/>
    </row>
    <row r="162" spans="2:18" ht="15.75">
      <c r="C162" s="3"/>
    </row>
    <row r="163" spans="2:18" ht="16.5" customHeight="1" thickBot="1">
      <c r="B163" s="26"/>
      <c r="C163" s="17" t="s">
        <v>98</v>
      </c>
      <c r="D163" s="13" t="s">
        <v>99</v>
      </c>
      <c r="E163" s="44"/>
      <c r="F163" s="44"/>
      <c r="G163" s="44"/>
      <c r="H163" s="44"/>
      <c r="I163" s="44"/>
      <c r="J163" s="44"/>
      <c r="K163" s="44"/>
      <c r="L163" s="44"/>
      <c r="M163" s="44"/>
      <c r="N163" s="44"/>
      <c r="O163" s="44"/>
      <c r="P163" s="44"/>
      <c r="Q163" s="44"/>
      <c r="R163" s="44"/>
    </row>
    <row r="164" spans="2:18" ht="15.75">
      <c r="B164" s="18"/>
      <c r="C164" s="17"/>
      <c r="D164" s="44"/>
      <c r="E164" s="44"/>
      <c r="F164" s="44"/>
      <c r="G164" s="44"/>
      <c r="H164" s="44"/>
      <c r="I164" s="44"/>
      <c r="J164" s="44"/>
      <c r="K164" s="44"/>
      <c r="L164" s="44"/>
      <c r="M164" s="44"/>
      <c r="N164" s="44"/>
      <c r="O164" s="44"/>
      <c r="P164" s="44"/>
      <c r="Q164" s="44"/>
      <c r="R164" s="44"/>
    </row>
    <row r="166" spans="2:18" ht="15.75">
      <c r="B166" s="21"/>
      <c r="C166" s="22" t="s">
        <v>100</v>
      </c>
    </row>
    <row r="167" spans="2:18" ht="15.75">
      <c r="C167" s="22" t="s">
        <v>101</v>
      </c>
    </row>
    <row r="168" spans="2:18" ht="15.75">
      <c r="C168" s="22" t="s">
        <v>102</v>
      </c>
    </row>
    <row r="169" spans="2:18" ht="15.75">
      <c r="C169" s="22" t="s">
        <v>103</v>
      </c>
    </row>
    <row r="171" spans="2:18" ht="15.75">
      <c r="C171" s="25"/>
    </row>
    <row r="172" spans="2:18" ht="15.75">
      <c r="B172" s="21"/>
      <c r="C172" s="23" t="s">
        <v>104</v>
      </c>
    </row>
    <row r="173" spans="2:18" ht="15.75">
      <c r="C173" s="25" t="s">
        <v>105</v>
      </c>
    </row>
    <row r="174" spans="2:18" ht="16.5" thickBot="1">
      <c r="B174" s="26"/>
      <c r="C174" s="17" t="s">
        <v>106</v>
      </c>
    </row>
    <row r="175" spans="2:18" ht="15.75">
      <c r="B175" s="18"/>
      <c r="C175" s="17"/>
    </row>
    <row r="176" spans="2:18" ht="15.75">
      <c r="C176" s="45" t="s">
        <v>107</v>
      </c>
    </row>
    <row r="177" spans="2:3" ht="15.75">
      <c r="C177" s="45" t="s">
        <v>108</v>
      </c>
    </row>
    <row r="178" spans="2:3" ht="15.75">
      <c r="C178" s="45" t="s">
        <v>109</v>
      </c>
    </row>
    <row r="179" spans="2:3" ht="15.75">
      <c r="C179" s="45" t="s">
        <v>110</v>
      </c>
    </row>
    <row r="182" spans="2:3" ht="16.5" thickBot="1">
      <c r="B182" s="26"/>
      <c r="C182" s="17" t="s">
        <v>111</v>
      </c>
    </row>
    <row r="183" spans="2:3">
      <c r="B183" s="28"/>
    </row>
    <row r="184" spans="2:3" ht="15.75">
      <c r="B184" s="21"/>
      <c r="C184" s="45" t="s">
        <v>112</v>
      </c>
    </row>
    <row r="185" spans="2:3" ht="15.75">
      <c r="C185" s="45" t="s">
        <v>113</v>
      </c>
    </row>
    <row r="186" spans="2:3" ht="15.75">
      <c r="C186" s="45" t="s">
        <v>114</v>
      </c>
    </row>
    <row r="187" spans="2:3" ht="15.75">
      <c r="C187" s="45" t="s">
        <v>115</v>
      </c>
    </row>
    <row r="189" spans="2:3">
      <c r="B189" s="21"/>
    </row>
    <row r="190" spans="2:3" ht="16.5" thickBot="1">
      <c r="B190" s="26"/>
      <c r="C190" s="17" t="s">
        <v>116</v>
      </c>
    </row>
    <row r="191" spans="2:3" ht="15.75">
      <c r="B191" s="18"/>
      <c r="C191" s="17"/>
    </row>
    <row r="192" spans="2:3" ht="15.75">
      <c r="C192" s="45" t="s">
        <v>117</v>
      </c>
    </row>
    <row r="193" spans="2:3" ht="15.75">
      <c r="C193" s="45" t="s">
        <v>118</v>
      </c>
    </row>
    <row r="194" spans="2:3" ht="15.75">
      <c r="C194" s="45" t="s">
        <v>119</v>
      </c>
    </row>
    <row r="195" spans="2:3" ht="15.75">
      <c r="C195" s="45" t="s">
        <v>120</v>
      </c>
    </row>
    <row r="198" spans="2:3" ht="19.5" thickBot="1">
      <c r="B198" s="26"/>
      <c r="C198" s="17" t="s">
        <v>121</v>
      </c>
    </row>
    <row r="199" spans="2:3" ht="15.75">
      <c r="B199" s="18"/>
      <c r="C199" s="17"/>
    </row>
    <row r="200" spans="2:3" ht="15.75">
      <c r="C200" s="22" t="s">
        <v>122</v>
      </c>
    </row>
    <row r="201" spans="2:3" ht="15.75">
      <c r="B201" s="21"/>
      <c r="C201" s="22" t="s">
        <v>123</v>
      </c>
    </row>
    <row r="202" spans="2:3" ht="15.75">
      <c r="C202" s="22" t="s">
        <v>124</v>
      </c>
    </row>
    <row r="203" spans="2:3" ht="15.75">
      <c r="C203" s="22" t="s">
        <v>125</v>
      </c>
    </row>
    <row r="206" spans="2:3" ht="16.5" thickBot="1">
      <c r="B206" s="16"/>
      <c r="C206" s="17" t="s">
        <v>126</v>
      </c>
    </row>
    <row r="207" spans="2:3" ht="15.75">
      <c r="B207" s="18"/>
      <c r="C207" s="17"/>
    </row>
    <row r="208" spans="2:3" ht="15.75">
      <c r="C208" s="45" t="s">
        <v>127</v>
      </c>
    </row>
    <row r="209" spans="2:3" ht="15.75">
      <c r="C209" s="45" t="s">
        <v>128</v>
      </c>
    </row>
    <row r="210" spans="2:3" ht="15.75">
      <c r="C210" s="45" t="s">
        <v>129</v>
      </c>
    </row>
    <row r="211" spans="2:3" ht="15.75">
      <c r="B211" s="21"/>
      <c r="C211" s="45" t="s">
        <v>130</v>
      </c>
    </row>
    <row r="212" spans="2:3" ht="15.75">
      <c r="C212" s="17"/>
    </row>
    <row r="214" spans="2:3" ht="16.5" thickBot="1">
      <c r="B214" s="26"/>
      <c r="C214" s="17" t="s">
        <v>131</v>
      </c>
    </row>
    <row r="215" spans="2:3">
      <c r="B215" s="18"/>
    </row>
    <row r="216" spans="2:3" ht="15.75">
      <c r="B216" s="21"/>
      <c r="C216" s="46" t="s">
        <v>132</v>
      </c>
    </row>
    <row r="217" spans="2:3" ht="15.75">
      <c r="C217" s="46" t="s">
        <v>133</v>
      </c>
    </row>
    <row r="218" spans="2:3" ht="15.75">
      <c r="C218" s="46" t="s">
        <v>134</v>
      </c>
    </row>
    <row r="219" spans="2:3" ht="15.75">
      <c r="C219" s="46" t="s">
        <v>135</v>
      </c>
    </row>
    <row r="221" spans="2:3" ht="15.75">
      <c r="B221" s="21"/>
      <c r="C221" s="17"/>
    </row>
    <row r="222" spans="2:3" ht="16.5" thickBot="1">
      <c r="B222" s="26"/>
      <c r="C222" s="17" t="s">
        <v>136</v>
      </c>
    </row>
    <row r="223" spans="2:3" ht="15.75">
      <c r="B223" s="18"/>
      <c r="C223" s="17"/>
    </row>
    <row r="224" spans="2:3" ht="15.75">
      <c r="C224" s="45" t="s">
        <v>137</v>
      </c>
    </row>
    <row r="225" spans="2:15" ht="15.75">
      <c r="C225" s="45" t="s">
        <v>138</v>
      </c>
    </row>
    <row r="226" spans="2:15" ht="15.75">
      <c r="B226" s="21"/>
      <c r="C226" s="45" t="s">
        <v>139</v>
      </c>
    </row>
    <row r="227" spans="2:15" ht="15.75">
      <c r="C227" s="45" t="s">
        <v>140</v>
      </c>
    </row>
    <row r="229" spans="2:15" ht="15.75">
      <c r="C229" s="47"/>
    </row>
    <row r="230" spans="2:15" ht="15.75">
      <c r="C230" s="23" t="s">
        <v>141</v>
      </c>
    </row>
    <row r="231" spans="2:15" ht="15.75">
      <c r="D231" s="25" t="s">
        <v>142</v>
      </c>
    </row>
    <row r="232" spans="2:15" ht="15.75">
      <c r="D232" s="25"/>
    </row>
    <row r="233" spans="2:15" ht="16.5" thickBot="1">
      <c r="B233" s="16"/>
      <c r="C233" s="19" t="s">
        <v>143</v>
      </c>
      <c r="D233" s="19"/>
      <c r="E233" s="19"/>
      <c r="F233" s="19"/>
      <c r="G233" s="19"/>
      <c r="H233" s="19"/>
      <c r="I233" s="19"/>
      <c r="J233" s="19"/>
      <c r="K233" s="19"/>
      <c r="L233" s="19"/>
      <c r="M233" s="19"/>
      <c r="N233" s="19"/>
      <c r="O233" s="19"/>
    </row>
    <row r="234" spans="2:15">
      <c r="B234" s="18"/>
    </row>
    <row r="235" spans="2:15" ht="15.75">
      <c r="C235" s="45" t="s">
        <v>144</v>
      </c>
    </row>
    <row r="236" spans="2:15" ht="15.75">
      <c r="C236" s="45" t="s">
        <v>145</v>
      </c>
      <c r="M236" s="48"/>
    </row>
    <row r="237" spans="2:15" ht="15.75">
      <c r="C237" s="45" t="s">
        <v>146</v>
      </c>
    </row>
    <row r="238" spans="2:15" ht="15.75">
      <c r="C238" s="45" t="s">
        <v>147</v>
      </c>
    </row>
    <row r="240" spans="2:15" ht="13.5" customHeight="1"/>
    <row r="241" spans="2:12" ht="16.5" thickBot="1">
      <c r="B241" s="26"/>
      <c r="C241" s="19" t="s">
        <v>148</v>
      </c>
      <c r="D241" s="19"/>
      <c r="E241" s="19"/>
      <c r="F241" s="19"/>
      <c r="G241" s="19"/>
      <c r="H241" s="19"/>
      <c r="I241" s="19"/>
      <c r="J241" s="19"/>
      <c r="L241"/>
    </row>
    <row r="242" spans="2:12" ht="15.75">
      <c r="B242" s="18"/>
      <c r="C242" s="19" t="s">
        <v>149</v>
      </c>
      <c r="D242" s="19"/>
      <c r="E242" s="19"/>
      <c r="F242" s="19"/>
      <c r="G242" s="19"/>
      <c r="H242" s="19"/>
      <c r="I242" s="19"/>
      <c r="J242" s="19"/>
      <c r="K242" s="19"/>
    </row>
    <row r="243" spans="2:12" ht="15.75">
      <c r="C243" s="17"/>
    </row>
    <row r="244" spans="2:12" ht="15.75">
      <c r="C244" s="45" t="s">
        <v>150</v>
      </c>
    </row>
    <row r="245" spans="2:12" ht="15.75">
      <c r="C245" s="45" t="s">
        <v>151</v>
      </c>
    </row>
    <row r="246" spans="2:12" ht="15.75">
      <c r="B246" s="21"/>
      <c r="C246" s="45" t="s">
        <v>152</v>
      </c>
    </row>
    <row r="247" spans="2:12" ht="15.75">
      <c r="C247" s="45" t="s">
        <v>153</v>
      </c>
    </row>
    <row r="249" spans="2:12" ht="15.75">
      <c r="C249" s="17"/>
    </row>
    <row r="250" spans="2:12" ht="16.5" thickBot="1">
      <c r="B250" s="26"/>
      <c r="C250" s="17" t="s">
        <v>154</v>
      </c>
    </row>
    <row r="251" spans="2:12" ht="15.75">
      <c r="B251" s="28"/>
      <c r="C251" s="17"/>
    </row>
    <row r="252" spans="2:12" ht="15.75">
      <c r="C252" s="45" t="s">
        <v>155</v>
      </c>
    </row>
    <row r="253" spans="2:12" ht="15.75">
      <c r="C253" s="45" t="s">
        <v>156</v>
      </c>
    </row>
    <row r="254" spans="2:12" ht="15.75">
      <c r="C254" s="45" t="s">
        <v>157</v>
      </c>
    </row>
    <row r="255" spans="2:12" ht="15.75">
      <c r="C255" s="45" t="s">
        <v>158</v>
      </c>
    </row>
    <row r="257" spans="2:19">
      <c r="B257" s="21"/>
    </row>
    <row r="258" spans="2:19" ht="16.5" thickBot="1">
      <c r="B258" s="26"/>
      <c r="C258" s="17" t="s">
        <v>159</v>
      </c>
    </row>
    <row r="259" spans="2:19" ht="15.75">
      <c r="B259" s="18"/>
      <c r="C259" s="17"/>
    </row>
    <row r="260" spans="2:19" ht="15.75">
      <c r="C260" s="49" t="s">
        <v>160</v>
      </c>
      <c r="D260" s="50"/>
      <c r="E260" s="50"/>
      <c r="F260" s="50"/>
      <c r="G260" s="50"/>
      <c r="H260" s="50"/>
      <c r="I260" s="50"/>
      <c r="J260" s="50"/>
      <c r="K260" s="50"/>
      <c r="L260" s="50"/>
      <c r="M260" s="50"/>
      <c r="N260" s="50"/>
      <c r="O260" s="50"/>
      <c r="P260" s="50"/>
      <c r="Q260" s="50"/>
      <c r="R260" s="51"/>
    </row>
    <row r="261" spans="2:19" ht="15.75">
      <c r="C261" s="19" t="s">
        <v>161</v>
      </c>
      <c r="D261" s="19"/>
      <c r="E261" s="19"/>
      <c r="F261" s="19"/>
      <c r="G261" s="19"/>
      <c r="H261" s="19"/>
      <c r="I261" s="19"/>
      <c r="J261" s="19"/>
      <c r="K261" s="19"/>
      <c r="L261" s="19"/>
      <c r="M261" s="19"/>
      <c r="N261" s="19"/>
      <c r="O261" s="19"/>
      <c r="P261" s="19"/>
      <c r="Q261" s="19"/>
    </row>
    <row r="262" spans="2:19" ht="15.75">
      <c r="C262" s="45" t="s">
        <v>162</v>
      </c>
    </row>
    <row r="263" spans="2:19" ht="15.75">
      <c r="C263" s="19" t="s">
        <v>163</v>
      </c>
      <c r="D263" s="19"/>
      <c r="E263" s="19"/>
      <c r="F263" s="19"/>
      <c r="G263" s="19"/>
      <c r="H263" s="19"/>
      <c r="I263" s="19"/>
      <c r="J263" s="19"/>
      <c r="K263" s="19"/>
      <c r="L263" s="19"/>
      <c r="M263" s="19"/>
      <c r="N263" s="19"/>
      <c r="O263" s="19"/>
      <c r="P263" s="19"/>
      <c r="Q263" s="19"/>
      <c r="R263" s="19"/>
      <c r="S263" s="19"/>
    </row>
    <row r="264" spans="2:19" ht="15.75">
      <c r="C264" s="19" t="s">
        <v>164</v>
      </c>
      <c r="D264" s="19"/>
      <c r="E264" s="19"/>
      <c r="F264" s="19"/>
      <c r="G264" s="19"/>
      <c r="H264" s="19"/>
      <c r="I264" s="19"/>
      <c r="J264" s="19"/>
      <c r="K264" s="19"/>
      <c r="L264" s="19"/>
      <c r="M264" s="19"/>
      <c r="N264" s="19"/>
      <c r="O264" s="19"/>
      <c r="P264" s="19"/>
      <c r="Q264" s="19"/>
    </row>
    <row r="265" spans="2:19" ht="15.75">
      <c r="B265" s="21"/>
      <c r="C265" s="46"/>
    </row>
    <row r="266" spans="2:19" ht="16.5" thickBot="1">
      <c r="B266" s="26"/>
      <c r="C266" s="17" t="s">
        <v>165</v>
      </c>
    </row>
    <row r="267" spans="2:19" ht="15.75">
      <c r="B267" s="18"/>
      <c r="C267" s="17"/>
    </row>
    <row r="268" spans="2:19" ht="15.75">
      <c r="C268" s="19" t="s">
        <v>166</v>
      </c>
      <c r="D268" s="19"/>
      <c r="E268" s="19"/>
      <c r="F268" s="19"/>
      <c r="G268" s="19"/>
      <c r="H268" s="19"/>
      <c r="I268" s="19"/>
      <c r="J268" s="19"/>
      <c r="M268"/>
    </row>
    <row r="269" spans="2:19" ht="15.75">
      <c r="C269" s="45"/>
    </row>
    <row r="270" spans="2:19" ht="15.75">
      <c r="C270" s="19" t="s">
        <v>167</v>
      </c>
      <c r="D270" s="19"/>
      <c r="E270" s="19"/>
      <c r="F270" s="19"/>
      <c r="G270" s="19"/>
      <c r="H270" s="19"/>
      <c r="I270" s="19"/>
      <c r="J270" s="19"/>
      <c r="K270"/>
    </row>
    <row r="271" spans="2:19" ht="15.75">
      <c r="C271" s="45"/>
    </row>
    <row r="272" spans="2:19" ht="15.75">
      <c r="C272" s="19" t="s">
        <v>168</v>
      </c>
      <c r="D272" s="19"/>
      <c r="E272" s="19"/>
      <c r="F272" s="19"/>
      <c r="G272" s="19"/>
      <c r="H272" s="19"/>
      <c r="I272" s="19"/>
      <c r="J272" s="19"/>
      <c r="L272"/>
    </row>
    <row r="274" spans="2:7" ht="15.75">
      <c r="B274" s="21"/>
      <c r="C274" s="19" t="s">
        <v>169</v>
      </c>
      <c r="D274" s="19"/>
      <c r="E274" s="19"/>
      <c r="F274" s="19"/>
      <c r="G274" s="19"/>
    </row>
    <row r="277" spans="2:7" ht="15.75">
      <c r="C277" s="22"/>
    </row>
    <row r="278" spans="2:7" ht="16.5" thickBot="1">
      <c r="B278" s="26"/>
      <c r="C278" s="17" t="s">
        <v>170</v>
      </c>
    </row>
    <row r="279" spans="2:7" ht="15.75">
      <c r="B279" s="18"/>
      <c r="C279" s="17" t="s">
        <v>171</v>
      </c>
    </row>
    <row r="280" spans="2:7" ht="15.75">
      <c r="C280" s="17"/>
      <c r="F280"/>
    </row>
    <row r="282" spans="2:7" ht="15.75">
      <c r="B282" s="21"/>
      <c r="C282" s="45" t="s">
        <v>172</v>
      </c>
    </row>
    <row r="283" spans="2:7" ht="15.75">
      <c r="C283" s="45" t="s">
        <v>173</v>
      </c>
      <c r="F283" s="52"/>
    </row>
    <row r="284" spans="2:7" ht="15.75">
      <c r="C284" s="45" t="s">
        <v>174</v>
      </c>
      <c r="F284" s="52"/>
    </row>
    <row r="285" spans="2:7" ht="15.75">
      <c r="C285" s="45" t="s">
        <v>175</v>
      </c>
    </row>
    <row r="287" spans="2:7" ht="16.5" thickBot="1">
      <c r="B287" s="26"/>
      <c r="C287" s="17" t="s">
        <v>176</v>
      </c>
    </row>
    <row r="288" spans="2:7" ht="15.75">
      <c r="B288" s="18"/>
      <c r="C288" s="17"/>
    </row>
    <row r="289" spans="2:20" ht="15.75">
      <c r="B289" s="21"/>
      <c r="C289" s="53"/>
    </row>
    <row r="290" spans="2:20" ht="15.75">
      <c r="C290" s="54" t="s">
        <v>31</v>
      </c>
      <c r="D290" s="36"/>
      <c r="E290" s="36"/>
    </row>
    <row r="291" spans="2:20" ht="15.75">
      <c r="C291" s="54" t="s">
        <v>22</v>
      </c>
      <c r="D291" s="36"/>
      <c r="E291" s="36"/>
    </row>
    <row r="292" spans="2:20" ht="15.75">
      <c r="C292" s="54" t="s">
        <v>24</v>
      </c>
      <c r="D292" s="36"/>
      <c r="E292" s="36"/>
    </row>
    <row r="293" spans="2:20" ht="15.75">
      <c r="C293" s="54" t="s">
        <v>26</v>
      </c>
      <c r="D293" s="36"/>
      <c r="E293" s="36"/>
    </row>
    <row r="295" spans="2:20" ht="15.75">
      <c r="C295" s="22"/>
    </row>
    <row r="296" spans="2:20" ht="15.75" customHeight="1" thickBot="1">
      <c r="B296" s="16"/>
      <c r="C296" s="17" t="s">
        <v>177</v>
      </c>
      <c r="D296" s="55" t="s">
        <v>178</v>
      </c>
      <c r="E296" s="55"/>
      <c r="F296" s="55"/>
      <c r="G296" s="55"/>
      <c r="H296" s="55"/>
      <c r="I296" s="55"/>
      <c r="J296" s="55"/>
      <c r="K296" s="55"/>
      <c r="L296" s="55"/>
      <c r="M296" s="55"/>
      <c r="N296" s="55"/>
      <c r="O296" s="55"/>
      <c r="P296" s="55"/>
      <c r="Q296" s="55"/>
      <c r="R296" s="55"/>
      <c r="S296" s="55"/>
      <c r="T296" s="55"/>
    </row>
    <row r="297" spans="2:20">
      <c r="B297" s="18"/>
      <c r="D297" s="55"/>
      <c r="E297" s="55"/>
      <c r="F297" s="55"/>
      <c r="G297" s="55"/>
      <c r="H297" s="55"/>
      <c r="I297" s="55"/>
      <c r="J297" s="55"/>
      <c r="K297" s="55"/>
      <c r="L297" s="55"/>
      <c r="M297" s="55"/>
      <c r="N297" s="55"/>
      <c r="O297" s="55"/>
      <c r="P297" s="55"/>
      <c r="Q297" s="55"/>
      <c r="R297" s="55"/>
      <c r="S297" s="55"/>
      <c r="T297" s="55"/>
    </row>
    <row r="298" spans="2:20" ht="15.75">
      <c r="C298" s="22"/>
      <c r="D298" s="55"/>
      <c r="E298" s="55"/>
      <c r="F298" s="55"/>
      <c r="G298" s="55"/>
      <c r="H298" s="55"/>
      <c r="I298" s="55"/>
      <c r="J298" s="55"/>
      <c r="K298" s="55"/>
      <c r="L298" s="55"/>
      <c r="M298" s="55"/>
      <c r="N298" s="55"/>
      <c r="O298" s="55"/>
      <c r="P298" s="55"/>
      <c r="Q298" s="55"/>
      <c r="R298" s="55"/>
      <c r="S298" s="55"/>
      <c r="T298" s="55"/>
    </row>
    <row r="299" spans="2:20" ht="15.75">
      <c r="C299" s="53"/>
      <c r="D299" s="55"/>
      <c r="E299" s="55"/>
      <c r="F299" s="55"/>
      <c r="G299" s="55"/>
      <c r="H299" s="55"/>
      <c r="I299" s="55"/>
      <c r="J299" s="55"/>
      <c r="K299" s="55"/>
      <c r="L299" s="55"/>
      <c r="M299" s="55"/>
      <c r="N299" s="55"/>
      <c r="O299" s="55"/>
      <c r="P299" s="55"/>
      <c r="Q299" s="55"/>
      <c r="R299" s="55"/>
      <c r="S299" s="55"/>
      <c r="T299" s="55"/>
    </row>
    <row r="300" spans="2:20" ht="15.75">
      <c r="C300" s="54" t="s">
        <v>31</v>
      </c>
    </row>
    <row r="301" spans="2:20" ht="15.75">
      <c r="C301" s="54" t="s">
        <v>22</v>
      </c>
    </row>
    <row r="302" spans="2:20" ht="15.75">
      <c r="C302" s="54" t="s">
        <v>24</v>
      </c>
    </row>
    <row r="303" spans="2:20" ht="15.75">
      <c r="C303" s="54" t="s">
        <v>26</v>
      </c>
    </row>
    <row r="304" spans="2:20" ht="15.75">
      <c r="B304" s="21"/>
      <c r="C304" s="17"/>
    </row>
    <row r="305" spans="2:27" ht="15.75">
      <c r="C305" s="17"/>
    </row>
    <row r="306" spans="2:27" ht="16.5" thickBot="1">
      <c r="B306" s="56"/>
      <c r="C306" s="57" t="s">
        <v>179</v>
      </c>
      <c r="D306" s="58"/>
      <c r="E306" s="58"/>
      <c r="F306" s="58"/>
      <c r="G306" s="58"/>
      <c r="H306" s="58"/>
      <c r="I306" s="58"/>
      <c r="J306" s="58"/>
      <c r="K306" s="58"/>
      <c r="L306" s="58"/>
      <c r="M306" s="58"/>
      <c r="N306" s="58"/>
      <c r="O306" s="58"/>
      <c r="P306" s="58"/>
      <c r="Q306" s="58"/>
      <c r="R306" s="58"/>
      <c r="S306" s="58"/>
      <c r="T306" s="58"/>
      <c r="U306" s="58"/>
      <c r="V306" s="58"/>
      <c r="W306" s="59"/>
      <c r="X306"/>
      <c r="Y306" s="60"/>
      <c r="Z306" s="60"/>
      <c r="AA306" s="60"/>
    </row>
    <row r="307" spans="2:27" ht="15.75">
      <c r="B307" s="61"/>
      <c r="C307" s="62" t="s">
        <v>180</v>
      </c>
      <c r="D307" s="62"/>
      <c r="E307" s="62"/>
      <c r="F307" s="62"/>
      <c r="G307" s="63"/>
      <c r="H307" s="63"/>
      <c r="I307" s="64"/>
      <c r="J307" s="64"/>
      <c r="K307" s="64"/>
      <c r="L307" s="64"/>
      <c r="M307" s="64"/>
      <c r="N307" s="64"/>
      <c r="O307" s="64"/>
      <c r="P307" s="64"/>
      <c r="Q307" s="64"/>
      <c r="R307" s="64"/>
      <c r="S307" s="64"/>
      <c r="T307" s="64"/>
      <c r="U307" s="64"/>
      <c r="V307" s="64"/>
      <c r="X307" s="65"/>
      <c r="Y307" s="60"/>
      <c r="Z307" s="60"/>
      <c r="AA307" s="60"/>
    </row>
    <row r="308" spans="2:27">
      <c r="B308" s="66"/>
      <c r="C308" s="64"/>
      <c r="D308" s="64"/>
      <c r="E308" s="64"/>
      <c r="F308" s="64"/>
      <c r="G308" s="64"/>
      <c r="H308" s="64"/>
      <c r="I308" s="64"/>
      <c r="J308" s="64"/>
      <c r="K308" s="64"/>
      <c r="L308" s="64"/>
      <c r="M308" s="64"/>
      <c r="N308" s="64"/>
      <c r="O308" s="64"/>
      <c r="P308" s="64"/>
      <c r="Q308" s="64"/>
      <c r="R308" s="64"/>
      <c r="S308" s="64"/>
      <c r="T308" s="64"/>
      <c r="U308" s="64"/>
      <c r="V308" s="64"/>
      <c r="X308" s="67"/>
      <c r="Y308" s="60"/>
      <c r="Z308" s="60"/>
      <c r="AA308" s="60"/>
    </row>
    <row r="309" spans="2:27" ht="15.75">
      <c r="B309" s="66"/>
      <c r="C309" s="64"/>
      <c r="D309" s="68" t="s">
        <v>181</v>
      </c>
      <c r="E309" s="64"/>
      <c r="F309" s="64"/>
      <c r="G309" s="64"/>
      <c r="H309" s="64"/>
      <c r="I309" s="64"/>
      <c r="J309" s="64"/>
      <c r="K309" s="64"/>
      <c r="L309" s="64"/>
      <c r="M309" s="64"/>
      <c r="N309" s="64"/>
      <c r="O309" s="64"/>
      <c r="P309" s="64"/>
      <c r="Q309" s="64"/>
      <c r="R309" s="64"/>
      <c r="S309" s="64"/>
      <c r="T309" s="64"/>
      <c r="U309" s="64"/>
      <c r="V309" s="64"/>
      <c r="X309" s="67"/>
      <c r="Y309" s="60"/>
      <c r="Z309" s="60"/>
      <c r="AA309" s="60"/>
    </row>
    <row r="310" spans="2:27" ht="15.75">
      <c r="B310" s="66"/>
      <c r="C310" s="64"/>
      <c r="D310" s="68" t="s">
        <v>182</v>
      </c>
      <c r="E310" s="64"/>
      <c r="F310" s="64"/>
      <c r="G310" s="64"/>
      <c r="H310" s="64"/>
      <c r="I310" s="64"/>
      <c r="J310" s="64"/>
      <c r="K310" s="64"/>
      <c r="L310" s="64"/>
      <c r="M310" s="64"/>
      <c r="N310" s="64"/>
      <c r="O310" s="64"/>
      <c r="P310" s="64"/>
      <c r="Q310" s="64"/>
      <c r="R310" s="64"/>
      <c r="S310" s="64"/>
      <c r="T310" s="64"/>
      <c r="U310" s="64"/>
      <c r="V310" s="64"/>
      <c r="X310" s="67"/>
      <c r="Y310" s="60"/>
      <c r="Z310" s="60"/>
      <c r="AA310" s="60"/>
    </row>
    <row r="311" spans="2:27" ht="15.75">
      <c r="B311" s="69"/>
      <c r="C311" s="64"/>
      <c r="D311" s="68" t="s">
        <v>183</v>
      </c>
      <c r="E311" s="64"/>
      <c r="F311" s="64"/>
      <c r="G311" s="64"/>
      <c r="H311" s="64"/>
      <c r="I311" s="64"/>
      <c r="J311" s="64"/>
      <c r="K311" s="64"/>
      <c r="L311" s="64"/>
      <c r="M311" s="64"/>
      <c r="N311" s="64"/>
      <c r="O311" s="64"/>
      <c r="P311" s="64"/>
      <c r="Q311" s="64"/>
      <c r="R311" s="64"/>
      <c r="S311" s="64"/>
      <c r="T311" s="64"/>
      <c r="U311" s="64"/>
      <c r="V311" s="64"/>
      <c r="X311" s="67"/>
      <c r="Y311" s="60"/>
      <c r="Z311" s="60"/>
      <c r="AA311" s="60"/>
    </row>
    <row r="312" spans="2:27" ht="15.75">
      <c r="B312" s="66"/>
      <c r="C312" s="64"/>
      <c r="D312" s="68" t="s">
        <v>184</v>
      </c>
      <c r="E312" s="64"/>
      <c r="F312" s="64"/>
      <c r="G312" s="64"/>
      <c r="H312" s="64"/>
      <c r="I312" s="64"/>
      <c r="J312" s="64"/>
      <c r="K312" s="64"/>
      <c r="L312" s="64"/>
      <c r="M312" s="64"/>
      <c r="N312" s="64"/>
      <c r="O312" s="64"/>
      <c r="P312" s="64"/>
      <c r="Q312" s="64"/>
      <c r="R312" s="64"/>
      <c r="S312" s="64"/>
      <c r="T312" s="64"/>
      <c r="U312" s="64"/>
      <c r="V312" s="64"/>
      <c r="X312" s="60"/>
      <c r="Y312" s="60"/>
      <c r="Z312" s="60"/>
      <c r="AA312" s="60"/>
    </row>
    <row r="313" spans="2:27">
      <c r="X313" s="70"/>
      <c r="Y313" s="60"/>
      <c r="Z313" s="71"/>
      <c r="AA313" s="60"/>
    </row>
    <row r="314" spans="2:27" ht="15.75">
      <c r="C314" s="25"/>
      <c r="X314" s="70"/>
      <c r="Y314" s="60"/>
      <c r="Z314" s="60"/>
      <c r="AA314" s="60"/>
    </row>
    <row r="315" spans="2:27" ht="15.75" customHeight="1" thickBot="1">
      <c r="B315" s="26"/>
      <c r="C315" s="17" t="s">
        <v>185</v>
      </c>
      <c r="D315" s="72" t="s">
        <v>186</v>
      </c>
      <c r="E315" s="72"/>
      <c r="F315" s="72"/>
      <c r="G315" s="72"/>
      <c r="H315" s="72"/>
      <c r="I315" s="72"/>
      <c r="J315" s="72"/>
      <c r="K315" s="72"/>
      <c r="L315" s="72"/>
      <c r="M315" s="72"/>
      <c r="N315" s="72"/>
      <c r="O315" s="72"/>
      <c r="P315" s="72"/>
      <c r="Q315" s="72"/>
      <c r="R315" s="72"/>
      <c r="S315" s="72"/>
      <c r="T315" s="72"/>
      <c r="U315" s="72"/>
      <c r="V315" s="72"/>
      <c r="X315" s="70"/>
      <c r="Y315" s="60"/>
      <c r="Z315" s="60"/>
      <c r="AA315" s="60"/>
    </row>
    <row r="316" spans="2:27" ht="15.75">
      <c r="B316" s="18"/>
      <c r="C316" s="17"/>
      <c r="D316" s="72"/>
      <c r="E316" s="72"/>
      <c r="F316" s="72"/>
      <c r="G316" s="72"/>
      <c r="H316" s="72"/>
      <c r="I316" s="72"/>
      <c r="J316" s="72"/>
      <c r="K316" s="72"/>
      <c r="L316" s="72"/>
      <c r="M316" s="72"/>
      <c r="N316" s="72"/>
      <c r="O316" s="72"/>
      <c r="P316" s="72"/>
      <c r="Q316" s="72"/>
      <c r="R316" s="72"/>
      <c r="S316" s="72"/>
      <c r="T316" s="72"/>
      <c r="U316" s="72"/>
      <c r="V316" s="72"/>
    </row>
    <row r="317" spans="2:27" ht="15" customHeight="1">
      <c r="C317" s="73"/>
      <c r="D317" s="74"/>
      <c r="E317" s="74"/>
      <c r="F317" s="74"/>
      <c r="G317" s="74"/>
      <c r="H317" s="74"/>
      <c r="I317" s="74"/>
      <c r="J317" s="74"/>
      <c r="K317" s="74"/>
      <c r="L317" s="74"/>
      <c r="M317" s="74"/>
      <c r="N317" s="74"/>
      <c r="O317" s="74"/>
      <c r="P317" s="74"/>
      <c r="Q317" s="74"/>
      <c r="R317" s="74"/>
      <c r="S317" s="74"/>
      <c r="T317" s="74"/>
      <c r="U317" s="74"/>
      <c r="V317" s="74"/>
      <c r="X317" s="75"/>
      <c r="Y317" s="60"/>
      <c r="Z317" s="60"/>
      <c r="AA317" s="60"/>
    </row>
    <row r="318" spans="2:27" ht="15.75">
      <c r="D318" s="53" t="s">
        <v>187</v>
      </c>
      <c r="E318" s="74"/>
      <c r="F318" s="74"/>
      <c r="G318" s="74"/>
      <c r="H318" s="74"/>
      <c r="I318" s="74"/>
      <c r="J318" s="74"/>
      <c r="K318" s="74"/>
      <c r="L318" s="74"/>
      <c r="M318" s="74"/>
      <c r="N318" s="74"/>
      <c r="O318" s="74"/>
      <c r="P318" s="74"/>
      <c r="U318" s="74"/>
      <c r="V318" s="74"/>
      <c r="X318" s="65"/>
      <c r="Y318" s="60"/>
      <c r="Z318" s="60"/>
      <c r="AA318" s="60"/>
    </row>
    <row r="319" spans="2:27" ht="15.75">
      <c r="B319" s="21"/>
      <c r="D319" s="53" t="s">
        <v>188</v>
      </c>
      <c r="X319" s="67"/>
      <c r="Y319" s="60"/>
      <c r="Z319" s="60"/>
      <c r="AA319" s="60"/>
    </row>
    <row r="320" spans="2:27" ht="15.75">
      <c r="D320" s="53" t="s">
        <v>189</v>
      </c>
      <c r="X320" s="67"/>
      <c r="Y320" s="60"/>
      <c r="Z320" s="60"/>
      <c r="AA320" s="60"/>
    </row>
    <row r="321" spans="1:27" ht="15.75">
      <c r="D321" s="53" t="s">
        <v>190</v>
      </c>
      <c r="X321" s="67"/>
      <c r="Y321" s="60"/>
      <c r="Z321" s="60"/>
      <c r="AA321" s="60"/>
    </row>
    <row r="322" spans="1:27">
      <c r="X322" s="76"/>
      <c r="Y322" s="60"/>
      <c r="Z322" s="60"/>
      <c r="AA322" s="60"/>
    </row>
    <row r="323" spans="1:27" ht="15.75">
      <c r="C323" s="32"/>
      <c r="X323" s="77"/>
      <c r="Y323" s="60"/>
      <c r="Z323" s="60"/>
      <c r="AA323" s="60"/>
    </row>
    <row r="324" spans="1:27" ht="16.5" thickBot="1">
      <c r="B324" s="26"/>
      <c r="C324" s="17" t="s">
        <v>191</v>
      </c>
      <c r="X324" s="70"/>
      <c r="Y324" s="60"/>
      <c r="Z324" s="60"/>
      <c r="AA324" s="60"/>
    </row>
    <row r="325" spans="1:27">
      <c r="B325" s="18"/>
      <c r="C325" s="73"/>
      <c r="X325" s="60"/>
      <c r="Y325" s="60"/>
      <c r="Z325" s="60"/>
      <c r="AA325" s="60"/>
    </row>
    <row r="326" spans="1:27" ht="15.75">
      <c r="C326" s="53" t="s">
        <v>192</v>
      </c>
      <c r="X326" s="70"/>
      <c r="Y326" s="60"/>
      <c r="Z326" s="71"/>
      <c r="AA326" s="60"/>
    </row>
    <row r="327" spans="1:27" ht="15.75">
      <c r="C327" s="53" t="s">
        <v>193</v>
      </c>
      <c r="X327" s="70"/>
      <c r="Y327" s="60"/>
      <c r="Z327" s="60"/>
      <c r="AA327" s="60"/>
    </row>
    <row r="328" spans="1:27" ht="15.75">
      <c r="B328" s="21"/>
      <c r="C328" s="53" t="s">
        <v>194</v>
      </c>
      <c r="X328" s="70"/>
      <c r="Y328" s="60"/>
      <c r="Z328" s="60"/>
      <c r="AA328" s="60"/>
    </row>
    <row r="329" spans="1:27" ht="15.75">
      <c r="C329" s="53" t="s">
        <v>195</v>
      </c>
    </row>
    <row r="330" spans="1:27" ht="15.75">
      <c r="C330" s="22"/>
    </row>
    <row r="331" spans="1:27" ht="16.5" thickBot="1">
      <c r="B331" s="26"/>
      <c r="C331" s="78" t="s">
        <v>196</v>
      </c>
      <c r="D331" s="78"/>
      <c r="E331" s="78"/>
      <c r="F331" s="78"/>
      <c r="G331" s="78"/>
      <c r="H331" s="78"/>
      <c r="I331" s="78"/>
      <c r="J331" s="78"/>
      <c r="K331" s="78"/>
      <c r="L331" s="78"/>
      <c r="M331" s="78"/>
      <c r="N331" s="78"/>
      <c r="O331" s="78"/>
      <c r="P331" s="78"/>
      <c r="Q331" s="78"/>
      <c r="R331" s="78"/>
    </row>
    <row r="332" spans="1:27" ht="15.75">
      <c r="A332" s="79"/>
      <c r="B332" s="18"/>
      <c r="C332" s="17" t="s">
        <v>197</v>
      </c>
      <c r="F332" s="80"/>
      <c r="G332" s="80"/>
      <c r="H332" s="80"/>
    </row>
    <row r="333" spans="1:27" ht="15.75">
      <c r="C333" s="17" t="s">
        <v>198</v>
      </c>
    </row>
    <row r="334" spans="1:27" ht="15.75">
      <c r="C334" s="17" t="s">
        <v>199</v>
      </c>
    </row>
    <row r="335" spans="1:27" ht="15.75">
      <c r="C335" s="17" t="s">
        <v>200</v>
      </c>
      <c r="D335" s="32"/>
      <c r="E335" s="32"/>
      <c r="F335" s="32"/>
      <c r="G335" s="32"/>
      <c r="H335" s="32"/>
      <c r="I335" s="32"/>
      <c r="J335" s="32"/>
    </row>
    <row r="337" spans="2:11" ht="15.75">
      <c r="B337" s="21"/>
      <c r="C337" s="17"/>
    </row>
    <row r="338" spans="2:11" ht="16.5" thickBot="1">
      <c r="B338" s="26"/>
      <c r="C338" s="19" t="s">
        <v>201</v>
      </c>
      <c r="D338" s="19"/>
      <c r="E338" s="19"/>
      <c r="F338" s="19"/>
      <c r="G338" s="19"/>
      <c r="K338"/>
    </row>
    <row r="339" spans="2:11" ht="15.75">
      <c r="B339" s="18"/>
      <c r="C339" s="17" t="s">
        <v>202</v>
      </c>
    </row>
    <row r="340" spans="2:11" ht="15.75">
      <c r="C340" s="17"/>
    </row>
    <row r="341" spans="2:11" ht="15.75">
      <c r="C341" s="53" t="s">
        <v>203</v>
      </c>
    </row>
    <row r="342" spans="2:11" ht="15.75">
      <c r="C342" s="53" t="s">
        <v>204</v>
      </c>
    </row>
    <row r="343" spans="2:11" ht="15.75">
      <c r="C343" s="53" t="s">
        <v>205</v>
      </c>
    </row>
    <row r="344" spans="2:11" ht="15.75">
      <c r="C344" s="53" t="s">
        <v>206</v>
      </c>
    </row>
    <row r="346" spans="2:11" ht="15.75">
      <c r="B346" s="21"/>
      <c r="C346" s="32"/>
    </row>
    <row r="347" spans="2:11" ht="16.5" thickBot="1">
      <c r="B347" s="26"/>
      <c r="C347" s="17" t="s">
        <v>207</v>
      </c>
    </row>
    <row r="348" spans="2:11" ht="15.75">
      <c r="B348" s="18"/>
      <c r="C348" s="25"/>
    </row>
    <row r="349" spans="2:11" ht="15.75">
      <c r="C349" s="25"/>
    </row>
    <row r="350" spans="2:11" ht="15.75">
      <c r="C350" s="25" t="s">
        <v>208</v>
      </c>
      <c r="D350" s="25"/>
      <c r="H350" s="32" t="s">
        <v>24</v>
      </c>
    </row>
    <row r="351" spans="2:11" ht="15.75">
      <c r="C351" s="25"/>
    </row>
    <row r="352" spans="2:11">
      <c r="C352" s="81"/>
    </row>
    <row r="353" spans="3:10" ht="15.75">
      <c r="C353" s="25"/>
    </row>
    <row r="354" spans="3:10" ht="15.75">
      <c r="C354" s="25"/>
    </row>
    <row r="355" spans="3:10" ht="15.75">
      <c r="C355" s="25"/>
    </row>
    <row r="356" spans="3:10" ht="15.75">
      <c r="C356" s="25"/>
    </row>
    <row r="357" spans="3:10" ht="15.75">
      <c r="C357" s="25" t="s">
        <v>22</v>
      </c>
      <c r="D357" s="25"/>
      <c r="H357" s="32" t="s">
        <v>26</v>
      </c>
    </row>
    <row r="358" spans="3:10" ht="15.75">
      <c r="C358" s="23"/>
    </row>
    <row r="359" spans="3:10" ht="15.75">
      <c r="C359" s="23"/>
    </row>
    <row r="360" spans="3:10" ht="15.75">
      <c r="C360" s="23"/>
    </row>
    <row r="361" spans="3:10" ht="15.75">
      <c r="C361" s="23"/>
    </row>
    <row r="362" spans="3:10" ht="15.75">
      <c r="C362" s="23"/>
    </row>
    <row r="363" spans="3:10" ht="15.75">
      <c r="C363" s="25"/>
    </row>
    <row r="364" spans="3:10" ht="15.75">
      <c r="C364" s="23" t="s">
        <v>209</v>
      </c>
    </row>
    <row r="365" spans="3:10" ht="15.75">
      <c r="C365" s="25" t="s">
        <v>210</v>
      </c>
    </row>
    <row r="366" spans="3:10" ht="15.75">
      <c r="C366" s="82" t="s">
        <v>211</v>
      </c>
      <c r="D366" s="82">
        <v>0.2</v>
      </c>
      <c r="E366" s="82">
        <v>0.4</v>
      </c>
      <c r="F366" s="82">
        <v>0.5</v>
      </c>
      <c r="G366" s="82">
        <v>0.6</v>
      </c>
      <c r="H366" s="82">
        <v>0.9</v>
      </c>
      <c r="I366" s="82">
        <v>0.7</v>
      </c>
      <c r="J366" s="82">
        <v>0.8</v>
      </c>
    </row>
    <row r="367" spans="3:10" ht="15.75">
      <c r="C367" s="82" t="s">
        <v>212</v>
      </c>
      <c r="D367" s="82">
        <v>600</v>
      </c>
      <c r="E367" s="82">
        <v>1250</v>
      </c>
      <c r="F367" s="82">
        <v>1400</v>
      </c>
      <c r="G367" s="82">
        <v>1750</v>
      </c>
      <c r="H367" s="82">
        <v>4600</v>
      </c>
      <c r="I367" s="82">
        <v>2270</v>
      </c>
      <c r="J367" s="82">
        <v>2500</v>
      </c>
    </row>
    <row r="368" spans="3:10" ht="15.75">
      <c r="C368" s="25"/>
    </row>
    <row r="369" spans="2:7" ht="16.5" thickBot="1">
      <c r="B369" s="26"/>
      <c r="C369" s="17" t="s">
        <v>213</v>
      </c>
    </row>
    <row r="370" spans="2:7" ht="15.75">
      <c r="B370" s="18"/>
      <c r="C370" s="17"/>
    </row>
    <row r="371" spans="2:7" ht="15.75">
      <c r="C371" s="54" t="s">
        <v>31</v>
      </c>
      <c r="D371" s="36"/>
      <c r="E371" s="36"/>
      <c r="F371" s="36"/>
      <c r="G371" s="36"/>
    </row>
    <row r="372" spans="2:7" ht="15.75">
      <c r="B372" s="21"/>
      <c r="C372" s="54" t="s">
        <v>22</v>
      </c>
      <c r="D372" s="36"/>
      <c r="E372" s="36"/>
      <c r="F372" s="36"/>
      <c r="G372" s="36"/>
    </row>
    <row r="373" spans="2:7" ht="15.75">
      <c r="C373" s="54" t="s">
        <v>24</v>
      </c>
      <c r="D373" s="36"/>
      <c r="E373" s="36"/>
      <c r="F373" s="36"/>
      <c r="G373" s="36"/>
    </row>
    <row r="374" spans="2:7" ht="15.75">
      <c r="C374" s="54" t="s">
        <v>26</v>
      </c>
      <c r="D374" s="36"/>
      <c r="E374" s="36"/>
      <c r="F374" s="36"/>
      <c r="G374" s="36"/>
    </row>
    <row r="376" spans="2:7" ht="15.75">
      <c r="C376" s="25"/>
    </row>
    <row r="377" spans="2:7" ht="16.5" thickBot="1">
      <c r="B377" s="26"/>
      <c r="C377" s="17" t="s">
        <v>214</v>
      </c>
    </row>
    <row r="378" spans="2:7">
      <c r="B378" s="18"/>
    </row>
    <row r="379" spans="2:7" ht="15.75">
      <c r="C379" s="46" t="s">
        <v>215</v>
      </c>
    </row>
    <row r="380" spans="2:7" ht="15.75">
      <c r="B380" s="21"/>
      <c r="C380" s="46" t="s">
        <v>216</v>
      </c>
    </row>
    <row r="381" spans="2:7" ht="15.75">
      <c r="C381" s="46" t="s">
        <v>217</v>
      </c>
    </row>
    <row r="382" spans="2:7" ht="15.75">
      <c r="C382" s="46" t="s">
        <v>218</v>
      </c>
    </row>
    <row r="386" spans="3:3">
      <c r="C386" s="83"/>
    </row>
  </sheetData>
  <mergeCells count="64">
    <mergeCell ref="C338:G338"/>
    <mergeCell ref="D371:G371"/>
    <mergeCell ref="D372:G372"/>
    <mergeCell ref="D373:G373"/>
    <mergeCell ref="D374:G374"/>
    <mergeCell ref="D296:T299"/>
    <mergeCell ref="C306:W306"/>
    <mergeCell ref="C307:F307"/>
    <mergeCell ref="G307:H307"/>
    <mergeCell ref="D315:V316"/>
    <mergeCell ref="C331:R331"/>
    <mergeCell ref="C272:J272"/>
    <mergeCell ref="C274:G274"/>
    <mergeCell ref="D290:E290"/>
    <mergeCell ref="D291:E291"/>
    <mergeCell ref="D292:E292"/>
    <mergeCell ref="D293:E293"/>
    <mergeCell ref="C260:R260"/>
    <mergeCell ref="C261:Q261"/>
    <mergeCell ref="C263:S263"/>
    <mergeCell ref="C264:Q264"/>
    <mergeCell ref="C268:J268"/>
    <mergeCell ref="C270:J270"/>
    <mergeCell ref="D151:E152"/>
    <mergeCell ref="D154:R155"/>
    <mergeCell ref="D163:R164"/>
    <mergeCell ref="C233:O233"/>
    <mergeCell ref="C241:J241"/>
    <mergeCell ref="C242:K242"/>
    <mergeCell ref="D103:E103"/>
    <mergeCell ref="C114:M116"/>
    <mergeCell ref="D141:R144"/>
    <mergeCell ref="D145:E146"/>
    <mergeCell ref="D147:E148"/>
    <mergeCell ref="D149:E150"/>
    <mergeCell ref="C45:N48"/>
    <mergeCell ref="C50:E50"/>
    <mergeCell ref="G50:H50"/>
    <mergeCell ref="J50:K50"/>
    <mergeCell ref="M50:N50"/>
    <mergeCell ref="C56:D56"/>
    <mergeCell ref="F56:G56"/>
    <mergeCell ref="I56:J56"/>
    <mergeCell ref="L56:M56"/>
    <mergeCell ref="C31:H31"/>
    <mergeCell ref="I31:M31"/>
    <mergeCell ref="G35:H35"/>
    <mergeCell ref="J35:K35"/>
    <mergeCell ref="M35:N35"/>
    <mergeCell ref="G36:H36"/>
    <mergeCell ref="J36:K36"/>
    <mergeCell ref="M36:N36"/>
    <mergeCell ref="C19:F19"/>
    <mergeCell ref="C20:F20"/>
    <mergeCell ref="C21:F21"/>
    <mergeCell ref="C22:F22"/>
    <mergeCell ref="C30:H30"/>
    <mergeCell ref="I30:M30"/>
    <mergeCell ref="L2:N2"/>
    <mergeCell ref="C4:M8"/>
    <mergeCell ref="C12:G12"/>
    <mergeCell ref="C13:G13"/>
    <mergeCell ref="C14:G14"/>
    <mergeCell ref="C15:G15"/>
  </mergeCells>
  <pageMargins left="0.7" right="0.7" top="0.75" bottom="0.75" header="0.3" footer="0.3"/>
  <drawing r:id="rId1"/>
  <legacyDrawing r:id="rId2"/>
  <oleObjects>
    <mc:AlternateContent xmlns:mc="http://schemas.openxmlformats.org/markup-compatibility/2006">
      <mc:Choice Requires="x14">
        <oleObject progId="Equation.DSMT4" shapeId="1025" r:id="rId3">
          <objectPr defaultSize="0" autoPict="0" r:id="rId4">
            <anchor moveWithCells="1" sizeWithCells="1">
              <from>
                <xdr:col>3</xdr:col>
                <xdr:colOff>238125</xdr:colOff>
                <xdr:row>102</xdr:row>
                <xdr:rowOff>9525</xdr:rowOff>
              </from>
              <to>
                <xdr:col>4</xdr:col>
                <xdr:colOff>390525</xdr:colOff>
                <xdr:row>103</xdr:row>
                <xdr:rowOff>9525</xdr:rowOff>
              </to>
            </anchor>
          </objectPr>
        </oleObject>
      </mc:Choice>
      <mc:Fallback>
        <oleObject progId="Equation.DSMT4" shapeId="1025" r:id="rId3"/>
      </mc:Fallback>
    </mc:AlternateContent>
    <mc:AlternateContent xmlns:mc="http://schemas.openxmlformats.org/markup-compatibility/2006">
      <mc:Choice Requires="x14">
        <oleObject progId="Equation.DSMT4" shapeId="1026" r:id="rId5">
          <objectPr defaultSize="0" autoPict="0" r:id="rId6">
            <anchor moveWithCells="1" sizeWithCells="1">
              <from>
                <xdr:col>3</xdr:col>
                <xdr:colOff>104775</xdr:colOff>
                <xdr:row>289</xdr:row>
                <xdr:rowOff>9525</xdr:rowOff>
              </from>
              <to>
                <xdr:col>4</xdr:col>
                <xdr:colOff>447675</xdr:colOff>
                <xdr:row>290</xdr:row>
                <xdr:rowOff>9525</xdr:rowOff>
              </to>
            </anchor>
          </objectPr>
        </oleObject>
      </mc:Choice>
      <mc:Fallback>
        <oleObject progId="Equation.DSMT4" shapeId="1026" r:id="rId5"/>
      </mc:Fallback>
    </mc:AlternateContent>
    <mc:AlternateContent xmlns:mc="http://schemas.openxmlformats.org/markup-compatibility/2006">
      <mc:Choice Requires="x14">
        <oleObject progId="Equation.DSMT4" shapeId="1027" r:id="rId7">
          <objectPr defaultSize="0" autoPict="0" r:id="rId8">
            <anchor moveWithCells="1" sizeWithCells="1">
              <from>
                <xdr:col>3</xdr:col>
                <xdr:colOff>104775</xdr:colOff>
                <xdr:row>290</xdr:row>
                <xdr:rowOff>19050</xdr:rowOff>
              </from>
              <to>
                <xdr:col>4</xdr:col>
                <xdr:colOff>447675</xdr:colOff>
                <xdr:row>291</xdr:row>
                <xdr:rowOff>19050</xdr:rowOff>
              </to>
            </anchor>
          </objectPr>
        </oleObject>
      </mc:Choice>
      <mc:Fallback>
        <oleObject progId="Equation.DSMT4" shapeId="1027" r:id="rId7"/>
      </mc:Fallback>
    </mc:AlternateContent>
    <mc:AlternateContent xmlns:mc="http://schemas.openxmlformats.org/markup-compatibility/2006">
      <mc:Choice Requires="x14">
        <oleObject progId="Equation.DSMT4" shapeId="1028" r:id="rId9">
          <objectPr defaultSize="0" autoPict="0" r:id="rId10">
            <anchor moveWithCells="1" sizeWithCells="1">
              <from>
                <xdr:col>3</xdr:col>
                <xdr:colOff>104775</xdr:colOff>
                <xdr:row>291</xdr:row>
                <xdr:rowOff>9525</xdr:rowOff>
              </from>
              <to>
                <xdr:col>4</xdr:col>
                <xdr:colOff>438150</xdr:colOff>
                <xdr:row>292</xdr:row>
                <xdr:rowOff>9525</xdr:rowOff>
              </to>
            </anchor>
          </objectPr>
        </oleObject>
      </mc:Choice>
      <mc:Fallback>
        <oleObject progId="Equation.DSMT4" shapeId="1028" r:id="rId9"/>
      </mc:Fallback>
    </mc:AlternateContent>
    <mc:AlternateContent xmlns:mc="http://schemas.openxmlformats.org/markup-compatibility/2006">
      <mc:Choice Requires="x14">
        <oleObject progId="Equation.DSMT4" shapeId="1029" r:id="rId11">
          <objectPr defaultSize="0" autoPict="0" r:id="rId12">
            <anchor moveWithCells="1" sizeWithCells="1">
              <from>
                <xdr:col>3</xdr:col>
                <xdr:colOff>95250</xdr:colOff>
                <xdr:row>291</xdr:row>
                <xdr:rowOff>190500</xdr:rowOff>
              </from>
              <to>
                <xdr:col>4</xdr:col>
                <xdr:colOff>428625</xdr:colOff>
                <xdr:row>293</xdr:row>
                <xdr:rowOff>0</xdr:rowOff>
              </to>
            </anchor>
          </objectPr>
        </oleObject>
      </mc:Choice>
      <mc:Fallback>
        <oleObject progId="Equation.DSMT4" shapeId="1029" r:id="rId11"/>
      </mc:Fallback>
    </mc:AlternateContent>
    <mc:AlternateContent xmlns:mc="http://schemas.openxmlformats.org/markup-compatibility/2006">
      <mc:Choice Requires="x14">
        <oleObject progId="Equation.DSMT4" shapeId="1030" r:id="rId13">
          <objectPr defaultSize="0" autoPict="0" r:id="rId14">
            <anchor moveWithCells="1" sizeWithCells="1">
              <from>
                <xdr:col>3</xdr:col>
                <xdr:colOff>85725</xdr:colOff>
                <xdr:row>299</xdr:row>
                <xdr:rowOff>0</xdr:rowOff>
              </from>
              <to>
                <xdr:col>3</xdr:col>
                <xdr:colOff>542925</xdr:colOff>
                <xdr:row>300</xdr:row>
                <xdr:rowOff>0</xdr:rowOff>
              </to>
            </anchor>
          </objectPr>
        </oleObject>
      </mc:Choice>
      <mc:Fallback>
        <oleObject progId="Equation.DSMT4" shapeId="1030" r:id="rId13"/>
      </mc:Fallback>
    </mc:AlternateContent>
    <mc:AlternateContent xmlns:mc="http://schemas.openxmlformats.org/markup-compatibility/2006">
      <mc:Choice Requires="x14">
        <oleObject progId="Equation.DSMT4" shapeId="1031" r:id="rId15">
          <objectPr defaultSize="0" autoPict="0" r:id="rId16">
            <anchor moveWithCells="1" sizeWithCells="1">
              <from>
                <xdr:col>3</xdr:col>
                <xdr:colOff>85725</xdr:colOff>
                <xdr:row>300</xdr:row>
                <xdr:rowOff>0</xdr:rowOff>
              </from>
              <to>
                <xdr:col>3</xdr:col>
                <xdr:colOff>533400</xdr:colOff>
                <xdr:row>301</xdr:row>
                <xdr:rowOff>0</xdr:rowOff>
              </to>
            </anchor>
          </objectPr>
        </oleObject>
      </mc:Choice>
      <mc:Fallback>
        <oleObject progId="Equation.DSMT4" shapeId="1031" r:id="rId15"/>
      </mc:Fallback>
    </mc:AlternateContent>
    <mc:AlternateContent xmlns:mc="http://schemas.openxmlformats.org/markup-compatibility/2006">
      <mc:Choice Requires="x14">
        <oleObject progId="Equation.DSMT4" shapeId="1032" r:id="rId17">
          <objectPr defaultSize="0" autoPict="0" r:id="rId18">
            <anchor moveWithCells="1" sizeWithCells="1">
              <from>
                <xdr:col>3</xdr:col>
                <xdr:colOff>85725</xdr:colOff>
                <xdr:row>301</xdr:row>
                <xdr:rowOff>0</xdr:rowOff>
              </from>
              <to>
                <xdr:col>3</xdr:col>
                <xdr:colOff>542925</xdr:colOff>
                <xdr:row>302</xdr:row>
                <xdr:rowOff>0</xdr:rowOff>
              </to>
            </anchor>
          </objectPr>
        </oleObject>
      </mc:Choice>
      <mc:Fallback>
        <oleObject progId="Equation.DSMT4" shapeId="1032" r:id="rId17"/>
      </mc:Fallback>
    </mc:AlternateContent>
    <mc:AlternateContent xmlns:mc="http://schemas.openxmlformats.org/markup-compatibility/2006">
      <mc:Choice Requires="x14">
        <oleObject progId="Equation.DSMT4" shapeId="1033" r:id="rId19">
          <objectPr defaultSize="0" autoPict="0" r:id="rId20">
            <anchor moveWithCells="1" sizeWithCells="1">
              <from>
                <xdr:col>3</xdr:col>
                <xdr:colOff>85725</xdr:colOff>
                <xdr:row>302</xdr:row>
                <xdr:rowOff>0</xdr:rowOff>
              </from>
              <to>
                <xdr:col>3</xdr:col>
                <xdr:colOff>542925</xdr:colOff>
                <xdr:row>303</xdr:row>
                <xdr:rowOff>0</xdr:rowOff>
              </to>
            </anchor>
          </objectPr>
        </oleObject>
      </mc:Choice>
      <mc:Fallback>
        <oleObject progId="Equation.DSMT4" shapeId="1033" r:id="rId19"/>
      </mc:Fallback>
    </mc:AlternateContent>
    <mc:AlternateContent xmlns:mc="http://schemas.openxmlformats.org/markup-compatibility/2006">
      <mc:Choice Requires="x14">
        <oleObject progId="Equation.DSMT4" shapeId="1034" r:id="rId21">
          <objectPr defaultSize="0" autoPict="0" r:id="rId22">
            <anchor moveWithCells="1" sizeWithCells="1">
              <from>
                <xdr:col>6</xdr:col>
                <xdr:colOff>66675</xdr:colOff>
                <xdr:row>305</xdr:row>
                <xdr:rowOff>190500</xdr:rowOff>
              </from>
              <to>
                <xdr:col>7</xdr:col>
                <xdr:colOff>485775</xdr:colOff>
                <xdr:row>307</xdr:row>
                <xdr:rowOff>47625</xdr:rowOff>
              </to>
            </anchor>
          </objectPr>
        </oleObject>
      </mc:Choice>
      <mc:Fallback>
        <oleObject progId="Equation.DSMT4" shapeId="1034" r:id="rId21"/>
      </mc:Fallback>
    </mc:AlternateContent>
    <mc:AlternateContent xmlns:mc="http://schemas.openxmlformats.org/markup-compatibility/2006">
      <mc:Choice Requires="x14">
        <oleObject progId="Equation.DSMT4" shapeId="1035" r:id="rId23">
          <objectPr defaultSize="0" autoPict="0" r:id="rId24">
            <anchor moveWithCells="1" sizeWithCells="1">
              <from>
                <xdr:col>3</xdr:col>
                <xdr:colOff>47625</xdr:colOff>
                <xdr:row>370</xdr:row>
                <xdr:rowOff>0</xdr:rowOff>
              </from>
              <to>
                <xdr:col>5</xdr:col>
                <xdr:colOff>381000</xdr:colOff>
                <xdr:row>371</xdr:row>
                <xdr:rowOff>19050</xdr:rowOff>
              </to>
            </anchor>
          </objectPr>
        </oleObject>
      </mc:Choice>
      <mc:Fallback>
        <oleObject progId="Equation.DSMT4" shapeId="1035" r:id="rId23"/>
      </mc:Fallback>
    </mc:AlternateContent>
    <mc:AlternateContent xmlns:mc="http://schemas.openxmlformats.org/markup-compatibility/2006">
      <mc:Choice Requires="x14">
        <oleObject progId="Equation.DSMT4" shapeId="1036" r:id="rId25">
          <objectPr defaultSize="0" autoPict="0" r:id="rId26">
            <anchor moveWithCells="1" sizeWithCells="1">
              <from>
                <xdr:col>3</xdr:col>
                <xdr:colOff>47625</xdr:colOff>
                <xdr:row>371</xdr:row>
                <xdr:rowOff>0</xdr:rowOff>
              </from>
              <to>
                <xdr:col>5</xdr:col>
                <xdr:colOff>409575</xdr:colOff>
                <xdr:row>372</xdr:row>
                <xdr:rowOff>19050</xdr:rowOff>
              </to>
            </anchor>
          </objectPr>
        </oleObject>
      </mc:Choice>
      <mc:Fallback>
        <oleObject progId="Equation.DSMT4" shapeId="1036" r:id="rId25"/>
      </mc:Fallback>
    </mc:AlternateContent>
    <mc:AlternateContent xmlns:mc="http://schemas.openxmlformats.org/markup-compatibility/2006">
      <mc:Choice Requires="x14">
        <oleObject progId="Equation.DSMT4" shapeId="1037" r:id="rId27">
          <objectPr defaultSize="0" autoPict="0" r:id="rId28">
            <anchor moveWithCells="1" sizeWithCells="1">
              <from>
                <xdr:col>3</xdr:col>
                <xdr:colOff>47625</xdr:colOff>
                <xdr:row>372</xdr:row>
                <xdr:rowOff>0</xdr:rowOff>
              </from>
              <to>
                <xdr:col>5</xdr:col>
                <xdr:colOff>428625</xdr:colOff>
                <xdr:row>373</xdr:row>
                <xdr:rowOff>19050</xdr:rowOff>
              </to>
            </anchor>
          </objectPr>
        </oleObject>
      </mc:Choice>
      <mc:Fallback>
        <oleObject progId="Equation.DSMT4" shapeId="1037" r:id="rId27"/>
      </mc:Fallback>
    </mc:AlternateContent>
    <mc:AlternateContent xmlns:mc="http://schemas.openxmlformats.org/markup-compatibility/2006">
      <mc:Choice Requires="x14">
        <oleObject progId="Equation.DSMT4" shapeId="1038" r:id="rId29">
          <objectPr defaultSize="0" autoPict="0" r:id="rId30">
            <anchor moveWithCells="1" sizeWithCells="1">
              <from>
                <xdr:col>3</xdr:col>
                <xdr:colOff>47625</xdr:colOff>
                <xdr:row>373</xdr:row>
                <xdr:rowOff>0</xdr:rowOff>
              </from>
              <to>
                <xdr:col>5</xdr:col>
                <xdr:colOff>381000</xdr:colOff>
                <xdr:row>374</xdr:row>
                <xdr:rowOff>19050</xdr:rowOff>
              </to>
            </anchor>
          </objectPr>
        </oleObject>
      </mc:Choice>
      <mc:Fallback>
        <oleObject progId="Equation.DSMT4" shapeId="1038" r:id="rId29"/>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D6C10-EBE4-4853-8E5F-284519CB600E}">
  <dimension ref="A1:O96"/>
  <sheetViews>
    <sheetView tabSelected="1" workbookViewId="0">
      <selection sqref="A1:XFD1048576"/>
    </sheetView>
  </sheetViews>
  <sheetFormatPr defaultColWidth="8.85546875" defaultRowHeight="12.75"/>
  <cols>
    <col min="1" max="1" width="8.85546875" style="85"/>
    <col min="2" max="2" width="24" style="85" customWidth="1"/>
    <col min="3" max="3" width="12" style="85" bestFit="1" customWidth="1"/>
    <col min="4" max="4" width="3.85546875" style="85" customWidth="1"/>
    <col min="5" max="6" width="8.85546875" style="85"/>
    <col min="7" max="7" width="23.5703125" style="85" customWidth="1"/>
    <col min="8" max="8" width="9.5703125" style="85" customWidth="1"/>
    <col min="9" max="9" width="2.42578125" style="85" customWidth="1"/>
    <col min="10" max="10" width="9" style="85" customWidth="1"/>
    <col min="11" max="16384" width="8.85546875" style="85"/>
  </cols>
  <sheetData>
    <row r="1" spans="1:15" ht="26.25">
      <c r="A1" s="84" t="s">
        <v>219</v>
      </c>
      <c r="B1" s="84"/>
      <c r="C1" s="84"/>
      <c r="D1" s="84"/>
      <c r="E1" s="84"/>
      <c r="F1" s="84"/>
      <c r="G1" s="84"/>
      <c r="H1" s="84"/>
      <c r="I1" s="84"/>
      <c r="J1" s="84"/>
      <c r="K1" s="84"/>
      <c r="L1" s="84"/>
      <c r="M1" s="84"/>
      <c r="N1" s="84"/>
      <c r="O1" s="84"/>
    </row>
    <row r="3" spans="1:15" ht="12.75" customHeight="1">
      <c r="B3" s="86" t="s">
        <v>220</v>
      </c>
      <c r="C3" s="86"/>
      <c r="D3" s="86"/>
      <c r="E3" s="86"/>
      <c r="F3" s="86"/>
      <c r="G3" s="86"/>
      <c r="H3" s="86"/>
      <c r="I3" s="86"/>
      <c r="J3" s="86"/>
      <c r="K3" s="86"/>
    </row>
    <row r="4" spans="1:15" ht="12.75" customHeight="1">
      <c r="B4" s="86"/>
      <c r="C4" s="86"/>
      <c r="D4" s="86"/>
      <c r="E4" s="86"/>
      <c r="F4" s="86"/>
      <c r="G4" s="86"/>
      <c r="H4" s="86"/>
      <c r="I4" s="86"/>
      <c r="J4" s="86"/>
      <c r="K4" s="86"/>
    </row>
    <row r="5" spans="1:15">
      <c r="B5" s="86"/>
      <c r="C5" s="86"/>
      <c r="D5" s="86"/>
      <c r="E5" s="86"/>
      <c r="F5" s="86"/>
      <c r="G5" s="86"/>
      <c r="H5" s="86"/>
      <c r="I5" s="86"/>
      <c r="J5" s="86"/>
      <c r="K5" s="86"/>
    </row>
    <row r="6" spans="1:15">
      <c r="B6" s="86"/>
      <c r="C6" s="86"/>
      <c r="D6" s="86"/>
      <c r="E6" s="86"/>
      <c r="F6" s="86"/>
      <c r="G6" s="86"/>
      <c r="H6" s="86"/>
      <c r="I6" s="86"/>
      <c r="J6" s="86"/>
      <c r="K6" s="86"/>
    </row>
    <row r="7" spans="1:15">
      <c r="B7" s="86"/>
      <c r="C7" s="86"/>
      <c r="D7" s="86"/>
      <c r="E7" s="86"/>
      <c r="F7" s="86"/>
      <c r="G7" s="86"/>
      <c r="H7" s="86"/>
      <c r="I7" s="86"/>
      <c r="J7" s="86"/>
      <c r="K7" s="86"/>
    </row>
    <row r="8" spans="1:15" ht="12.75" customHeight="1">
      <c r="B8" s="86"/>
      <c r="C8" s="86"/>
      <c r="D8" s="86"/>
      <c r="E8" s="86"/>
      <c r="F8" s="86"/>
      <c r="G8" s="86"/>
      <c r="H8" s="86"/>
      <c r="I8" s="86"/>
      <c r="J8" s="86"/>
      <c r="K8" s="86"/>
    </row>
    <row r="10" spans="1:15" ht="13.5" thickBot="1"/>
    <row r="11" spans="1:15">
      <c r="B11" s="87" t="s">
        <v>221</v>
      </c>
      <c r="C11" s="88"/>
      <c r="D11" s="88"/>
      <c r="E11" s="89"/>
      <c r="G11" s="87" t="s">
        <v>222</v>
      </c>
      <c r="H11" s="88"/>
      <c r="I11" s="88"/>
      <c r="J11" s="89"/>
    </row>
    <row r="12" spans="1:15">
      <c r="B12" s="90" t="s">
        <v>223</v>
      </c>
      <c r="C12" s="91">
        <v>0.05</v>
      </c>
      <c r="D12" s="91"/>
      <c r="E12" s="92"/>
      <c r="G12" s="90" t="s">
        <v>223</v>
      </c>
      <c r="H12" s="91">
        <v>0.05</v>
      </c>
      <c r="I12" s="91"/>
      <c r="J12" s="92"/>
    </row>
    <row r="13" spans="1:15">
      <c r="B13" s="93" t="s">
        <v>224</v>
      </c>
      <c r="C13" s="91">
        <v>24.85</v>
      </c>
      <c r="D13" s="91"/>
      <c r="E13" s="92"/>
      <c r="G13" s="93" t="s">
        <v>224</v>
      </c>
      <c r="H13" s="91">
        <v>24.85</v>
      </c>
      <c r="I13" s="91"/>
      <c r="J13" s="92"/>
    </row>
    <row r="14" spans="1:15">
      <c r="B14" s="93" t="s">
        <v>225</v>
      </c>
      <c r="C14" s="91">
        <v>24</v>
      </c>
      <c r="D14" s="91"/>
      <c r="E14" s="92"/>
      <c r="G14" s="93" t="s">
        <v>225</v>
      </c>
      <c r="H14" s="91">
        <v>24</v>
      </c>
      <c r="I14" s="91"/>
      <c r="J14" s="92"/>
    </row>
    <row r="15" spans="1:15">
      <c r="B15" s="93" t="s">
        <v>226</v>
      </c>
      <c r="C15" s="91">
        <v>2</v>
      </c>
      <c r="D15" s="91"/>
      <c r="E15" s="92"/>
      <c r="G15" s="93" t="s">
        <v>226</v>
      </c>
      <c r="H15" s="91">
        <v>2</v>
      </c>
      <c r="I15" s="91"/>
      <c r="J15" s="92"/>
    </row>
    <row r="16" spans="1:15">
      <c r="B16" s="93" t="s">
        <v>227</v>
      </c>
      <c r="C16" s="91">
        <v>25</v>
      </c>
      <c r="D16" s="91"/>
      <c r="E16" s="92"/>
      <c r="G16" s="93" t="s">
        <v>227</v>
      </c>
      <c r="H16" s="91">
        <v>25</v>
      </c>
      <c r="I16" s="91"/>
      <c r="J16" s="92"/>
    </row>
    <row r="17" spans="2:10">
      <c r="B17" s="94"/>
      <c r="C17" s="91"/>
      <c r="D17" s="91"/>
      <c r="E17" s="92"/>
      <c r="G17" s="94"/>
      <c r="H17" s="91" t="s">
        <v>228</v>
      </c>
      <c r="I17" s="91"/>
      <c r="J17" s="92" t="s">
        <v>229</v>
      </c>
    </row>
    <row r="18" spans="2:10">
      <c r="B18" s="95" t="s">
        <v>230</v>
      </c>
      <c r="C18" s="91">
        <f>_xlfn.NORM.S.INV(C12/2)</f>
        <v>-1.9599639845400538</v>
      </c>
      <c r="D18" s="96" t="s">
        <v>231</v>
      </c>
      <c r="E18" s="92">
        <f>-C18</f>
        <v>1.9599639845400538</v>
      </c>
      <c r="G18" s="95" t="s">
        <v>232</v>
      </c>
      <c r="H18" s="91">
        <f>_xlfn.NORM.S.INV(H12)</f>
        <v>-1.6448536269514726</v>
      </c>
      <c r="I18" s="96" t="s">
        <v>233</v>
      </c>
      <c r="J18" s="92">
        <f>-H18</f>
        <v>1.6448536269514726</v>
      </c>
    </row>
    <row r="19" spans="2:10">
      <c r="B19" s="95" t="s">
        <v>234</v>
      </c>
      <c r="C19" s="91">
        <f>(C13-C14)/(C15/SQRT(C16))</f>
        <v>2.1250000000000036</v>
      </c>
      <c r="D19" s="91"/>
      <c r="E19" s="92"/>
      <c r="G19" s="95" t="s">
        <v>234</v>
      </c>
      <c r="H19" s="91">
        <f>(H13-H14)/(H15/SQRT(H16))</f>
        <v>2.1250000000000036</v>
      </c>
      <c r="I19" s="91"/>
      <c r="J19" s="92"/>
    </row>
    <row r="20" spans="2:10" ht="13.5" thickBot="1">
      <c r="B20" s="97" t="s">
        <v>235</v>
      </c>
      <c r="C20" s="98">
        <f>IF(C19&gt;0,2*(1-_xlfn.NORM.S.DIST(C19,TRUE)),2*_xlfn.NORM.S.DIST(C19,TRUE))</f>
        <v>3.358661289689735E-2</v>
      </c>
      <c r="D20" s="98"/>
      <c r="E20" s="99"/>
      <c r="G20" s="97" t="s">
        <v>235</v>
      </c>
      <c r="H20" s="98">
        <f>IF(H19&gt;0,(1-_xlfn.NORM.S.DIST(H19,TRUE)),_xlfn.NORM.S.DIST(H19,TRUE))</f>
        <v>1.6793306448448675E-2</v>
      </c>
      <c r="I20" s="98"/>
      <c r="J20" s="99"/>
    </row>
    <row r="21" spans="2:10" ht="13.5" thickBot="1">
      <c r="B21" s="91"/>
      <c r="C21" s="91"/>
      <c r="D21" s="91"/>
      <c r="E21" s="91"/>
    </row>
    <row r="22" spans="2:10">
      <c r="B22" s="87" t="s">
        <v>236</v>
      </c>
      <c r="C22" s="88"/>
      <c r="D22" s="88"/>
      <c r="E22" s="89"/>
      <c r="G22" s="87" t="s">
        <v>237</v>
      </c>
      <c r="H22" s="88"/>
      <c r="I22" s="88"/>
      <c r="J22" s="89"/>
    </row>
    <row r="23" spans="2:10">
      <c r="B23" s="90" t="s">
        <v>223</v>
      </c>
      <c r="C23" s="91">
        <v>0.05</v>
      </c>
      <c r="D23" s="91"/>
      <c r="E23" s="92"/>
      <c r="G23" s="90" t="s">
        <v>223</v>
      </c>
      <c r="H23" s="91">
        <v>0.05</v>
      </c>
      <c r="I23" s="91"/>
      <c r="J23" s="92"/>
    </row>
    <row r="24" spans="2:10">
      <c r="B24" s="93" t="s">
        <v>224</v>
      </c>
      <c r="C24" s="91">
        <v>110</v>
      </c>
      <c r="D24" s="91"/>
      <c r="E24" s="92"/>
      <c r="G24" s="93" t="s">
        <v>224</v>
      </c>
      <c r="H24" s="91">
        <v>110</v>
      </c>
      <c r="I24" s="91"/>
      <c r="J24" s="92"/>
    </row>
    <row r="25" spans="2:10">
      <c r="B25" s="93" t="s">
        <v>225</v>
      </c>
      <c r="C25" s="91">
        <v>118</v>
      </c>
      <c r="D25" s="91"/>
      <c r="E25" s="92"/>
      <c r="G25" s="93" t="s">
        <v>225</v>
      </c>
      <c r="H25" s="91">
        <v>118</v>
      </c>
      <c r="I25" s="91"/>
      <c r="J25" s="92"/>
    </row>
    <row r="26" spans="2:10">
      <c r="B26" s="93" t="s">
        <v>238</v>
      </c>
      <c r="C26" s="91">
        <v>12</v>
      </c>
      <c r="D26" s="91"/>
      <c r="E26" s="92"/>
      <c r="G26" s="93" t="s">
        <v>238</v>
      </c>
      <c r="H26" s="91">
        <v>12</v>
      </c>
      <c r="I26" s="91"/>
      <c r="J26" s="92"/>
    </row>
    <row r="27" spans="2:10">
      <c r="B27" s="93" t="s">
        <v>227</v>
      </c>
      <c r="C27" s="91">
        <v>20</v>
      </c>
      <c r="D27" s="91"/>
      <c r="E27" s="92"/>
      <c r="G27" s="93" t="s">
        <v>227</v>
      </c>
      <c r="H27" s="91">
        <v>20</v>
      </c>
      <c r="I27" s="91"/>
      <c r="J27" s="92"/>
    </row>
    <row r="28" spans="2:10">
      <c r="B28" s="94"/>
      <c r="C28" s="91"/>
      <c r="D28" s="91"/>
      <c r="E28" s="92"/>
      <c r="G28" s="94"/>
      <c r="H28" s="91" t="s">
        <v>228</v>
      </c>
      <c r="I28" s="91"/>
      <c r="J28" s="92" t="s">
        <v>229</v>
      </c>
    </row>
    <row r="29" spans="2:10">
      <c r="B29" s="95" t="s">
        <v>230</v>
      </c>
      <c r="C29" s="91">
        <f>_xlfn.T.INV(C23/2,C27-1)</f>
        <v>-2.0930240544083096</v>
      </c>
      <c r="D29" s="96" t="s">
        <v>231</v>
      </c>
      <c r="E29" s="92">
        <f>-C29</f>
        <v>2.0930240544083096</v>
      </c>
      <c r="G29" s="95" t="s">
        <v>232</v>
      </c>
      <c r="H29" s="91">
        <f>_xlfn.T.INV(H23,H27-1)</f>
        <v>-1.7291328115213698</v>
      </c>
      <c r="I29" s="96" t="s">
        <v>233</v>
      </c>
      <c r="J29" s="92">
        <f>-H29</f>
        <v>1.7291328115213698</v>
      </c>
    </row>
    <row r="30" spans="2:10">
      <c r="B30" s="95" t="s">
        <v>234</v>
      </c>
      <c r="C30" s="91">
        <f>(C24-C25)/(C26/SQRT(C27))</f>
        <v>-2.9814239699997196</v>
      </c>
      <c r="D30" s="91"/>
      <c r="E30" s="92"/>
      <c r="G30" s="95" t="s">
        <v>234</v>
      </c>
      <c r="H30" s="91">
        <f>(H24-H25)/(H26/SQRT(H27))</f>
        <v>-2.9814239699997196</v>
      </c>
      <c r="I30" s="91"/>
      <c r="J30" s="92"/>
    </row>
    <row r="31" spans="2:10" ht="13.5" thickBot="1">
      <c r="B31" s="97" t="s">
        <v>235</v>
      </c>
      <c r="C31" s="98">
        <f>IF(C30&gt;0,_xlfn.T.DIST.2T(C30,C27-1),_xlfn.T.DIST.2T(-C30,C27-1))</f>
        <v>7.670613445788582E-3</v>
      </c>
      <c r="D31" s="98"/>
      <c r="E31" s="99"/>
      <c r="G31" s="97" t="s">
        <v>235</v>
      </c>
      <c r="H31" s="98">
        <f>IF(H30&gt;0,_xlfn.T.DIST.RT(H30,H27-1),_xlfn.T.DIST(H30,H27-1,TRUE))</f>
        <v>3.835306722894291E-3</v>
      </c>
      <c r="I31" s="98"/>
      <c r="J31" s="99"/>
    </row>
    <row r="33" spans="1:10" ht="13.5" thickBot="1"/>
    <row r="34" spans="1:10">
      <c r="A34" s="92"/>
      <c r="B34" s="87" t="s">
        <v>239</v>
      </c>
      <c r="C34" s="88"/>
      <c r="D34" s="88"/>
      <c r="E34" s="89"/>
      <c r="G34" s="87" t="s">
        <v>240</v>
      </c>
      <c r="H34" s="88"/>
      <c r="I34" s="88"/>
      <c r="J34" s="89"/>
    </row>
    <row r="35" spans="1:10">
      <c r="A35" s="92"/>
      <c r="B35" s="90" t="s">
        <v>223</v>
      </c>
      <c r="C35" s="91">
        <v>0.01</v>
      </c>
      <c r="D35" s="91"/>
      <c r="E35" s="92"/>
      <c r="G35" s="90" t="s">
        <v>223</v>
      </c>
      <c r="H35" s="91">
        <v>0.01</v>
      </c>
      <c r="I35" s="91"/>
      <c r="J35" s="92"/>
    </row>
    <row r="36" spans="1:10">
      <c r="B36" s="93" t="s">
        <v>241</v>
      </c>
      <c r="C36" s="91">
        <v>0.82</v>
      </c>
      <c r="D36" s="91"/>
      <c r="E36" s="92"/>
      <c r="G36" s="93" t="s">
        <v>241</v>
      </c>
      <c r="H36" s="91">
        <v>0.82</v>
      </c>
      <c r="I36" s="91"/>
      <c r="J36" s="92"/>
    </row>
    <row r="37" spans="1:10">
      <c r="B37" s="93" t="s">
        <v>242</v>
      </c>
      <c r="C37" s="91">
        <v>56</v>
      </c>
      <c r="D37" s="91"/>
      <c r="E37" s="92"/>
      <c r="G37" s="93" t="s">
        <v>242</v>
      </c>
      <c r="H37" s="91">
        <v>56</v>
      </c>
      <c r="I37" s="91"/>
      <c r="J37" s="92"/>
    </row>
    <row r="38" spans="1:10">
      <c r="B38" s="93" t="s">
        <v>227</v>
      </c>
      <c r="C38" s="91">
        <v>73</v>
      </c>
      <c r="D38" s="91"/>
      <c r="E38" s="92"/>
      <c r="G38" s="93" t="s">
        <v>227</v>
      </c>
      <c r="H38" s="91">
        <v>73</v>
      </c>
      <c r="I38" s="91"/>
      <c r="J38" s="92"/>
    </row>
    <row r="39" spans="1:10">
      <c r="B39" s="100"/>
      <c r="C39" s="91"/>
      <c r="D39" s="91"/>
      <c r="E39" s="92"/>
      <c r="G39" s="100"/>
      <c r="H39" s="91"/>
      <c r="I39" s="91"/>
      <c r="J39" s="92"/>
    </row>
    <row r="40" spans="1:10">
      <c r="B40" s="101" t="s">
        <v>243</v>
      </c>
      <c r="C40" s="91">
        <f>1-C36</f>
        <v>0.18000000000000005</v>
      </c>
      <c r="D40" s="91"/>
      <c r="E40" s="92"/>
      <c r="G40" s="101" t="s">
        <v>243</v>
      </c>
      <c r="H40" s="91">
        <f>1-H36</f>
        <v>0.18000000000000005</v>
      </c>
      <c r="I40" s="91"/>
      <c r="J40" s="92"/>
    </row>
    <row r="41" spans="1:10">
      <c r="B41" s="95" t="s">
        <v>244</v>
      </c>
      <c r="C41" s="91">
        <f>C37/C38</f>
        <v>0.76712328767123283</v>
      </c>
      <c r="D41" s="91"/>
      <c r="E41" s="92"/>
      <c r="G41" s="95" t="s">
        <v>244</v>
      </c>
      <c r="H41" s="91">
        <f>H37/H38</f>
        <v>0.76712328767123283</v>
      </c>
      <c r="I41" s="91"/>
      <c r="J41" s="92"/>
    </row>
    <row r="42" spans="1:10">
      <c r="B42" s="94"/>
      <c r="C42" s="91"/>
      <c r="D42" s="91"/>
      <c r="E42" s="92"/>
      <c r="G42" s="94"/>
      <c r="H42" s="91" t="s">
        <v>228</v>
      </c>
      <c r="I42" s="91"/>
      <c r="J42" s="92" t="s">
        <v>229</v>
      </c>
    </row>
    <row r="43" spans="1:10">
      <c r="B43" s="95" t="s">
        <v>230</v>
      </c>
      <c r="C43" s="91">
        <f>_xlfn.NORM.S.INV(C35/2)</f>
        <v>-2.5758293035488999</v>
      </c>
      <c r="D43" s="96" t="s">
        <v>231</v>
      </c>
      <c r="E43" s="92">
        <f>-C43</f>
        <v>2.5758293035488999</v>
      </c>
      <c r="G43" s="95" t="s">
        <v>232</v>
      </c>
      <c r="H43" s="91">
        <f>_xlfn.NORM.S.INV(H35)</f>
        <v>-2.3263478740408408</v>
      </c>
      <c r="I43" s="96" t="s">
        <v>233</v>
      </c>
      <c r="J43" s="92">
        <f>-H43</f>
        <v>2.3263478740408408</v>
      </c>
    </row>
    <row r="44" spans="1:10">
      <c r="B44" s="95" t="s">
        <v>234</v>
      </c>
      <c r="C44" s="91">
        <f>(C41-C36)/SQRT(C36*C40/C38)</f>
        <v>-1.1759333189673042</v>
      </c>
      <c r="D44" s="91"/>
      <c r="E44" s="92"/>
      <c r="G44" s="95" t="s">
        <v>234</v>
      </c>
      <c r="H44" s="91">
        <f>(H41-H36)/SQRT(H36*H40/H38)</f>
        <v>-1.1759333189673042</v>
      </c>
      <c r="I44" s="91"/>
      <c r="J44" s="92"/>
    </row>
    <row r="45" spans="1:10" ht="13.5" thickBot="1">
      <c r="B45" s="97" t="s">
        <v>235</v>
      </c>
      <c r="C45" s="98">
        <f>IF(C44&gt;0,2*(1-_xlfn.NORM.S.DIST(C44,TRUE)),2*_xlfn.NORM.S.DIST(C44,TRUE))</f>
        <v>0.23962152315982221</v>
      </c>
      <c r="D45" s="98"/>
      <c r="E45" s="99"/>
      <c r="G45" s="97" t="s">
        <v>235</v>
      </c>
      <c r="H45" s="98">
        <f>IF(H44&gt;0,1-_xlfn.NORM.S.DIST(H44,TRUE),_xlfn.NORM.S.DIST(H44,TRUE))</f>
        <v>0.11981076157991111</v>
      </c>
      <c r="I45" s="98"/>
      <c r="J45" s="99"/>
    </row>
    <row r="47" spans="1:10" ht="13.5" thickBot="1"/>
    <row r="48" spans="1:10">
      <c r="B48" s="87" t="s">
        <v>245</v>
      </c>
      <c r="C48" s="88"/>
      <c r="D48" s="88"/>
      <c r="E48" s="89"/>
      <c r="G48" s="87" t="s">
        <v>246</v>
      </c>
      <c r="H48" s="88"/>
      <c r="I48" s="88"/>
      <c r="J48" s="89"/>
    </row>
    <row r="49" spans="2:10">
      <c r="B49" s="90" t="s">
        <v>223</v>
      </c>
      <c r="C49" s="91">
        <v>0.05</v>
      </c>
      <c r="D49" s="91"/>
      <c r="E49" s="92"/>
      <c r="G49" s="90" t="s">
        <v>223</v>
      </c>
      <c r="H49" s="91">
        <v>0.05</v>
      </c>
      <c r="I49" s="91"/>
      <c r="J49" s="92"/>
    </row>
    <row r="50" spans="2:10">
      <c r="B50" s="102" t="s">
        <v>227</v>
      </c>
      <c r="C50" s="91">
        <v>25</v>
      </c>
      <c r="D50" s="91"/>
      <c r="E50" s="92"/>
      <c r="G50" s="102" t="s">
        <v>227</v>
      </c>
      <c r="H50" s="85">
        <v>25</v>
      </c>
      <c r="I50" s="91"/>
      <c r="J50" s="92"/>
    </row>
    <row r="51" spans="2:10">
      <c r="B51" s="93" t="s">
        <v>238</v>
      </c>
      <c r="C51" s="91">
        <v>2.9000000000000001E-2</v>
      </c>
      <c r="D51" s="91"/>
      <c r="E51" s="92"/>
      <c r="G51" s="93" t="s">
        <v>238</v>
      </c>
      <c r="H51" s="91">
        <v>2.9000000000000001E-2</v>
      </c>
      <c r="I51" s="91"/>
      <c r="J51" s="92"/>
    </row>
    <row r="52" spans="2:10">
      <c r="B52" s="103" t="s">
        <v>247</v>
      </c>
      <c r="C52" s="91">
        <v>2.3E-2</v>
      </c>
      <c r="D52" s="91"/>
      <c r="E52" s="92"/>
      <c r="G52" s="103" t="s">
        <v>247</v>
      </c>
      <c r="H52" s="91">
        <v>2.3E-2</v>
      </c>
      <c r="I52" s="91"/>
      <c r="J52" s="92"/>
    </row>
    <row r="53" spans="2:10" ht="14.25">
      <c r="B53" s="101" t="s">
        <v>248</v>
      </c>
      <c r="C53" s="91">
        <f>C51^2</f>
        <v>8.4100000000000006E-4</v>
      </c>
      <c r="D53" s="91"/>
      <c r="E53" s="92"/>
      <c r="G53" s="101" t="s">
        <v>248</v>
      </c>
      <c r="H53" s="91">
        <f>H51^2</f>
        <v>8.4100000000000006E-4</v>
      </c>
      <c r="I53" s="91"/>
      <c r="J53" s="92"/>
    </row>
    <row r="54" spans="2:10" ht="15.75">
      <c r="B54" s="104" t="s">
        <v>249</v>
      </c>
      <c r="C54" s="91">
        <f>C52^2</f>
        <v>5.2899999999999996E-4</v>
      </c>
      <c r="D54" s="91"/>
      <c r="E54" s="92"/>
      <c r="G54" s="104" t="s">
        <v>249</v>
      </c>
      <c r="H54" s="91">
        <f>H52^2</f>
        <v>5.2899999999999996E-4</v>
      </c>
      <c r="I54" s="91"/>
      <c r="J54" s="92"/>
    </row>
    <row r="55" spans="2:10">
      <c r="B55" s="94"/>
      <c r="C55" s="91"/>
      <c r="D55" s="91"/>
      <c r="E55" s="92"/>
      <c r="G55" s="94"/>
      <c r="H55" s="91" t="s">
        <v>228</v>
      </c>
      <c r="I55" s="91"/>
      <c r="J55" s="92" t="s">
        <v>229</v>
      </c>
    </row>
    <row r="56" spans="2:10">
      <c r="B56" s="95" t="s">
        <v>230</v>
      </c>
      <c r="C56" s="91">
        <f>_xlfn.CHISQ.INV(C49/2,C50-1)</f>
        <v>12.401150217444433</v>
      </c>
      <c r="D56" s="96" t="s">
        <v>231</v>
      </c>
      <c r="E56" s="92">
        <f>_xlfn.CHISQ.INV.RT(C49/2,C50-1)</f>
        <v>39.364077026603915</v>
      </c>
      <c r="G56" s="95" t="s">
        <v>230</v>
      </c>
      <c r="H56" s="91">
        <f>_xlfn.CHISQ.INV(H49,H50-1)</f>
        <v>13.848425027170213</v>
      </c>
      <c r="I56" s="96" t="s">
        <v>233</v>
      </c>
      <c r="J56" s="92">
        <f>_xlfn.CHISQ.INV.RT(H49,H50-1)</f>
        <v>36.415028501807313</v>
      </c>
    </row>
    <row r="57" spans="2:10">
      <c r="B57" s="95" t="s">
        <v>234</v>
      </c>
      <c r="C57" s="91">
        <f>(C50-1)*(C53)/C54</f>
        <v>38.155009451795848</v>
      </c>
      <c r="D57" s="91"/>
      <c r="E57" s="92"/>
      <c r="G57" s="95" t="s">
        <v>234</v>
      </c>
      <c r="H57" s="91">
        <f>(H50-1)*H53/H54</f>
        <v>38.155009451795848</v>
      </c>
      <c r="I57" s="91"/>
      <c r="J57" s="92"/>
    </row>
    <row r="58" spans="2:10" ht="13.5" thickBot="1">
      <c r="B58" s="97" t="s">
        <v>235</v>
      </c>
      <c r="C58" s="98">
        <f>IF(C57&lt;=C56,2*(_xlfn.CHISQ.DIST(C57,C50-1,TRUE)),IF(C57&gt;=E56,2*_xlfn.CHISQ.DIST.RT(C57,C50-1),IF(C51&gt;C52,2*_xlfn.CHISQ.DIST.RT(C57,C50-1),IF(C51&lt;C52,2*(_xlfn.CHISQ.DIST(C57,C50-1,TRUE)),1))))</f>
        <v>6.6851698312438548E-2</v>
      </c>
      <c r="D58" s="98"/>
      <c r="E58" s="99"/>
      <c r="G58" s="97" t="s">
        <v>235</v>
      </c>
      <c r="H58" s="98">
        <f>IF(H57&lt;=H56,(_xlfn.CHISQ.DIST(H57,H50-1,TRUE)),IF(H57&gt;=J56,_xlfn.CHISQ.DIST.RT(H57,H50-1),IF(H51&gt;H52,_xlfn.CHISQ.DIST.RT(H57,H50-1),IF(H51&lt;H52,(_xlfn.CHISQ.DIST(H57,H50-1,TRUE)),0.5))))</f>
        <v>3.3425849156219274E-2</v>
      </c>
      <c r="I58" s="98"/>
      <c r="J58" s="99"/>
    </row>
    <row r="63" spans="2:10" ht="15.75">
      <c r="B63" s="105" t="s">
        <v>250</v>
      </c>
    </row>
    <row r="64" spans="2:10" ht="13.5" thickBot="1"/>
    <row r="65" spans="2:10" ht="15">
      <c r="B65" s="87" t="s">
        <v>251</v>
      </c>
      <c r="C65" s="106"/>
      <c r="D65" s="106"/>
      <c r="E65" s="107"/>
      <c r="G65" s="87" t="s">
        <v>252</v>
      </c>
      <c r="H65" s="106"/>
      <c r="I65" s="106"/>
      <c r="J65" s="107"/>
    </row>
    <row r="66" spans="2:10" ht="15">
      <c r="B66" s="108" t="s">
        <v>253</v>
      </c>
      <c r="C66" s="109"/>
      <c r="D66" s="109"/>
      <c r="E66" s="110"/>
      <c r="G66" s="108" t="s">
        <v>253</v>
      </c>
      <c r="H66" s="109"/>
      <c r="I66" s="109"/>
      <c r="J66" s="110"/>
    </row>
    <row r="67" spans="2:10" ht="17.25" customHeight="1">
      <c r="B67" s="111" t="s">
        <v>254</v>
      </c>
      <c r="C67" s="112">
        <v>0</v>
      </c>
      <c r="D67" s="113"/>
      <c r="E67" s="114"/>
      <c r="F67"/>
      <c r="G67" s="111" t="s">
        <v>255</v>
      </c>
      <c r="H67" s="112">
        <v>0</v>
      </c>
      <c r="I67" s="113"/>
      <c r="J67" s="114"/>
    </row>
    <row r="68" spans="2:10" ht="18" customHeight="1">
      <c r="B68" s="115" t="s">
        <v>256</v>
      </c>
      <c r="C68" s="116">
        <v>0.05</v>
      </c>
      <c r="D68" s="116"/>
      <c r="E68" s="117"/>
      <c r="F68"/>
      <c r="G68" s="115" t="s">
        <v>256</v>
      </c>
      <c r="H68" s="116">
        <v>0.05</v>
      </c>
      <c r="I68" s="116"/>
      <c r="J68" s="117"/>
    </row>
    <row r="69" spans="2:10" ht="45.75" customHeight="1">
      <c r="B69" s="118" t="s">
        <v>257</v>
      </c>
      <c r="C69" s="112" t="s">
        <v>258</v>
      </c>
      <c r="D69" s="113"/>
      <c r="E69" s="114" t="s">
        <v>259</v>
      </c>
      <c r="F69"/>
      <c r="G69" s="118" t="s">
        <v>257</v>
      </c>
      <c r="H69" s="112" t="s">
        <v>258</v>
      </c>
      <c r="I69" s="113"/>
      <c r="J69" s="114" t="s">
        <v>259</v>
      </c>
    </row>
    <row r="70" spans="2:10" ht="15">
      <c r="B70" s="115" t="s">
        <v>224</v>
      </c>
      <c r="C70" s="116">
        <v>85</v>
      </c>
      <c r="D70" s="116"/>
      <c r="E70" s="117">
        <v>87</v>
      </c>
      <c r="F70"/>
      <c r="G70" s="115" t="s">
        <v>224</v>
      </c>
      <c r="H70" s="116">
        <v>50</v>
      </c>
      <c r="I70" s="116"/>
      <c r="J70" s="117">
        <v>43</v>
      </c>
    </row>
    <row r="71" spans="2:10" ht="15">
      <c r="B71" s="115" t="s">
        <v>227</v>
      </c>
      <c r="C71" s="116">
        <v>50</v>
      </c>
      <c r="D71" s="116"/>
      <c r="E71" s="117">
        <v>55</v>
      </c>
      <c r="G71" s="115" t="s">
        <v>227</v>
      </c>
      <c r="H71" s="116">
        <v>35</v>
      </c>
      <c r="I71" s="116"/>
      <c r="J71" s="117">
        <v>40</v>
      </c>
    </row>
    <row r="72" spans="2:10" ht="15">
      <c r="B72" s="115" t="s">
        <v>260</v>
      </c>
      <c r="C72" s="116">
        <v>10</v>
      </c>
      <c r="D72" s="116"/>
      <c r="E72" s="117">
        <v>9</v>
      </c>
      <c r="G72" s="115" t="s">
        <v>260</v>
      </c>
      <c r="H72" s="116">
        <v>10</v>
      </c>
      <c r="I72" s="116"/>
      <c r="J72" s="117">
        <v>5</v>
      </c>
    </row>
    <row r="73" spans="2:10" ht="15">
      <c r="B73" s="115"/>
      <c r="C73" s="116"/>
      <c r="D73" s="116"/>
      <c r="E73" s="117"/>
      <c r="G73" s="115"/>
      <c r="H73" s="116"/>
      <c r="I73" s="116"/>
      <c r="J73" s="117"/>
    </row>
    <row r="74" spans="2:10" ht="15">
      <c r="B74" s="119" t="s">
        <v>261</v>
      </c>
      <c r="C74" s="116">
        <f xml:space="preserve"> C72^2/C71 + E72^2/E71</f>
        <v>3.4727272727272727</v>
      </c>
      <c r="D74" s="116"/>
      <c r="E74" s="117"/>
      <c r="G74" s="119" t="s">
        <v>262</v>
      </c>
      <c r="H74" s="116">
        <f xml:space="preserve"> H72^2/H71 + J72^2/J71</f>
        <v>3.4821428571428572</v>
      </c>
      <c r="I74" s="116"/>
      <c r="J74" s="117"/>
    </row>
    <row r="75" spans="2:10" ht="15">
      <c r="B75" s="118"/>
      <c r="C75" s="113"/>
      <c r="D75" s="113"/>
      <c r="E75" s="120"/>
      <c r="G75" s="118"/>
      <c r="H75" s="113" t="s">
        <v>263</v>
      </c>
      <c r="I75" s="113"/>
      <c r="J75" s="120" t="s">
        <v>264</v>
      </c>
    </row>
    <row r="76" spans="2:10" ht="15">
      <c r="B76" s="121" t="s">
        <v>230</v>
      </c>
      <c r="C76" s="113">
        <f>_xlfn.NORM.S.INV(C68/2)</f>
        <v>-1.9599639845400538</v>
      </c>
      <c r="D76" s="113" t="s">
        <v>231</v>
      </c>
      <c r="E76" s="120">
        <f>-C76</f>
        <v>1.9599639845400538</v>
      </c>
      <c r="G76" s="121" t="s">
        <v>232</v>
      </c>
      <c r="H76" s="113">
        <f>_xlfn.NORM.S.INV(H68)</f>
        <v>-1.6448536269514726</v>
      </c>
      <c r="I76" s="113" t="s">
        <v>233</v>
      </c>
      <c r="J76" s="120">
        <f>-H76</f>
        <v>1.6448536269514726</v>
      </c>
    </row>
    <row r="77" spans="2:10" ht="15">
      <c r="B77" s="121" t="s">
        <v>234</v>
      </c>
      <c r="C77" s="113">
        <f>((C70-E70)-(C67))/SQRT(C74)</f>
        <v>-1.0732345786140998</v>
      </c>
      <c r="D77" s="113"/>
      <c r="E77" s="120"/>
      <c r="G77" s="121" t="s">
        <v>234</v>
      </c>
      <c r="H77" s="113">
        <f>((H70-J70)-(H67))/SQRT(H74)</f>
        <v>3.7512391115196686</v>
      </c>
      <c r="I77" s="113"/>
      <c r="J77" s="120"/>
    </row>
    <row r="78" spans="2:10" ht="15.75" thickBot="1">
      <c r="B78" s="122" t="s">
        <v>235</v>
      </c>
      <c r="C78" s="123">
        <f>IF(C77&gt;0, 2*(1-_xlfn.NORM.S.DIST(C77, TRUE)),2* _xlfn.NORM.S.DIST(C77,TRUE))</f>
        <v>0.28316587975036112</v>
      </c>
      <c r="D78" s="123"/>
      <c r="E78" s="124"/>
      <c r="G78" s="122" t="s">
        <v>235</v>
      </c>
      <c r="H78" s="123">
        <f>IF(H77&gt;0, (1-_xlfn.NORM.S.DIST(H77, TRUE)), _xlfn.NORM.S.DIST(H77,TRUE))</f>
        <v>8.7981393447122969E-5</v>
      </c>
      <c r="I78" s="123"/>
      <c r="J78" s="124"/>
    </row>
    <row r="79" spans="2:10">
      <c r="C79" s="125"/>
    </row>
    <row r="80" spans="2:10" ht="13.5" thickBot="1"/>
    <row r="81" spans="2:10" ht="15">
      <c r="B81" s="87" t="s">
        <v>265</v>
      </c>
      <c r="C81" s="106"/>
      <c r="D81" s="106"/>
      <c r="E81" s="107"/>
      <c r="G81" s="87" t="s">
        <v>266</v>
      </c>
      <c r="H81" s="106"/>
      <c r="I81" s="106"/>
      <c r="J81" s="107"/>
    </row>
    <row r="82" spans="2:10" ht="15">
      <c r="B82" s="108" t="s">
        <v>267</v>
      </c>
      <c r="C82" s="109"/>
      <c r="D82" s="109"/>
      <c r="E82" s="110"/>
      <c r="G82" s="108" t="s">
        <v>267</v>
      </c>
      <c r="H82" s="109"/>
      <c r="I82" s="109"/>
      <c r="J82" s="110"/>
    </row>
    <row r="83" spans="2:10" ht="18">
      <c r="B83" s="111" t="s">
        <v>254</v>
      </c>
      <c r="C83" s="112">
        <v>0</v>
      </c>
      <c r="D83" s="113"/>
      <c r="E83" s="114"/>
      <c r="F83"/>
      <c r="G83" s="111" t="s">
        <v>254</v>
      </c>
      <c r="H83" s="112">
        <v>0</v>
      </c>
      <c r="I83" s="113"/>
      <c r="J83" s="114"/>
    </row>
    <row r="84" spans="2:10" ht="15">
      <c r="B84" s="115" t="s">
        <v>256</v>
      </c>
      <c r="C84" s="116">
        <v>0.05</v>
      </c>
      <c r="D84" s="116"/>
      <c r="E84" s="117"/>
      <c r="F84"/>
      <c r="G84" s="115" t="s">
        <v>256</v>
      </c>
      <c r="H84" s="116">
        <v>0.1</v>
      </c>
      <c r="I84" s="116"/>
      <c r="J84" s="117"/>
    </row>
    <row r="85" spans="2:10" ht="45">
      <c r="B85" s="118" t="s">
        <v>257</v>
      </c>
      <c r="C85" s="112" t="s">
        <v>258</v>
      </c>
      <c r="D85" s="113"/>
      <c r="E85" s="114" t="s">
        <v>259</v>
      </c>
      <c r="F85"/>
      <c r="G85" s="118" t="s">
        <v>257</v>
      </c>
      <c r="H85" s="112" t="s">
        <v>258</v>
      </c>
      <c r="I85" s="113"/>
      <c r="J85" s="114" t="s">
        <v>259</v>
      </c>
    </row>
    <row r="86" spans="2:10" ht="15">
      <c r="B86" s="115" t="s">
        <v>224</v>
      </c>
      <c r="C86" s="116">
        <v>3.8</v>
      </c>
      <c r="D86" s="116"/>
      <c r="E86" s="117">
        <v>2</v>
      </c>
      <c r="F86"/>
      <c r="G86" s="115" t="s">
        <v>224</v>
      </c>
      <c r="H86" s="116">
        <v>5</v>
      </c>
      <c r="I86" s="116"/>
      <c r="J86" s="117">
        <v>6</v>
      </c>
    </row>
    <row r="87" spans="2:10" ht="15">
      <c r="B87" s="115" t="s">
        <v>227</v>
      </c>
      <c r="C87" s="116">
        <v>20</v>
      </c>
      <c r="D87" s="116"/>
      <c r="E87" s="117">
        <v>20</v>
      </c>
      <c r="G87" s="115" t="s">
        <v>227</v>
      </c>
      <c r="H87" s="116">
        <v>16</v>
      </c>
      <c r="I87" s="116"/>
      <c r="J87" s="117">
        <v>15</v>
      </c>
    </row>
    <row r="88" spans="2:10" ht="15">
      <c r="B88" s="115" t="s">
        <v>238</v>
      </c>
      <c r="C88" s="116">
        <v>0.6</v>
      </c>
      <c r="D88" s="116"/>
      <c r="E88" s="117">
        <v>0.5</v>
      </c>
      <c r="G88" s="115" t="s">
        <v>238</v>
      </c>
      <c r="H88" s="116">
        <v>1</v>
      </c>
      <c r="I88" s="116"/>
      <c r="J88" s="117">
        <v>2</v>
      </c>
    </row>
    <row r="89" spans="2:10" ht="15">
      <c r="B89" s="115"/>
      <c r="C89" s="116"/>
      <c r="D89" s="116"/>
      <c r="E89" s="117"/>
      <c r="G89" s="115"/>
      <c r="H89" s="116"/>
      <c r="I89" s="116"/>
      <c r="J89" s="117"/>
    </row>
    <row r="90" spans="2:10" ht="15">
      <c r="B90" s="119" t="s">
        <v>268</v>
      </c>
      <c r="C90" s="116">
        <f xml:space="preserve"> ((C87-1)*C88^2 + (E87-1)*E88^2) / (C87+E87-2)</f>
        <v>0.30499999999999999</v>
      </c>
      <c r="D90" s="116"/>
      <c r="E90" s="117"/>
      <c r="G90" s="119" t="s">
        <v>268</v>
      </c>
      <c r="H90" s="116">
        <f xml:space="preserve"> ((H87-1)*H88^2 + (J87-1)*J88^2) / (H87+J87-2)</f>
        <v>2.4482758620689653</v>
      </c>
      <c r="I90" s="116"/>
      <c r="J90" s="117"/>
    </row>
    <row r="91" spans="2:10" ht="15">
      <c r="B91" s="118"/>
      <c r="C91" s="113"/>
      <c r="D91" s="113"/>
      <c r="E91" s="120"/>
      <c r="G91" s="118"/>
      <c r="H91" s="113" t="s">
        <v>263</v>
      </c>
      <c r="I91" s="113"/>
      <c r="J91" s="120" t="s">
        <v>264</v>
      </c>
    </row>
    <row r="92" spans="2:10" ht="15">
      <c r="B92" s="121" t="s">
        <v>230</v>
      </c>
      <c r="C92" s="113">
        <f>_xlfn.T.INV.2T(C84,(C87+E87-2))</f>
        <v>2.0243941639119702</v>
      </c>
      <c r="D92" s="113" t="s">
        <v>231</v>
      </c>
      <c r="E92" s="120">
        <f>-C92</f>
        <v>-2.0243941639119702</v>
      </c>
      <c r="G92" s="121" t="s">
        <v>232</v>
      </c>
      <c r="H92" s="113">
        <f>_xlfn.T.INV(H84,(H87+J87-2))</f>
        <v>-1.3114336473015527</v>
      </c>
      <c r="I92" s="113" t="s">
        <v>233</v>
      </c>
      <c r="J92" s="120">
        <f>-H92</f>
        <v>1.3114336473015527</v>
      </c>
    </row>
    <row r="93" spans="2:10" ht="15">
      <c r="B93" s="121" t="s">
        <v>234</v>
      </c>
      <c r="C93" s="113">
        <f>((C86-E86)  -  (C83) )/SQRT(C90*( 1/C87 + 1/E87))</f>
        <v>10.306770017649626</v>
      </c>
      <c r="D93" s="113"/>
      <c r="E93" s="120"/>
      <c r="G93" s="121" t="s">
        <v>234</v>
      </c>
      <c r="H93" s="113">
        <f>((H86-J86)  -  (H83) )/SQRT(H90*( 1/H87 + 1/J87))</f>
        <v>-1.7782572930974696</v>
      </c>
      <c r="I93" s="113"/>
      <c r="J93" s="120"/>
    </row>
    <row r="94" spans="2:10" ht="15.75" thickBot="1">
      <c r="B94" s="122" t="s">
        <v>235</v>
      </c>
      <c r="C94" s="123">
        <f>_xlfn.T.DIST.2T(ABS(C93),(C87+E87 - 2))</f>
        <v>1.4643699544550568E-12</v>
      </c>
      <c r="D94" s="123"/>
      <c r="E94" s="124"/>
      <c r="G94" s="122" t="s">
        <v>235</v>
      </c>
      <c r="H94" s="123">
        <f>_xlfn.T.DIST(0-ABS(H93),H87+J87-2,1)</f>
        <v>4.2924560621100366E-2</v>
      </c>
      <c r="I94" s="123"/>
      <c r="J94" s="124"/>
    </row>
    <row r="96" spans="2:10">
      <c r="H96" s="125"/>
    </row>
  </sheetData>
  <mergeCells count="2">
    <mergeCell ref="A1:O1"/>
    <mergeCell ref="B3:K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bisnett</dc:creator>
  <cp:lastModifiedBy>matt bisnett</cp:lastModifiedBy>
  <dcterms:created xsi:type="dcterms:W3CDTF">2018-12-10T15:16:51Z</dcterms:created>
  <dcterms:modified xsi:type="dcterms:W3CDTF">2018-12-10T15:20:45Z</dcterms:modified>
</cp:coreProperties>
</file>