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cademic writing\my jobs\"/>
    </mc:Choice>
  </mc:AlternateContent>
  <bookViews>
    <workbookView xWindow="0" yWindow="0" windowWidth="19170" windowHeight="8310" activeTab="2"/>
    <workbookView xWindow="0" yWindow="0" windowWidth="19200" windowHeight="8385" firstSheet="3" activeTab="3"/>
  </bookViews>
  <sheets>
    <sheet name="Journal Entries" sheetId="1" r:id="rId1"/>
    <sheet name="T Accounts" sheetId="5" r:id="rId2"/>
    <sheet name="Trial balance" sheetId="6" r:id="rId3"/>
    <sheet name="Income Statement and RE" sheetId="7" r:id="rId4"/>
    <sheet name="Balance Sheet" sheetId="8" r:id="rId5"/>
    <sheet name="Cash Flow Statement" sheetId="9" r:id="rId6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9" l="1"/>
  <c r="F71" i="5"/>
  <c r="E65" i="5"/>
  <c r="F65" i="5"/>
  <c r="D65" i="5"/>
  <c r="E64" i="5"/>
  <c r="F64" i="5"/>
  <c r="D64" i="5"/>
  <c r="M144" i="5"/>
  <c r="M145" i="5"/>
  <c r="M146" i="5"/>
  <c r="M147" i="5"/>
  <c r="M148" i="5"/>
  <c r="M149" i="5"/>
  <c r="M150" i="5"/>
  <c r="M151" i="5"/>
  <c r="M152" i="5"/>
  <c r="M153" i="5"/>
  <c r="A21" i="6"/>
  <c r="C35" i="6"/>
  <c r="F26" i="8" s="1"/>
  <c r="A36" i="6"/>
  <c r="A35" i="6"/>
  <c r="C26" i="8" s="1"/>
  <c r="L253" i="5"/>
  <c r="M253" i="5"/>
  <c r="K253" i="5"/>
  <c r="E260" i="5"/>
  <c r="E259" i="5"/>
  <c r="E258" i="5"/>
  <c r="E257" i="5"/>
  <c r="E256" i="5"/>
  <c r="E255" i="5"/>
  <c r="E254" i="5"/>
  <c r="E253" i="5"/>
  <c r="F260" i="5"/>
  <c r="D260" i="5"/>
  <c r="F259" i="5"/>
  <c r="D259" i="5"/>
  <c r="F258" i="5"/>
  <c r="D258" i="5"/>
  <c r="F257" i="5"/>
  <c r="D257" i="5"/>
  <c r="F256" i="5"/>
  <c r="D256" i="5"/>
  <c r="F255" i="5"/>
  <c r="D255" i="5"/>
  <c r="F254" i="5"/>
  <c r="D254" i="5"/>
  <c r="F253" i="5"/>
  <c r="F261" i="5" s="1"/>
  <c r="D253" i="5"/>
  <c r="Q247" i="5"/>
  <c r="Q246" i="5"/>
  <c r="P246" i="5"/>
  <c r="P247" i="5"/>
  <c r="O247" i="5"/>
  <c r="O246" i="5"/>
  <c r="Q244" i="5"/>
  <c r="Q243" i="5"/>
  <c r="P244" i="5"/>
  <c r="P243" i="5"/>
  <c r="O244" i="5"/>
  <c r="O243" i="5"/>
  <c r="Q241" i="5"/>
  <c r="P241" i="5"/>
  <c r="O241" i="5"/>
  <c r="Q240" i="5"/>
  <c r="P240" i="5"/>
  <c r="O240" i="5"/>
  <c r="Q238" i="5"/>
  <c r="P238" i="5"/>
  <c r="O238" i="5"/>
  <c r="Q237" i="5"/>
  <c r="P237" i="5"/>
  <c r="O237" i="5"/>
  <c r="A34" i="6"/>
  <c r="B19" i="7" s="1"/>
  <c r="A33" i="6"/>
  <c r="C11" i="8" s="1"/>
  <c r="A32" i="6"/>
  <c r="A31" i="6"/>
  <c r="B18" i="7" s="1"/>
  <c r="A30" i="6"/>
  <c r="A29" i="6"/>
  <c r="B17" i="7" s="1"/>
  <c r="S201" i="5"/>
  <c r="A28" i="6"/>
  <c r="A27" i="6"/>
  <c r="B16" i="7" s="1"/>
  <c r="A26" i="6"/>
  <c r="C17" i="8" s="1"/>
  <c r="A25" i="6"/>
  <c r="B15" i="7" s="1"/>
  <c r="A24" i="6"/>
  <c r="C14" i="8" s="1"/>
  <c r="A23" i="6"/>
  <c r="B7" i="7" s="1"/>
  <c r="A22" i="6"/>
  <c r="C23" i="8" s="1"/>
  <c r="P152" i="5"/>
  <c r="Q152" i="5"/>
  <c r="O152" i="5"/>
  <c r="P151" i="5"/>
  <c r="Q151" i="5"/>
  <c r="O151" i="5"/>
  <c r="P150" i="5"/>
  <c r="Q150" i="5"/>
  <c r="O150" i="5"/>
  <c r="P149" i="5"/>
  <c r="Q149" i="5"/>
  <c r="O149" i="5"/>
  <c r="P148" i="5"/>
  <c r="Q148" i="5"/>
  <c r="O148" i="5"/>
  <c r="P147" i="5"/>
  <c r="Q147" i="5"/>
  <c r="O147" i="5"/>
  <c r="P146" i="5"/>
  <c r="Q146" i="5"/>
  <c r="O146" i="5"/>
  <c r="P145" i="5"/>
  <c r="Q145" i="5"/>
  <c r="O145" i="5"/>
  <c r="O144" i="5"/>
  <c r="P144" i="5"/>
  <c r="Q144" i="5"/>
  <c r="E24" i="5"/>
  <c r="F24" i="5"/>
  <c r="D24" i="5"/>
  <c r="D25" i="5"/>
  <c r="E25" i="5"/>
  <c r="F25" i="5"/>
  <c r="F29" i="5"/>
  <c r="E29" i="5"/>
  <c r="D29" i="5"/>
  <c r="A20" i="6"/>
  <c r="C7" i="8" s="1"/>
  <c r="A19" i="6"/>
  <c r="B6" i="7" s="1"/>
  <c r="A18" i="6"/>
  <c r="A17" i="6"/>
  <c r="C8" i="8" s="1"/>
  <c r="A16" i="6"/>
  <c r="A15" i="6"/>
  <c r="B14" i="7" s="1"/>
  <c r="A14" i="6"/>
  <c r="B13" i="7" s="1"/>
  <c r="A13" i="6"/>
  <c r="C12" i="8" s="1"/>
  <c r="A12" i="6"/>
  <c r="A11" i="6"/>
  <c r="B12" i="7" s="1"/>
  <c r="A10" i="6"/>
  <c r="B11" i="7" s="1"/>
  <c r="A9" i="6"/>
  <c r="B10" i="7" s="1"/>
  <c r="A8" i="6"/>
  <c r="A7" i="6"/>
  <c r="C24" i="8" s="1"/>
  <c r="A6" i="6"/>
  <c r="B4" i="7" s="1"/>
  <c r="A5" i="6"/>
  <c r="C6" i="8" s="1"/>
  <c r="C256" i="5"/>
  <c r="B256" i="5"/>
  <c r="A256" i="5"/>
  <c r="C255" i="5"/>
  <c r="B255" i="5"/>
  <c r="A255" i="5"/>
  <c r="C254" i="5"/>
  <c r="B254" i="5"/>
  <c r="A254" i="5"/>
  <c r="C253" i="5"/>
  <c r="C261" i="5" s="1"/>
  <c r="B253" i="5"/>
  <c r="A253" i="5"/>
  <c r="D236" i="5"/>
  <c r="F12" i="5"/>
  <c r="E11" i="5"/>
  <c r="P245" i="5"/>
  <c r="Q245" i="5"/>
  <c r="O245" i="5"/>
  <c r="P242" i="5"/>
  <c r="Q242" i="5"/>
  <c r="O242" i="5"/>
  <c r="P239" i="5"/>
  <c r="Q239" i="5"/>
  <c r="O239" i="5"/>
  <c r="P236" i="5"/>
  <c r="Q236" i="5"/>
  <c r="Q248" i="5" s="1"/>
  <c r="T236" i="5" s="1"/>
  <c r="O236" i="5"/>
  <c r="D9" i="5"/>
  <c r="J236" i="5"/>
  <c r="M236" i="5" s="1"/>
  <c r="B33" i="6" s="1"/>
  <c r="E11" i="8" s="1"/>
  <c r="F16" i="9" s="1"/>
  <c r="I236" i="5"/>
  <c r="H236" i="5"/>
  <c r="E236" i="5"/>
  <c r="F236" i="5"/>
  <c r="C32" i="6" s="1"/>
  <c r="E18" i="8" s="1"/>
  <c r="P219" i="5"/>
  <c r="Q219" i="5"/>
  <c r="T219" i="5" s="1"/>
  <c r="B31" i="6" s="1"/>
  <c r="E18" i="7" s="1"/>
  <c r="O219" i="5"/>
  <c r="L219" i="5"/>
  <c r="M219" i="5"/>
  <c r="J219" i="5" s="1"/>
  <c r="C30" i="6" s="1"/>
  <c r="D15" i="8" s="1"/>
  <c r="K219" i="5"/>
  <c r="B219" i="5"/>
  <c r="C219" i="5"/>
  <c r="F219" i="5" s="1"/>
  <c r="B29" i="6" s="1"/>
  <c r="E17" i="7" s="1"/>
  <c r="A219" i="5"/>
  <c r="T201" i="5"/>
  <c r="C28" i="6" s="1"/>
  <c r="D13" i="8" s="1"/>
  <c r="G6" i="9" s="1"/>
  <c r="R201" i="5"/>
  <c r="I201" i="5"/>
  <c r="J201" i="5"/>
  <c r="M201" i="5" s="1"/>
  <c r="B27" i="6" s="1"/>
  <c r="E16" i="7" s="1"/>
  <c r="H201" i="5"/>
  <c r="B201" i="5"/>
  <c r="C201" i="5"/>
  <c r="F201" i="5" s="1"/>
  <c r="B26" i="6" s="1"/>
  <c r="E17" i="8" s="1"/>
  <c r="A201" i="5"/>
  <c r="Q184" i="5"/>
  <c r="T184" i="5" s="1"/>
  <c r="B25" i="6" s="1"/>
  <c r="E15" i="7" s="1"/>
  <c r="P184" i="5"/>
  <c r="O184" i="5"/>
  <c r="I184" i="5"/>
  <c r="J184" i="5"/>
  <c r="M184" i="5" s="1"/>
  <c r="B24" i="6" s="1"/>
  <c r="D14" i="8" s="1"/>
  <c r="F15" i="9" s="1"/>
  <c r="H184" i="5"/>
  <c r="A183" i="5"/>
  <c r="B192" i="5"/>
  <c r="B191" i="5"/>
  <c r="B190" i="5"/>
  <c r="B189" i="5"/>
  <c r="B188" i="5"/>
  <c r="B187" i="5"/>
  <c r="B186" i="5"/>
  <c r="B185" i="5"/>
  <c r="B184" i="5"/>
  <c r="B183" i="5"/>
  <c r="C192" i="5"/>
  <c r="A192" i="5"/>
  <c r="C191" i="5"/>
  <c r="A191" i="5"/>
  <c r="C190" i="5"/>
  <c r="A190" i="5"/>
  <c r="C189" i="5"/>
  <c r="A189" i="5"/>
  <c r="C188" i="5"/>
  <c r="A188" i="5"/>
  <c r="C187" i="5"/>
  <c r="A187" i="5"/>
  <c r="C186" i="5"/>
  <c r="A186" i="5"/>
  <c r="C185" i="5"/>
  <c r="A185" i="5"/>
  <c r="C184" i="5"/>
  <c r="A184" i="5"/>
  <c r="C183" i="5"/>
  <c r="C193" i="5" s="1"/>
  <c r="F183" i="5" s="1"/>
  <c r="B23" i="6" s="1"/>
  <c r="F7" i="7" s="1"/>
  <c r="F136" i="5"/>
  <c r="F135" i="5"/>
  <c r="F134" i="5"/>
  <c r="F133" i="5"/>
  <c r="F132" i="5"/>
  <c r="F131" i="5"/>
  <c r="F130" i="5"/>
  <c r="F129" i="5"/>
  <c r="F128" i="5"/>
  <c r="F127" i="5"/>
  <c r="E136" i="5"/>
  <c r="E135" i="5"/>
  <c r="E134" i="5"/>
  <c r="E133" i="5"/>
  <c r="E132" i="5"/>
  <c r="E131" i="5"/>
  <c r="E130" i="5"/>
  <c r="E129" i="5"/>
  <c r="E128" i="5"/>
  <c r="E127" i="5"/>
  <c r="D136" i="5"/>
  <c r="D135" i="5"/>
  <c r="D134" i="5"/>
  <c r="D133" i="5"/>
  <c r="D132" i="5"/>
  <c r="D131" i="5"/>
  <c r="D130" i="5"/>
  <c r="D129" i="5"/>
  <c r="D128" i="5"/>
  <c r="D127" i="5"/>
  <c r="R153" i="5"/>
  <c r="R152" i="5"/>
  <c r="R151" i="5"/>
  <c r="R150" i="5"/>
  <c r="R149" i="5"/>
  <c r="R148" i="5"/>
  <c r="R147" i="5"/>
  <c r="R146" i="5"/>
  <c r="R145" i="5"/>
  <c r="R144" i="5"/>
  <c r="A176" i="5"/>
  <c r="A172" i="5"/>
  <c r="A168" i="5"/>
  <c r="A164" i="5"/>
  <c r="A160" i="5"/>
  <c r="A156" i="5"/>
  <c r="A152" i="5"/>
  <c r="A149" i="5"/>
  <c r="A146" i="5"/>
  <c r="A144" i="5"/>
  <c r="T153" i="5"/>
  <c r="T152" i="5"/>
  <c r="T151" i="5"/>
  <c r="T150" i="5"/>
  <c r="T149" i="5"/>
  <c r="T148" i="5"/>
  <c r="T147" i="5"/>
  <c r="T146" i="5"/>
  <c r="T145" i="5"/>
  <c r="T144" i="5"/>
  <c r="C177" i="5"/>
  <c r="C173" i="5"/>
  <c r="C174" i="5"/>
  <c r="C169" i="5"/>
  <c r="C165" i="5"/>
  <c r="C161" i="5"/>
  <c r="C157" i="5"/>
  <c r="C153" i="5"/>
  <c r="C150" i="5"/>
  <c r="C147" i="5"/>
  <c r="C145" i="5"/>
  <c r="S153" i="5"/>
  <c r="S152" i="5"/>
  <c r="S151" i="5"/>
  <c r="S150" i="5"/>
  <c r="S149" i="5"/>
  <c r="S148" i="5"/>
  <c r="S147" i="5"/>
  <c r="S146" i="5"/>
  <c r="S145" i="5"/>
  <c r="S144" i="5"/>
  <c r="B177" i="5"/>
  <c r="B173" i="5"/>
  <c r="B169" i="5"/>
  <c r="B165" i="5"/>
  <c r="B161" i="5"/>
  <c r="B157" i="5"/>
  <c r="B153" i="5"/>
  <c r="B150" i="5"/>
  <c r="B147" i="5"/>
  <c r="B145" i="5"/>
  <c r="L153" i="5"/>
  <c r="L152" i="5"/>
  <c r="L151" i="5"/>
  <c r="L150" i="5"/>
  <c r="L149" i="5"/>
  <c r="K153" i="5"/>
  <c r="K152" i="5"/>
  <c r="K151" i="5"/>
  <c r="K150" i="5"/>
  <c r="K149" i="5"/>
  <c r="L146" i="5"/>
  <c r="K146" i="5"/>
  <c r="L147" i="5"/>
  <c r="K147" i="5"/>
  <c r="L148" i="5"/>
  <c r="K148" i="5"/>
  <c r="L145" i="5"/>
  <c r="L144" i="5"/>
  <c r="K145" i="5"/>
  <c r="K144" i="5"/>
  <c r="C176" i="5"/>
  <c r="B176" i="5"/>
  <c r="B175" i="5"/>
  <c r="B174" i="5"/>
  <c r="C175" i="5"/>
  <c r="A175" i="5"/>
  <c r="A174" i="5"/>
  <c r="E150" i="5"/>
  <c r="F150" i="5"/>
  <c r="D150" i="5"/>
  <c r="C172" i="5"/>
  <c r="B172" i="5"/>
  <c r="B171" i="5"/>
  <c r="B170" i="5"/>
  <c r="C171" i="5"/>
  <c r="C170" i="5"/>
  <c r="A171" i="5"/>
  <c r="A170" i="5"/>
  <c r="C168" i="5"/>
  <c r="B168" i="5"/>
  <c r="E149" i="5"/>
  <c r="F149" i="5"/>
  <c r="D149" i="5"/>
  <c r="B167" i="5"/>
  <c r="B166" i="5"/>
  <c r="C167" i="5"/>
  <c r="C166" i="5"/>
  <c r="A167" i="5"/>
  <c r="A166" i="5"/>
  <c r="C164" i="5"/>
  <c r="B164" i="5"/>
  <c r="E148" i="5"/>
  <c r="F148" i="5"/>
  <c r="D148" i="5"/>
  <c r="B163" i="5"/>
  <c r="C163" i="5"/>
  <c r="A163" i="5"/>
  <c r="A162" i="5"/>
  <c r="E147" i="5"/>
  <c r="F147" i="5"/>
  <c r="D147" i="5"/>
  <c r="B162" i="5"/>
  <c r="C162" i="5"/>
  <c r="C160" i="5"/>
  <c r="B160" i="5"/>
  <c r="B159" i="5"/>
  <c r="C159" i="5"/>
  <c r="A159" i="5"/>
  <c r="A158" i="5"/>
  <c r="B158" i="5"/>
  <c r="C158" i="5"/>
  <c r="C156" i="5"/>
  <c r="B156" i="5"/>
  <c r="E146" i="5"/>
  <c r="F146" i="5"/>
  <c r="D146" i="5"/>
  <c r="B155" i="5"/>
  <c r="C155" i="5"/>
  <c r="A155" i="5"/>
  <c r="E145" i="5"/>
  <c r="F145" i="5"/>
  <c r="D145" i="5"/>
  <c r="B154" i="5"/>
  <c r="C154" i="5"/>
  <c r="A154" i="5"/>
  <c r="C152" i="5"/>
  <c r="B152" i="5"/>
  <c r="B151" i="5"/>
  <c r="C151" i="5"/>
  <c r="A151" i="5"/>
  <c r="C149" i="5"/>
  <c r="B149" i="5"/>
  <c r="E144" i="5"/>
  <c r="F144" i="5"/>
  <c r="D144" i="5"/>
  <c r="B148" i="5"/>
  <c r="C148" i="5"/>
  <c r="A148" i="5"/>
  <c r="C146" i="5"/>
  <c r="B146" i="5"/>
  <c r="C144" i="5"/>
  <c r="B144" i="5"/>
  <c r="S129" i="5"/>
  <c r="T129" i="5"/>
  <c r="T127" i="5"/>
  <c r="T128" i="5"/>
  <c r="S128" i="5"/>
  <c r="S127" i="5"/>
  <c r="R129" i="5"/>
  <c r="R128" i="5"/>
  <c r="R127" i="5"/>
  <c r="J132" i="5"/>
  <c r="J131" i="5"/>
  <c r="I132" i="5"/>
  <c r="I131" i="5"/>
  <c r="H131" i="5"/>
  <c r="H129" i="5"/>
  <c r="L129" i="5"/>
  <c r="M129" i="5"/>
  <c r="K129" i="5"/>
  <c r="J130" i="5"/>
  <c r="J129" i="5"/>
  <c r="I130" i="5"/>
  <c r="I129" i="5"/>
  <c r="L128" i="5"/>
  <c r="M128" i="5"/>
  <c r="K128" i="5"/>
  <c r="J128" i="5"/>
  <c r="I128" i="5"/>
  <c r="I127" i="5"/>
  <c r="J127" i="5"/>
  <c r="H127" i="5"/>
  <c r="L127" i="5"/>
  <c r="M127" i="5"/>
  <c r="K127" i="5"/>
  <c r="B129" i="5"/>
  <c r="C129" i="5"/>
  <c r="A129" i="5"/>
  <c r="B128" i="5"/>
  <c r="C128" i="5"/>
  <c r="A128" i="5"/>
  <c r="B127" i="5"/>
  <c r="C127" i="5"/>
  <c r="A127" i="5"/>
  <c r="P110" i="5"/>
  <c r="P109" i="5"/>
  <c r="Q110" i="5"/>
  <c r="Q109" i="5"/>
  <c r="O110" i="5"/>
  <c r="O109" i="5"/>
  <c r="H109" i="5"/>
  <c r="I119" i="5"/>
  <c r="I118" i="5"/>
  <c r="I117" i="5"/>
  <c r="I116" i="5"/>
  <c r="I115" i="5"/>
  <c r="I114" i="5"/>
  <c r="I113" i="5"/>
  <c r="I112" i="5"/>
  <c r="I111" i="5"/>
  <c r="I110" i="5"/>
  <c r="I109" i="5"/>
  <c r="J119" i="5"/>
  <c r="J118" i="5"/>
  <c r="J117" i="5"/>
  <c r="J116" i="5"/>
  <c r="J115" i="5"/>
  <c r="J114" i="5"/>
  <c r="J113" i="5"/>
  <c r="J112" i="5"/>
  <c r="J111" i="5"/>
  <c r="J110" i="5"/>
  <c r="J109" i="5"/>
  <c r="J120" i="5" s="1"/>
  <c r="M109" i="5" s="1"/>
  <c r="H119" i="5"/>
  <c r="H118" i="5"/>
  <c r="H117" i="5"/>
  <c r="H116" i="5"/>
  <c r="H115" i="5"/>
  <c r="H114" i="5"/>
  <c r="H113" i="5"/>
  <c r="H112" i="5"/>
  <c r="H111" i="5"/>
  <c r="H110" i="5"/>
  <c r="C112" i="5"/>
  <c r="B113" i="5"/>
  <c r="C113" i="5"/>
  <c r="A113" i="5"/>
  <c r="B112" i="5"/>
  <c r="A112" i="5"/>
  <c r="B111" i="5"/>
  <c r="C111" i="5"/>
  <c r="A111" i="5"/>
  <c r="B110" i="5"/>
  <c r="C110" i="5"/>
  <c r="A110" i="5"/>
  <c r="B109" i="5"/>
  <c r="C109" i="5"/>
  <c r="A109" i="5"/>
  <c r="A103" i="5"/>
  <c r="J95" i="5"/>
  <c r="I95" i="5"/>
  <c r="H95" i="5"/>
  <c r="J94" i="5"/>
  <c r="I94" i="5"/>
  <c r="H94" i="5"/>
  <c r="J93" i="5"/>
  <c r="I93" i="5"/>
  <c r="H93" i="5"/>
  <c r="L92" i="5"/>
  <c r="L93" i="5"/>
  <c r="M93" i="5"/>
  <c r="M92" i="5"/>
  <c r="L99" i="5"/>
  <c r="L98" i="5"/>
  <c r="L97" i="5"/>
  <c r="L96" i="5"/>
  <c r="L95" i="5"/>
  <c r="L94" i="5"/>
  <c r="M99" i="5"/>
  <c r="K99" i="5"/>
  <c r="M98" i="5"/>
  <c r="K98" i="5"/>
  <c r="M97" i="5"/>
  <c r="M96" i="5"/>
  <c r="M95" i="5"/>
  <c r="M94" i="5"/>
  <c r="K97" i="5"/>
  <c r="K96" i="5"/>
  <c r="K95" i="5"/>
  <c r="K94" i="5"/>
  <c r="K93" i="5"/>
  <c r="K92" i="5"/>
  <c r="B101" i="5"/>
  <c r="B98" i="5"/>
  <c r="B95" i="5"/>
  <c r="B103" i="5"/>
  <c r="C103" i="5"/>
  <c r="B102" i="5"/>
  <c r="C102" i="5"/>
  <c r="A102" i="5"/>
  <c r="C101" i="5"/>
  <c r="A101" i="5"/>
  <c r="B100" i="5"/>
  <c r="C100" i="5"/>
  <c r="A100" i="5"/>
  <c r="B99" i="5"/>
  <c r="C99" i="5"/>
  <c r="A99" i="5"/>
  <c r="C98" i="5"/>
  <c r="A98" i="5"/>
  <c r="B97" i="5"/>
  <c r="C97" i="5"/>
  <c r="A97" i="5"/>
  <c r="B96" i="5"/>
  <c r="C96" i="5"/>
  <c r="A96" i="5"/>
  <c r="B94" i="5"/>
  <c r="C95" i="5"/>
  <c r="A95" i="5"/>
  <c r="C94" i="5"/>
  <c r="A94" i="5"/>
  <c r="B93" i="5"/>
  <c r="C93" i="5"/>
  <c r="A93" i="5"/>
  <c r="A92" i="5"/>
  <c r="P86" i="5"/>
  <c r="Q86" i="5"/>
  <c r="O86" i="5"/>
  <c r="P85" i="5"/>
  <c r="Q85" i="5"/>
  <c r="O85" i="5"/>
  <c r="P84" i="5"/>
  <c r="Q84" i="5"/>
  <c r="O84" i="5"/>
  <c r="P83" i="5"/>
  <c r="Q83" i="5"/>
  <c r="O83" i="5"/>
  <c r="P82" i="5"/>
  <c r="Q82" i="5"/>
  <c r="O82" i="5"/>
  <c r="P81" i="5"/>
  <c r="Q81" i="5"/>
  <c r="O81" i="5"/>
  <c r="P80" i="5"/>
  <c r="Q80" i="5"/>
  <c r="O80" i="5"/>
  <c r="P79" i="5"/>
  <c r="Q79" i="5"/>
  <c r="O79" i="5"/>
  <c r="P78" i="5"/>
  <c r="Q78" i="5"/>
  <c r="O78" i="5"/>
  <c r="P77" i="5"/>
  <c r="Q77" i="5"/>
  <c r="O77" i="5"/>
  <c r="P76" i="5"/>
  <c r="Q76" i="5"/>
  <c r="O76" i="5"/>
  <c r="S11" i="5"/>
  <c r="T11" i="5"/>
  <c r="R11" i="5"/>
  <c r="P14" i="5"/>
  <c r="Q14" i="5"/>
  <c r="O14" i="5"/>
  <c r="P13" i="5"/>
  <c r="Q13" i="5"/>
  <c r="O13" i="5"/>
  <c r="S10" i="5"/>
  <c r="T10" i="5"/>
  <c r="R10" i="5"/>
  <c r="P12" i="5"/>
  <c r="Q12" i="5"/>
  <c r="O12" i="5"/>
  <c r="P10" i="5"/>
  <c r="P11" i="5"/>
  <c r="Q11" i="5"/>
  <c r="O11" i="5"/>
  <c r="S9" i="5"/>
  <c r="T9" i="5"/>
  <c r="S7" i="5"/>
  <c r="T7" i="5"/>
  <c r="S8" i="5"/>
  <c r="T8" i="5"/>
  <c r="S5" i="5"/>
  <c r="T5" i="5"/>
  <c r="R9" i="5"/>
  <c r="Q10" i="5"/>
  <c r="O10" i="5"/>
  <c r="P9" i="5"/>
  <c r="Q9" i="5"/>
  <c r="O9" i="5"/>
  <c r="P8" i="5"/>
  <c r="Q8" i="5"/>
  <c r="O8" i="5"/>
  <c r="R8" i="5"/>
  <c r="R7" i="5"/>
  <c r="S6" i="5"/>
  <c r="T6" i="5"/>
  <c r="R6" i="5"/>
  <c r="P7" i="5"/>
  <c r="Q7" i="5"/>
  <c r="O7" i="5"/>
  <c r="P6" i="5"/>
  <c r="Q6" i="5"/>
  <c r="O6" i="5"/>
  <c r="P5" i="5"/>
  <c r="Q5" i="5"/>
  <c r="O5" i="5"/>
  <c r="P4" i="5"/>
  <c r="Q4" i="5"/>
  <c r="O4" i="5"/>
  <c r="R5" i="5"/>
  <c r="S4" i="5"/>
  <c r="T4" i="5"/>
  <c r="R4" i="5"/>
  <c r="L66" i="5"/>
  <c r="M66" i="5"/>
  <c r="L65" i="5"/>
  <c r="M65" i="5"/>
  <c r="L64" i="5"/>
  <c r="M64" i="5"/>
  <c r="L63" i="5"/>
  <c r="M63" i="5"/>
  <c r="L62" i="5"/>
  <c r="M62" i="5"/>
  <c r="L61" i="5"/>
  <c r="M61" i="5"/>
  <c r="L60" i="5"/>
  <c r="M60" i="5"/>
  <c r="K60" i="5"/>
  <c r="L59" i="5"/>
  <c r="M59" i="5"/>
  <c r="K66" i="5"/>
  <c r="K65" i="5"/>
  <c r="K64" i="5"/>
  <c r="K63" i="5"/>
  <c r="K62" i="5"/>
  <c r="K61" i="5"/>
  <c r="K59" i="5"/>
  <c r="L58" i="5"/>
  <c r="M58" i="5"/>
  <c r="L57" i="5"/>
  <c r="M57" i="5"/>
  <c r="L56" i="5"/>
  <c r="M56" i="5"/>
  <c r="L55" i="5"/>
  <c r="M55" i="5"/>
  <c r="L54" i="5"/>
  <c r="M54" i="5"/>
  <c r="K58" i="5"/>
  <c r="K57" i="5"/>
  <c r="K56" i="5"/>
  <c r="K55" i="5"/>
  <c r="K54" i="5"/>
  <c r="L53" i="5"/>
  <c r="M53" i="5"/>
  <c r="L52" i="5"/>
  <c r="M52" i="5"/>
  <c r="L51" i="5"/>
  <c r="M51" i="5"/>
  <c r="L50" i="5"/>
  <c r="M50" i="5"/>
  <c r="L49" i="5"/>
  <c r="M49" i="5"/>
  <c r="L48" i="5"/>
  <c r="M48" i="5"/>
  <c r="L47" i="5"/>
  <c r="M47" i="5"/>
  <c r="L46" i="5"/>
  <c r="M46" i="5"/>
  <c r="L45" i="5"/>
  <c r="M45" i="5"/>
  <c r="L44" i="5"/>
  <c r="M44" i="5"/>
  <c r="L43" i="5"/>
  <c r="M43" i="5"/>
  <c r="L42" i="5"/>
  <c r="M42" i="5"/>
  <c r="L41" i="5"/>
  <c r="M41" i="5"/>
  <c r="L40" i="5"/>
  <c r="M40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L39" i="5"/>
  <c r="M39" i="5"/>
  <c r="K39" i="5"/>
  <c r="L38" i="5"/>
  <c r="M38" i="5"/>
  <c r="L37" i="5"/>
  <c r="M37" i="5"/>
  <c r="L36" i="5"/>
  <c r="M36" i="5"/>
  <c r="L35" i="5"/>
  <c r="M35" i="5"/>
  <c r="L34" i="5"/>
  <c r="M34" i="5"/>
  <c r="L33" i="5"/>
  <c r="M33" i="5"/>
  <c r="L32" i="5"/>
  <c r="M32" i="5"/>
  <c r="L31" i="5"/>
  <c r="M31" i="5"/>
  <c r="L30" i="5"/>
  <c r="M30" i="5"/>
  <c r="L29" i="5"/>
  <c r="M29" i="5"/>
  <c r="L28" i="5"/>
  <c r="M28" i="5"/>
  <c r="L27" i="5"/>
  <c r="M27" i="5"/>
  <c r="L26" i="5"/>
  <c r="M26" i="5"/>
  <c r="L25" i="5"/>
  <c r="M25" i="5"/>
  <c r="L24" i="5"/>
  <c r="M24" i="5"/>
  <c r="L23" i="5"/>
  <c r="M23" i="5"/>
  <c r="L22" i="5"/>
  <c r="M22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L21" i="5"/>
  <c r="M21" i="5"/>
  <c r="L20" i="5"/>
  <c r="M20" i="5"/>
  <c r="L19" i="5"/>
  <c r="M19" i="5"/>
  <c r="K21" i="5"/>
  <c r="K20" i="5"/>
  <c r="K19" i="5"/>
  <c r="L18" i="5"/>
  <c r="M18" i="5"/>
  <c r="L17" i="5"/>
  <c r="M17" i="5"/>
  <c r="K17" i="5"/>
  <c r="K18" i="5"/>
  <c r="L16" i="5"/>
  <c r="M16" i="5"/>
  <c r="L15" i="5"/>
  <c r="M15" i="5"/>
  <c r="L14" i="5"/>
  <c r="M14" i="5"/>
  <c r="L13" i="5"/>
  <c r="M13" i="5"/>
  <c r="K16" i="5"/>
  <c r="K15" i="5"/>
  <c r="K14" i="5"/>
  <c r="K13" i="5"/>
  <c r="L12" i="5"/>
  <c r="M12" i="5"/>
  <c r="L11" i="5"/>
  <c r="M11" i="5"/>
  <c r="K12" i="5"/>
  <c r="L10" i="5"/>
  <c r="M10" i="5"/>
  <c r="L9" i="5"/>
  <c r="M9" i="5"/>
  <c r="K11" i="5"/>
  <c r="K10" i="5"/>
  <c r="K9" i="5"/>
  <c r="L8" i="5"/>
  <c r="M8" i="5"/>
  <c r="L7" i="5"/>
  <c r="M7" i="5"/>
  <c r="L6" i="5"/>
  <c r="M6" i="5"/>
  <c r="L5" i="5"/>
  <c r="M5" i="5"/>
  <c r="K8" i="5"/>
  <c r="K7" i="5"/>
  <c r="K6" i="5"/>
  <c r="K5" i="5"/>
  <c r="L4" i="5"/>
  <c r="M4" i="5"/>
  <c r="M67" i="5" s="1"/>
  <c r="J4" i="5" s="1"/>
  <c r="C6" i="6" s="1"/>
  <c r="F4" i="7" s="1"/>
  <c r="K4" i="5"/>
  <c r="B10" i="5"/>
  <c r="B6" i="5"/>
  <c r="B5" i="5"/>
  <c r="A5" i="5"/>
  <c r="B35" i="5"/>
  <c r="B7" i="5"/>
  <c r="B8" i="5"/>
  <c r="B9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C69" i="5"/>
  <c r="C68" i="5"/>
  <c r="C67" i="5"/>
  <c r="A69" i="5"/>
  <c r="A68" i="5"/>
  <c r="A67" i="5"/>
  <c r="E63" i="5"/>
  <c r="F63" i="5"/>
  <c r="D63" i="5"/>
  <c r="C66" i="5"/>
  <c r="A66" i="5"/>
  <c r="C65" i="5"/>
  <c r="A65" i="5"/>
  <c r="E62" i="5"/>
  <c r="F62" i="5"/>
  <c r="D62" i="5"/>
  <c r="D61" i="5"/>
  <c r="C64" i="5"/>
  <c r="A64" i="5"/>
  <c r="F61" i="5"/>
  <c r="E61" i="5"/>
  <c r="C63" i="5"/>
  <c r="A63" i="5"/>
  <c r="C62" i="5"/>
  <c r="A62" i="5"/>
  <c r="E60" i="5"/>
  <c r="F60" i="5"/>
  <c r="D60" i="5"/>
  <c r="C61" i="5"/>
  <c r="A61" i="5"/>
  <c r="E59" i="5"/>
  <c r="F59" i="5"/>
  <c r="D59" i="5"/>
  <c r="C60" i="5"/>
  <c r="A60" i="5"/>
  <c r="E58" i="5"/>
  <c r="F58" i="5"/>
  <c r="E57" i="5"/>
  <c r="F57" i="5"/>
  <c r="D58" i="5"/>
  <c r="D57" i="5"/>
  <c r="C59" i="5"/>
  <c r="A59" i="5"/>
  <c r="E56" i="5"/>
  <c r="F56" i="5"/>
  <c r="D56" i="5"/>
  <c r="C58" i="5"/>
  <c r="C57" i="5"/>
  <c r="C56" i="5"/>
  <c r="A58" i="5"/>
  <c r="A57" i="5"/>
  <c r="A56" i="5"/>
  <c r="E55" i="5"/>
  <c r="F55" i="5"/>
  <c r="D55" i="5"/>
  <c r="C55" i="5"/>
  <c r="A55" i="5"/>
  <c r="F54" i="5"/>
  <c r="E54" i="5"/>
  <c r="E53" i="5"/>
  <c r="F53" i="5"/>
  <c r="D53" i="5"/>
  <c r="E52" i="5"/>
  <c r="F52" i="5"/>
  <c r="D52" i="5"/>
  <c r="C54" i="5"/>
  <c r="A54" i="5"/>
  <c r="C53" i="5"/>
  <c r="A53" i="5"/>
  <c r="F51" i="5"/>
  <c r="E51" i="5"/>
  <c r="E50" i="5"/>
  <c r="F50" i="5"/>
  <c r="D50" i="5"/>
  <c r="E49" i="5"/>
  <c r="F49" i="5"/>
  <c r="D49" i="5"/>
  <c r="C52" i="5"/>
  <c r="A52" i="5"/>
  <c r="E48" i="5"/>
  <c r="F48" i="5"/>
  <c r="D48" i="5"/>
  <c r="C51" i="5"/>
  <c r="C50" i="5"/>
  <c r="C49" i="5"/>
  <c r="A51" i="5"/>
  <c r="A50" i="5"/>
  <c r="A49" i="5"/>
  <c r="C48" i="5"/>
  <c r="A48" i="5"/>
  <c r="C47" i="5"/>
  <c r="A47" i="5"/>
  <c r="C46" i="5"/>
  <c r="A46" i="5"/>
  <c r="E47" i="5"/>
  <c r="F47" i="5"/>
  <c r="D47" i="5"/>
  <c r="E46" i="5"/>
  <c r="F46" i="5"/>
  <c r="D46" i="5"/>
  <c r="C45" i="5"/>
  <c r="A45" i="5"/>
  <c r="E45" i="5"/>
  <c r="F45" i="5"/>
  <c r="D45" i="5"/>
  <c r="E44" i="5"/>
  <c r="F44" i="5"/>
  <c r="D44" i="5"/>
  <c r="C43" i="5"/>
  <c r="C44" i="5"/>
  <c r="A44" i="5"/>
  <c r="A43" i="5"/>
  <c r="E43" i="5"/>
  <c r="F43" i="5"/>
  <c r="D43" i="5"/>
  <c r="C42" i="5"/>
  <c r="A42" i="5"/>
  <c r="E42" i="5"/>
  <c r="F42" i="5"/>
  <c r="D42" i="5"/>
  <c r="C41" i="5"/>
  <c r="C40" i="5"/>
  <c r="A40" i="5"/>
  <c r="A41" i="5"/>
  <c r="C39" i="5"/>
  <c r="A39" i="5"/>
  <c r="C38" i="5"/>
  <c r="A38" i="5"/>
  <c r="F41" i="5"/>
  <c r="E41" i="5"/>
  <c r="E40" i="5"/>
  <c r="F40" i="5"/>
  <c r="D40" i="5"/>
  <c r="C37" i="5"/>
  <c r="A37" i="5"/>
  <c r="E39" i="5"/>
  <c r="F39" i="5"/>
  <c r="D39" i="5"/>
  <c r="E38" i="5"/>
  <c r="F38" i="5"/>
  <c r="D38" i="5"/>
  <c r="F37" i="5"/>
  <c r="E37" i="5"/>
  <c r="E36" i="5"/>
  <c r="F36" i="5"/>
  <c r="E35" i="5"/>
  <c r="F35" i="5"/>
  <c r="D35" i="5"/>
  <c r="D36" i="5"/>
  <c r="C36" i="5"/>
  <c r="A36" i="5"/>
  <c r="C35" i="5"/>
  <c r="A35" i="5"/>
  <c r="E34" i="5"/>
  <c r="F34" i="5"/>
  <c r="D34" i="5"/>
  <c r="C34" i="5"/>
  <c r="A34" i="5"/>
  <c r="F33" i="5"/>
  <c r="E33" i="5"/>
  <c r="D33" i="5"/>
  <c r="E32" i="5"/>
  <c r="F32" i="5"/>
  <c r="D32" i="5"/>
  <c r="C33" i="5"/>
  <c r="C32" i="5"/>
  <c r="A33" i="5"/>
  <c r="A32" i="5"/>
  <c r="E31" i="5"/>
  <c r="D31" i="5"/>
  <c r="E30" i="5"/>
  <c r="F30" i="5"/>
  <c r="D30" i="5"/>
  <c r="C30" i="5"/>
  <c r="A31" i="5"/>
  <c r="A30" i="5"/>
  <c r="A29" i="5"/>
  <c r="E28" i="5"/>
  <c r="D28" i="5"/>
  <c r="E27" i="5"/>
  <c r="C26" i="5"/>
  <c r="A28" i="5"/>
  <c r="A27" i="5"/>
  <c r="A26" i="5"/>
  <c r="D27" i="5"/>
  <c r="E26" i="5"/>
  <c r="F26" i="5"/>
  <c r="D26" i="5"/>
  <c r="C25" i="5"/>
  <c r="C24" i="5"/>
  <c r="C23" i="5"/>
  <c r="A25" i="5"/>
  <c r="A24" i="5"/>
  <c r="A23" i="5"/>
  <c r="C22" i="5"/>
  <c r="C21" i="5"/>
  <c r="A21" i="5"/>
  <c r="C20" i="5"/>
  <c r="A20" i="5"/>
  <c r="C19" i="5"/>
  <c r="A19" i="5"/>
  <c r="C18" i="5"/>
  <c r="A18" i="5"/>
  <c r="E23" i="5"/>
  <c r="F23" i="5"/>
  <c r="D23" i="5"/>
  <c r="F22" i="5"/>
  <c r="E22" i="5"/>
  <c r="E21" i="5"/>
  <c r="F21" i="5"/>
  <c r="D21" i="5"/>
  <c r="E20" i="5"/>
  <c r="F20" i="5"/>
  <c r="D20" i="5"/>
  <c r="C17" i="5"/>
  <c r="A17" i="5"/>
  <c r="C16" i="5"/>
  <c r="A16" i="5"/>
  <c r="C15" i="5"/>
  <c r="A15" i="5"/>
  <c r="F19" i="5"/>
  <c r="E19" i="5"/>
  <c r="D19" i="5"/>
  <c r="C14" i="5"/>
  <c r="A14" i="5"/>
  <c r="E18" i="5"/>
  <c r="F18" i="5"/>
  <c r="D18" i="5"/>
  <c r="E17" i="5"/>
  <c r="F17" i="5"/>
  <c r="D17" i="5"/>
  <c r="C13" i="5"/>
  <c r="A13" i="5"/>
  <c r="E16" i="5"/>
  <c r="F16" i="5"/>
  <c r="D16" i="5"/>
  <c r="C12" i="5"/>
  <c r="A12" i="5"/>
  <c r="E15" i="5"/>
  <c r="F15" i="5"/>
  <c r="D15" i="5"/>
  <c r="C11" i="5"/>
  <c r="A11" i="5"/>
  <c r="C10" i="5"/>
  <c r="A10" i="5"/>
  <c r="E14" i="5"/>
  <c r="F14" i="5"/>
  <c r="D14" i="5"/>
  <c r="E13" i="5"/>
  <c r="F13" i="5"/>
  <c r="D13" i="5"/>
  <c r="B4" i="5"/>
  <c r="A9" i="5"/>
  <c r="A8" i="5"/>
  <c r="A7" i="5"/>
  <c r="A6" i="5"/>
  <c r="A4" i="5"/>
  <c r="D12" i="5"/>
  <c r="D7" i="5"/>
  <c r="D5" i="5"/>
  <c r="D4" i="5"/>
  <c r="E12" i="5"/>
  <c r="C7" i="5"/>
  <c r="C9" i="5"/>
  <c r="C8" i="5"/>
  <c r="Q75" i="5"/>
  <c r="P75" i="5"/>
  <c r="O75" i="5"/>
  <c r="Q92" i="5"/>
  <c r="T92" i="5" s="1"/>
  <c r="B13" i="6" s="1"/>
  <c r="D12" i="8" s="1"/>
  <c r="F17" i="9" s="1"/>
  <c r="P92" i="5"/>
  <c r="O92" i="5"/>
  <c r="J92" i="5"/>
  <c r="I92" i="5"/>
  <c r="H92" i="5"/>
  <c r="C92" i="5"/>
  <c r="C104" i="5" s="1"/>
  <c r="F92" i="5" s="1"/>
  <c r="B11" i="6" s="1"/>
  <c r="E12" i="7" s="1"/>
  <c r="B92" i="5"/>
  <c r="J75" i="5"/>
  <c r="B9" i="6" s="1"/>
  <c r="E10" i="7" s="1"/>
  <c r="I75" i="5"/>
  <c r="H75" i="5"/>
  <c r="F75" i="5"/>
  <c r="C75" i="5" s="1"/>
  <c r="C8" i="6" s="1"/>
  <c r="F26" i="7" s="1"/>
  <c r="E75" i="5"/>
  <c r="D75" i="5"/>
  <c r="F18" i="8" l="1"/>
  <c r="F18" i="9"/>
  <c r="G19" i="9" s="1"/>
  <c r="E13" i="8"/>
  <c r="E15" i="8"/>
  <c r="F137" i="5"/>
  <c r="Q130" i="5"/>
  <c r="Q127" i="5" s="1"/>
  <c r="C19" i="6" s="1"/>
  <c r="F6" i="7" s="1"/>
  <c r="C179" i="5"/>
  <c r="T154" i="5"/>
  <c r="Q201" i="5"/>
  <c r="C236" i="5"/>
  <c r="B34" i="6"/>
  <c r="E19" i="7" s="1"/>
  <c r="T248" i="5"/>
  <c r="F193" i="5"/>
  <c r="Q154" i="5"/>
  <c r="Q153" i="5"/>
  <c r="C22" i="6" s="1"/>
  <c r="E23" i="8" s="1"/>
  <c r="F10" i="9" s="1"/>
  <c r="J100" i="5"/>
  <c r="Q87" i="5"/>
  <c r="T75" i="5" s="1"/>
  <c r="B10" i="6" s="1"/>
  <c r="E11" i="7" s="1"/>
  <c r="T16" i="5"/>
  <c r="Q15" i="5" s="1"/>
  <c r="M100" i="5"/>
  <c r="C114" i="5"/>
  <c r="F109" i="5" s="1"/>
  <c r="Q111" i="5"/>
  <c r="T109" i="5" s="1"/>
  <c r="B16" i="6" s="1"/>
  <c r="F28" i="7" s="1"/>
  <c r="C139" i="5"/>
  <c r="M133" i="5"/>
  <c r="J133" i="5"/>
  <c r="M154" i="5"/>
  <c r="J144" i="5" s="1"/>
  <c r="B14" i="6"/>
  <c r="E13" i="7" s="1"/>
  <c r="F114" i="5"/>
  <c r="M120" i="5"/>
  <c r="B15" i="6"/>
  <c r="E14" i="7" s="1"/>
  <c r="B17" i="6"/>
  <c r="E8" i="8" s="1"/>
  <c r="F8" i="9" s="1"/>
  <c r="F139" i="5"/>
  <c r="T130" i="5"/>
  <c r="F179" i="5"/>
  <c r="F151" i="5"/>
  <c r="B20" i="6" s="1"/>
  <c r="E7" i="8" s="1"/>
  <c r="F11" i="9" s="1"/>
  <c r="C7" i="6"/>
  <c r="E24" i="8" s="1"/>
  <c r="Q16" i="5"/>
  <c r="M75" i="5"/>
  <c r="F11" i="5"/>
  <c r="F10" i="5"/>
  <c r="E10" i="5"/>
  <c r="F9" i="5"/>
  <c r="E9" i="5"/>
  <c r="F8" i="5"/>
  <c r="E8" i="5"/>
  <c r="D8" i="5"/>
  <c r="F7" i="5"/>
  <c r="E7" i="5"/>
  <c r="F6" i="5"/>
  <c r="E6" i="5"/>
  <c r="C6" i="5"/>
  <c r="F5" i="5"/>
  <c r="E5" i="5"/>
  <c r="C5" i="5"/>
  <c r="F4" i="5"/>
  <c r="E4" i="5"/>
  <c r="C4" i="5"/>
  <c r="F19" i="7" l="1"/>
  <c r="F15" i="8"/>
  <c r="F24" i="8"/>
  <c r="F27" i="8" s="1"/>
  <c r="F9" i="9"/>
  <c r="G11" i="9" s="1"/>
  <c r="J154" i="5"/>
  <c r="C21" i="6"/>
  <c r="C71" i="5"/>
  <c r="F72" i="5" s="1"/>
  <c r="T111" i="5"/>
  <c r="C37" i="6" l="1"/>
  <c r="F5" i="7"/>
  <c r="F8" i="7" s="1"/>
  <c r="F21" i="7" s="1"/>
  <c r="B5" i="6"/>
  <c r="B37" i="6" l="1"/>
  <c r="E6" i="8"/>
  <c r="F8" i="8" s="1"/>
  <c r="F19" i="8" s="1"/>
  <c r="F27" i="7"/>
  <c r="F30" i="7" s="1"/>
  <c r="F29" i="8" s="1"/>
  <c r="F30" i="8" s="1"/>
  <c r="G5" i="9"/>
  <c r="G7" i="9" s="1"/>
  <c r="G12" i="9" s="1"/>
  <c r="G24" i="9" s="1"/>
  <c r="G26" i="9" s="1"/>
</calcChain>
</file>

<file path=xl/sharedStrings.xml><?xml version="1.0" encoding="utf-8"?>
<sst xmlns="http://schemas.openxmlformats.org/spreadsheetml/2006/main" count="722" uniqueCount="116">
  <si>
    <t>Date</t>
  </si>
  <si>
    <t>Particulars</t>
  </si>
  <si>
    <t>Debit</t>
  </si>
  <si>
    <t>Credit</t>
  </si>
  <si>
    <t>Bank</t>
  </si>
  <si>
    <t>Equipments</t>
  </si>
  <si>
    <t>Website Expenses</t>
  </si>
  <si>
    <t>Telephone Expenses</t>
  </si>
  <si>
    <t>Pre Paid Telephone Expenses</t>
  </si>
  <si>
    <t>Warehouse Utilities expenses</t>
  </si>
  <si>
    <t>Drawings</t>
  </si>
  <si>
    <t>Unearned Revenue</t>
  </si>
  <si>
    <t>Printing &amp; Stationary expenses</t>
  </si>
  <si>
    <t>Accounts Payable</t>
  </si>
  <si>
    <t>Discounts received</t>
  </si>
  <si>
    <t>Sales</t>
  </si>
  <si>
    <t>Accounts receivable</t>
  </si>
  <si>
    <t>Prepaid Rent</t>
  </si>
  <si>
    <t>Sales Tax Liability</t>
  </si>
  <si>
    <t>Work Vehicle Expenses</t>
  </si>
  <si>
    <t>Intangible assets</t>
  </si>
  <si>
    <t>        355</t>
  </si>
  <si>
    <t>        300</t>
  </si>
  <si>
    <t>        200</t>
  </si>
  <si>
    <t>           75</t>
  </si>
  <si>
    <t>           18</t>
  </si>
  <si>
    <t>Sales tax Liability</t>
  </si>
  <si>
    <t>        625</t>
  </si>
  <si>
    <t>Accounts Receivable</t>
  </si>
  <si>
    <t>Service Revenue</t>
  </si>
  <si>
    <t>Sales tax liability</t>
  </si>
  <si>
    <t>           600</t>
  </si>
  <si>
    <t>Accounts Receivable </t>
  </si>
  <si>
    <t>Services Revenue</t>
  </si>
  <si>
    <t>Inventory</t>
  </si>
  <si>
    <t>Discount Received</t>
  </si>
  <si>
    <t xml:space="preserve">Telephone Expenses </t>
  </si>
  <si>
    <t>Cell Phone</t>
  </si>
  <si>
    <t>Depreciation expense- Equipment</t>
  </si>
  <si>
    <t xml:space="preserve">Accumulated Depreciation- Equipment </t>
  </si>
  <si>
    <t>Cost of Goods sold</t>
  </si>
  <si>
    <t>Armotization expense- Intangible assets</t>
  </si>
  <si>
    <t>Accumulated Armotization expense- Intangible assets</t>
  </si>
  <si>
    <t>Note Payable</t>
  </si>
  <si>
    <t>Accounts Receivable                      </t>
  </si>
  <si>
    <t xml:space="preserve">Accounts Receivable                               </t>
  </si>
  <si>
    <t>Accounts Receivable                           </t>
  </si>
  <si>
    <t>PrePaid Telephone Expenses</t>
  </si>
  <si>
    <t>Preliminary Expense</t>
  </si>
  <si>
    <t>Amount</t>
  </si>
  <si>
    <t>Equipment</t>
  </si>
  <si>
    <t>Prepaid Telephone Expenses</t>
  </si>
  <si>
    <t>Printing and Stationary Expenses</t>
  </si>
  <si>
    <t>Warehouse Utility Expenses</t>
  </si>
  <si>
    <t>Discounts Received</t>
  </si>
  <si>
    <t xml:space="preserve">Accounts Receivable </t>
  </si>
  <si>
    <t>Cost of Goods Sold</t>
  </si>
  <si>
    <t>Work Vehicle</t>
  </si>
  <si>
    <t xml:space="preserve">Work Vehicle </t>
  </si>
  <si>
    <t>Intangible Assets</t>
  </si>
  <si>
    <t>Accumulated Depreciation - Equipment</t>
  </si>
  <si>
    <t>Depreciation expense- Work Vehicle</t>
  </si>
  <si>
    <t>Accumulated Depreciation- Work Vehicle</t>
  </si>
  <si>
    <t>Accumulated Armotization- Intangible assets</t>
  </si>
  <si>
    <t>Rent Expense</t>
  </si>
  <si>
    <t xml:space="preserve">Rent Expense </t>
  </si>
  <si>
    <t>Bal c/d</t>
  </si>
  <si>
    <t>bal c/d</t>
  </si>
  <si>
    <t>Notes Payable</t>
  </si>
  <si>
    <t xml:space="preserve">LuvMuscles LLC </t>
  </si>
  <si>
    <t xml:space="preserve">Trial Balance </t>
  </si>
  <si>
    <t>As at 31 Dec 2017</t>
  </si>
  <si>
    <t>TOTALS</t>
  </si>
  <si>
    <t>LuvMuscles LLC</t>
  </si>
  <si>
    <t xml:space="preserve">Income Statement </t>
  </si>
  <si>
    <t>For the period ending 31 Dec 2017</t>
  </si>
  <si>
    <t>Gross Profit</t>
  </si>
  <si>
    <t>Statement of Retained Earnings</t>
  </si>
  <si>
    <t>Less: Drawings</t>
  </si>
  <si>
    <t>Retained Earnings as at 12.31.17</t>
  </si>
  <si>
    <t>Retained earnings as at 01.01.17</t>
  </si>
  <si>
    <t>Statement of Financial Position</t>
  </si>
  <si>
    <t>Assets</t>
  </si>
  <si>
    <t>Current Assets</t>
  </si>
  <si>
    <t>Property, plant and equipment</t>
  </si>
  <si>
    <t>Less: Accumulated Depreciation</t>
  </si>
  <si>
    <t xml:space="preserve">TOTAL ASSETS </t>
  </si>
  <si>
    <t>Liabilities and Shareholder equity</t>
  </si>
  <si>
    <t>Owners Equity</t>
  </si>
  <si>
    <t>Current Liabilities</t>
  </si>
  <si>
    <t>Retained Earnings</t>
  </si>
  <si>
    <t>Liabilities</t>
  </si>
  <si>
    <t>Total Liabilities and Shareholder equity</t>
  </si>
  <si>
    <t>Add: Net Profit</t>
  </si>
  <si>
    <t>Net profit</t>
  </si>
  <si>
    <t>Cash Flow Statement</t>
  </si>
  <si>
    <t>Operating activities</t>
  </si>
  <si>
    <t>Net Income</t>
  </si>
  <si>
    <t>Increase in inventory</t>
  </si>
  <si>
    <t>Increase in accounts receivable</t>
  </si>
  <si>
    <t xml:space="preserve">Net cash provided by Operating activities </t>
  </si>
  <si>
    <t>Investing activities</t>
  </si>
  <si>
    <t>Purchase of vehicle</t>
  </si>
  <si>
    <t>Purchase of cellphone</t>
  </si>
  <si>
    <t>Purchase of equipment</t>
  </si>
  <si>
    <t>Adjust for Depreciation</t>
  </si>
  <si>
    <t>Purchase of intangible assets</t>
  </si>
  <si>
    <t>Net cash used by investing activities</t>
  </si>
  <si>
    <t>Financing activities</t>
  </si>
  <si>
    <t>Note payable</t>
  </si>
  <si>
    <t>Net Increase in Cash</t>
  </si>
  <si>
    <t>Cash at the end of period</t>
  </si>
  <si>
    <t>Increase in unearned revenue</t>
  </si>
  <si>
    <t>Cash at beggining of period</t>
  </si>
  <si>
    <t>Increase in sales tax</t>
  </si>
  <si>
    <t>Net cash provided by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</si>
</sst>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3" formatCode="_(* #,##0.00_);_(* \(#,##0.00\);_(* &quot;-&quot;??_);_(@_)"/>
    <numFmt numFmtId="164" formatCode="[$-409]d\-mmm\-yy;@"/>
    <numFmt numFmtId="165" formatCode="mm/dd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color rgb="FF2F2F2F"/>
      <name val="Garamond"/>
      <family val="1"/>
    </font>
    <font>
      <b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6" fontId="2" fillId="0" borderId="0" xfId="0" applyNumberFormat="1" applyFont="1"/>
    <xf numFmtId="0" fontId="2" fillId="0" borderId="0" xfId="1" applyNumberFormat="1" applyFont="1" applyAlignment="1">
      <alignment horizontal="right"/>
    </xf>
    <xf numFmtId="0" fontId="2" fillId="0" borderId="0" xfId="1" applyNumberFormat="1" applyFont="1"/>
    <xf numFmtId="0" fontId="2" fillId="0" borderId="0" xfId="0" applyFont="1" applyBorder="1"/>
    <xf numFmtId="0" fontId="2" fillId="0" borderId="2" xfId="0" applyFont="1" applyBorder="1"/>
    <xf numFmtId="165" fontId="2" fillId="0" borderId="0" xfId="0" applyNumberFormat="1" applyFont="1"/>
    <xf numFmtId="165" fontId="2" fillId="0" borderId="2" xfId="0" applyNumberFormat="1" applyFont="1" applyBorder="1"/>
    <xf numFmtId="165" fontId="2" fillId="0" borderId="0" xfId="0" applyNumberFormat="1" applyFont="1" applyBorder="1"/>
    <xf numFmtId="0" fontId="2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3" xfId="0" applyNumberFormat="1" applyFont="1" applyBorder="1"/>
    <xf numFmtId="0" fontId="2" fillId="0" borderId="3" xfId="0" applyFont="1" applyBorder="1"/>
    <xf numFmtId="14" fontId="2" fillId="0" borderId="0" xfId="0" applyNumberFormat="1" applyFont="1"/>
    <xf numFmtId="0" fontId="2" fillId="0" borderId="1" xfId="0" applyNumberFormat="1" applyFont="1" applyBorder="1" applyAlignment="1">
      <alignment horizontal="center"/>
    </xf>
    <xf numFmtId="165" fontId="2" fillId="0" borderId="4" xfId="0" applyNumberFormat="1" applyFont="1" applyBorder="1"/>
    <xf numFmtId="0" fontId="2" fillId="0" borderId="4" xfId="0" applyFont="1" applyBorder="1"/>
    <xf numFmtId="0" fontId="2" fillId="0" borderId="5" xfId="0" applyNumberFormat="1" applyFont="1" applyBorder="1"/>
    <xf numFmtId="0" fontId="2" fillId="0" borderId="4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NumberFormat="1" applyFont="1" applyBorder="1"/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4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topLeftCell="A5" workbookViewId="0">
      <selection activeCell="B5" sqref="B5"/>
    </sheetView>
    <sheetView zoomScaleNormal="100" workbookViewId="1">
      <selection activeCell="B5" sqref="B5"/>
    </sheetView>
  </sheetViews>
  <sheetFormatPr defaultRowHeight="15" x14ac:dyDescent="0.25"/>
  <cols>
    <col min="1" max="1" width="13.7109375" style="1" customWidth="1"/>
    <col min="2" max="2" width="47" style="2" bestFit="1" customWidth="1"/>
    <col min="3" max="4" width="13.7109375" style="11" bestFit="1" customWidth="1"/>
    <col min="5" max="6" width="9.140625" style="2"/>
    <col min="7" max="7" width="9.5703125" style="2" bestFit="1" customWidth="1"/>
    <col min="8" max="16384" width="9.140625" style="2"/>
  </cols>
  <sheetData>
    <row r="1" spans="1:9" x14ac:dyDescent="0.25">
      <c r="A1" s="1" t="s">
        <v>0</v>
      </c>
      <c r="B1" s="2" t="s">
        <v>1</v>
      </c>
      <c r="C1" s="11" t="s">
        <v>2</v>
      </c>
      <c r="D1" s="11" t="s">
        <v>3</v>
      </c>
    </row>
    <row r="3" spans="1:9" x14ac:dyDescent="0.25">
      <c r="A3" s="1">
        <v>42737</v>
      </c>
      <c r="B3" s="2" t="s">
        <v>4</v>
      </c>
      <c r="C3" s="11">
        <v>15000</v>
      </c>
    </row>
    <row r="4" spans="1:9" x14ac:dyDescent="0.25">
      <c r="B4" s="4" t="s">
        <v>88</v>
      </c>
      <c r="D4" s="11">
        <v>15000</v>
      </c>
    </row>
    <row r="5" spans="1:9" x14ac:dyDescent="0.25">
      <c r="B5" s="4"/>
    </row>
    <row r="6" spans="1:9" x14ac:dyDescent="0.25">
      <c r="A6" s="1">
        <v>42737</v>
      </c>
      <c r="B6" s="9" t="s">
        <v>48</v>
      </c>
      <c r="C6" s="11">
        <v>50</v>
      </c>
    </row>
    <row r="7" spans="1:9" x14ac:dyDescent="0.25">
      <c r="B7" s="4" t="s">
        <v>4</v>
      </c>
      <c r="D7" s="11">
        <v>50</v>
      </c>
    </row>
    <row r="8" spans="1:9" x14ac:dyDescent="0.25">
      <c r="B8" s="4"/>
    </row>
    <row r="9" spans="1:9" x14ac:dyDescent="0.25">
      <c r="A9" s="1">
        <v>42737</v>
      </c>
      <c r="B9" s="2" t="s">
        <v>65</v>
      </c>
      <c r="C9" s="11">
        <v>700</v>
      </c>
    </row>
    <row r="10" spans="1:9" x14ac:dyDescent="0.25">
      <c r="B10" s="9" t="s">
        <v>17</v>
      </c>
      <c r="C10" s="11">
        <v>1400</v>
      </c>
    </row>
    <row r="11" spans="1:9" x14ac:dyDescent="0.25">
      <c r="B11" s="4" t="s">
        <v>4</v>
      </c>
      <c r="D11" s="11">
        <v>2100</v>
      </c>
    </row>
    <row r="13" spans="1:9" x14ac:dyDescent="0.25">
      <c r="A13" s="1">
        <v>42739</v>
      </c>
      <c r="B13" s="2" t="s">
        <v>5</v>
      </c>
      <c r="C13" s="11">
        <v>1471</v>
      </c>
      <c r="I13" s="4"/>
    </row>
    <row r="14" spans="1:9" x14ac:dyDescent="0.25">
      <c r="B14" s="4" t="s">
        <v>4</v>
      </c>
      <c r="D14" s="11">
        <v>1471</v>
      </c>
    </row>
    <row r="16" spans="1:9" x14ac:dyDescent="0.25">
      <c r="A16" s="1">
        <v>42745</v>
      </c>
      <c r="B16" s="2" t="s">
        <v>6</v>
      </c>
      <c r="C16" s="11">
        <v>18</v>
      </c>
    </row>
    <row r="17" spans="1:4" x14ac:dyDescent="0.25">
      <c r="B17" s="4" t="s">
        <v>4</v>
      </c>
      <c r="D17" s="11">
        <v>18</v>
      </c>
    </row>
    <row r="18" spans="1:4" x14ac:dyDescent="0.25">
      <c r="B18" s="5"/>
    </row>
    <row r="19" spans="1:4" x14ac:dyDescent="0.25">
      <c r="A19" s="1">
        <v>42746</v>
      </c>
      <c r="B19" s="2" t="s">
        <v>7</v>
      </c>
      <c r="C19" s="11">
        <v>50</v>
      </c>
    </row>
    <row r="20" spans="1:4" x14ac:dyDescent="0.25">
      <c r="B20" s="2" t="s">
        <v>37</v>
      </c>
      <c r="C20" s="11">
        <v>100</v>
      </c>
    </row>
    <row r="21" spans="1:4" x14ac:dyDescent="0.25">
      <c r="B21" s="9" t="s">
        <v>47</v>
      </c>
      <c r="C21" s="11">
        <v>100</v>
      </c>
    </row>
    <row r="22" spans="1:4" x14ac:dyDescent="0.25">
      <c r="B22" s="4" t="s">
        <v>4</v>
      </c>
      <c r="D22" s="11">
        <v>250</v>
      </c>
    </row>
    <row r="23" spans="1:4" x14ac:dyDescent="0.25">
      <c r="B23" s="4"/>
    </row>
    <row r="24" spans="1:4" x14ac:dyDescent="0.25">
      <c r="A24" s="1">
        <v>42747</v>
      </c>
      <c r="B24" s="2" t="s">
        <v>4</v>
      </c>
      <c r="C24" s="11">
        <v>300</v>
      </c>
    </row>
    <row r="25" spans="1:4" x14ac:dyDescent="0.25">
      <c r="B25" s="4" t="s">
        <v>33</v>
      </c>
      <c r="D25" s="11">
        <v>300</v>
      </c>
    </row>
    <row r="27" spans="1:4" x14ac:dyDescent="0.25">
      <c r="A27" s="1">
        <v>42750</v>
      </c>
      <c r="B27" s="2" t="s">
        <v>4</v>
      </c>
      <c r="C27" s="11">
        <v>125</v>
      </c>
    </row>
    <row r="28" spans="1:4" x14ac:dyDescent="0.25">
      <c r="B28" s="4" t="s">
        <v>33</v>
      </c>
      <c r="D28" s="11">
        <v>125</v>
      </c>
    </row>
    <row r="30" spans="1:4" x14ac:dyDescent="0.25">
      <c r="A30" s="1">
        <v>42752</v>
      </c>
      <c r="B30" s="2" t="s">
        <v>4</v>
      </c>
      <c r="C30" s="11">
        <v>300</v>
      </c>
    </row>
    <row r="31" spans="1:4" x14ac:dyDescent="0.25">
      <c r="B31" s="4" t="s">
        <v>33</v>
      </c>
      <c r="D31" s="11">
        <v>300</v>
      </c>
    </row>
    <row r="33" spans="1:4" x14ac:dyDescent="0.25">
      <c r="A33" s="1">
        <v>42753</v>
      </c>
      <c r="B33" s="2" t="s">
        <v>4</v>
      </c>
      <c r="C33" s="11">
        <v>150</v>
      </c>
    </row>
    <row r="34" spans="1:4" x14ac:dyDescent="0.25">
      <c r="B34" s="4" t="s">
        <v>33</v>
      </c>
      <c r="D34" s="11">
        <v>150</v>
      </c>
    </row>
    <row r="36" spans="1:4" x14ac:dyDescent="0.25">
      <c r="A36" s="1">
        <v>42757</v>
      </c>
      <c r="B36" s="2" t="s">
        <v>4</v>
      </c>
      <c r="C36" s="11">
        <v>125</v>
      </c>
    </row>
    <row r="37" spans="1:4" x14ac:dyDescent="0.25">
      <c r="B37" s="4" t="s">
        <v>33</v>
      </c>
      <c r="D37" s="11">
        <v>125</v>
      </c>
    </row>
    <row r="39" spans="1:4" x14ac:dyDescent="0.25">
      <c r="A39" s="1">
        <v>42760</v>
      </c>
      <c r="B39" s="2" t="s">
        <v>12</v>
      </c>
      <c r="C39" s="11">
        <v>50</v>
      </c>
    </row>
    <row r="40" spans="1:4" x14ac:dyDescent="0.25">
      <c r="B40" s="4" t="s">
        <v>4</v>
      </c>
      <c r="D40" s="11">
        <v>50</v>
      </c>
    </row>
    <row r="42" spans="1:4" x14ac:dyDescent="0.25">
      <c r="A42" s="1">
        <v>42767</v>
      </c>
      <c r="B42" s="2" t="s">
        <v>9</v>
      </c>
      <c r="C42" s="11">
        <v>100</v>
      </c>
    </row>
    <row r="43" spans="1:4" x14ac:dyDescent="0.25">
      <c r="B43" s="4" t="s">
        <v>4</v>
      </c>
      <c r="D43" s="11">
        <v>100</v>
      </c>
    </row>
    <row r="45" spans="1:4" x14ac:dyDescent="0.25">
      <c r="A45" s="1">
        <v>42767</v>
      </c>
      <c r="B45" s="2" t="s">
        <v>65</v>
      </c>
      <c r="C45" s="11">
        <v>700</v>
      </c>
    </row>
    <row r="46" spans="1:4" x14ac:dyDescent="0.25">
      <c r="B46" s="4" t="s">
        <v>17</v>
      </c>
      <c r="D46" s="11">
        <v>700</v>
      </c>
    </row>
    <row r="48" spans="1:4" x14ac:dyDescent="0.25">
      <c r="A48" s="1">
        <v>42768</v>
      </c>
      <c r="B48" s="2" t="s">
        <v>4</v>
      </c>
      <c r="C48" s="11">
        <v>1925</v>
      </c>
    </row>
    <row r="49" spans="1:4" x14ac:dyDescent="0.25">
      <c r="B49" s="4" t="s">
        <v>33</v>
      </c>
      <c r="D49" s="11">
        <v>1925</v>
      </c>
    </row>
    <row r="51" spans="1:4" x14ac:dyDescent="0.25">
      <c r="A51" s="1">
        <v>42769</v>
      </c>
      <c r="B51" s="2" t="s">
        <v>10</v>
      </c>
      <c r="C51" s="11">
        <v>300</v>
      </c>
    </row>
    <row r="52" spans="1:4" x14ac:dyDescent="0.25">
      <c r="B52" s="4" t="s">
        <v>4</v>
      </c>
      <c r="D52" s="11">
        <v>300</v>
      </c>
    </row>
    <row r="54" spans="1:4" x14ac:dyDescent="0.25">
      <c r="A54" s="1">
        <v>42772</v>
      </c>
      <c r="B54" s="2" t="s">
        <v>4</v>
      </c>
      <c r="C54" s="11">
        <v>600</v>
      </c>
    </row>
    <row r="55" spans="1:4" x14ac:dyDescent="0.25">
      <c r="B55" s="4" t="s">
        <v>11</v>
      </c>
      <c r="D55" s="11">
        <v>600</v>
      </c>
    </row>
    <row r="57" spans="1:4" x14ac:dyDescent="0.25">
      <c r="A57" s="1">
        <v>42776</v>
      </c>
      <c r="B57" s="2" t="s">
        <v>6</v>
      </c>
      <c r="C57" s="11">
        <v>18</v>
      </c>
    </row>
    <row r="58" spans="1:4" x14ac:dyDescent="0.25">
      <c r="B58" s="4" t="s">
        <v>4</v>
      </c>
      <c r="D58" s="11">
        <v>18</v>
      </c>
    </row>
    <row r="59" spans="1:4" x14ac:dyDescent="0.25">
      <c r="B59" s="4"/>
    </row>
    <row r="60" spans="1:4" x14ac:dyDescent="0.25">
      <c r="A60" s="1">
        <v>42776</v>
      </c>
      <c r="B60" s="9" t="s">
        <v>36</v>
      </c>
      <c r="C60" s="11">
        <v>50</v>
      </c>
    </row>
    <row r="61" spans="1:4" x14ac:dyDescent="0.25">
      <c r="B61" s="4" t="s">
        <v>47</v>
      </c>
      <c r="D61" s="11">
        <v>50</v>
      </c>
    </row>
    <row r="63" spans="1:4" x14ac:dyDescent="0.25">
      <c r="A63" s="1">
        <v>42781</v>
      </c>
      <c r="B63" s="2" t="s">
        <v>4</v>
      </c>
      <c r="C63" s="11">
        <v>750</v>
      </c>
    </row>
    <row r="64" spans="1:4" x14ac:dyDescent="0.25">
      <c r="B64" s="4" t="s">
        <v>11</v>
      </c>
      <c r="D64" s="11">
        <v>750</v>
      </c>
    </row>
    <row r="66" spans="1:4" x14ac:dyDescent="0.25">
      <c r="A66" s="1">
        <v>42786</v>
      </c>
      <c r="B66" s="2" t="s">
        <v>11</v>
      </c>
      <c r="C66" s="11">
        <v>375</v>
      </c>
    </row>
    <row r="67" spans="1:4" x14ac:dyDescent="0.25">
      <c r="B67" s="4" t="s">
        <v>33</v>
      </c>
      <c r="D67" s="11">
        <v>375</v>
      </c>
    </row>
    <row r="69" spans="1:4" x14ac:dyDescent="0.25">
      <c r="A69" s="1">
        <v>42788</v>
      </c>
      <c r="B69" s="2" t="s">
        <v>12</v>
      </c>
      <c r="C69" s="11">
        <v>500</v>
      </c>
    </row>
    <row r="70" spans="1:4" x14ac:dyDescent="0.25">
      <c r="B70" s="4" t="s">
        <v>4</v>
      </c>
      <c r="D70" s="11">
        <v>500</v>
      </c>
    </row>
    <row r="72" spans="1:4" x14ac:dyDescent="0.25">
      <c r="A72" s="1">
        <v>42793</v>
      </c>
      <c r="B72" s="2" t="s">
        <v>4</v>
      </c>
      <c r="C72" s="11">
        <v>1875</v>
      </c>
    </row>
    <row r="73" spans="1:4" x14ac:dyDescent="0.25">
      <c r="B73" s="4" t="s">
        <v>33</v>
      </c>
      <c r="D73" s="11">
        <v>1875</v>
      </c>
    </row>
    <row r="75" spans="1:4" x14ac:dyDescent="0.25">
      <c r="A75" s="1">
        <v>42794</v>
      </c>
      <c r="B75" s="2" t="s">
        <v>11</v>
      </c>
      <c r="C75" s="11">
        <v>450</v>
      </c>
    </row>
    <row r="76" spans="1:4" x14ac:dyDescent="0.25">
      <c r="B76" s="4" t="s">
        <v>33</v>
      </c>
      <c r="D76" s="11">
        <v>450</v>
      </c>
    </row>
    <row r="78" spans="1:4" x14ac:dyDescent="0.25">
      <c r="A78" s="1">
        <v>42795</v>
      </c>
      <c r="B78" s="2" t="s">
        <v>9</v>
      </c>
      <c r="C78" s="11">
        <v>100</v>
      </c>
    </row>
    <row r="79" spans="1:4" x14ac:dyDescent="0.25">
      <c r="B79" s="4" t="s">
        <v>4</v>
      </c>
      <c r="D79" s="11">
        <v>100</v>
      </c>
    </row>
    <row r="81" spans="1:4" x14ac:dyDescent="0.25">
      <c r="A81" s="1">
        <v>42795</v>
      </c>
      <c r="B81" s="2" t="s">
        <v>64</v>
      </c>
      <c r="C81" s="11">
        <v>700</v>
      </c>
    </row>
    <row r="82" spans="1:4" x14ac:dyDescent="0.25">
      <c r="B82" s="4" t="s">
        <v>17</v>
      </c>
      <c r="D82" s="11">
        <v>700</v>
      </c>
    </row>
    <row r="84" spans="1:4" x14ac:dyDescent="0.25">
      <c r="A84" s="1">
        <v>42797</v>
      </c>
      <c r="B84" s="2" t="s">
        <v>11</v>
      </c>
      <c r="C84" s="11">
        <v>175</v>
      </c>
    </row>
    <row r="85" spans="1:4" x14ac:dyDescent="0.25">
      <c r="B85" s="4" t="s">
        <v>33</v>
      </c>
      <c r="D85" s="11">
        <v>175</v>
      </c>
    </row>
    <row r="87" spans="1:4" x14ac:dyDescent="0.25">
      <c r="A87" s="1">
        <v>42804</v>
      </c>
      <c r="B87" s="2" t="s">
        <v>6</v>
      </c>
      <c r="C87" s="11">
        <v>18</v>
      </c>
    </row>
    <row r="88" spans="1:4" x14ac:dyDescent="0.25">
      <c r="B88" s="4" t="s">
        <v>4</v>
      </c>
      <c r="D88" s="11">
        <v>18</v>
      </c>
    </row>
    <row r="89" spans="1:4" x14ac:dyDescent="0.25">
      <c r="B89" s="4"/>
    </row>
    <row r="90" spans="1:4" x14ac:dyDescent="0.25">
      <c r="A90" s="1">
        <v>42804</v>
      </c>
      <c r="B90" s="9" t="s">
        <v>36</v>
      </c>
      <c r="C90" s="11">
        <v>50</v>
      </c>
    </row>
    <row r="91" spans="1:4" x14ac:dyDescent="0.25">
      <c r="B91" s="4" t="s">
        <v>47</v>
      </c>
      <c r="D91" s="11">
        <v>50</v>
      </c>
    </row>
    <row r="93" spans="1:4" x14ac:dyDescent="0.25">
      <c r="A93" s="1">
        <v>42805</v>
      </c>
      <c r="B93" s="2" t="s">
        <v>34</v>
      </c>
      <c r="C93" s="11">
        <v>1000</v>
      </c>
    </row>
    <row r="94" spans="1:4" x14ac:dyDescent="0.25">
      <c r="B94" s="4" t="s">
        <v>13</v>
      </c>
      <c r="D94" s="11">
        <v>1000</v>
      </c>
    </row>
    <row r="96" spans="1:4" x14ac:dyDescent="0.25">
      <c r="A96" s="1">
        <v>42806</v>
      </c>
      <c r="B96" s="2" t="s">
        <v>11</v>
      </c>
      <c r="C96" s="11">
        <v>150</v>
      </c>
    </row>
    <row r="97" spans="1:4" x14ac:dyDescent="0.25">
      <c r="B97" s="4" t="s">
        <v>33</v>
      </c>
      <c r="D97" s="11">
        <v>150</v>
      </c>
    </row>
    <row r="99" spans="1:4" x14ac:dyDescent="0.25">
      <c r="A99" s="1">
        <v>42808</v>
      </c>
      <c r="B99" s="2" t="s">
        <v>4</v>
      </c>
      <c r="C99" s="11">
        <v>1600</v>
      </c>
    </row>
    <row r="100" spans="1:4" x14ac:dyDescent="0.25">
      <c r="B100" s="4" t="s">
        <v>33</v>
      </c>
      <c r="D100" s="11">
        <v>1600</v>
      </c>
    </row>
    <row r="102" spans="1:4" x14ac:dyDescent="0.25">
      <c r="A102" s="1">
        <v>42809</v>
      </c>
      <c r="B102" s="2" t="s">
        <v>11</v>
      </c>
      <c r="C102" s="11">
        <v>75</v>
      </c>
    </row>
    <row r="103" spans="1:4" x14ac:dyDescent="0.25">
      <c r="B103" s="4" t="s">
        <v>33</v>
      </c>
      <c r="D103" s="11">
        <v>75</v>
      </c>
    </row>
    <row r="105" spans="1:4" x14ac:dyDescent="0.25">
      <c r="A105" s="1">
        <v>42812</v>
      </c>
      <c r="B105" s="2" t="s">
        <v>13</v>
      </c>
      <c r="C105" s="11">
        <v>1000</v>
      </c>
    </row>
    <row r="106" spans="1:4" x14ac:dyDescent="0.25">
      <c r="B106" s="4" t="s">
        <v>4</v>
      </c>
      <c r="D106" s="11">
        <v>980</v>
      </c>
    </row>
    <row r="107" spans="1:4" x14ac:dyDescent="0.25">
      <c r="B107" s="4" t="s">
        <v>14</v>
      </c>
      <c r="D107" s="11">
        <v>20</v>
      </c>
    </row>
    <row r="109" spans="1:4" x14ac:dyDescent="0.25">
      <c r="A109" s="1">
        <v>42817</v>
      </c>
      <c r="B109" s="2" t="s">
        <v>4</v>
      </c>
      <c r="C109" s="11">
        <v>50</v>
      </c>
    </row>
    <row r="110" spans="1:4" x14ac:dyDescent="0.25">
      <c r="B110" s="4" t="s">
        <v>33</v>
      </c>
      <c r="D110" s="11">
        <v>50</v>
      </c>
    </row>
    <row r="112" spans="1:4" x14ac:dyDescent="0.25">
      <c r="A112" s="1">
        <v>42818</v>
      </c>
      <c r="B112" s="2" t="s">
        <v>4</v>
      </c>
      <c r="C112" s="11">
        <v>750</v>
      </c>
    </row>
    <row r="113" spans="1:4" x14ac:dyDescent="0.25">
      <c r="B113" s="4" t="s">
        <v>11</v>
      </c>
      <c r="D113" s="11">
        <v>750</v>
      </c>
    </row>
    <row r="114" spans="1:4" x14ac:dyDescent="0.25">
      <c r="B114" s="4"/>
    </row>
    <row r="115" spans="1:4" x14ac:dyDescent="0.25">
      <c r="A115" s="1">
        <v>42821</v>
      </c>
      <c r="B115" s="2" t="s">
        <v>4</v>
      </c>
      <c r="C115" s="11">
        <v>975</v>
      </c>
    </row>
    <row r="116" spans="1:4" x14ac:dyDescent="0.25">
      <c r="B116" s="4" t="s">
        <v>33</v>
      </c>
      <c r="D116" s="11">
        <v>975</v>
      </c>
    </row>
    <row r="118" spans="1:4" x14ac:dyDescent="0.25">
      <c r="A118" s="1">
        <v>42824</v>
      </c>
      <c r="B118" s="2" t="s">
        <v>10</v>
      </c>
      <c r="C118" s="11">
        <v>500</v>
      </c>
    </row>
    <row r="119" spans="1:4" x14ac:dyDescent="0.25">
      <c r="B119" s="4" t="s">
        <v>4</v>
      </c>
      <c r="D119" s="11">
        <v>500</v>
      </c>
    </row>
    <row r="121" spans="1:4" x14ac:dyDescent="0.25">
      <c r="A121" s="1">
        <v>42824</v>
      </c>
      <c r="B121" s="2" t="s">
        <v>16</v>
      </c>
      <c r="C121" s="11">
        <v>400</v>
      </c>
    </row>
    <row r="122" spans="1:4" x14ac:dyDescent="0.25">
      <c r="B122" s="4" t="s">
        <v>15</v>
      </c>
      <c r="D122" s="11">
        <v>375</v>
      </c>
    </row>
    <row r="123" spans="1:4" x14ac:dyDescent="0.25">
      <c r="B123" s="4" t="s">
        <v>18</v>
      </c>
      <c r="D123" s="11">
        <v>25</v>
      </c>
    </row>
    <row r="124" spans="1:4" x14ac:dyDescent="0.25">
      <c r="B124" s="4"/>
    </row>
    <row r="125" spans="1:4" x14ac:dyDescent="0.25">
      <c r="A125" s="1">
        <v>42824</v>
      </c>
      <c r="B125" s="9" t="s">
        <v>40</v>
      </c>
      <c r="C125" s="11">
        <v>75</v>
      </c>
    </row>
    <row r="126" spans="1:4" x14ac:dyDescent="0.25">
      <c r="B126" s="4" t="s">
        <v>34</v>
      </c>
      <c r="D126" s="11">
        <v>75</v>
      </c>
    </row>
    <row r="128" spans="1:4" x14ac:dyDescent="0.25">
      <c r="A128" s="1">
        <v>42826</v>
      </c>
      <c r="B128" s="2" t="s">
        <v>9</v>
      </c>
      <c r="C128" s="11">
        <v>100</v>
      </c>
    </row>
    <row r="129" spans="1:4" x14ac:dyDescent="0.25">
      <c r="B129" s="4" t="s">
        <v>4</v>
      </c>
      <c r="D129" s="11">
        <v>100</v>
      </c>
    </row>
    <row r="131" spans="1:4" x14ac:dyDescent="0.25">
      <c r="A131" s="1">
        <v>42826</v>
      </c>
      <c r="B131" s="2" t="s">
        <v>64</v>
      </c>
      <c r="C131" s="11">
        <v>700</v>
      </c>
    </row>
    <row r="132" spans="1:4" x14ac:dyDescent="0.25">
      <c r="B132" s="9" t="s">
        <v>17</v>
      </c>
      <c r="C132" s="11">
        <v>1400</v>
      </c>
    </row>
    <row r="133" spans="1:4" x14ac:dyDescent="0.25">
      <c r="B133" s="4" t="s">
        <v>4</v>
      </c>
      <c r="D133" s="11">
        <v>2100</v>
      </c>
    </row>
    <row r="135" spans="1:4" x14ac:dyDescent="0.25">
      <c r="A135" s="1">
        <v>42830</v>
      </c>
      <c r="B135" s="2" t="s">
        <v>57</v>
      </c>
      <c r="C135" s="11">
        <v>10000</v>
      </c>
    </row>
    <row r="136" spans="1:4" x14ac:dyDescent="0.25">
      <c r="B136" s="4" t="s">
        <v>4</v>
      </c>
      <c r="D136" s="11">
        <v>10000</v>
      </c>
    </row>
    <row r="138" spans="1:4" x14ac:dyDescent="0.25">
      <c r="A138" s="1">
        <v>42833</v>
      </c>
      <c r="B138" s="2" t="s">
        <v>4</v>
      </c>
      <c r="C138" s="11">
        <v>500</v>
      </c>
    </row>
    <row r="139" spans="1:4" x14ac:dyDescent="0.25">
      <c r="B139" s="4" t="s">
        <v>33</v>
      </c>
      <c r="D139" s="11">
        <v>500</v>
      </c>
    </row>
    <row r="141" spans="1:4" x14ac:dyDescent="0.25">
      <c r="A141" s="1">
        <v>42834</v>
      </c>
      <c r="B141" s="2" t="s">
        <v>4</v>
      </c>
      <c r="C141" s="11">
        <v>150</v>
      </c>
    </row>
    <row r="142" spans="1:4" x14ac:dyDescent="0.25">
      <c r="B142" s="4" t="s">
        <v>33</v>
      </c>
      <c r="D142" s="11">
        <v>150</v>
      </c>
    </row>
    <row r="144" spans="1:4" x14ac:dyDescent="0.25">
      <c r="A144" s="1">
        <v>42835</v>
      </c>
      <c r="B144" s="2" t="s">
        <v>6</v>
      </c>
      <c r="C144" s="11">
        <v>18</v>
      </c>
    </row>
    <row r="145" spans="1:4" x14ac:dyDescent="0.25">
      <c r="B145" s="4" t="s">
        <v>4</v>
      </c>
      <c r="D145" s="11">
        <v>18</v>
      </c>
    </row>
    <row r="147" spans="1:4" x14ac:dyDescent="0.25">
      <c r="A147" s="1">
        <v>42836</v>
      </c>
      <c r="B147" s="2" t="s">
        <v>4</v>
      </c>
      <c r="C147" s="11">
        <v>300</v>
      </c>
    </row>
    <row r="148" spans="1:4" x14ac:dyDescent="0.25">
      <c r="B148" s="4" t="s">
        <v>11</v>
      </c>
      <c r="D148" s="11">
        <v>300</v>
      </c>
    </row>
    <row r="150" spans="1:4" x14ac:dyDescent="0.25">
      <c r="A150" s="1">
        <v>42836</v>
      </c>
      <c r="B150" s="2" t="s">
        <v>7</v>
      </c>
      <c r="C150" s="11">
        <v>50</v>
      </c>
    </row>
    <row r="151" spans="1:4" x14ac:dyDescent="0.25">
      <c r="B151" s="9" t="s">
        <v>47</v>
      </c>
      <c r="C151" s="11">
        <v>100</v>
      </c>
    </row>
    <row r="152" spans="1:4" x14ac:dyDescent="0.25">
      <c r="B152" s="4" t="s">
        <v>4</v>
      </c>
      <c r="D152" s="11">
        <v>150</v>
      </c>
    </row>
    <row r="154" spans="1:4" x14ac:dyDescent="0.25">
      <c r="A154" s="1">
        <v>42839</v>
      </c>
      <c r="B154" s="2" t="s">
        <v>4</v>
      </c>
      <c r="C154" s="11">
        <v>2550</v>
      </c>
    </row>
    <row r="155" spans="1:4" x14ac:dyDescent="0.25">
      <c r="B155" s="4" t="s">
        <v>33</v>
      </c>
      <c r="D155" s="11">
        <v>2550</v>
      </c>
    </row>
    <row r="157" spans="1:4" x14ac:dyDescent="0.25">
      <c r="A157" s="1">
        <v>42840</v>
      </c>
      <c r="B157" s="2" t="s">
        <v>4</v>
      </c>
      <c r="C157" s="11">
        <v>600</v>
      </c>
    </row>
    <row r="158" spans="1:4" x14ac:dyDescent="0.25">
      <c r="B158" s="4" t="s">
        <v>11</v>
      </c>
      <c r="D158" s="11">
        <v>600</v>
      </c>
    </row>
    <row r="160" spans="1:4" x14ac:dyDescent="0.25">
      <c r="A160" s="1">
        <v>42842</v>
      </c>
      <c r="B160" s="2" t="s">
        <v>4</v>
      </c>
      <c r="C160" s="11">
        <v>75</v>
      </c>
    </row>
    <row r="161" spans="1:4" x14ac:dyDescent="0.25">
      <c r="B161" s="4" t="s">
        <v>33</v>
      </c>
      <c r="D161" s="11">
        <v>75</v>
      </c>
    </row>
    <row r="163" spans="1:4" x14ac:dyDescent="0.25">
      <c r="A163" s="1">
        <v>42845</v>
      </c>
      <c r="B163" s="2" t="s">
        <v>18</v>
      </c>
      <c r="C163" s="11">
        <v>25</v>
      </c>
    </row>
    <row r="164" spans="1:4" x14ac:dyDescent="0.25">
      <c r="B164" s="4" t="s">
        <v>4</v>
      </c>
      <c r="D164" s="11">
        <v>25</v>
      </c>
    </row>
    <row r="166" spans="1:4" x14ac:dyDescent="0.25">
      <c r="A166" s="1">
        <v>42845</v>
      </c>
      <c r="B166" s="2" t="s">
        <v>19</v>
      </c>
      <c r="C166" s="11">
        <v>400</v>
      </c>
    </row>
    <row r="167" spans="1:4" x14ac:dyDescent="0.25">
      <c r="B167" s="4" t="s">
        <v>4</v>
      </c>
      <c r="D167" s="11">
        <v>400</v>
      </c>
    </row>
    <row r="169" spans="1:4" x14ac:dyDescent="0.25">
      <c r="A169" s="1">
        <v>42853</v>
      </c>
      <c r="B169" s="2" t="s">
        <v>11</v>
      </c>
      <c r="C169" s="11">
        <v>500</v>
      </c>
    </row>
    <row r="170" spans="1:4" x14ac:dyDescent="0.25">
      <c r="B170" s="4" t="s">
        <v>33</v>
      </c>
      <c r="D170" s="11">
        <v>500</v>
      </c>
    </row>
    <row r="172" spans="1:4" x14ac:dyDescent="0.25">
      <c r="A172" s="1">
        <v>42855</v>
      </c>
      <c r="B172" s="2" t="s">
        <v>16</v>
      </c>
      <c r="C172" s="11">
        <v>640</v>
      </c>
    </row>
    <row r="173" spans="1:4" x14ac:dyDescent="0.25">
      <c r="B173" s="4" t="s">
        <v>15</v>
      </c>
      <c r="D173" s="11">
        <v>600</v>
      </c>
    </row>
    <row r="174" spans="1:4" x14ac:dyDescent="0.25">
      <c r="B174" s="4" t="s">
        <v>18</v>
      </c>
      <c r="D174" s="11">
        <v>40</v>
      </c>
    </row>
    <row r="175" spans="1:4" x14ac:dyDescent="0.25">
      <c r="B175" s="4"/>
    </row>
    <row r="176" spans="1:4" x14ac:dyDescent="0.25">
      <c r="A176" s="1">
        <v>42855</v>
      </c>
      <c r="B176" s="9" t="s">
        <v>40</v>
      </c>
      <c r="C176" s="11">
        <v>200</v>
      </c>
    </row>
    <row r="177" spans="1:5" x14ac:dyDescent="0.25">
      <c r="B177" s="4" t="s">
        <v>34</v>
      </c>
      <c r="D177" s="11">
        <v>200</v>
      </c>
    </row>
    <row r="178" spans="1:5" x14ac:dyDescent="0.25">
      <c r="B178" s="9"/>
    </row>
    <row r="179" spans="1:5" x14ac:dyDescent="0.25">
      <c r="A179" s="1">
        <v>42856</v>
      </c>
      <c r="B179" s="9" t="s">
        <v>9</v>
      </c>
      <c r="C179" s="11">
        <v>100</v>
      </c>
    </row>
    <row r="180" spans="1:5" x14ac:dyDescent="0.25">
      <c r="B180" s="4" t="s">
        <v>4</v>
      </c>
      <c r="D180" s="11">
        <v>100</v>
      </c>
    </row>
    <row r="181" spans="1:5" x14ac:dyDescent="0.25">
      <c r="B181" s="4"/>
    </row>
    <row r="182" spans="1:5" x14ac:dyDescent="0.25">
      <c r="A182" s="1">
        <v>42856</v>
      </c>
      <c r="B182" s="2" t="s">
        <v>64</v>
      </c>
      <c r="C182" s="11">
        <v>700</v>
      </c>
      <c r="E182" s="3"/>
    </row>
    <row r="183" spans="1:5" x14ac:dyDescent="0.25">
      <c r="A183" s="2"/>
      <c r="B183" s="4" t="s">
        <v>17</v>
      </c>
      <c r="D183" s="11">
        <v>700</v>
      </c>
      <c r="E183" s="3"/>
    </row>
    <row r="184" spans="1:5" x14ac:dyDescent="0.25">
      <c r="A184" s="2"/>
      <c r="B184" s="4"/>
      <c r="E184" s="3"/>
    </row>
    <row r="185" spans="1:5" x14ac:dyDescent="0.25">
      <c r="A185" s="1">
        <v>42856</v>
      </c>
      <c r="B185" s="2" t="s">
        <v>20</v>
      </c>
      <c r="C185" s="11">
        <v>355</v>
      </c>
    </row>
    <row r="186" spans="1:5" x14ac:dyDescent="0.25">
      <c r="B186" s="4" t="s">
        <v>4</v>
      </c>
      <c r="D186" s="11" t="s">
        <v>21</v>
      </c>
    </row>
    <row r="187" spans="1:5" x14ac:dyDescent="0.25">
      <c r="B187" s="29"/>
    </row>
    <row r="188" spans="1:5" x14ac:dyDescent="0.25">
      <c r="A188" s="1">
        <v>42858</v>
      </c>
      <c r="B188" s="2" t="s">
        <v>28</v>
      </c>
      <c r="C188" s="11">
        <v>300</v>
      </c>
    </row>
    <row r="189" spans="1:5" x14ac:dyDescent="0.25">
      <c r="B189" s="4" t="s">
        <v>33</v>
      </c>
      <c r="D189" s="11" t="s">
        <v>22</v>
      </c>
    </row>
    <row r="191" spans="1:5" x14ac:dyDescent="0.25">
      <c r="A191" s="1">
        <v>42859</v>
      </c>
      <c r="B191" s="2" t="s">
        <v>11</v>
      </c>
      <c r="C191" s="11">
        <v>125</v>
      </c>
    </row>
    <row r="192" spans="1:5" x14ac:dyDescent="0.25">
      <c r="B192" s="4" t="s">
        <v>33</v>
      </c>
      <c r="D192" s="11">
        <v>125</v>
      </c>
    </row>
    <row r="194" spans="1:4" x14ac:dyDescent="0.25">
      <c r="A194" s="1">
        <v>42862</v>
      </c>
      <c r="B194" s="2" t="s">
        <v>4</v>
      </c>
      <c r="C194" s="11">
        <v>1650</v>
      </c>
    </row>
    <row r="195" spans="1:4" x14ac:dyDescent="0.25">
      <c r="B195" s="4" t="s">
        <v>33</v>
      </c>
      <c r="D195" s="11">
        <v>1650</v>
      </c>
    </row>
    <row r="196" spans="1:4" x14ac:dyDescent="0.25">
      <c r="B196" s="6"/>
    </row>
    <row r="197" spans="1:4" x14ac:dyDescent="0.25">
      <c r="A197" s="1">
        <v>42862</v>
      </c>
      <c r="B197" s="2" t="s">
        <v>4</v>
      </c>
      <c r="C197" s="11">
        <v>200</v>
      </c>
    </row>
    <row r="198" spans="1:4" x14ac:dyDescent="0.25">
      <c r="B198" s="4" t="s">
        <v>33</v>
      </c>
      <c r="D198" s="11" t="s">
        <v>23</v>
      </c>
    </row>
    <row r="200" spans="1:4" x14ac:dyDescent="0.25">
      <c r="A200" s="1">
        <v>42863</v>
      </c>
      <c r="B200" s="2" t="s">
        <v>4</v>
      </c>
      <c r="C200" s="11">
        <v>75</v>
      </c>
    </row>
    <row r="201" spans="1:4" x14ac:dyDescent="0.25">
      <c r="B201" s="4" t="s">
        <v>33</v>
      </c>
      <c r="D201" s="11" t="s">
        <v>24</v>
      </c>
    </row>
    <row r="203" spans="1:4" x14ac:dyDescent="0.25">
      <c r="A203" s="1">
        <v>42865</v>
      </c>
      <c r="B203" s="2" t="s">
        <v>6</v>
      </c>
      <c r="C203" s="11">
        <v>18</v>
      </c>
    </row>
    <row r="204" spans="1:4" x14ac:dyDescent="0.25">
      <c r="B204" s="4" t="s">
        <v>4</v>
      </c>
      <c r="D204" s="11" t="s">
        <v>25</v>
      </c>
    </row>
    <row r="205" spans="1:4" x14ac:dyDescent="0.25">
      <c r="B205" s="4"/>
    </row>
    <row r="206" spans="1:4" x14ac:dyDescent="0.25">
      <c r="A206" s="1">
        <v>42866</v>
      </c>
      <c r="B206" s="9" t="s">
        <v>36</v>
      </c>
      <c r="C206" s="11">
        <v>50</v>
      </c>
    </row>
    <row r="207" spans="1:4" x14ac:dyDescent="0.25">
      <c r="B207" s="4" t="s">
        <v>47</v>
      </c>
      <c r="D207" s="11">
        <v>50</v>
      </c>
    </row>
    <row r="209" spans="1:4" x14ac:dyDescent="0.25">
      <c r="A209" s="1">
        <v>42875</v>
      </c>
      <c r="B209" s="2" t="s">
        <v>26</v>
      </c>
      <c r="C209" s="11">
        <v>40</v>
      </c>
    </row>
    <row r="210" spans="1:4" x14ac:dyDescent="0.25">
      <c r="B210" s="4" t="s">
        <v>4</v>
      </c>
      <c r="D210" s="11">
        <v>40</v>
      </c>
    </row>
    <row r="212" spans="1:4" x14ac:dyDescent="0.25">
      <c r="A212" s="1">
        <v>42875</v>
      </c>
      <c r="B212" s="2" t="s">
        <v>4</v>
      </c>
      <c r="C212" s="11">
        <v>625</v>
      </c>
    </row>
    <row r="213" spans="1:4" x14ac:dyDescent="0.25">
      <c r="B213" s="4" t="s">
        <v>33</v>
      </c>
      <c r="D213" s="11" t="s">
        <v>27</v>
      </c>
    </row>
    <row r="215" spans="1:4" x14ac:dyDescent="0.25">
      <c r="A215" s="1">
        <v>42877</v>
      </c>
      <c r="B215" s="2" t="s">
        <v>4</v>
      </c>
      <c r="C215" s="11">
        <v>1750</v>
      </c>
    </row>
    <row r="216" spans="1:4" x14ac:dyDescent="0.25">
      <c r="B216" s="4" t="s">
        <v>33</v>
      </c>
      <c r="D216" s="11">
        <v>1750</v>
      </c>
    </row>
    <row r="218" spans="1:4" x14ac:dyDescent="0.25">
      <c r="A218" s="1">
        <v>42886</v>
      </c>
      <c r="B218" s="2" t="s">
        <v>4</v>
      </c>
      <c r="C218" s="11">
        <v>300</v>
      </c>
    </row>
    <row r="219" spans="1:4" x14ac:dyDescent="0.25">
      <c r="B219" s="4" t="s">
        <v>28</v>
      </c>
      <c r="D219" s="11" t="s">
        <v>22</v>
      </c>
    </row>
    <row r="221" spans="1:4" x14ac:dyDescent="0.25">
      <c r="A221" s="1">
        <v>42886</v>
      </c>
      <c r="B221" s="2" t="s">
        <v>28</v>
      </c>
      <c r="C221" s="11">
        <v>800</v>
      </c>
    </row>
    <row r="222" spans="1:4" x14ac:dyDescent="0.25">
      <c r="B222" s="6" t="s">
        <v>15</v>
      </c>
      <c r="D222" s="11">
        <v>750</v>
      </c>
    </row>
    <row r="223" spans="1:4" x14ac:dyDescent="0.25">
      <c r="B223" s="6" t="s">
        <v>18</v>
      </c>
      <c r="D223" s="11">
        <v>50</v>
      </c>
    </row>
    <row r="224" spans="1:4" x14ac:dyDescent="0.25">
      <c r="B224" s="6"/>
    </row>
    <row r="225" spans="1:4" x14ac:dyDescent="0.25">
      <c r="A225" s="1">
        <v>42885</v>
      </c>
      <c r="B225" s="9" t="s">
        <v>40</v>
      </c>
      <c r="C225" s="11">
        <v>250</v>
      </c>
    </row>
    <row r="226" spans="1:4" x14ac:dyDescent="0.25">
      <c r="B226" s="6" t="s">
        <v>34</v>
      </c>
      <c r="D226" s="11">
        <v>250</v>
      </c>
    </row>
    <row r="228" spans="1:4" x14ac:dyDescent="0.25">
      <c r="A228" s="1">
        <v>42887</v>
      </c>
      <c r="B228" s="2" t="s">
        <v>9</v>
      </c>
      <c r="C228" s="11">
        <v>100</v>
      </c>
    </row>
    <row r="229" spans="1:4" x14ac:dyDescent="0.25">
      <c r="B229" s="4" t="s">
        <v>4</v>
      </c>
      <c r="D229" s="11">
        <v>100</v>
      </c>
    </row>
    <row r="231" spans="1:4" x14ac:dyDescent="0.25">
      <c r="A231" s="1">
        <v>42887</v>
      </c>
      <c r="B231" s="2" t="s">
        <v>64</v>
      </c>
      <c r="C231" s="11">
        <v>700</v>
      </c>
    </row>
    <row r="232" spans="1:4" x14ac:dyDescent="0.25">
      <c r="A232" s="2"/>
      <c r="B232" s="4" t="s">
        <v>17</v>
      </c>
      <c r="D232" s="11">
        <v>700</v>
      </c>
    </row>
    <row r="233" spans="1:4" x14ac:dyDescent="0.25">
      <c r="B233" s="4"/>
    </row>
    <row r="234" spans="1:4" x14ac:dyDescent="0.25">
      <c r="A234" s="1">
        <v>42896</v>
      </c>
      <c r="B234" s="2" t="s">
        <v>6</v>
      </c>
      <c r="C234" s="11">
        <v>18</v>
      </c>
    </row>
    <row r="235" spans="1:4" x14ac:dyDescent="0.25">
      <c r="B235" s="4" t="s">
        <v>4</v>
      </c>
      <c r="D235" s="11" t="s">
        <v>25</v>
      </c>
    </row>
    <row r="237" spans="1:4" x14ac:dyDescent="0.25">
      <c r="A237" s="1">
        <v>42897</v>
      </c>
      <c r="B237" s="2" t="s">
        <v>34</v>
      </c>
      <c r="C237" s="11">
        <v>800</v>
      </c>
    </row>
    <row r="238" spans="1:4" x14ac:dyDescent="0.25">
      <c r="B238" s="4" t="s">
        <v>13</v>
      </c>
      <c r="D238" s="11">
        <v>800</v>
      </c>
    </row>
    <row r="239" spans="1:4" x14ac:dyDescent="0.25">
      <c r="B239" s="4"/>
    </row>
    <row r="240" spans="1:4" x14ac:dyDescent="0.25">
      <c r="A240" s="1">
        <v>42897</v>
      </c>
      <c r="B240" s="9" t="s">
        <v>36</v>
      </c>
      <c r="C240" s="11">
        <v>50</v>
      </c>
    </row>
    <row r="241" spans="1:4" x14ac:dyDescent="0.25">
      <c r="B241" s="4" t="s">
        <v>8</v>
      </c>
      <c r="D241" s="11">
        <v>50</v>
      </c>
    </row>
    <row r="243" spans="1:4" x14ac:dyDescent="0.25">
      <c r="A243" s="1">
        <v>42899</v>
      </c>
      <c r="B243" s="2" t="s">
        <v>4</v>
      </c>
      <c r="C243" s="11">
        <v>1525</v>
      </c>
    </row>
    <row r="244" spans="1:4" x14ac:dyDescent="0.25">
      <c r="B244" s="4" t="s">
        <v>33</v>
      </c>
      <c r="D244" s="11">
        <v>1525</v>
      </c>
    </row>
    <row r="246" spans="1:4" x14ac:dyDescent="0.25">
      <c r="A246" s="1">
        <v>42900</v>
      </c>
      <c r="B246" s="2" t="s">
        <v>4</v>
      </c>
      <c r="C246" s="11">
        <v>150</v>
      </c>
    </row>
    <row r="247" spans="1:4" x14ac:dyDescent="0.25">
      <c r="B247" s="4" t="s">
        <v>33</v>
      </c>
      <c r="D247" s="11">
        <v>150</v>
      </c>
    </row>
    <row r="249" spans="1:4" x14ac:dyDescent="0.25">
      <c r="A249" s="1">
        <v>42901</v>
      </c>
      <c r="B249" s="2" t="s">
        <v>12</v>
      </c>
      <c r="C249" s="11">
        <v>250</v>
      </c>
    </row>
    <row r="250" spans="1:4" x14ac:dyDescent="0.25">
      <c r="B250" s="4" t="s">
        <v>4</v>
      </c>
      <c r="D250" s="11">
        <v>250</v>
      </c>
    </row>
    <row r="252" spans="1:4" x14ac:dyDescent="0.25">
      <c r="A252" s="1">
        <v>42902</v>
      </c>
      <c r="B252" s="2" t="s">
        <v>28</v>
      </c>
      <c r="C252" s="11">
        <v>450</v>
      </c>
    </row>
    <row r="253" spans="1:4" x14ac:dyDescent="0.25">
      <c r="B253" s="4" t="s">
        <v>33</v>
      </c>
      <c r="D253" s="11">
        <v>450</v>
      </c>
    </row>
    <row r="255" spans="1:4" x14ac:dyDescent="0.25">
      <c r="A255" s="1">
        <v>42904</v>
      </c>
      <c r="B255" s="2" t="s">
        <v>13</v>
      </c>
      <c r="C255" s="11">
        <v>800</v>
      </c>
    </row>
    <row r="256" spans="1:4" x14ac:dyDescent="0.25">
      <c r="B256" s="4" t="s">
        <v>4</v>
      </c>
      <c r="D256" s="11">
        <v>784</v>
      </c>
    </row>
    <row r="257" spans="1:4" x14ac:dyDescent="0.25">
      <c r="B257" s="4" t="s">
        <v>14</v>
      </c>
      <c r="D257" s="11">
        <v>16</v>
      </c>
    </row>
    <row r="259" spans="1:4" x14ac:dyDescent="0.25">
      <c r="A259" s="1">
        <v>42904</v>
      </c>
      <c r="B259" s="2" t="s">
        <v>4</v>
      </c>
      <c r="C259" s="11">
        <v>1375</v>
      </c>
    </row>
    <row r="260" spans="1:4" x14ac:dyDescent="0.25">
      <c r="B260" s="4" t="s">
        <v>33</v>
      </c>
      <c r="D260" s="11">
        <v>1375</v>
      </c>
    </row>
    <row r="262" spans="1:4" x14ac:dyDescent="0.25">
      <c r="A262" s="1">
        <v>42906</v>
      </c>
      <c r="B262" s="2" t="s">
        <v>26</v>
      </c>
      <c r="C262" s="11">
        <v>50</v>
      </c>
    </row>
    <row r="263" spans="1:4" x14ac:dyDescent="0.25">
      <c r="B263" s="4" t="s">
        <v>4</v>
      </c>
      <c r="D263" s="11">
        <v>50</v>
      </c>
    </row>
    <row r="265" spans="1:4" x14ac:dyDescent="0.25">
      <c r="A265" s="1">
        <v>42906</v>
      </c>
      <c r="B265" s="2" t="s">
        <v>4</v>
      </c>
      <c r="C265" s="11">
        <v>1675</v>
      </c>
    </row>
    <row r="266" spans="1:4" x14ac:dyDescent="0.25">
      <c r="B266" s="4" t="s">
        <v>33</v>
      </c>
      <c r="D266" s="11">
        <v>1675</v>
      </c>
    </row>
    <row r="268" spans="1:4" x14ac:dyDescent="0.25">
      <c r="A268" s="1">
        <v>42910</v>
      </c>
      <c r="B268" s="2" t="s">
        <v>11</v>
      </c>
      <c r="C268" s="11">
        <v>200</v>
      </c>
    </row>
    <row r="269" spans="1:4" x14ac:dyDescent="0.25">
      <c r="B269" s="4" t="s">
        <v>33</v>
      </c>
      <c r="D269" s="11">
        <v>200</v>
      </c>
    </row>
    <row r="271" spans="1:4" x14ac:dyDescent="0.25">
      <c r="A271" s="1">
        <v>42915</v>
      </c>
      <c r="B271" s="2" t="s">
        <v>4</v>
      </c>
      <c r="C271" s="11">
        <v>750</v>
      </c>
    </row>
    <row r="272" spans="1:4" x14ac:dyDescent="0.25">
      <c r="B272" s="6" t="s">
        <v>11</v>
      </c>
      <c r="D272" s="11">
        <v>750</v>
      </c>
    </row>
    <row r="274" spans="1:4" x14ac:dyDescent="0.25">
      <c r="A274" s="1">
        <v>42916</v>
      </c>
      <c r="B274" s="2" t="s">
        <v>28</v>
      </c>
      <c r="C274" s="11">
        <v>720</v>
      </c>
    </row>
    <row r="275" spans="1:4" x14ac:dyDescent="0.25">
      <c r="B275" s="6" t="s">
        <v>15</v>
      </c>
      <c r="D275" s="11">
        <v>675</v>
      </c>
    </row>
    <row r="276" spans="1:4" x14ac:dyDescent="0.25">
      <c r="B276" s="6" t="s">
        <v>18</v>
      </c>
      <c r="D276" s="11">
        <v>45</v>
      </c>
    </row>
    <row r="277" spans="1:4" x14ac:dyDescent="0.25">
      <c r="B277" s="6"/>
    </row>
    <row r="278" spans="1:4" x14ac:dyDescent="0.25">
      <c r="A278" s="1">
        <v>42916</v>
      </c>
      <c r="B278" s="9" t="s">
        <v>40</v>
      </c>
      <c r="C278" s="11">
        <v>225</v>
      </c>
    </row>
    <row r="279" spans="1:4" x14ac:dyDescent="0.25">
      <c r="B279" s="6" t="s">
        <v>34</v>
      </c>
      <c r="D279" s="11">
        <v>225</v>
      </c>
    </row>
    <row r="281" spans="1:4" x14ac:dyDescent="0.25">
      <c r="A281" s="1">
        <v>42917</v>
      </c>
      <c r="B281" s="2" t="s">
        <v>9</v>
      </c>
      <c r="C281" s="11">
        <v>100</v>
      </c>
    </row>
    <row r="282" spans="1:4" x14ac:dyDescent="0.25">
      <c r="A282" s="7"/>
      <c r="B282" s="4" t="s">
        <v>4</v>
      </c>
      <c r="D282" s="11">
        <v>100</v>
      </c>
    </row>
    <row r="283" spans="1:4" x14ac:dyDescent="0.25">
      <c r="A283" s="7"/>
    </row>
    <row r="284" spans="1:4" x14ac:dyDescent="0.25">
      <c r="A284" s="1">
        <v>42917</v>
      </c>
      <c r="B284" s="2" t="s">
        <v>64</v>
      </c>
      <c r="C284" s="11">
        <v>700</v>
      </c>
    </row>
    <row r="285" spans="1:4" x14ac:dyDescent="0.25">
      <c r="A285" s="7"/>
      <c r="B285" s="9" t="s">
        <v>17</v>
      </c>
      <c r="C285" s="11">
        <v>1400</v>
      </c>
    </row>
    <row r="286" spans="1:4" x14ac:dyDescent="0.25">
      <c r="A286" s="7"/>
      <c r="B286" s="4" t="s">
        <v>4</v>
      </c>
      <c r="D286" s="11">
        <v>2100</v>
      </c>
    </row>
    <row r="287" spans="1:4" x14ac:dyDescent="0.25">
      <c r="A287" s="7"/>
      <c r="B287" s="4"/>
    </row>
    <row r="288" spans="1:4" x14ac:dyDescent="0.25">
      <c r="A288" s="7">
        <v>42921</v>
      </c>
      <c r="B288" s="2" t="s">
        <v>12</v>
      </c>
      <c r="C288" s="12">
        <v>50</v>
      </c>
      <c r="D288" s="12"/>
    </row>
    <row r="289" spans="1:4" x14ac:dyDescent="0.25">
      <c r="A289" s="7"/>
      <c r="B289" s="6" t="s">
        <v>4</v>
      </c>
      <c r="C289" s="12"/>
      <c r="D289" s="12">
        <v>50</v>
      </c>
    </row>
    <row r="290" spans="1:4" x14ac:dyDescent="0.25">
      <c r="A290" s="7"/>
      <c r="B290" s="9"/>
      <c r="C290" s="12"/>
      <c r="D290" s="12"/>
    </row>
    <row r="291" spans="1:4" x14ac:dyDescent="0.25">
      <c r="A291" s="7">
        <v>42926</v>
      </c>
      <c r="B291" s="2" t="s">
        <v>6</v>
      </c>
      <c r="C291" s="12">
        <v>18</v>
      </c>
      <c r="D291" s="12"/>
    </row>
    <row r="292" spans="1:4" x14ac:dyDescent="0.25">
      <c r="A292" s="7"/>
      <c r="B292" s="4" t="s">
        <v>4</v>
      </c>
      <c r="C292" s="12"/>
      <c r="D292" s="12">
        <v>18</v>
      </c>
    </row>
    <row r="293" spans="1:4" x14ac:dyDescent="0.25">
      <c r="A293" s="7"/>
      <c r="B293" s="9"/>
      <c r="C293" s="12"/>
      <c r="D293" s="12"/>
    </row>
    <row r="294" spans="1:4" x14ac:dyDescent="0.25">
      <c r="A294" s="7">
        <v>42926</v>
      </c>
      <c r="B294" s="9" t="s">
        <v>4</v>
      </c>
      <c r="C294" s="12">
        <v>1800</v>
      </c>
      <c r="D294" s="12"/>
    </row>
    <row r="295" spans="1:4" x14ac:dyDescent="0.25">
      <c r="A295" s="7"/>
      <c r="B295" s="6" t="s">
        <v>33</v>
      </c>
      <c r="C295" s="12"/>
      <c r="D295" s="12">
        <v>1800</v>
      </c>
    </row>
    <row r="296" spans="1:4" x14ac:dyDescent="0.25">
      <c r="A296" s="7"/>
      <c r="B296" s="9"/>
      <c r="C296" s="12"/>
      <c r="D296" s="12"/>
    </row>
    <row r="297" spans="1:4" x14ac:dyDescent="0.25">
      <c r="A297" s="7">
        <v>42927</v>
      </c>
      <c r="B297" s="9" t="s">
        <v>16</v>
      </c>
      <c r="C297" s="12">
        <v>300</v>
      </c>
      <c r="D297" s="12"/>
    </row>
    <row r="298" spans="1:4" x14ac:dyDescent="0.25">
      <c r="A298" s="7"/>
      <c r="B298" s="6" t="s">
        <v>33</v>
      </c>
      <c r="C298" s="12"/>
      <c r="D298" s="12">
        <v>300</v>
      </c>
    </row>
    <row r="299" spans="1:4" x14ac:dyDescent="0.25">
      <c r="A299" s="7"/>
      <c r="B299" s="9"/>
      <c r="C299" s="12"/>
      <c r="D299" s="12"/>
    </row>
    <row r="300" spans="1:4" x14ac:dyDescent="0.25">
      <c r="A300" s="7">
        <v>42927</v>
      </c>
      <c r="B300" s="2" t="s">
        <v>7</v>
      </c>
      <c r="C300" s="11">
        <v>50</v>
      </c>
    </row>
    <row r="301" spans="1:4" x14ac:dyDescent="0.25">
      <c r="A301" s="7"/>
      <c r="B301" s="4" t="s">
        <v>8</v>
      </c>
      <c r="C301" s="11">
        <v>100</v>
      </c>
    </row>
    <row r="302" spans="1:4" x14ac:dyDescent="0.25">
      <c r="A302" s="7"/>
      <c r="B302" s="4" t="s">
        <v>4</v>
      </c>
      <c r="D302" s="11">
        <v>150</v>
      </c>
    </row>
    <row r="303" spans="1:4" x14ac:dyDescent="0.25">
      <c r="A303" s="7"/>
      <c r="B303" s="4"/>
    </row>
    <row r="304" spans="1:4" x14ac:dyDescent="0.25">
      <c r="A304" s="7">
        <v>42928</v>
      </c>
      <c r="B304" s="9" t="s">
        <v>4</v>
      </c>
      <c r="C304" s="12">
        <v>450</v>
      </c>
      <c r="D304" s="12"/>
    </row>
    <row r="305" spans="1:5" x14ac:dyDescent="0.25">
      <c r="A305" s="7"/>
      <c r="B305" s="6" t="s">
        <v>16</v>
      </c>
      <c r="C305" s="12"/>
      <c r="D305" s="12">
        <v>450</v>
      </c>
      <c r="E305" s="8"/>
    </row>
    <row r="306" spans="1:5" x14ac:dyDescent="0.25">
      <c r="A306" s="7"/>
      <c r="B306" s="9"/>
      <c r="C306" s="12"/>
      <c r="D306" s="12"/>
      <c r="E306" s="8"/>
    </row>
    <row r="307" spans="1:5" x14ac:dyDescent="0.25">
      <c r="A307" s="7">
        <v>42929</v>
      </c>
      <c r="B307" s="9" t="s">
        <v>4</v>
      </c>
      <c r="C307" s="12">
        <v>100</v>
      </c>
      <c r="D307" s="12"/>
      <c r="E307" s="8"/>
    </row>
    <row r="308" spans="1:5" x14ac:dyDescent="0.25">
      <c r="A308" s="7"/>
      <c r="B308" s="6" t="s">
        <v>33</v>
      </c>
      <c r="C308" s="12"/>
      <c r="D308" s="12">
        <v>100</v>
      </c>
      <c r="E308" s="8"/>
    </row>
    <row r="309" spans="1:5" x14ac:dyDescent="0.25">
      <c r="A309" s="7"/>
      <c r="B309" s="9"/>
      <c r="C309" s="12"/>
      <c r="D309" s="12"/>
      <c r="E309" s="8"/>
    </row>
    <row r="310" spans="1:5" x14ac:dyDescent="0.25">
      <c r="A310" s="7">
        <v>42933</v>
      </c>
      <c r="B310" s="9" t="s">
        <v>11</v>
      </c>
      <c r="C310" s="12">
        <v>150</v>
      </c>
      <c r="D310" s="12"/>
      <c r="E310" s="8"/>
    </row>
    <row r="311" spans="1:5" x14ac:dyDescent="0.25">
      <c r="A311" s="7"/>
      <c r="B311" s="6" t="s">
        <v>33</v>
      </c>
      <c r="C311" s="12"/>
      <c r="D311" s="12">
        <v>150</v>
      </c>
      <c r="E311" s="8"/>
    </row>
    <row r="312" spans="1:5" x14ac:dyDescent="0.25">
      <c r="A312" s="7"/>
      <c r="B312" s="9"/>
      <c r="C312" s="12"/>
      <c r="D312" s="12"/>
      <c r="E312" s="8"/>
    </row>
    <row r="313" spans="1:5" x14ac:dyDescent="0.25">
      <c r="A313" s="7">
        <v>42934</v>
      </c>
      <c r="B313" s="9" t="s">
        <v>28</v>
      </c>
      <c r="C313" s="12">
        <v>250</v>
      </c>
      <c r="D313" s="12"/>
      <c r="E313" s="8"/>
    </row>
    <row r="314" spans="1:5" x14ac:dyDescent="0.25">
      <c r="A314" s="7"/>
      <c r="B314" s="6" t="s">
        <v>33</v>
      </c>
      <c r="C314" s="12"/>
      <c r="D314" s="12">
        <v>250</v>
      </c>
      <c r="E314" s="8"/>
    </row>
    <row r="315" spans="1:5" x14ac:dyDescent="0.25">
      <c r="A315" s="7"/>
      <c r="B315" s="9"/>
      <c r="C315" s="12"/>
      <c r="D315" s="12"/>
      <c r="E315" s="8"/>
    </row>
    <row r="316" spans="1:5" x14ac:dyDescent="0.25">
      <c r="A316" s="7">
        <v>42936</v>
      </c>
      <c r="B316" s="9" t="s">
        <v>30</v>
      </c>
      <c r="C316" s="12">
        <v>45</v>
      </c>
      <c r="D316" s="12"/>
      <c r="E316" s="8"/>
    </row>
    <row r="317" spans="1:5" x14ac:dyDescent="0.25">
      <c r="A317" s="7"/>
      <c r="B317" s="6" t="s">
        <v>4</v>
      </c>
      <c r="C317" s="12"/>
      <c r="D317" s="12">
        <v>45</v>
      </c>
      <c r="E317" s="8"/>
    </row>
    <row r="318" spans="1:5" x14ac:dyDescent="0.25">
      <c r="A318" s="7"/>
      <c r="B318" s="9"/>
      <c r="C318" s="12"/>
      <c r="D318" s="12"/>
      <c r="E318" s="8"/>
    </row>
    <row r="319" spans="1:5" x14ac:dyDescent="0.25">
      <c r="A319" s="7">
        <v>42943</v>
      </c>
      <c r="B319" s="9" t="s">
        <v>4</v>
      </c>
      <c r="C319" s="12">
        <v>1450</v>
      </c>
      <c r="D319" s="12"/>
      <c r="E319" s="8"/>
    </row>
    <row r="320" spans="1:5" x14ac:dyDescent="0.25">
      <c r="A320" s="7"/>
      <c r="B320" s="6" t="s">
        <v>33</v>
      </c>
      <c r="C320" s="12"/>
      <c r="D320" s="12">
        <v>1450</v>
      </c>
      <c r="E320" s="8"/>
    </row>
    <row r="321" spans="1:5" x14ac:dyDescent="0.25">
      <c r="A321" s="7"/>
      <c r="B321" s="9"/>
      <c r="C321" s="12"/>
      <c r="D321" s="12"/>
      <c r="E321" s="8"/>
    </row>
    <row r="322" spans="1:5" x14ac:dyDescent="0.25">
      <c r="A322" s="7">
        <v>42944</v>
      </c>
      <c r="B322" s="9" t="s">
        <v>4</v>
      </c>
      <c r="C322" s="12">
        <v>150</v>
      </c>
      <c r="D322" s="12"/>
    </row>
    <row r="323" spans="1:5" x14ac:dyDescent="0.25">
      <c r="A323" s="7"/>
      <c r="B323" s="6" t="s">
        <v>33</v>
      </c>
      <c r="C323" s="12"/>
      <c r="D323" s="12">
        <v>150</v>
      </c>
    </row>
    <row r="324" spans="1:5" x14ac:dyDescent="0.25">
      <c r="A324" s="7"/>
      <c r="B324" s="9"/>
      <c r="C324" s="12"/>
      <c r="D324" s="12"/>
    </row>
    <row r="325" spans="1:5" x14ac:dyDescent="0.25">
      <c r="A325" s="7">
        <v>42945</v>
      </c>
      <c r="B325" s="9" t="s">
        <v>11</v>
      </c>
      <c r="C325" s="12">
        <v>150</v>
      </c>
      <c r="D325" s="12"/>
    </row>
    <row r="326" spans="1:5" x14ac:dyDescent="0.25">
      <c r="A326" s="7"/>
      <c r="B326" s="6" t="s">
        <v>33</v>
      </c>
      <c r="C326" s="12"/>
      <c r="D326" s="12">
        <v>150</v>
      </c>
    </row>
    <row r="327" spans="1:5" x14ac:dyDescent="0.25">
      <c r="A327" s="7"/>
      <c r="B327" s="9"/>
      <c r="C327" s="12"/>
      <c r="D327" s="12"/>
    </row>
    <row r="328" spans="1:5" x14ac:dyDescent="0.25">
      <c r="A328" s="7">
        <v>42946</v>
      </c>
      <c r="B328" s="9" t="s">
        <v>4</v>
      </c>
      <c r="C328" s="12">
        <v>550</v>
      </c>
      <c r="D328" s="12"/>
    </row>
    <row r="329" spans="1:5" x14ac:dyDescent="0.25">
      <c r="A329" s="7"/>
      <c r="B329" s="6" t="s">
        <v>28</v>
      </c>
      <c r="C329" s="12"/>
      <c r="D329" s="12">
        <v>550</v>
      </c>
    </row>
    <row r="330" spans="1:5" x14ac:dyDescent="0.25">
      <c r="A330" s="7"/>
      <c r="B330" s="9"/>
      <c r="C330" s="12"/>
      <c r="D330" s="12"/>
    </row>
    <row r="331" spans="1:5" x14ac:dyDescent="0.25">
      <c r="A331" s="7">
        <v>42946</v>
      </c>
      <c r="B331" s="2" t="s">
        <v>28</v>
      </c>
      <c r="C331" s="11">
        <v>800</v>
      </c>
    </row>
    <row r="332" spans="1:5" x14ac:dyDescent="0.25">
      <c r="A332" s="7"/>
      <c r="B332" s="6" t="s">
        <v>15</v>
      </c>
      <c r="D332" s="11">
        <v>750</v>
      </c>
    </row>
    <row r="333" spans="1:5" x14ac:dyDescent="0.25">
      <c r="B333" s="6" t="s">
        <v>18</v>
      </c>
      <c r="D333" s="11">
        <v>50</v>
      </c>
    </row>
    <row r="334" spans="1:5" x14ac:dyDescent="0.25">
      <c r="B334" s="6"/>
    </row>
    <row r="335" spans="1:5" x14ac:dyDescent="0.25">
      <c r="A335" s="1">
        <v>42946</v>
      </c>
      <c r="B335" s="9" t="s">
        <v>40</v>
      </c>
      <c r="C335" s="11">
        <v>240</v>
      </c>
    </row>
    <row r="336" spans="1:5" x14ac:dyDescent="0.25">
      <c r="B336" s="6" t="s">
        <v>34</v>
      </c>
      <c r="D336" s="11">
        <v>240</v>
      </c>
    </row>
    <row r="338" spans="1:4" x14ac:dyDescent="0.25">
      <c r="A338" s="1">
        <v>42948</v>
      </c>
      <c r="B338" s="2" t="s">
        <v>9</v>
      </c>
      <c r="C338" s="11">
        <v>100</v>
      </c>
    </row>
    <row r="339" spans="1:4" x14ac:dyDescent="0.25">
      <c r="B339" s="4" t="s">
        <v>4</v>
      </c>
      <c r="D339" s="11">
        <v>100</v>
      </c>
    </row>
    <row r="340" spans="1:4" x14ac:dyDescent="0.25">
      <c r="B340" s="4"/>
    </row>
    <row r="341" spans="1:4" x14ac:dyDescent="0.25">
      <c r="A341" s="1">
        <v>42948</v>
      </c>
      <c r="B341" s="2" t="s">
        <v>64</v>
      </c>
      <c r="C341" s="11">
        <v>700</v>
      </c>
    </row>
    <row r="342" spans="1:4" x14ac:dyDescent="0.25">
      <c r="A342" s="2"/>
      <c r="B342" s="4" t="s">
        <v>17</v>
      </c>
      <c r="D342" s="11">
        <v>700</v>
      </c>
    </row>
    <row r="344" spans="1:4" x14ac:dyDescent="0.25">
      <c r="A344" s="1">
        <v>42948</v>
      </c>
      <c r="B344" s="2" t="s">
        <v>4</v>
      </c>
      <c r="C344" s="11">
        <v>600</v>
      </c>
    </row>
    <row r="345" spans="1:4" x14ac:dyDescent="0.25">
      <c r="B345" s="4" t="s">
        <v>11</v>
      </c>
      <c r="D345" s="11" t="s">
        <v>31</v>
      </c>
    </row>
    <row r="347" spans="1:4" x14ac:dyDescent="0.25">
      <c r="A347" s="1">
        <v>42949</v>
      </c>
      <c r="B347" s="2" t="s">
        <v>4</v>
      </c>
      <c r="C347" s="11">
        <v>1350</v>
      </c>
    </row>
    <row r="348" spans="1:4" x14ac:dyDescent="0.25">
      <c r="B348" s="4" t="s">
        <v>33</v>
      </c>
      <c r="D348" s="11">
        <v>1350</v>
      </c>
    </row>
    <row r="350" spans="1:4" x14ac:dyDescent="0.25">
      <c r="A350" s="1">
        <v>42950</v>
      </c>
      <c r="B350" s="2" t="s">
        <v>28</v>
      </c>
      <c r="C350" s="11">
        <v>50</v>
      </c>
    </row>
    <row r="351" spans="1:4" x14ac:dyDescent="0.25">
      <c r="B351" s="4" t="s">
        <v>33</v>
      </c>
      <c r="D351" s="11">
        <v>50</v>
      </c>
    </row>
    <row r="353" spans="1:4" x14ac:dyDescent="0.25">
      <c r="A353" s="1">
        <v>42951</v>
      </c>
      <c r="B353" s="2" t="s">
        <v>11</v>
      </c>
      <c r="C353" s="11">
        <v>225</v>
      </c>
    </row>
    <row r="354" spans="1:4" x14ac:dyDescent="0.25">
      <c r="B354" s="4" t="s">
        <v>33</v>
      </c>
      <c r="D354" s="11">
        <v>225</v>
      </c>
    </row>
    <row r="356" spans="1:4" x14ac:dyDescent="0.25">
      <c r="A356" s="1">
        <v>42957</v>
      </c>
      <c r="B356" s="2" t="s">
        <v>6</v>
      </c>
      <c r="C356" s="11">
        <v>18</v>
      </c>
    </row>
    <row r="357" spans="1:4" x14ac:dyDescent="0.25">
      <c r="B357" s="4" t="s">
        <v>4</v>
      </c>
      <c r="D357" s="11">
        <v>18</v>
      </c>
    </row>
    <row r="358" spans="1:4" x14ac:dyDescent="0.25">
      <c r="B358" s="4"/>
    </row>
    <row r="359" spans="1:4" x14ac:dyDescent="0.25">
      <c r="A359" s="1">
        <v>42958</v>
      </c>
      <c r="B359" s="9" t="s">
        <v>36</v>
      </c>
      <c r="C359" s="11">
        <v>50</v>
      </c>
    </row>
    <row r="360" spans="1:4" x14ac:dyDescent="0.25">
      <c r="B360" s="4" t="s">
        <v>8</v>
      </c>
      <c r="D360" s="11">
        <v>50</v>
      </c>
    </row>
    <row r="362" spans="1:4" x14ac:dyDescent="0.25">
      <c r="A362" s="1">
        <v>42959</v>
      </c>
      <c r="B362" s="2" t="s">
        <v>11</v>
      </c>
      <c r="C362" s="11">
        <v>300</v>
      </c>
    </row>
    <row r="363" spans="1:4" x14ac:dyDescent="0.25">
      <c r="B363" s="4" t="s">
        <v>33</v>
      </c>
      <c r="D363" s="11">
        <v>300</v>
      </c>
    </row>
    <row r="365" spans="1:4" x14ac:dyDescent="0.25">
      <c r="A365" s="1">
        <v>42967</v>
      </c>
      <c r="B365" s="2" t="s">
        <v>26</v>
      </c>
      <c r="C365" s="11">
        <v>50</v>
      </c>
    </row>
    <row r="366" spans="1:4" x14ac:dyDescent="0.25">
      <c r="B366" s="4" t="s">
        <v>4</v>
      </c>
      <c r="D366" s="11">
        <v>50</v>
      </c>
    </row>
    <row r="368" spans="1:4" x14ac:dyDescent="0.25">
      <c r="A368" s="1">
        <v>42968</v>
      </c>
      <c r="B368" s="2" t="s">
        <v>4</v>
      </c>
      <c r="C368" s="11">
        <v>2200</v>
      </c>
    </row>
    <row r="369" spans="1:4" x14ac:dyDescent="0.25">
      <c r="B369" s="4" t="s">
        <v>33</v>
      </c>
      <c r="D369" s="11">
        <v>2200</v>
      </c>
    </row>
    <row r="371" spans="1:4" x14ac:dyDescent="0.25">
      <c r="A371" s="1">
        <v>42969</v>
      </c>
      <c r="B371" s="2" t="s">
        <v>32</v>
      </c>
      <c r="C371" s="11">
        <v>200</v>
      </c>
    </row>
    <row r="372" spans="1:4" x14ac:dyDescent="0.25">
      <c r="B372" s="4" t="s">
        <v>33</v>
      </c>
      <c r="D372" s="11">
        <v>200</v>
      </c>
    </row>
    <row r="374" spans="1:4" x14ac:dyDescent="0.25">
      <c r="A374" s="1">
        <v>42978</v>
      </c>
      <c r="B374" s="2" t="s">
        <v>16</v>
      </c>
      <c r="C374" s="11">
        <v>640</v>
      </c>
    </row>
    <row r="375" spans="1:4" x14ac:dyDescent="0.25">
      <c r="B375" s="4" t="s">
        <v>15</v>
      </c>
      <c r="D375" s="11">
        <v>600</v>
      </c>
    </row>
    <row r="376" spans="1:4" x14ac:dyDescent="0.25">
      <c r="B376" s="4" t="s">
        <v>18</v>
      </c>
      <c r="D376" s="11">
        <v>40</v>
      </c>
    </row>
    <row r="377" spans="1:4" x14ac:dyDescent="0.25">
      <c r="B377" s="4"/>
    </row>
    <row r="378" spans="1:4" x14ac:dyDescent="0.25">
      <c r="A378" s="1">
        <v>42978</v>
      </c>
      <c r="B378" s="9" t="s">
        <v>40</v>
      </c>
      <c r="C378" s="11">
        <v>160</v>
      </c>
    </row>
    <row r="379" spans="1:4" x14ac:dyDescent="0.25">
      <c r="B379" s="4" t="s">
        <v>34</v>
      </c>
      <c r="D379" s="11">
        <v>160</v>
      </c>
    </row>
    <row r="381" spans="1:4" x14ac:dyDescent="0.25">
      <c r="A381" s="1">
        <v>42979</v>
      </c>
      <c r="B381" s="2" t="s">
        <v>9</v>
      </c>
      <c r="C381" s="11">
        <v>100</v>
      </c>
    </row>
    <row r="382" spans="1:4" x14ac:dyDescent="0.25">
      <c r="B382" s="4" t="s">
        <v>4</v>
      </c>
      <c r="D382" s="11">
        <v>100</v>
      </c>
    </row>
    <row r="383" spans="1:4" x14ac:dyDescent="0.25">
      <c r="B383" s="4"/>
    </row>
    <row r="384" spans="1:4" x14ac:dyDescent="0.25">
      <c r="A384" s="1">
        <v>42979</v>
      </c>
      <c r="B384" s="9" t="s">
        <v>64</v>
      </c>
      <c r="C384" s="11">
        <v>700</v>
      </c>
    </row>
    <row r="385" spans="1:4" x14ac:dyDescent="0.25">
      <c r="B385" s="4" t="s">
        <v>17</v>
      </c>
      <c r="D385" s="11">
        <v>700</v>
      </c>
    </row>
    <row r="387" spans="1:4" x14ac:dyDescent="0.25">
      <c r="A387" s="1">
        <v>42988</v>
      </c>
      <c r="B387" s="2" t="s">
        <v>6</v>
      </c>
      <c r="C387" s="11">
        <v>18</v>
      </c>
    </row>
    <row r="388" spans="1:4" x14ac:dyDescent="0.25">
      <c r="B388" s="4" t="s">
        <v>4</v>
      </c>
      <c r="D388" s="11" t="s">
        <v>25</v>
      </c>
    </row>
    <row r="390" spans="1:4" x14ac:dyDescent="0.25">
      <c r="A390" s="1">
        <v>42989</v>
      </c>
      <c r="B390" s="2" t="s">
        <v>4</v>
      </c>
      <c r="C390" s="11">
        <v>1885</v>
      </c>
    </row>
    <row r="391" spans="1:4" x14ac:dyDescent="0.25">
      <c r="B391" s="4" t="s">
        <v>33</v>
      </c>
      <c r="D391" s="11">
        <v>1885</v>
      </c>
    </row>
    <row r="392" spans="1:4" x14ac:dyDescent="0.25">
      <c r="B392" s="4"/>
    </row>
    <row r="393" spans="1:4" x14ac:dyDescent="0.25">
      <c r="A393" s="1">
        <v>42989</v>
      </c>
      <c r="B393" s="9" t="s">
        <v>36</v>
      </c>
      <c r="C393" s="11">
        <v>50</v>
      </c>
    </row>
    <row r="394" spans="1:4" x14ac:dyDescent="0.25">
      <c r="B394" s="4" t="s">
        <v>8</v>
      </c>
      <c r="D394" s="11">
        <v>50</v>
      </c>
    </row>
    <row r="396" spans="1:4" x14ac:dyDescent="0.25">
      <c r="A396" s="1">
        <v>42991</v>
      </c>
      <c r="B396" s="2" t="s">
        <v>28</v>
      </c>
      <c r="C396" s="11">
        <v>500</v>
      </c>
    </row>
    <row r="397" spans="1:4" x14ac:dyDescent="0.25">
      <c r="B397" s="4" t="s">
        <v>33</v>
      </c>
      <c r="D397" s="11">
        <v>500</v>
      </c>
    </row>
    <row r="399" spans="1:4" x14ac:dyDescent="0.25">
      <c r="A399" s="1">
        <v>42992</v>
      </c>
      <c r="B399" s="2" t="s">
        <v>4</v>
      </c>
      <c r="C399" s="11">
        <v>250</v>
      </c>
    </row>
    <row r="400" spans="1:4" x14ac:dyDescent="0.25">
      <c r="B400" s="4" t="s">
        <v>28</v>
      </c>
      <c r="D400" s="11">
        <v>250</v>
      </c>
    </row>
    <row r="402" spans="1:4" x14ac:dyDescent="0.25">
      <c r="A402" s="1">
        <v>42993</v>
      </c>
      <c r="B402" s="2" t="s">
        <v>4</v>
      </c>
      <c r="C402" s="11">
        <v>1200</v>
      </c>
    </row>
    <row r="403" spans="1:4" x14ac:dyDescent="0.25">
      <c r="B403" s="4" t="s">
        <v>33</v>
      </c>
      <c r="D403" s="11">
        <v>1200</v>
      </c>
    </row>
    <row r="405" spans="1:4" x14ac:dyDescent="0.25">
      <c r="A405" s="1">
        <v>42994</v>
      </c>
      <c r="B405" s="2" t="s">
        <v>4</v>
      </c>
      <c r="C405" s="11">
        <v>100</v>
      </c>
    </row>
    <row r="406" spans="1:4" x14ac:dyDescent="0.25">
      <c r="B406" s="4" t="s">
        <v>33</v>
      </c>
      <c r="D406" s="11">
        <v>100</v>
      </c>
    </row>
    <row r="408" spans="1:4" x14ac:dyDescent="0.25">
      <c r="A408" s="1">
        <v>42997</v>
      </c>
      <c r="B408" s="2" t="s">
        <v>4</v>
      </c>
      <c r="C408" s="11">
        <v>75</v>
      </c>
    </row>
    <row r="409" spans="1:4" x14ac:dyDescent="0.25">
      <c r="B409" s="4" t="s">
        <v>33</v>
      </c>
      <c r="D409" s="11">
        <v>75</v>
      </c>
    </row>
    <row r="411" spans="1:4" x14ac:dyDescent="0.25">
      <c r="A411" s="1">
        <v>42998</v>
      </c>
      <c r="B411" s="9" t="s">
        <v>30</v>
      </c>
      <c r="C411" s="12">
        <v>40</v>
      </c>
      <c r="D411" s="12"/>
    </row>
    <row r="412" spans="1:4" x14ac:dyDescent="0.25">
      <c r="B412" s="6" t="s">
        <v>4</v>
      </c>
      <c r="C412" s="12"/>
      <c r="D412" s="12">
        <v>40</v>
      </c>
    </row>
    <row r="414" spans="1:4" x14ac:dyDescent="0.25">
      <c r="A414" s="1">
        <v>42998</v>
      </c>
      <c r="B414" s="2" t="s">
        <v>4</v>
      </c>
      <c r="C414" s="11">
        <v>2650</v>
      </c>
    </row>
    <row r="415" spans="1:4" x14ac:dyDescent="0.25">
      <c r="B415" s="4" t="s">
        <v>33</v>
      </c>
      <c r="D415" s="11">
        <v>2650</v>
      </c>
    </row>
    <row r="417" spans="1:4" x14ac:dyDescent="0.25">
      <c r="A417" s="1">
        <v>43001</v>
      </c>
      <c r="B417" s="2" t="s">
        <v>46</v>
      </c>
      <c r="C417" s="11">
        <v>150</v>
      </c>
    </row>
    <row r="418" spans="1:4" x14ac:dyDescent="0.25">
      <c r="B418" s="4" t="s">
        <v>33</v>
      </c>
      <c r="D418" s="11">
        <v>150</v>
      </c>
    </row>
    <row r="420" spans="1:4" x14ac:dyDescent="0.25">
      <c r="A420" s="1">
        <v>43008</v>
      </c>
      <c r="B420" s="2" t="s">
        <v>4</v>
      </c>
      <c r="C420" s="11">
        <v>650</v>
      </c>
    </row>
    <row r="421" spans="1:4" x14ac:dyDescent="0.25">
      <c r="B421" s="6" t="s">
        <v>28</v>
      </c>
      <c r="D421" s="11">
        <v>650</v>
      </c>
    </row>
    <row r="423" spans="1:4" x14ac:dyDescent="0.25">
      <c r="A423" s="1">
        <v>43008</v>
      </c>
      <c r="B423" s="2" t="s">
        <v>16</v>
      </c>
      <c r="C423" s="11">
        <v>400</v>
      </c>
    </row>
    <row r="424" spans="1:4" x14ac:dyDescent="0.25">
      <c r="B424" s="4" t="s">
        <v>15</v>
      </c>
      <c r="D424" s="11">
        <v>375</v>
      </c>
    </row>
    <row r="425" spans="1:4" x14ac:dyDescent="0.25">
      <c r="B425" s="4" t="s">
        <v>18</v>
      </c>
      <c r="D425" s="11">
        <v>25</v>
      </c>
    </row>
    <row r="426" spans="1:4" x14ac:dyDescent="0.25">
      <c r="B426" s="4"/>
    </row>
    <row r="427" spans="1:4" x14ac:dyDescent="0.25">
      <c r="A427" s="1">
        <v>43008</v>
      </c>
      <c r="B427" s="9" t="s">
        <v>40</v>
      </c>
      <c r="C427" s="11">
        <v>100</v>
      </c>
    </row>
    <row r="428" spans="1:4" x14ac:dyDescent="0.25">
      <c r="B428" s="4" t="s">
        <v>34</v>
      </c>
      <c r="D428" s="11">
        <v>100</v>
      </c>
    </row>
    <row r="430" spans="1:4" x14ac:dyDescent="0.25">
      <c r="A430" s="1">
        <v>43009</v>
      </c>
      <c r="B430" s="2" t="s">
        <v>9</v>
      </c>
      <c r="C430" s="11">
        <v>100</v>
      </c>
    </row>
    <row r="431" spans="1:4" x14ac:dyDescent="0.25">
      <c r="B431" s="4" t="s">
        <v>4</v>
      </c>
      <c r="D431" s="11">
        <v>100</v>
      </c>
    </row>
    <row r="433" spans="1:4" x14ac:dyDescent="0.25">
      <c r="A433" s="1">
        <v>43009</v>
      </c>
      <c r="B433" s="2" t="s">
        <v>64</v>
      </c>
      <c r="C433" s="11">
        <v>700</v>
      </c>
    </row>
    <row r="434" spans="1:4" x14ac:dyDescent="0.25">
      <c r="B434" s="9" t="s">
        <v>17</v>
      </c>
      <c r="C434" s="11">
        <v>1400</v>
      </c>
    </row>
    <row r="435" spans="1:4" x14ac:dyDescent="0.25">
      <c r="B435" s="4" t="s">
        <v>4</v>
      </c>
      <c r="D435" s="11">
        <v>2100</v>
      </c>
    </row>
    <row r="437" spans="1:4" x14ac:dyDescent="0.25">
      <c r="A437" s="1">
        <v>43010</v>
      </c>
      <c r="B437" s="2" t="s">
        <v>4</v>
      </c>
      <c r="C437" s="11">
        <v>3800</v>
      </c>
    </row>
    <row r="438" spans="1:4" x14ac:dyDescent="0.25">
      <c r="B438" s="4" t="s">
        <v>33</v>
      </c>
      <c r="D438" s="11">
        <v>3800</v>
      </c>
    </row>
    <row r="440" spans="1:4" x14ac:dyDescent="0.25">
      <c r="A440" s="1">
        <v>43011</v>
      </c>
      <c r="B440" s="2" t="s">
        <v>4</v>
      </c>
      <c r="C440" s="11">
        <v>600</v>
      </c>
    </row>
    <row r="441" spans="1:4" x14ac:dyDescent="0.25">
      <c r="B441" s="4" t="s">
        <v>11</v>
      </c>
      <c r="D441" s="11">
        <v>600</v>
      </c>
    </row>
    <row r="443" spans="1:4" x14ac:dyDescent="0.25">
      <c r="A443" s="1">
        <v>43016</v>
      </c>
      <c r="B443" s="2" t="s">
        <v>44</v>
      </c>
      <c r="C443" s="11">
        <v>750</v>
      </c>
    </row>
    <row r="444" spans="1:4" x14ac:dyDescent="0.25">
      <c r="B444" s="4" t="s">
        <v>33</v>
      </c>
      <c r="D444" s="11">
        <v>750</v>
      </c>
    </row>
    <row r="445" spans="1:4" x14ac:dyDescent="0.25">
      <c r="B445" s="4"/>
    </row>
    <row r="446" spans="1:4" x14ac:dyDescent="0.25">
      <c r="A446" s="1">
        <v>43018</v>
      </c>
      <c r="B446" s="2" t="s">
        <v>6</v>
      </c>
      <c r="C446" s="11">
        <v>18</v>
      </c>
    </row>
    <row r="447" spans="1:4" x14ac:dyDescent="0.25">
      <c r="B447" s="4" t="s">
        <v>4</v>
      </c>
      <c r="D447" s="11" t="s">
        <v>25</v>
      </c>
    </row>
    <row r="449" spans="1:4" x14ac:dyDescent="0.25">
      <c r="A449" s="1">
        <v>43019</v>
      </c>
      <c r="B449" s="2" t="s">
        <v>7</v>
      </c>
      <c r="C449" s="11">
        <v>50</v>
      </c>
    </row>
    <row r="450" spans="1:4" x14ac:dyDescent="0.25">
      <c r="B450" s="4" t="s">
        <v>8</v>
      </c>
      <c r="C450" s="11">
        <v>100</v>
      </c>
    </row>
    <row r="451" spans="1:4" x14ac:dyDescent="0.25">
      <c r="B451" s="4" t="s">
        <v>4</v>
      </c>
      <c r="D451" s="11">
        <v>150</v>
      </c>
    </row>
    <row r="453" spans="1:4" x14ac:dyDescent="0.25">
      <c r="A453" s="1">
        <v>43020</v>
      </c>
      <c r="B453" s="2" t="s">
        <v>45</v>
      </c>
      <c r="C453" s="11">
        <v>150</v>
      </c>
    </row>
    <row r="454" spans="1:4" x14ac:dyDescent="0.25">
      <c r="B454" s="4" t="s">
        <v>33</v>
      </c>
      <c r="D454" s="11">
        <v>150</v>
      </c>
    </row>
    <row r="456" spans="1:4" x14ac:dyDescent="0.25">
      <c r="A456" s="1">
        <v>43023</v>
      </c>
      <c r="B456" s="2" t="s">
        <v>4</v>
      </c>
      <c r="C456" s="11">
        <v>2800</v>
      </c>
    </row>
    <row r="457" spans="1:4" x14ac:dyDescent="0.25">
      <c r="B457" s="4" t="s">
        <v>33</v>
      </c>
      <c r="D457" s="11">
        <v>2800</v>
      </c>
    </row>
    <row r="459" spans="1:4" x14ac:dyDescent="0.25">
      <c r="A459" s="1">
        <v>43028</v>
      </c>
      <c r="B459" s="9" t="s">
        <v>30</v>
      </c>
      <c r="C459" s="12">
        <v>25</v>
      </c>
      <c r="D459" s="12"/>
    </row>
    <row r="460" spans="1:4" x14ac:dyDescent="0.25">
      <c r="B460" s="6" t="s">
        <v>4</v>
      </c>
      <c r="C460" s="12"/>
      <c r="D460" s="12">
        <v>25</v>
      </c>
    </row>
    <row r="462" spans="1:4" x14ac:dyDescent="0.25">
      <c r="A462" s="1">
        <v>43029</v>
      </c>
      <c r="B462" s="2" t="s">
        <v>4</v>
      </c>
      <c r="C462" s="11">
        <v>75</v>
      </c>
    </row>
    <row r="463" spans="1:4" x14ac:dyDescent="0.25">
      <c r="B463" s="4" t="s">
        <v>33</v>
      </c>
      <c r="D463" s="11">
        <v>75</v>
      </c>
    </row>
    <row r="465" spans="1:5" x14ac:dyDescent="0.25">
      <c r="A465" s="1">
        <v>43030</v>
      </c>
      <c r="B465" s="2" t="s">
        <v>4</v>
      </c>
      <c r="C465" s="11">
        <v>2075</v>
      </c>
    </row>
    <row r="466" spans="1:5" x14ac:dyDescent="0.25">
      <c r="B466" s="4" t="s">
        <v>33</v>
      </c>
      <c r="D466" s="11">
        <v>2075</v>
      </c>
    </row>
    <row r="468" spans="1:5" x14ac:dyDescent="0.25">
      <c r="A468" s="1">
        <v>43039</v>
      </c>
      <c r="B468" s="2" t="s">
        <v>4</v>
      </c>
      <c r="C468" s="11">
        <v>900</v>
      </c>
    </row>
    <row r="469" spans="1:5" x14ac:dyDescent="0.25">
      <c r="B469" s="4" t="s">
        <v>16</v>
      </c>
      <c r="D469" s="11">
        <v>900</v>
      </c>
    </row>
    <row r="471" spans="1:5" x14ac:dyDescent="0.25">
      <c r="A471" s="1">
        <v>43039</v>
      </c>
      <c r="B471" s="2" t="s">
        <v>16</v>
      </c>
      <c r="C471" s="11">
        <v>560</v>
      </c>
    </row>
    <row r="472" spans="1:5" x14ac:dyDescent="0.25">
      <c r="B472" s="4" t="s">
        <v>15</v>
      </c>
      <c r="D472" s="11">
        <v>525</v>
      </c>
    </row>
    <row r="473" spans="1:5" x14ac:dyDescent="0.25">
      <c r="B473" s="4" t="s">
        <v>18</v>
      </c>
      <c r="D473" s="11">
        <v>35</v>
      </c>
    </row>
    <row r="474" spans="1:5" x14ac:dyDescent="0.25">
      <c r="B474" s="4"/>
    </row>
    <row r="475" spans="1:5" x14ac:dyDescent="0.25">
      <c r="A475" s="1">
        <v>43039</v>
      </c>
      <c r="B475" s="9" t="s">
        <v>40</v>
      </c>
      <c r="C475" s="11">
        <v>140</v>
      </c>
    </row>
    <row r="476" spans="1:5" x14ac:dyDescent="0.25">
      <c r="B476" s="4" t="s">
        <v>34</v>
      </c>
      <c r="D476" s="11">
        <v>140</v>
      </c>
    </row>
    <row r="477" spans="1:5" x14ac:dyDescent="0.25">
      <c r="E477" s="10"/>
    </row>
    <row r="478" spans="1:5" x14ac:dyDescent="0.25">
      <c r="A478" s="1">
        <v>43040</v>
      </c>
      <c r="B478" s="2" t="s">
        <v>9</v>
      </c>
      <c r="C478" s="11">
        <v>100</v>
      </c>
    </row>
    <row r="479" spans="1:5" x14ac:dyDescent="0.25">
      <c r="B479" s="4" t="s">
        <v>4</v>
      </c>
      <c r="D479" s="11">
        <v>100</v>
      </c>
    </row>
    <row r="480" spans="1:5" x14ac:dyDescent="0.25">
      <c r="B480" s="4"/>
    </row>
    <row r="481" spans="1:4" x14ac:dyDescent="0.25">
      <c r="A481" s="1">
        <v>43040</v>
      </c>
      <c r="B481" s="9" t="s">
        <v>64</v>
      </c>
      <c r="C481" s="11">
        <v>700</v>
      </c>
    </row>
    <row r="482" spans="1:4" x14ac:dyDescent="0.25">
      <c r="B482" s="4" t="s">
        <v>17</v>
      </c>
      <c r="D482" s="11">
        <v>700</v>
      </c>
    </row>
    <row r="484" spans="1:4" x14ac:dyDescent="0.25">
      <c r="A484" s="1">
        <v>43048</v>
      </c>
      <c r="B484" s="9" t="s">
        <v>4</v>
      </c>
      <c r="C484" s="11">
        <v>3550</v>
      </c>
      <c r="D484" s="12"/>
    </row>
    <row r="485" spans="1:4" x14ac:dyDescent="0.25">
      <c r="B485" s="4" t="s">
        <v>33</v>
      </c>
      <c r="D485" s="12">
        <v>3550</v>
      </c>
    </row>
    <row r="486" spans="1:4" x14ac:dyDescent="0.25">
      <c r="B486" s="9"/>
      <c r="D486" s="12"/>
    </row>
    <row r="487" spans="1:4" x14ac:dyDescent="0.25">
      <c r="A487" s="1">
        <v>43049</v>
      </c>
      <c r="B487" s="2" t="s">
        <v>6</v>
      </c>
      <c r="C487" s="11">
        <v>18</v>
      </c>
      <c r="D487" s="12"/>
    </row>
    <row r="488" spans="1:4" x14ac:dyDescent="0.25">
      <c r="B488" s="4" t="s">
        <v>4</v>
      </c>
      <c r="D488" s="12">
        <v>18</v>
      </c>
    </row>
    <row r="489" spans="1:4" x14ac:dyDescent="0.25">
      <c r="B489" s="4"/>
      <c r="D489" s="12"/>
    </row>
    <row r="490" spans="1:4" x14ac:dyDescent="0.25">
      <c r="A490" s="1">
        <v>43050</v>
      </c>
      <c r="B490" s="9" t="s">
        <v>36</v>
      </c>
      <c r="C490" s="11">
        <v>50</v>
      </c>
      <c r="D490" s="12"/>
    </row>
    <row r="491" spans="1:4" x14ac:dyDescent="0.25">
      <c r="B491" s="4" t="s">
        <v>8</v>
      </c>
      <c r="D491" s="12">
        <v>50</v>
      </c>
    </row>
    <row r="492" spans="1:4" x14ac:dyDescent="0.25">
      <c r="B492" s="9"/>
      <c r="D492" s="12"/>
    </row>
    <row r="493" spans="1:4" x14ac:dyDescent="0.25">
      <c r="A493" s="1">
        <v>43059</v>
      </c>
      <c r="B493" s="9" t="s">
        <v>18</v>
      </c>
      <c r="C493" s="11">
        <v>35</v>
      </c>
      <c r="D493" s="12"/>
    </row>
    <row r="494" spans="1:4" x14ac:dyDescent="0.25">
      <c r="B494" s="4" t="s">
        <v>4</v>
      </c>
      <c r="D494" s="12">
        <v>35</v>
      </c>
    </row>
    <row r="495" spans="1:4" x14ac:dyDescent="0.25">
      <c r="B495" s="9"/>
      <c r="D495" s="12"/>
    </row>
    <row r="496" spans="1:4" x14ac:dyDescent="0.25">
      <c r="A496" s="1">
        <v>43060</v>
      </c>
      <c r="B496" s="9" t="s">
        <v>4</v>
      </c>
      <c r="C496" s="11">
        <v>1425</v>
      </c>
      <c r="D496" s="12"/>
    </row>
    <row r="497" spans="1:4" x14ac:dyDescent="0.25">
      <c r="B497" s="4" t="s">
        <v>33</v>
      </c>
      <c r="D497" s="12">
        <v>1425</v>
      </c>
    </row>
    <row r="498" spans="1:4" x14ac:dyDescent="0.25">
      <c r="B498" s="9"/>
      <c r="D498" s="12"/>
    </row>
    <row r="499" spans="1:4" x14ac:dyDescent="0.25">
      <c r="A499" s="1">
        <v>43061</v>
      </c>
      <c r="B499" s="9" t="s">
        <v>16</v>
      </c>
      <c r="C499" s="11">
        <v>400</v>
      </c>
      <c r="D499" s="12"/>
    </row>
    <row r="500" spans="1:4" x14ac:dyDescent="0.25">
      <c r="B500" s="4" t="s">
        <v>33</v>
      </c>
      <c r="D500" s="12">
        <v>400</v>
      </c>
    </row>
    <row r="501" spans="1:4" x14ac:dyDescent="0.25">
      <c r="B501" s="9"/>
      <c r="D501" s="12"/>
    </row>
    <row r="502" spans="1:4" x14ac:dyDescent="0.25">
      <c r="A502" s="1">
        <v>43062</v>
      </c>
      <c r="B502" s="2" t="s">
        <v>12</v>
      </c>
      <c r="C502" s="11">
        <v>50</v>
      </c>
      <c r="D502" s="12"/>
    </row>
    <row r="503" spans="1:4" x14ac:dyDescent="0.25">
      <c r="B503" s="4" t="s">
        <v>4</v>
      </c>
      <c r="D503" s="12">
        <v>50</v>
      </c>
    </row>
    <row r="504" spans="1:4" x14ac:dyDescent="0.25">
      <c r="B504" s="9"/>
      <c r="D504" s="12"/>
    </row>
    <row r="505" spans="1:4" x14ac:dyDescent="0.25">
      <c r="A505" s="1">
        <v>43065</v>
      </c>
      <c r="B505" s="9" t="s">
        <v>16</v>
      </c>
      <c r="C505" s="11">
        <v>200</v>
      </c>
      <c r="D505" s="12"/>
    </row>
    <row r="506" spans="1:4" x14ac:dyDescent="0.25">
      <c r="B506" s="4" t="s">
        <v>33</v>
      </c>
      <c r="D506" s="12">
        <v>200</v>
      </c>
    </row>
    <row r="507" spans="1:4" x14ac:dyDescent="0.25">
      <c r="B507" s="9"/>
      <c r="D507" s="12"/>
    </row>
    <row r="508" spans="1:4" x14ac:dyDescent="0.25">
      <c r="A508" s="1">
        <v>43066</v>
      </c>
      <c r="B508" s="9" t="s">
        <v>4</v>
      </c>
      <c r="C508" s="11">
        <v>2275</v>
      </c>
      <c r="D508" s="12"/>
    </row>
    <row r="509" spans="1:4" x14ac:dyDescent="0.25">
      <c r="B509" s="4" t="s">
        <v>33</v>
      </c>
      <c r="D509" s="12">
        <v>2275</v>
      </c>
    </row>
    <row r="510" spans="1:4" x14ac:dyDescent="0.25">
      <c r="B510" s="9"/>
      <c r="D510" s="12"/>
    </row>
    <row r="511" spans="1:4" x14ac:dyDescent="0.25">
      <c r="A511" s="1">
        <v>43069</v>
      </c>
      <c r="B511" s="2" t="s">
        <v>16</v>
      </c>
      <c r="C511" s="11">
        <v>640</v>
      </c>
    </row>
    <row r="512" spans="1:4" x14ac:dyDescent="0.25">
      <c r="B512" s="4" t="s">
        <v>15</v>
      </c>
      <c r="D512" s="11">
        <v>600</v>
      </c>
    </row>
    <row r="513" spans="1:4" x14ac:dyDescent="0.25">
      <c r="B513" s="4" t="s">
        <v>18</v>
      </c>
      <c r="D513" s="11">
        <v>40</v>
      </c>
    </row>
    <row r="514" spans="1:4" x14ac:dyDescent="0.25">
      <c r="B514" s="4"/>
    </row>
    <row r="515" spans="1:4" x14ac:dyDescent="0.25">
      <c r="A515" s="1">
        <v>43069</v>
      </c>
      <c r="B515" s="9" t="s">
        <v>40</v>
      </c>
      <c r="C515" s="11">
        <v>160</v>
      </c>
    </row>
    <row r="516" spans="1:4" x14ac:dyDescent="0.25">
      <c r="B516" s="4" t="s">
        <v>34</v>
      </c>
      <c r="D516" s="11">
        <v>160</v>
      </c>
    </row>
    <row r="517" spans="1:4" x14ac:dyDescent="0.25">
      <c r="B517" s="9"/>
      <c r="D517" s="12"/>
    </row>
    <row r="518" spans="1:4" x14ac:dyDescent="0.25">
      <c r="A518" s="1">
        <v>43070</v>
      </c>
      <c r="B518" s="2" t="s">
        <v>9</v>
      </c>
      <c r="C518" s="11">
        <v>100</v>
      </c>
    </row>
    <row r="519" spans="1:4" x14ac:dyDescent="0.25">
      <c r="B519" s="4" t="s">
        <v>4</v>
      </c>
      <c r="D519" s="11">
        <v>100</v>
      </c>
    </row>
    <row r="520" spans="1:4" x14ac:dyDescent="0.25">
      <c r="B520" s="4"/>
    </row>
    <row r="521" spans="1:4" x14ac:dyDescent="0.25">
      <c r="A521" s="1">
        <v>43070</v>
      </c>
      <c r="B521" s="9" t="s">
        <v>64</v>
      </c>
      <c r="C521" s="11">
        <v>700</v>
      </c>
    </row>
    <row r="522" spans="1:4" x14ac:dyDescent="0.25">
      <c r="B522" s="4" t="s">
        <v>17</v>
      </c>
      <c r="D522" s="11">
        <v>700</v>
      </c>
    </row>
    <row r="523" spans="1:4" x14ac:dyDescent="0.25">
      <c r="B523" s="9"/>
      <c r="D523" s="12"/>
    </row>
    <row r="524" spans="1:4" x14ac:dyDescent="0.25">
      <c r="A524" s="1">
        <v>43070</v>
      </c>
      <c r="B524" s="9" t="s">
        <v>34</v>
      </c>
      <c r="C524" s="11">
        <v>1250</v>
      </c>
      <c r="D524" s="12"/>
    </row>
    <row r="525" spans="1:4" x14ac:dyDescent="0.25">
      <c r="B525" s="4" t="s">
        <v>13</v>
      </c>
      <c r="D525" s="12">
        <v>1250</v>
      </c>
    </row>
    <row r="526" spans="1:4" x14ac:dyDescent="0.25">
      <c r="B526" s="4"/>
      <c r="D526" s="12"/>
    </row>
    <row r="527" spans="1:4" x14ac:dyDescent="0.25">
      <c r="A527" s="1">
        <v>43070</v>
      </c>
      <c r="B527" s="9" t="s">
        <v>4</v>
      </c>
      <c r="C527" s="11">
        <v>100000</v>
      </c>
      <c r="D527" s="12"/>
    </row>
    <row r="528" spans="1:4" x14ac:dyDescent="0.25">
      <c r="B528" s="4" t="s">
        <v>43</v>
      </c>
      <c r="D528" s="12">
        <v>100000</v>
      </c>
    </row>
    <row r="529" spans="1:4" x14ac:dyDescent="0.25">
      <c r="B529" s="9"/>
      <c r="D529" s="12"/>
    </row>
    <row r="530" spans="1:4" x14ac:dyDescent="0.25">
      <c r="A530" s="1">
        <v>43074</v>
      </c>
      <c r="B530" s="9" t="s">
        <v>4</v>
      </c>
      <c r="C530" s="11">
        <v>1550</v>
      </c>
      <c r="D530" s="12"/>
    </row>
    <row r="531" spans="1:4" x14ac:dyDescent="0.25">
      <c r="B531" s="4" t="s">
        <v>33</v>
      </c>
      <c r="D531" s="12">
        <v>1550</v>
      </c>
    </row>
    <row r="532" spans="1:4" x14ac:dyDescent="0.25">
      <c r="B532" s="4"/>
      <c r="D532" s="12"/>
    </row>
    <row r="533" spans="1:4" x14ac:dyDescent="0.25">
      <c r="A533" s="1">
        <v>43076</v>
      </c>
      <c r="B533" s="9" t="s">
        <v>13</v>
      </c>
      <c r="C533" s="11">
        <v>1250</v>
      </c>
      <c r="D533" s="12"/>
    </row>
    <row r="534" spans="1:4" x14ac:dyDescent="0.25">
      <c r="B534" s="4" t="s">
        <v>4</v>
      </c>
      <c r="D534" s="12">
        <v>1225</v>
      </c>
    </row>
    <row r="535" spans="1:4" x14ac:dyDescent="0.25">
      <c r="B535" s="4" t="s">
        <v>35</v>
      </c>
      <c r="D535" s="12">
        <v>25</v>
      </c>
    </row>
    <row r="536" spans="1:4" x14ac:dyDescent="0.25">
      <c r="B536" s="9"/>
      <c r="D536" s="12"/>
    </row>
    <row r="537" spans="1:4" x14ac:dyDescent="0.25">
      <c r="A537" s="1">
        <v>43075</v>
      </c>
      <c r="B537" s="9" t="s">
        <v>4</v>
      </c>
      <c r="C537" s="11">
        <v>400</v>
      </c>
      <c r="D537" s="12"/>
    </row>
    <row r="538" spans="1:4" x14ac:dyDescent="0.25">
      <c r="B538" s="4" t="s">
        <v>28</v>
      </c>
      <c r="D538" s="12">
        <v>400</v>
      </c>
    </row>
    <row r="539" spans="1:4" x14ac:dyDescent="0.25">
      <c r="B539" s="9"/>
      <c r="D539" s="12"/>
    </row>
    <row r="540" spans="1:4" x14ac:dyDescent="0.25">
      <c r="A540" s="1">
        <v>43079</v>
      </c>
      <c r="B540" s="2" t="s">
        <v>6</v>
      </c>
      <c r="C540" s="11">
        <v>18</v>
      </c>
      <c r="D540" s="12"/>
    </row>
    <row r="541" spans="1:4" x14ac:dyDescent="0.25">
      <c r="B541" s="4" t="s">
        <v>4</v>
      </c>
      <c r="D541" s="12">
        <v>18</v>
      </c>
    </row>
    <row r="542" spans="1:4" x14ac:dyDescent="0.25">
      <c r="B542" s="4"/>
      <c r="D542" s="12"/>
    </row>
    <row r="543" spans="1:4" x14ac:dyDescent="0.25">
      <c r="A543" s="1">
        <v>43080</v>
      </c>
      <c r="B543" s="4" t="s">
        <v>36</v>
      </c>
      <c r="C543" s="11">
        <v>50</v>
      </c>
      <c r="D543" s="12"/>
    </row>
    <row r="544" spans="1:4" x14ac:dyDescent="0.25">
      <c r="B544" s="4" t="s">
        <v>8</v>
      </c>
      <c r="D544" s="12">
        <v>50</v>
      </c>
    </row>
    <row r="545" spans="1:4" x14ac:dyDescent="0.25">
      <c r="B545" s="9"/>
      <c r="D545" s="12"/>
    </row>
    <row r="546" spans="1:4" x14ac:dyDescent="0.25">
      <c r="A546" s="1">
        <v>43081</v>
      </c>
      <c r="B546" s="9" t="s">
        <v>4</v>
      </c>
      <c r="C546" s="11">
        <v>1675</v>
      </c>
      <c r="D546" s="12"/>
    </row>
    <row r="547" spans="1:4" x14ac:dyDescent="0.25">
      <c r="B547" s="4" t="s">
        <v>33</v>
      </c>
      <c r="D547" s="12">
        <v>1675</v>
      </c>
    </row>
    <row r="548" spans="1:4" x14ac:dyDescent="0.25">
      <c r="B548" s="9"/>
      <c r="D548" s="12"/>
    </row>
    <row r="549" spans="1:4" x14ac:dyDescent="0.25">
      <c r="A549" s="1">
        <v>43082</v>
      </c>
      <c r="B549" s="9" t="s">
        <v>28</v>
      </c>
      <c r="C549" s="11">
        <v>500</v>
      </c>
      <c r="D549" s="12"/>
    </row>
    <row r="550" spans="1:4" x14ac:dyDescent="0.25">
      <c r="B550" s="4" t="s">
        <v>33</v>
      </c>
      <c r="D550" s="12">
        <v>500</v>
      </c>
    </row>
    <row r="551" spans="1:4" x14ac:dyDescent="0.25">
      <c r="B551" s="9"/>
      <c r="D551" s="12"/>
    </row>
    <row r="552" spans="1:4" x14ac:dyDescent="0.25">
      <c r="A552" s="1">
        <v>43084</v>
      </c>
      <c r="B552" s="9" t="s">
        <v>4</v>
      </c>
      <c r="C552" s="11">
        <v>2000</v>
      </c>
      <c r="D552" s="12"/>
    </row>
    <row r="553" spans="1:4" x14ac:dyDescent="0.25">
      <c r="B553" s="4" t="s">
        <v>33</v>
      </c>
      <c r="D553" s="12">
        <v>2000</v>
      </c>
    </row>
    <row r="554" spans="1:4" x14ac:dyDescent="0.25">
      <c r="B554" s="9"/>
      <c r="D554" s="12"/>
    </row>
    <row r="555" spans="1:4" x14ac:dyDescent="0.25">
      <c r="A555" s="1">
        <v>43089</v>
      </c>
      <c r="B555" s="9" t="s">
        <v>18</v>
      </c>
      <c r="C555" s="11">
        <v>40</v>
      </c>
      <c r="D555" s="12"/>
    </row>
    <row r="556" spans="1:4" x14ac:dyDescent="0.25">
      <c r="B556" s="4" t="s">
        <v>4</v>
      </c>
      <c r="D556" s="12">
        <v>40</v>
      </c>
    </row>
    <row r="557" spans="1:4" x14ac:dyDescent="0.25">
      <c r="B557" s="9"/>
      <c r="D557" s="12"/>
    </row>
    <row r="558" spans="1:4" x14ac:dyDescent="0.25">
      <c r="A558" s="1">
        <v>43094</v>
      </c>
      <c r="B558" s="9" t="s">
        <v>28</v>
      </c>
      <c r="C558" s="11">
        <v>100</v>
      </c>
      <c r="D558" s="12"/>
    </row>
    <row r="559" spans="1:4" x14ac:dyDescent="0.25">
      <c r="B559" s="4" t="s">
        <v>33</v>
      </c>
      <c r="D559" s="12">
        <v>100</v>
      </c>
    </row>
    <row r="560" spans="1:4" x14ac:dyDescent="0.25">
      <c r="B560" s="9"/>
      <c r="D560" s="12"/>
    </row>
    <row r="561" spans="1:4" x14ac:dyDescent="0.25">
      <c r="A561" s="1">
        <v>43096</v>
      </c>
      <c r="B561" s="9" t="s">
        <v>4</v>
      </c>
      <c r="C561" s="11">
        <v>850</v>
      </c>
      <c r="D561" s="12"/>
    </row>
    <row r="562" spans="1:4" x14ac:dyDescent="0.25">
      <c r="B562" s="4" t="s">
        <v>33</v>
      </c>
      <c r="D562" s="12">
        <v>850</v>
      </c>
    </row>
    <row r="563" spans="1:4" x14ac:dyDescent="0.25">
      <c r="B563" s="9"/>
      <c r="D563" s="12"/>
    </row>
    <row r="564" spans="1:4" x14ac:dyDescent="0.25">
      <c r="A564" s="1">
        <v>43097</v>
      </c>
      <c r="B564" s="9" t="s">
        <v>4</v>
      </c>
      <c r="C564" s="11">
        <v>450</v>
      </c>
      <c r="D564" s="12"/>
    </row>
    <row r="565" spans="1:4" x14ac:dyDescent="0.25">
      <c r="B565" s="4" t="s">
        <v>33</v>
      </c>
      <c r="D565" s="12">
        <v>450</v>
      </c>
    </row>
    <row r="567" spans="1:4" x14ac:dyDescent="0.25">
      <c r="A567" s="1">
        <v>43097</v>
      </c>
      <c r="B567" s="9" t="s">
        <v>4</v>
      </c>
      <c r="C567" s="11">
        <v>750</v>
      </c>
    </row>
    <row r="568" spans="1:4" x14ac:dyDescent="0.25">
      <c r="B568" s="4" t="s">
        <v>33</v>
      </c>
      <c r="D568" s="11">
        <v>750</v>
      </c>
    </row>
    <row r="570" spans="1:4" x14ac:dyDescent="0.25">
      <c r="A570" s="1">
        <v>43100</v>
      </c>
      <c r="B570" s="2" t="s">
        <v>16</v>
      </c>
      <c r="C570" s="11">
        <v>1792.5</v>
      </c>
    </row>
    <row r="571" spans="1:4" x14ac:dyDescent="0.25">
      <c r="B571" s="4" t="s">
        <v>15</v>
      </c>
      <c r="D571" s="11">
        <v>1675</v>
      </c>
    </row>
    <row r="572" spans="1:4" x14ac:dyDescent="0.25">
      <c r="B572" s="4" t="s">
        <v>18</v>
      </c>
      <c r="D572" s="11">
        <v>117.5</v>
      </c>
    </row>
    <row r="573" spans="1:4" x14ac:dyDescent="0.25">
      <c r="B573" s="4"/>
    </row>
    <row r="574" spans="1:4" x14ac:dyDescent="0.25">
      <c r="A574" s="1">
        <v>43100</v>
      </c>
      <c r="B574" s="9" t="s">
        <v>40</v>
      </c>
      <c r="C574" s="11">
        <v>282.5</v>
      </c>
    </row>
    <row r="575" spans="1:4" x14ac:dyDescent="0.25">
      <c r="B575" s="4" t="s">
        <v>34</v>
      </c>
      <c r="D575" s="11">
        <v>282.5</v>
      </c>
    </row>
    <row r="577" spans="1:4" x14ac:dyDescent="0.25">
      <c r="A577" s="1">
        <v>43100</v>
      </c>
      <c r="B577" s="2" t="s">
        <v>38</v>
      </c>
      <c r="C577" s="11">
        <v>735.5</v>
      </c>
    </row>
    <row r="578" spans="1:4" x14ac:dyDescent="0.25">
      <c r="B578" s="4" t="s">
        <v>39</v>
      </c>
      <c r="D578" s="11">
        <v>735.5</v>
      </c>
    </row>
    <row r="580" spans="1:4" x14ac:dyDescent="0.25">
      <c r="A580" s="1">
        <v>43100</v>
      </c>
      <c r="B580" s="2" t="s">
        <v>61</v>
      </c>
      <c r="C580" s="11">
        <v>1050</v>
      </c>
    </row>
    <row r="581" spans="1:4" x14ac:dyDescent="0.25">
      <c r="B581" s="4" t="s">
        <v>62</v>
      </c>
      <c r="D581" s="11">
        <v>1050</v>
      </c>
    </row>
    <row r="583" spans="1:4" x14ac:dyDescent="0.25">
      <c r="A583" s="1">
        <v>43100</v>
      </c>
      <c r="B583" s="2" t="s">
        <v>41</v>
      </c>
      <c r="C583" s="11">
        <v>23.7</v>
      </c>
    </row>
    <row r="584" spans="1:4" x14ac:dyDescent="0.25">
      <c r="B584" s="4" t="s">
        <v>42</v>
      </c>
      <c r="D584" s="11">
        <v>23.7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5"/>
  <sheetViews>
    <sheetView topLeftCell="A141" zoomScaleNormal="100" workbookViewId="0">
      <selection activeCell="B154" sqref="B154"/>
    </sheetView>
    <sheetView workbookViewId="1">
      <selection activeCell="A74" sqref="A74"/>
    </sheetView>
  </sheetViews>
  <sheetFormatPr defaultRowHeight="15" x14ac:dyDescent="0.25"/>
  <cols>
    <col min="1" max="1" width="9.28515625" style="15" bestFit="1" customWidth="1"/>
    <col min="2" max="2" width="25.140625" style="2" bestFit="1" customWidth="1"/>
    <col min="3" max="3" width="9.140625" style="8"/>
    <col min="4" max="4" width="9.140625" style="15"/>
    <col min="5" max="5" width="25.140625" style="2" bestFit="1" customWidth="1"/>
    <col min="6" max="6" width="9.5703125" style="8" bestFit="1" customWidth="1"/>
    <col min="7" max="7" width="9.140625" style="2"/>
    <col min="8" max="8" width="11.28515625" style="2" bestFit="1" customWidth="1"/>
    <col min="9" max="9" width="16.5703125" style="2" bestFit="1" customWidth="1"/>
    <col min="10" max="10" width="9.140625" style="2"/>
    <col min="11" max="11" width="11.28515625" style="15" bestFit="1" customWidth="1"/>
    <col min="12" max="12" width="25.140625" style="8" bestFit="1" customWidth="1"/>
    <col min="13" max="13" width="9.5703125" style="8" bestFit="1" customWidth="1"/>
    <col min="14" max="14" width="9.140625" style="2"/>
    <col min="15" max="15" width="9.140625" style="15"/>
    <col min="16" max="16" width="15" style="2" bestFit="1" customWidth="1"/>
    <col min="17" max="17" width="9.140625" style="8"/>
    <col min="18" max="18" width="9.140625" style="15"/>
    <col min="19" max="19" width="18" style="2" bestFit="1" customWidth="1"/>
    <col min="20" max="20" width="9.5703125" style="8" bestFit="1" customWidth="1"/>
    <col min="21" max="16384" width="9.140625" style="2"/>
  </cols>
  <sheetData>
    <row r="2" spans="1:20" x14ac:dyDescent="0.25">
      <c r="A2" s="19" t="s">
        <v>4</v>
      </c>
      <c r="B2" s="19"/>
      <c r="C2" s="19"/>
      <c r="D2" s="19"/>
      <c r="E2" s="19"/>
      <c r="F2" s="19"/>
      <c r="H2" s="19" t="s">
        <v>29</v>
      </c>
      <c r="I2" s="19"/>
      <c r="J2" s="19"/>
      <c r="K2" s="19"/>
      <c r="L2" s="19"/>
      <c r="M2" s="19"/>
      <c r="O2" s="19" t="s">
        <v>11</v>
      </c>
      <c r="P2" s="19"/>
      <c r="Q2" s="19"/>
      <c r="R2" s="19"/>
      <c r="S2" s="19"/>
      <c r="T2" s="19"/>
    </row>
    <row r="3" spans="1:20" x14ac:dyDescent="0.25">
      <c r="A3" s="15" t="s">
        <v>0</v>
      </c>
      <c r="B3" s="2" t="s">
        <v>1</v>
      </c>
      <c r="C3" s="21" t="s">
        <v>49</v>
      </c>
      <c r="D3" s="15" t="s">
        <v>0</v>
      </c>
      <c r="E3" s="2" t="s">
        <v>1</v>
      </c>
      <c r="F3" s="8" t="s">
        <v>49</v>
      </c>
      <c r="H3" s="15" t="s">
        <v>0</v>
      </c>
      <c r="I3" s="2" t="s">
        <v>1</v>
      </c>
      <c r="J3" s="22" t="s">
        <v>49</v>
      </c>
      <c r="K3" s="15" t="s">
        <v>0</v>
      </c>
      <c r="L3" s="8" t="s">
        <v>1</v>
      </c>
      <c r="M3" s="8" t="s">
        <v>49</v>
      </c>
      <c r="O3" s="25" t="s">
        <v>0</v>
      </c>
      <c r="P3" s="26" t="s">
        <v>1</v>
      </c>
      <c r="Q3" s="27" t="s">
        <v>49</v>
      </c>
      <c r="R3" s="25" t="s">
        <v>0</v>
      </c>
      <c r="S3" s="26" t="s">
        <v>1</v>
      </c>
      <c r="T3" s="28" t="s">
        <v>49</v>
      </c>
    </row>
    <row r="4" spans="1:20" x14ac:dyDescent="0.25">
      <c r="A4" s="15">
        <f>'Journal Entries'!A$3</f>
        <v>42737</v>
      </c>
      <c r="B4" s="20" t="str">
        <f>'Journal Entries'!B$4</f>
        <v>Owners Equity</v>
      </c>
      <c r="C4" s="8">
        <f>'Journal Entries'!$D4</f>
        <v>15000</v>
      </c>
      <c r="D4" s="16">
        <f>'Journal Entries'!A$6</f>
        <v>42737</v>
      </c>
      <c r="E4" s="13" t="str">
        <f>'Journal Entries'!$B6</f>
        <v>Preliminary Expense</v>
      </c>
      <c r="F4" s="8">
        <f>'Journal Entries'!$C6</f>
        <v>50</v>
      </c>
      <c r="H4" s="15">
        <v>43100</v>
      </c>
      <c r="I4" s="15" t="s">
        <v>66</v>
      </c>
      <c r="J4" s="8">
        <f>M67</f>
        <v>60685</v>
      </c>
      <c r="K4" s="16">
        <f>'Journal Entries'!A24</f>
        <v>42747</v>
      </c>
      <c r="L4" s="17" t="str">
        <f>'Journal Entries'!B24</f>
        <v>Bank</v>
      </c>
      <c r="M4" s="18">
        <f>'Journal Entries'!C24</f>
        <v>300</v>
      </c>
      <c r="O4" s="15">
        <f>'Journal Entries'!A66</f>
        <v>42786</v>
      </c>
      <c r="P4" s="2" t="str">
        <f>'Journal Entries'!B67</f>
        <v>Services Revenue</v>
      </c>
      <c r="Q4" s="8">
        <f>'Journal Entries'!C66</f>
        <v>375</v>
      </c>
      <c r="R4" s="16">
        <f>'Journal Entries'!A54</f>
        <v>42772</v>
      </c>
      <c r="S4" s="13" t="str">
        <f>'Journal Entries'!B54</f>
        <v>Bank</v>
      </c>
      <c r="T4" s="18">
        <f>'Journal Entries'!C54</f>
        <v>600</v>
      </c>
    </row>
    <row r="5" spans="1:20" x14ac:dyDescent="0.25">
      <c r="A5" s="15">
        <f>'Journal Entries'!A$24</f>
        <v>42747</v>
      </c>
      <c r="B5" s="15" t="str">
        <f>'Journal Entries'!B25</f>
        <v>Services Revenue</v>
      </c>
      <c r="C5" s="8">
        <f>'Journal Entries'!D$25</f>
        <v>300</v>
      </c>
      <c r="D5" s="16">
        <f>'Journal Entries'!A$9</f>
        <v>42737</v>
      </c>
      <c r="E5" s="17" t="str">
        <f>'Journal Entries'!B9</f>
        <v xml:space="preserve">Rent Expense </v>
      </c>
      <c r="F5" s="18">
        <f>'Journal Entries'!C9</f>
        <v>700</v>
      </c>
      <c r="H5" s="15"/>
      <c r="I5" s="15"/>
      <c r="J5" s="8"/>
      <c r="K5" s="16">
        <f>'Journal Entries'!A27</f>
        <v>42750</v>
      </c>
      <c r="L5" s="17" t="str">
        <f>'Journal Entries'!B27</f>
        <v>Bank</v>
      </c>
      <c r="M5" s="18">
        <f>'Journal Entries'!C27</f>
        <v>125</v>
      </c>
      <c r="O5" s="15">
        <f>'Journal Entries'!A84</f>
        <v>42797</v>
      </c>
      <c r="P5" s="2" t="str">
        <f>'Journal Entries'!B85</f>
        <v>Services Revenue</v>
      </c>
      <c r="Q5" s="8">
        <f>'Journal Entries'!C84</f>
        <v>175</v>
      </c>
      <c r="R5" s="16">
        <f>'Journal Entries'!A63</f>
        <v>42781</v>
      </c>
      <c r="S5" s="17" t="str">
        <f>'Journal Entries'!B63</f>
        <v>Bank</v>
      </c>
      <c r="T5" s="18">
        <f>'Journal Entries'!C63</f>
        <v>750</v>
      </c>
    </row>
    <row r="6" spans="1:20" x14ac:dyDescent="0.25">
      <c r="A6" s="15">
        <f>'Journal Entries'!A$27</f>
        <v>42750</v>
      </c>
      <c r="B6" s="15" t="str">
        <f>'Journal Entries'!B28</f>
        <v>Services Revenue</v>
      </c>
      <c r="C6" s="8">
        <f>'Journal Entries'!D$28</f>
        <v>125</v>
      </c>
      <c r="D6" s="16"/>
      <c r="E6" s="13" t="str">
        <f>'Journal Entries'!B10</f>
        <v>Prepaid Rent</v>
      </c>
      <c r="F6" s="8">
        <f>'Journal Entries'!C10</f>
        <v>1400</v>
      </c>
      <c r="H6" s="15"/>
      <c r="I6" s="15"/>
      <c r="J6" s="8"/>
      <c r="K6" s="16">
        <f>'Journal Entries'!A30</f>
        <v>42752</v>
      </c>
      <c r="L6" s="17" t="str">
        <f>'Journal Entries'!B30</f>
        <v>Bank</v>
      </c>
      <c r="M6" s="18">
        <f>'Journal Entries'!C30</f>
        <v>300</v>
      </c>
      <c r="O6" s="15">
        <f>'Journal Entries'!A96</f>
        <v>42806</v>
      </c>
      <c r="P6" s="2" t="str">
        <f>'Journal Entries'!B97</f>
        <v>Services Revenue</v>
      </c>
      <c r="Q6" s="8">
        <f>'Journal Entries'!C96</f>
        <v>150</v>
      </c>
      <c r="R6" s="16">
        <f>'Journal Entries'!A112</f>
        <v>42818</v>
      </c>
      <c r="S6" s="17" t="str">
        <f>'Journal Entries'!B112</f>
        <v>Bank</v>
      </c>
      <c r="T6" s="18">
        <f>'Journal Entries'!C112</f>
        <v>750</v>
      </c>
    </row>
    <row r="7" spans="1:20" x14ac:dyDescent="0.25">
      <c r="A7" s="15">
        <f>'Journal Entries'!A$30</f>
        <v>42752</v>
      </c>
      <c r="B7" s="15" t="str">
        <f>'Journal Entries'!B31</f>
        <v>Services Revenue</v>
      </c>
      <c r="C7" s="8">
        <f>'Journal Entries'!C30</f>
        <v>300</v>
      </c>
      <c r="D7" s="16">
        <f>'Journal Entries'!A$13</f>
        <v>42739</v>
      </c>
      <c r="E7" s="13" t="str">
        <f>'Journal Entries'!$B13</f>
        <v>Equipments</v>
      </c>
      <c r="F7" s="8">
        <f>'Journal Entries'!$C13</f>
        <v>1471</v>
      </c>
      <c r="H7" s="15"/>
      <c r="I7" s="15"/>
      <c r="J7" s="8"/>
      <c r="K7" s="16">
        <f>'Journal Entries'!A33</f>
        <v>42753</v>
      </c>
      <c r="L7" s="17" t="str">
        <f>'Journal Entries'!B33</f>
        <v>Bank</v>
      </c>
      <c r="M7" s="18">
        <f>'Journal Entries'!C33</f>
        <v>150</v>
      </c>
      <c r="O7" s="15">
        <f>'Journal Entries'!A102</f>
        <v>42809</v>
      </c>
      <c r="P7" s="2" t="str">
        <f>'Journal Entries'!B103</f>
        <v>Services Revenue</v>
      </c>
      <c r="Q7" s="8">
        <f>'Journal Entries'!C102</f>
        <v>75</v>
      </c>
      <c r="R7" s="16">
        <f>'Journal Entries'!A147</f>
        <v>42836</v>
      </c>
      <c r="S7" s="17" t="str">
        <f>'Journal Entries'!B147</f>
        <v>Bank</v>
      </c>
      <c r="T7" s="18">
        <f>'Journal Entries'!C147</f>
        <v>300</v>
      </c>
    </row>
    <row r="8" spans="1:20" x14ac:dyDescent="0.25">
      <c r="A8" s="15">
        <f>'Journal Entries'!A$33</f>
        <v>42753</v>
      </c>
      <c r="B8" s="15" t="str">
        <f>'Journal Entries'!B34</f>
        <v>Services Revenue</v>
      </c>
      <c r="C8" s="8">
        <f>'Journal Entries'!C33</f>
        <v>150</v>
      </c>
      <c r="D8" s="16">
        <f>'Journal Entries'!A$16</f>
        <v>42745</v>
      </c>
      <c r="E8" s="17" t="str">
        <f>'Journal Entries'!B$16</f>
        <v>Website Expenses</v>
      </c>
      <c r="F8" s="18">
        <f>'Journal Entries'!C$16</f>
        <v>18</v>
      </c>
      <c r="H8" s="15"/>
      <c r="I8" s="15"/>
      <c r="J8" s="8"/>
      <c r="K8" s="16">
        <f>'Journal Entries'!A36</f>
        <v>42757</v>
      </c>
      <c r="L8" s="17" t="str">
        <f>'Journal Entries'!B36</f>
        <v>Bank</v>
      </c>
      <c r="M8" s="18">
        <f>'Journal Entries'!C36</f>
        <v>125</v>
      </c>
      <c r="O8" s="15">
        <f>'Journal Entries'!A169</f>
        <v>42853</v>
      </c>
      <c r="P8" s="2" t="str">
        <f>'Journal Entries'!B170</f>
        <v>Services Revenue</v>
      </c>
      <c r="Q8" s="8">
        <f>'Journal Entries'!C169</f>
        <v>500</v>
      </c>
      <c r="R8" s="16">
        <f>'Journal Entries'!A157</f>
        <v>42840</v>
      </c>
      <c r="S8" s="17" t="str">
        <f>'Journal Entries'!B157</f>
        <v>Bank</v>
      </c>
      <c r="T8" s="18">
        <f>'Journal Entries'!C157</f>
        <v>600</v>
      </c>
    </row>
    <row r="9" spans="1:20" x14ac:dyDescent="0.25">
      <c r="A9" s="15">
        <f>'Journal Entries'!A$36</f>
        <v>42757</v>
      </c>
      <c r="B9" s="15" t="str">
        <f>'Journal Entries'!B37</f>
        <v>Services Revenue</v>
      </c>
      <c r="C9" s="8">
        <f>'Journal Entries'!C36</f>
        <v>125</v>
      </c>
      <c r="D9" s="16">
        <f>'Journal Entries'!$A$19</f>
        <v>42746</v>
      </c>
      <c r="E9" s="17" t="str">
        <f>'Journal Entries'!B$19</f>
        <v>Telephone Expenses</v>
      </c>
      <c r="F9" s="18">
        <f>'Journal Entries'!C$19</f>
        <v>50</v>
      </c>
      <c r="H9" s="15"/>
      <c r="I9" s="15"/>
      <c r="J9" s="8"/>
      <c r="K9" s="16">
        <f>'Journal Entries'!A48</f>
        <v>42768</v>
      </c>
      <c r="L9" s="17" t="str">
        <f>'Journal Entries'!B48</f>
        <v>Bank</v>
      </c>
      <c r="M9" s="18">
        <f>'Journal Entries'!C48</f>
        <v>1925</v>
      </c>
      <c r="O9" s="15">
        <f>'Journal Entries'!A191</f>
        <v>42859</v>
      </c>
      <c r="P9" s="2" t="str">
        <f>'Journal Entries'!B192</f>
        <v>Services Revenue</v>
      </c>
      <c r="Q9" s="8">
        <f>'Journal Entries'!C191</f>
        <v>125</v>
      </c>
      <c r="R9" s="16">
        <f>'Journal Entries'!A271</f>
        <v>42915</v>
      </c>
      <c r="S9" s="17" t="str">
        <f>'Journal Entries'!B271</f>
        <v>Bank</v>
      </c>
      <c r="T9" s="18">
        <f>'Journal Entries'!C271</f>
        <v>750</v>
      </c>
    </row>
    <row r="10" spans="1:20" x14ac:dyDescent="0.25">
      <c r="A10" s="15">
        <f>'Journal Entries'!A$48</f>
        <v>42768</v>
      </c>
      <c r="B10" s="15" t="str">
        <f>'Journal Entries'!B49</f>
        <v>Services Revenue</v>
      </c>
      <c r="C10" s="8">
        <f>'Journal Entries'!C$48</f>
        <v>1925</v>
      </c>
      <c r="D10" s="16"/>
      <c r="E10" s="17" t="str">
        <f>'Journal Entries'!B$20</f>
        <v>Cell Phone</v>
      </c>
      <c r="F10" s="18">
        <f>'Journal Entries'!C$20</f>
        <v>100</v>
      </c>
      <c r="H10" s="15"/>
      <c r="I10" s="15"/>
      <c r="J10" s="8"/>
      <c r="K10" s="16">
        <f>'Journal Entries'!A66</f>
        <v>42786</v>
      </c>
      <c r="L10" s="17" t="str">
        <f>'Journal Entries'!B66</f>
        <v>Unearned Revenue</v>
      </c>
      <c r="M10" s="18">
        <f>'Journal Entries'!C66</f>
        <v>375</v>
      </c>
      <c r="O10" s="15">
        <f>'Journal Entries'!A268</f>
        <v>42910</v>
      </c>
      <c r="P10" s="15" t="str">
        <f>'Journal Entries'!B269</f>
        <v>Services Revenue</v>
      </c>
      <c r="Q10" s="8">
        <f>'Journal Entries'!C268</f>
        <v>200</v>
      </c>
      <c r="R10" s="16">
        <f>'Journal Entries'!A344</f>
        <v>42948</v>
      </c>
      <c r="S10" s="17" t="str">
        <f>'Journal Entries'!B344</f>
        <v>Bank</v>
      </c>
      <c r="T10" s="18">
        <f>'Journal Entries'!C344</f>
        <v>600</v>
      </c>
    </row>
    <row r="11" spans="1:20" x14ac:dyDescent="0.25">
      <c r="A11" s="15">
        <f>'Journal Entries'!A54</f>
        <v>42772</v>
      </c>
      <c r="B11" s="15" t="str">
        <f>'Journal Entries'!B55</f>
        <v>Unearned Revenue</v>
      </c>
      <c r="C11" s="8">
        <f>'Journal Entries'!C54</f>
        <v>600</v>
      </c>
      <c r="D11" s="16"/>
      <c r="E11" s="17" t="str">
        <f>'Journal Entries'!$B$21</f>
        <v>PrePaid Telephone Expenses</v>
      </c>
      <c r="F11" s="18">
        <f>'Journal Entries'!C$21</f>
        <v>100</v>
      </c>
      <c r="H11" s="15"/>
      <c r="I11" s="15"/>
      <c r="J11" s="8"/>
      <c r="K11" s="16">
        <f>'Journal Entries'!A72</f>
        <v>42793</v>
      </c>
      <c r="L11" s="17" t="str">
        <f>'Journal Entries'!B72</f>
        <v>Bank</v>
      </c>
      <c r="M11" s="18">
        <f>'Journal Entries'!C72</f>
        <v>1875</v>
      </c>
      <c r="O11" s="15">
        <f>'Journal Entries'!A310</f>
        <v>42933</v>
      </c>
      <c r="P11" s="15" t="str">
        <f>'Journal Entries'!B311</f>
        <v>Services Revenue</v>
      </c>
      <c r="Q11" s="8">
        <f>'Journal Entries'!C310</f>
        <v>150</v>
      </c>
      <c r="R11" s="16">
        <f>'Journal Entries'!A440</f>
        <v>43011</v>
      </c>
      <c r="S11" s="17" t="str">
        <f>'Journal Entries'!B440</f>
        <v>Bank</v>
      </c>
      <c r="T11" s="18">
        <f>'Journal Entries'!C440</f>
        <v>600</v>
      </c>
    </row>
    <row r="12" spans="1:20" x14ac:dyDescent="0.25">
      <c r="A12" s="15">
        <f>'Journal Entries'!A$63</f>
        <v>42781</v>
      </c>
      <c r="B12" s="15" t="str">
        <f>'Journal Entries'!B$64</f>
        <v>Unearned Revenue</v>
      </c>
      <c r="C12" s="8">
        <f>'Journal Entries'!C$63</f>
        <v>750</v>
      </c>
      <c r="D12" s="16">
        <f>'Journal Entries'!A$39</f>
        <v>42760</v>
      </c>
      <c r="E12" s="13" t="str">
        <f>'Journal Entries'!B39</f>
        <v>Printing &amp; Stationary expenses</v>
      </c>
      <c r="F12" s="18">
        <f>'Journal Entries'!$C$39</f>
        <v>50</v>
      </c>
      <c r="H12" s="15"/>
      <c r="I12" s="15"/>
      <c r="J12" s="8"/>
      <c r="K12" s="16">
        <f>'Journal Entries'!A75</f>
        <v>42794</v>
      </c>
      <c r="L12" s="17" t="str">
        <f>'Journal Entries'!B75</f>
        <v>Unearned Revenue</v>
      </c>
      <c r="M12" s="18">
        <f>'Journal Entries'!C75</f>
        <v>450</v>
      </c>
      <c r="O12" s="15">
        <f>'Journal Entries'!A325</f>
        <v>42945</v>
      </c>
      <c r="P12" s="15" t="str">
        <f>'Journal Entries'!B326</f>
        <v>Services Revenue</v>
      </c>
      <c r="Q12" s="8">
        <f>'Journal Entries'!C325</f>
        <v>150</v>
      </c>
      <c r="R12" s="16"/>
      <c r="S12" s="13"/>
    </row>
    <row r="13" spans="1:20" x14ac:dyDescent="0.25">
      <c r="A13" s="15">
        <f>'Journal Entries'!A$72</f>
        <v>42793</v>
      </c>
      <c r="B13" s="15" t="str">
        <f>'Journal Entries'!B$73</f>
        <v>Services Revenue</v>
      </c>
      <c r="C13" s="8">
        <f>'Journal Entries'!C$72</f>
        <v>1875</v>
      </c>
      <c r="D13" s="16">
        <f>'Journal Entries'!A42</f>
        <v>42767</v>
      </c>
      <c r="E13" s="17" t="str">
        <f>'Journal Entries'!B42</f>
        <v>Warehouse Utilities expenses</v>
      </c>
      <c r="F13" s="18">
        <f>'Journal Entries'!C42</f>
        <v>100</v>
      </c>
      <c r="H13" s="15"/>
      <c r="I13" s="15"/>
      <c r="J13" s="8"/>
      <c r="K13" s="16">
        <f>'Journal Entries'!A84</f>
        <v>42797</v>
      </c>
      <c r="L13" s="17" t="str">
        <f>'Journal Entries'!B84</f>
        <v>Unearned Revenue</v>
      </c>
      <c r="M13" s="18">
        <f>'Journal Entries'!C84</f>
        <v>175</v>
      </c>
      <c r="O13" s="15">
        <f>'Journal Entries'!A353</f>
        <v>42951</v>
      </c>
      <c r="P13" s="15" t="str">
        <f>'Journal Entries'!B354</f>
        <v>Services Revenue</v>
      </c>
      <c r="Q13" s="8">
        <f>'Journal Entries'!C353</f>
        <v>225</v>
      </c>
      <c r="R13" s="16"/>
      <c r="S13" s="13"/>
    </row>
    <row r="14" spans="1:20" x14ac:dyDescent="0.25">
      <c r="A14" s="15">
        <f>'Journal Entries'!A$99</f>
        <v>42808</v>
      </c>
      <c r="B14" s="15" t="str">
        <f>'Journal Entries'!B$100</f>
        <v>Services Revenue</v>
      </c>
      <c r="C14" s="8">
        <f>'Journal Entries'!C$99</f>
        <v>1600</v>
      </c>
      <c r="D14" s="16">
        <f>'Journal Entries'!A$51</f>
        <v>42769</v>
      </c>
      <c r="E14" s="17" t="str">
        <f>'Journal Entries'!B$51</f>
        <v>Drawings</v>
      </c>
      <c r="F14" s="18">
        <f>'Journal Entries'!C$51</f>
        <v>300</v>
      </c>
      <c r="H14" s="15"/>
      <c r="I14" s="15"/>
      <c r="J14" s="8"/>
      <c r="K14" s="16">
        <f>'Journal Entries'!A96</f>
        <v>42806</v>
      </c>
      <c r="L14" s="17" t="str">
        <f>'Journal Entries'!B96</f>
        <v>Unearned Revenue</v>
      </c>
      <c r="M14" s="18">
        <f>'Journal Entries'!C96</f>
        <v>150</v>
      </c>
      <c r="O14" s="15">
        <f>'Journal Entries'!A362</f>
        <v>42959</v>
      </c>
      <c r="P14" s="15" t="str">
        <f>'Journal Entries'!B363</f>
        <v>Services Revenue</v>
      </c>
      <c r="Q14" s="8">
        <f>'Journal Entries'!C362</f>
        <v>300</v>
      </c>
      <c r="R14" s="16"/>
      <c r="S14" s="13"/>
    </row>
    <row r="15" spans="1:20" x14ac:dyDescent="0.25">
      <c r="A15" s="15">
        <f>'Journal Entries'!A$109</f>
        <v>42817</v>
      </c>
      <c r="B15" s="15" t="str">
        <f>'Journal Entries'!B$110</f>
        <v>Services Revenue</v>
      </c>
      <c r="C15" s="8">
        <f>'Journal Entries'!C$109</f>
        <v>50</v>
      </c>
      <c r="D15" s="16">
        <f>'Journal Entries'!A$57</f>
        <v>42776</v>
      </c>
      <c r="E15" s="17" t="str">
        <f>'Journal Entries'!B$57</f>
        <v>Website Expenses</v>
      </c>
      <c r="F15" s="18">
        <f>'Journal Entries'!C$57</f>
        <v>18</v>
      </c>
      <c r="H15" s="15"/>
      <c r="I15" s="15"/>
      <c r="J15" s="8"/>
      <c r="K15" s="16">
        <f>'Journal Entries'!A99</f>
        <v>42808</v>
      </c>
      <c r="L15" s="17" t="str">
        <f>'Journal Entries'!B99</f>
        <v>Bank</v>
      </c>
      <c r="M15" s="18">
        <f>'Journal Entries'!C99</f>
        <v>1600</v>
      </c>
      <c r="O15" s="15">
        <v>43100</v>
      </c>
      <c r="P15" s="2" t="s">
        <v>67</v>
      </c>
      <c r="Q15" s="31">
        <f>T16-(SUM(Q4:Q14))</f>
        <v>2525</v>
      </c>
      <c r="R15" s="16"/>
      <c r="S15" s="13"/>
      <c r="T15" s="30"/>
    </row>
    <row r="16" spans="1:20" x14ac:dyDescent="0.25">
      <c r="A16" s="15">
        <f>'Journal Entries'!A$112</f>
        <v>42818</v>
      </c>
      <c r="B16" s="15" t="str">
        <f>'Journal Entries'!B$113</f>
        <v>Unearned Revenue</v>
      </c>
      <c r="C16" s="8">
        <f>'Journal Entries'!C$112</f>
        <v>750</v>
      </c>
      <c r="D16" s="16">
        <f>'Journal Entries'!A$69</f>
        <v>42788</v>
      </c>
      <c r="E16" s="17" t="str">
        <f>'Journal Entries'!B$69</f>
        <v>Printing &amp; Stationary expenses</v>
      </c>
      <c r="F16" s="18">
        <f>'Journal Entries'!C$69</f>
        <v>500</v>
      </c>
      <c r="H16" s="15"/>
      <c r="I16" s="15"/>
      <c r="J16" s="8"/>
      <c r="K16" s="16">
        <f>'Journal Entries'!A102</f>
        <v>42809</v>
      </c>
      <c r="L16" s="17" t="str">
        <f>'Journal Entries'!B102</f>
        <v>Unearned Revenue</v>
      </c>
      <c r="M16" s="18">
        <f>'Journal Entries'!C102</f>
        <v>75</v>
      </c>
      <c r="Q16" s="31">
        <f>Q15+SUM(Q4:Q14)</f>
        <v>4950</v>
      </c>
      <c r="R16" s="16"/>
      <c r="S16" s="13"/>
      <c r="T16" s="28">
        <f>SUM(T4:T11)</f>
        <v>4950</v>
      </c>
    </row>
    <row r="17" spans="1:13" x14ac:dyDescent="0.25">
      <c r="A17" s="15">
        <f>'Journal Entries'!A$115</f>
        <v>42821</v>
      </c>
      <c r="B17" s="15" t="str">
        <f>'Journal Entries'!B$116</f>
        <v>Services Revenue</v>
      </c>
      <c r="C17" s="8">
        <f>'Journal Entries'!C$115</f>
        <v>975</v>
      </c>
      <c r="D17" s="15">
        <f>'Journal Entries'!A$78</f>
        <v>42795</v>
      </c>
      <c r="E17" s="15" t="str">
        <f>'Journal Entries'!B$78</f>
        <v>Warehouse Utilities expenses</v>
      </c>
      <c r="F17" s="8">
        <f>'Journal Entries'!C$78</f>
        <v>100</v>
      </c>
      <c r="H17" s="15"/>
      <c r="I17" s="15"/>
      <c r="J17" s="8"/>
      <c r="K17" s="16">
        <f>'Journal Entries'!A109</f>
        <v>42817</v>
      </c>
      <c r="L17" s="17" t="str">
        <f>'Journal Entries'!B109</f>
        <v>Bank</v>
      </c>
      <c r="M17" s="18">
        <f>'Journal Entries'!C109</f>
        <v>50</v>
      </c>
    </row>
    <row r="18" spans="1:13" x14ac:dyDescent="0.25">
      <c r="A18" s="15">
        <f>'Journal Entries'!A$138</f>
        <v>42833</v>
      </c>
      <c r="B18" s="15" t="str">
        <f>'Journal Entries'!B$139</f>
        <v>Services Revenue</v>
      </c>
      <c r="C18" s="8">
        <f>'Journal Entries'!C$138</f>
        <v>500</v>
      </c>
      <c r="D18" s="15">
        <f>'Journal Entries'!A$87</f>
        <v>42804</v>
      </c>
      <c r="E18" s="15" t="str">
        <f>'Journal Entries'!B$87</f>
        <v>Website Expenses</v>
      </c>
      <c r="F18" s="8">
        <f>'Journal Entries'!C$87</f>
        <v>18</v>
      </c>
      <c r="H18" s="15"/>
      <c r="I18" s="15"/>
      <c r="J18" s="8"/>
      <c r="K18" s="16">
        <f>'Journal Entries'!A115</f>
        <v>42821</v>
      </c>
      <c r="L18" s="17" t="str">
        <f>'Journal Entries'!B115</f>
        <v>Bank</v>
      </c>
      <c r="M18" s="18">
        <f>'Journal Entries'!C115</f>
        <v>975</v>
      </c>
    </row>
    <row r="19" spans="1:13" x14ac:dyDescent="0.25">
      <c r="A19" s="15">
        <f>'Journal Entries'!A$141</f>
        <v>42834</v>
      </c>
      <c r="B19" s="15" t="str">
        <f>'Journal Entries'!B$142</f>
        <v>Services Revenue</v>
      </c>
      <c r="C19" s="8">
        <f>'Journal Entries'!C$141</f>
        <v>150</v>
      </c>
      <c r="D19" s="15">
        <f>'Journal Entries'!A$105</f>
        <v>42812</v>
      </c>
      <c r="E19" s="15" t="str">
        <f>'Journal Entries'!B$105</f>
        <v>Accounts Payable</v>
      </c>
      <c r="F19" s="8">
        <f>'Journal Entries'!D106</f>
        <v>980</v>
      </c>
      <c r="H19" s="15"/>
      <c r="I19" s="15"/>
      <c r="J19" s="8"/>
      <c r="K19" s="16">
        <f>'Journal Entries'!A138</f>
        <v>42833</v>
      </c>
      <c r="L19" s="17" t="str">
        <f>'Journal Entries'!B138</f>
        <v>Bank</v>
      </c>
      <c r="M19" s="18">
        <f>'Journal Entries'!C138</f>
        <v>500</v>
      </c>
    </row>
    <row r="20" spans="1:13" x14ac:dyDescent="0.25">
      <c r="A20" s="15">
        <f>'Journal Entries'!A$147</f>
        <v>42836</v>
      </c>
      <c r="B20" s="15" t="str">
        <f>'Journal Entries'!B$148</f>
        <v>Unearned Revenue</v>
      </c>
      <c r="C20" s="8">
        <f>'Journal Entries'!C$147</f>
        <v>300</v>
      </c>
      <c r="D20" s="15">
        <f>'Journal Entries'!A$128</f>
        <v>42826</v>
      </c>
      <c r="E20" s="15" t="str">
        <f>'Journal Entries'!B$128</f>
        <v>Warehouse Utilities expenses</v>
      </c>
      <c r="F20" s="8">
        <f>'Journal Entries'!C$128</f>
        <v>100</v>
      </c>
      <c r="H20" s="15"/>
      <c r="I20" s="15"/>
      <c r="J20" s="8"/>
      <c r="K20" s="16">
        <f>'Journal Entries'!A141</f>
        <v>42834</v>
      </c>
      <c r="L20" s="17" t="str">
        <f>'Journal Entries'!B141</f>
        <v>Bank</v>
      </c>
      <c r="M20" s="18">
        <f>'Journal Entries'!C141</f>
        <v>150</v>
      </c>
    </row>
    <row r="21" spans="1:13" x14ac:dyDescent="0.25">
      <c r="A21" s="15">
        <f>'Journal Entries'!A$150</f>
        <v>42836</v>
      </c>
      <c r="B21" s="15" t="str">
        <f>'Journal Entries'!B$150</f>
        <v>Telephone Expenses</v>
      </c>
      <c r="C21" s="8">
        <f>'Journal Entries'!C$150</f>
        <v>50</v>
      </c>
      <c r="D21" s="15">
        <f>'Journal Entries'!A$131</f>
        <v>42826</v>
      </c>
      <c r="E21" s="15" t="str">
        <f>'Journal Entries'!B$131</f>
        <v>Rent Expense</v>
      </c>
      <c r="F21" s="8">
        <f>'Journal Entries'!C$131</f>
        <v>700</v>
      </c>
      <c r="H21" s="15"/>
      <c r="I21" s="15"/>
      <c r="J21" s="8"/>
      <c r="K21" s="16">
        <f>'Journal Entries'!A154</f>
        <v>42839</v>
      </c>
      <c r="L21" s="17" t="str">
        <f>'Journal Entries'!B154</f>
        <v>Bank</v>
      </c>
      <c r="M21" s="18">
        <f>'Journal Entries'!C154</f>
        <v>2550</v>
      </c>
    </row>
    <row r="22" spans="1:13" x14ac:dyDescent="0.25">
      <c r="B22" s="15" t="str">
        <f>'Journal Entries'!B$151</f>
        <v>PrePaid Telephone Expenses</v>
      </c>
      <c r="C22" s="8">
        <f>'Journal Entries'!C$151</f>
        <v>100</v>
      </c>
      <c r="E22" s="15" t="str">
        <f>'Journal Entries'!B$132</f>
        <v>Prepaid Rent</v>
      </c>
      <c r="F22" s="8">
        <f>'Journal Entries'!C$132</f>
        <v>1400</v>
      </c>
      <c r="H22" s="15"/>
      <c r="I22" s="15"/>
      <c r="J22" s="8"/>
      <c r="K22" s="16">
        <f>'Journal Entries'!A160</f>
        <v>42842</v>
      </c>
      <c r="L22" s="17" t="str">
        <f>'Journal Entries'!B160</f>
        <v>Bank</v>
      </c>
      <c r="M22" s="18">
        <f>'Journal Entries'!C160</f>
        <v>75</v>
      </c>
    </row>
    <row r="23" spans="1:13" x14ac:dyDescent="0.25">
      <c r="A23" s="15">
        <f>'Journal Entries'!A$154</f>
        <v>42839</v>
      </c>
      <c r="B23" s="15" t="str">
        <f>'Journal Entries'!B$155</f>
        <v>Services Revenue</v>
      </c>
      <c r="C23" s="8">
        <f>'Journal Entries'!C$154</f>
        <v>2550</v>
      </c>
      <c r="D23" s="15">
        <f>'Journal Entries'!A$135</f>
        <v>42830</v>
      </c>
      <c r="E23" s="15" t="str">
        <f>'Journal Entries'!B$135</f>
        <v>Work Vehicle</v>
      </c>
      <c r="F23" s="8">
        <f>'Journal Entries'!C$135</f>
        <v>10000</v>
      </c>
      <c r="H23" s="15"/>
      <c r="I23" s="15"/>
      <c r="J23" s="8"/>
      <c r="K23" s="16">
        <f>'Journal Entries'!A169</f>
        <v>42853</v>
      </c>
      <c r="L23" s="17" t="str">
        <f>'Journal Entries'!B169</f>
        <v>Unearned Revenue</v>
      </c>
      <c r="M23" s="18">
        <f>'Journal Entries'!C169</f>
        <v>500</v>
      </c>
    </row>
    <row r="24" spans="1:13" x14ac:dyDescent="0.25">
      <c r="A24" s="15">
        <f>'Journal Entries'!A$157</f>
        <v>42840</v>
      </c>
      <c r="B24" s="15" t="str">
        <f>'Journal Entries'!B$158</f>
        <v>Unearned Revenue</v>
      </c>
      <c r="C24" s="8">
        <f>'Journal Entries'!C$157</f>
        <v>600</v>
      </c>
      <c r="D24" s="15">
        <f>'Journal Entries'!A$163</f>
        <v>42845</v>
      </c>
      <c r="E24" s="15" t="str">
        <f>'Journal Entries'!B$163</f>
        <v>Sales Tax Liability</v>
      </c>
      <c r="F24" s="8">
        <f>'Journal Entries'!C$163</f>
        <v>25</v>
      </c>
      <c r="H24" s="15"/>
      <c r="I24" s="15"/>
      <c r="J24" s="8"/>
      <c r="K24" s="16">
        <f>'Journal Entries'!A194</f>
        <v>42862</v>
      </c>
      <c r="L24" s="17" t="str">
        <f>'Journal Entries'!B194</f>
        <v>Bank</v>
      </c>
      <c r="M24" s="18">
        <f>'Journal Entries'!C194</f>
        <v>1650</v>
      </c>
    </row>
    <row r="25" spans="1:13" x14ac:dyDescent="0.25">
      <c r="A25" s="15">
        <f>'Journal Entries'!A$160</f>
        <v>42842</v>
      </c>
      <c r="B25" s="15" t="str">
        <f>'Journal Entries'!B$161</f>
        <v>Services Revenue</v>
      </c>
      <c r="C25" s="8">
        <f>'Journal Entries'!C$160</f>
        <v>75</v>
      </c>
      <c r="D25" s="15">
        <f>'Journal Entries'!A$144</f>
        <v>42835</v>
      </c>
      <c r="E25" s="15" t="str">
        <f>'Journal Entries'!B$144</f>
        <v>Website Expenses</v>
      </c>
      <c r="F25" s="8">
        <f>'Journal Entries'!C$144</f>
        <v>18</v>
      </c>
      <c r="H25" s="15"/>
      <c r="I25" s="15"/>
      <c r="J25" s="8"/>
      <c r="K25" s="16">
        <f>'Journal Entries'!A197</f>
        <v>42862</v>
      </c>
      <c r="L25" s="17" t="str">
        <f>'Journal Entries'!B197</f>
        <v>Bank</v>
      </c>
      <c r="M25" s="18">
        <f>'Journal Entries'!C197</f>
        <v>200</v>
      </c>
    </row>
    <row r="26" spans="1:13" x14ac:dyDescent="0.25">
      <c r="A26" s="15">
        <f>'Journal Entries'!A$194</f>
        <v>42862</v>
      </c>
      <c r="B26" s="15" t="str">
        <f>'Journal Entries'!B$195</f>
        <v>Services Revenue</v>
      </c>
      <c r="C26" s="8">
        <f>'Journal Entries'!C$194</f>
        <v>1650</v>
      </c>
      <c r="D26" s="15">
        <f>'Journal Entries'!A$179</f>
        <v>42856</v>
      </c>
      <c r="E26" s="15" t="str">
        <f>'Journal Entries'!B$179</f>
        <v>Warehouse Utilities expenses</v>
      </c>
      <c r="F26" s="8">
        <f>'Journal Entries'!C$179</f>
        <v>100</v>
      </c>
      <c r="H26" s="15"/>
      <c r="I26" s="15"/>
      <c r="J26" s="8"/>
      <c r="K26" s="16">
        <f>'Journal Entries'!A200</f>
        <v>42863</v>
      </c>
      <c r="L26" s="17" t="str">
        <f>'Journal Entries'!B200</f>
        <v>Bank</v>
      </c>
      <c r="M26" s="18">
        <f>'Journal Entries'!C200</f>
        <v>75</v>
      </c>
    </row>
    <row r="27" spans="1:13" x14ac:dyDescent="0.25">
      <c r="A27" s="15">
        <f>'Journal Entries'!A$197</f>
        <v>42862</v>
      </c>
      <c r="B27" s="15" t="str">
        <f>'Journal Entries'!B$198</f>
        <v>Services Revenue</v>
      </c>
      <c r="C27" s="8">
        <v>200</v>
      </c>
      <c r="D27" s="15">
        <f>'Journal Entries'!A$185</f>
        <v>42856</v>
      </c>
      <c r="E27" s="15" t="str">
        <f>'Journal Entries'!B$185</f>
        <v>Intangible assets</v>
      </c>
      <c r="F27" s="8">
        <v>355</v>
      </c>
      <c r="H27" s="15"/>
      <c r="I27" s="15"/>
      <c r="J27" s="8"/>
      <c r="K27" s="16">
        <f>'Journal Entries'!A212</f>
        <v>42875</v>
      </c>
      <c r="L27" s="17" t="str">
        <f>'Journal Entries'!B212</f>
        <v>Bank</v>
      </c>
      <c r="M27" s="18">
        <f>'Journal Entries'!C212</f>
        <v>625</v>
      </c>
    </row>
    <row r="28" spans="1:13" x14ac:dyDescent="0.25">
      <c r="A28" s="15">
        <f>'Journal Entries'!A$200</f>
        <v>42863</v>
      </c>
      <c r="B28" s="15" t="str">
        <f>'Journal Entries'!B$201</f>
        <v>Services Revenue</v>
      </c>
      <c r="C28" s="8">
        <v>75</v>
      </c>
      <c r="D28" s="15">
        <f>'Journal Entries'!A$203</f>
        <v>42865</v>
      </c>
      <c r="E28" s="15" t="str">
        <f>'Journal Entries'!B$203</f>
        <v>Website Expenses</v>
      </c>
      <c r="F28" s="8">
        <v>18</v>
      </c>
      <c r="H28" s="15"/>
      <c r="I28" s="15"/>
      <c r="J28" s="15"/>
      <c r="K28" s="16">
        <f>'Journal Entries'!A215</f>
        <v>42877</v>
      </c>
      <c r="L28" s="17" t="str">
        <f>'Journal Entries'!B215</f>
        <v>Bank</v>
      </c>
      <c r="M28" s="18">
        <f>'Journal Entries'!C215</f>
        <v>1750</v>
      </c>
    </row>
    <row r="29" spans="1:13" x14ac:dyDescent="0.25">
      <c r="A29" s="15">
        <f>'Journal Entries'!A$212</f>
        <v>42875</v>
      </c>
      <c r="B29" s="15" t="str">
        <f>'Journal Entries'!B$213</f>
        <v>Services Revenue</v>
      </c>
      <c r="C29" s="8">
        <v>625</v>
      </c>
      <c r="D29" s="15">
        <f>'Journal Entries'!$A$209</f>
        <v>42875</v>
      </c>
      <c r="E29" s="15" t="str">
        <f>'Journal Entries'!$B$209</f>
        <v>Sales tax Liability</v>
      </c>
      <c r="F29" s="8">
        <f>'Journal Entries'!$C$209</f>
        <v>40</v>
      </c>
      <c r="H29" s="15"/>
      <c r="I29" s="15"/>
      <c r="J29" s="15"/>
      <c r="K29" s="16">
        <f>'Journal Entries'!A243</f>
        <v>42899</v>
      </c>
      <c r="L29" s="17" t="str">
        <f>'Journal Entries'!B243</f>
        <v>Bank</v>
      </c>
      <c r="M29" s="18">
        <f>'Journal Entries'!C243</f>
        <v>1525</v>
      </c>
    </row>
    <row r="30" spans="1:13" x14ac:dyDescent="0.25">
      <c r="A30" s="15">
        <f>'Journal Entries'!A$215</f>
        <v>42877</v>
      </c>
      <c r="B30" s="15" t="str">
        <f>'Journal Entries'!B$216</f>
        <v>Services Revenue</v>
      </c>
      <c r="C30" s="8">
        <f>'Journal Entries'!C$215</f>
        <v>1750</v>
      </c>
      <c r="D30" s="15">
        <f>'Journal Entries'!A$228</f>
        <v>42887</v>
      </c>
      <c r="E30" s="15" t="str">
        <f>'Journal Entries'!B$228</f>
        <v>Warehouse Utilities expenses</v>
      </c>
      <c r="F30" s="8">
        <f>'Journal Entries'!C$228</f>
        <v>100</v>
      </c>
      <c r="H30" s="15"/>
      <c r="I30" s="15"/>
      <c r="J30" s="15"/>
      <c r="K30" s="16">
        <f>'Journal Entries'!A246</f>
        <v>42900</v>
      </c>
      <c r="L30" s="17" t="str">
        <f>'Journal Entries'!B246</f>
        <v>Bank</v>
      </c>
      <c r="M30" s="18">
        <f>'Journal Entries'!C246</f>
        <v>150</v>
      </c>
    </row>
    <row r="31" spans="1:13" x14ac:dyDescent="0.25">
      <c r="A31" s="15">
        <f>'Journal Entries'!A$218</f>
        <v>42886</v>
      </c>
      <c r="B31" s="15" t="str">
        <f>'Journal Entries'!B$219</f>
        <v>Accounts Receivable</v>
      </c>
      <c r="C31" s="8">
        <v>300</v>
      </c>
      <c r="D31" s="15">
        <f>'Journal Entries'!A$234</f>
        <v>42896</v>
      </c>
      <c r="E31" s="15" t="str">
        <f>'Journal Entries'!B$234</f>
        <v>Website Expenses</v>
      </c>
      <c r="F31" s="8">
        <v>18</v>
      </c>
      <c r="H31" s="15"/>
      <c r="I31" s="15"/>
      <c r="J31" s="15"/>
      <c r="K31" s="16">
        <f>'Journal Entries'!A252</f>
        <v>42902</v>
      </c>
      <c r="L31" s="17" t="str">
        <f>'Journal Entries'!B252</f>
        <v>Accounts Receivable</v>
      </c>
      <c r="M31" s="18">
        <f>'Journal Entries'!C252</f>
        <v>450</v>
      </c>
    </row>
    <row r="32" spans="1:13" x14ac:dyDescent="0.25">
      <c r="A32" s="15">
        <f>'Journal Entries'!A$243</f>
        <v>42899</v>
      </c>
      <c r="B32" s="15" t="str">
        <f>'Journal Entries'!B$244</f>
        <v>Services Revenue</v>
      </c>
      <c r="C32" s="8">
        <f>'Journal Entries'!C$243</f>
        <v>1525</v>
      </c>
      <c r="D32" s="15">
        <f>'Journal Entries'!A$249</f>
        <v>42901</v>
      </c>
      <c r="E32" s="15" t="str">
        <f>'Journal Entries'!B$249</f>
        <v>Printing &amp; Stationary expenses</v>
      </c>
      <c r="F32" s="8">
        <f>'Journal Entries'!C$249</f>
        <v>250</v>
      </c>
      <c r="H32" s="15"/>
      <c r="I32" s="15"/>
      <c r="J32" s="15"/>
      <c r="K32" s="16">
        <f>'Journal Entries'!A259</f>
        <v>42904</v>
      </c>
      <c r="L32" s="17" t="str">
        <f>'Journal Entries'!B259</f>
        <v>Bank</v>
      </c>
      <c r="M32" s="18">
        <f>'Journal Entries'!C259</f>
        <v>1375</v>
      </c>
    </row>
    <row r="33" spans="1:13" x14ac:dyDescent="0.25">
      <c r="A33" s="15">
        <f>'Journal Entries'!A$246</f>
        <v>42900</v>
      </c>
      <c r="B33" s="15" t="str">
        <f>'Journal Entries'!B$247</f>
        <v>Services Revenue</v>
      </c>
      <c r="C33" s="8">
        <f>'Journal Entries'!C$246</f>
        <v>150</v>
      </c>
      <c r="D33" s="15">
        <f>'Journal Entries'!A$255</f>
        <v>42904</v>
      </c>
      <c r="E33" s="15" t="str">
        <f>'Journal Entries'!B$255</f>
        <v>Accounts Payable</v>
      </c>
      <c r="F33" s="8">
        <f>'Journal Entries'!D$256</f>
        <v>784</v>
      </c>
      <c r="H33" s="15"/>
      <c r="I33" s="15"/>
      <c r="J33" s="15"/>
      <c r="K33" s="16">
        <f>'Journal Entries'!A265</f>
        <v>42906</v>
      </c>
      <c r="L33" s="17" t="str">
        <f>'Journal Entries'!B265</f>
        <v>Bank</v>
      </c>
      <c r="M33" s="18">
        <f>'Journal Entries'!C265</f>
        <v>1675</v>
      </c>
    </row>
    <row r="34" spans="1:13" x14ac:dyDescent="0.25">
      <c r="A34" s="15">
        <f>'Journal Entries'!A$259</f>
        <v>42904</v>
      </c>
      <c r="B34" s="15" t="str">
        <f>'Journal Entries'!B$260</f>
        <v>Services Revenue</v>
      </c>
      <c r="C34" s="8">
        <f>'Journal Entries'!C$259</f>
        <v>1375</v>
      </c>
      <c r="D34" s="15">
        <f>'Journal Entries'!A$262</f>
        <v>42906</v>
      </c>
      <c r="E34" s="15" t="str">
        <f>'Journal Entries'!B$262</f>
        <v>Sales tax Liability</v>
      </c>
      <c r="F34" s="8">
        <f>'Journal Entries'!C$262</f>
        <v>50</v>
      </c>
      <c r="H34" s="15"/>
      <c r="I34" s="15"/>
      <c r="J34" s="15"/>
      <c r="K34" s="16">
        <f>'Journal Entries'!A294</f>
        <v>42926</v>
      </c>
      <c r="L34" s="17" t="str">
        <f>'Journal Entries'!B294</f>
        <v>Bank</v>
      </c>
      <c r="M34" s="18">
        <f>'Journal Entries'!C294</f>
        <v>1800</v>
      </c>
    </row>
    <row r="35" spans="1:13" x14ac:dyDescent="0.25">
      <c r="A35" s="15">
        <f>'Journal Entries'!A$265</f>
        <v>42906</v>
      </c>
      <c r="B35" s="15" t="str">
        <f>'Journal Entries'!B$266</f>
        <v>Services Revenue</v>
      </c>
      <c r="C35" s="8">
        <f>'Journal Entries'!C$265</f>
        <v>1675</v>
      </c>
      <c r="D35" s="15">
        <f>'Journal Entries'!A$281</f>
        <v>42917</v>
      </c>
      <c r="E35" s="15" t="str">
        <f>'Journal Entries'!B$281</f>
        <v>Warehouse Utilities expenses</v>
      </c>
      <c r="F35" s="8">
        <f>'Journal Entries'!C$281</f>
        <v>100</v>
      </c>
      <c r="H35" s="15"/>
      <c r="I35" s="15"/>
      <c r="J35" s="15"/>
      <c r="K35" s="16">
        <f>'Journal Entries'!A297</f>
        <v>42927</v>
      </c>
      <c r="L35" s="17" t="str">
        <f>'Journal Entries'!B297</f>
        <v>Accounts receivable</v>
      </c>
      <c r="M35" s="18">
        <f>'Journal Entries'!C297</f>
        <v>300</v>
      </c>
    </row>
    <row r="36" spans="1:13" x14ac:dyDescent="0.25">
      <c r="A36" s="15">
        <f>'Journal Entries'!A$271</f>
        <v>42915</v>
      </c>
      <c r="B36" s="15" t="str">
        <f>'Journal Entries'!B$272</f>
        <v>Unearned Revenue</v>
      </c>
      <c r="C36" s="8">
        <f>'Journal Entries'!C$271</f>
        <v>750</v>
      </c>
      <c r="D36" s="15">
        <f>'Journal Entries'!A$284</f>
        <v>42917</v>
      </c>
      <c r="E36" s="15" t="str">
        <f>'Journal Entries'!B$284</f>
        <v>Rent Expense</v>
      </c>
      <c r="F36" s="8">
        <f>'Journal Entries'!C$284</f>
        <v>700</v>
      </c>
      <c r="H36" s="15"/>
      <c r="I36" s="15"/>
      <c r="J36" s="15"/>
      <c r="K36" s="16">
        <f>'Journal Entries'!A307</f>
        <v>42929</v>
      </c>
      <c r="L36" s="17" t="str">
        <f>'Journal Entries'!B307</f>
        <v>Bank</v>
      </c>
      <c r="M36" s="18">
        <f>'Journal Entries'!C307</f>
        <v>100</v>
      </c>
    </row>
    <row r="37" spans="1:13" x14ac:dyDescent="0.25">
      <c r="A37" s="15">
        <f>'Journal Entries'!A$294</f>
        <v>42926</v>
      </c>
      <c r="B37" s="15" t="str">
        <f>'Journal Entries'!B$295</f>
        <v>Services Revenue</v>
      </c>
      <c r="C37" s="8">
        <f>'Journal Entries'!C$294</f>
        <v>1800</v>
      </c>
      <c r="E37" s="15" t="str">
        <f>'Journal Entries'!B$285</f>
        <v>Prepaid Rent</v>
      </c>
      <c r="F37" s="8">
        <f>'Journal Entries'!C$285</f>
        <v>1400</v>
      </c>
      <c r="H37" s="15"/>
      <c r="I37" s="15"/>
      <c r="J37" s="15"/>
      <c r="K37" s="16">
        <f>'Journal Entries'!A310</f>
        <v>42933</v>
      </c>
      <c r="L37" s="17" t="str">
        <f>'Journal Entries'!B310</f>
        <v>Unearned Revenue</v>
      </c>
      <c r="M37" s="18">
        <f>'Journal Entries'!C310</f>
        <v>150</v>
      </c>
    </row>
    <row r="38" spans="1:13" x14ac:dyDescent="0.25">
      <c r="A38" s="15">
        <f>'Journal Entries'!A$304</f>
        <v>42928</v>
      </c>
      <c r="B38" s="15" t="str">
        <f>'Journal Entries'!B$305</f>
        <v>Accounts receivable</v>
      </c>
      <c r="C38" s="8">
        <f>'Journal Entries'!C$304</f>
        <v>450</v>
      </c>
      <c r="D38" s="15">
        <f>'Journal Entries'!A$288</f>
        <v>42921</v>
      </c>
      <c r="E38" s="15" t="str">
        <f>'Journal Entries'!B$288</f>
        <v>Printing &amp; Stationary expenses</v>
      </c>
      <c r="F38" s="8">
        <f>'Journal Entries'!C$288</f>
        <v>50</v>
      </c>
      <c r="H38" s="15"/>
      <c r="I38" s="15"/>
      <c r="J38" s="15"/>
      <c r="K38" s="16">
        <f>'Journal Entries'!A313</f>
        <v>42934</v>
      </c>
      <c r="L38" s="17" t="str">
        <f>'Journal Entries'!B313</f>
        <v>Accounts Receivable</v>
      </c>
      <c r="M38" s="18">
        <f>'Journal Entries'!C313</f>
        <v>250</v>
      </c>
    </row>
    <row r="39" spans="1:13" x14ac:dyDescent="0.25">
      <c r="A39" s="15">
        <f>'Journal Entries'!A$307</f>
        <v>42929</v>
      </c>
      <c r="B39" s="15" t="str">
        <f>'Journal Entries'!B$308</f>
        <v>Services Revenue</v>
      </c>
      <c r="C39" s="8">
        <f>'Journal Entries'!C$307</f>
        <v>100</v>
      </c>
      <c r="D39" s="15">
        <f>'Journal Entries'!A$291</f>
        <v>42926</v>
      </c>
      <c r="E39" s="15" t="str">
        <f>'Journal Entries'!B$291</f>
        <v>Website Expenses</v>
      </c>
      <c r="F39" s="8">
        <f>'Journal Entries'!C$291</f>
        <v>18</v>
      </c>
      <c r="H39" s="15"/>
      <c r="I39" s="15"/>
      <c r="J39" s="15"/>
      <c r="K39" s="16">
        <f>'Journal Entries'!A319</f>
        <v>42943</v>
      </c>
      <c r="L39" s="17" t="str">
        <f>'Journal Entries'!B319</f>
        <v>Bank</v>
      </c>
      <c r="M39" s="18">
        <f>'Journal Entries'!C319</f>
        <v>1450</v>
      </c>
    </row>
    <row r="40" spans="1:13" x14ac:dyDescent="0.25">
      <c r="A40" s="15">
        <f>'Journal Entries'!A$319</f>
        <v>42943</v>
      </c>
      <c r="B40" s="15" t="str">
        <f>'Journal Entries'!B$320</f>
        <v>Services Revenue</v>
      </c>
      <c r="C40" s="8">
        <f>'Journal Entries'!C$319</f>
        <v>1450</v>
      </c>
      <c r="D40" s="15">
        <f>'Journal Entries'!A$300</f>
        <v>42927</v>
      </c>
      <c r="E40" s="15" t="str">
        <f>'Journal Entries'!B$300</f>
        <v>Telephone Expenses</v>
      </c>
      <c r="F40" s="8">
        <f>'Journal Entries'!C$300</f>
        <v>50</v>
      </c>
      <c r="H40" s="15"/>
      <c r="I40" s="15"/>
      <c r="J40" s="15"/>
      <c r="K40" s="16">
        <f>'Journal Entries'!A322</f>
        <v>42944</v>
      </c>
      <c r="L40" s="17" t="str">
        <f>'Journal Entries'!B322</f>
        <v>Bank</v>
      </c>
      <c r="M40" s="18">
        <f>'Journal Entries'!C322</f>
        <v>150</v>
      </c>
    </row>
    <row r="41" spans="1:13" x14ac:dyDescent="0.25">
      <c r="A41" s="15">
        <f>'Journal Entries'!A$322</f>
        <v>42944</v>
      </c>
      <c r="B41" s="15" t="str">
        <f>'Journal Entries'!B$323</f>
        <v>Services Revenue</v>
      </c>
      <c r="C41" s="8">
        <f>'Journal Entries'!C$322</f>
        <v>150</v>
      </c>
      <c r="E41" s="15" t="str">
        <f>'Journal Entries'!B$301</f>
        <v>Pre Paid Telephone Expenses</v>
      </c>
      <c r="F41" s="8">
        <f>'Journal Entries'!C$301</f>
        <v>100</v>
      </c>
      <c r="H41" s="15"/>
      <c r="I41" s="15"/>
      <c r="J41" s="15"/>
      <c r="K41" s="16">
        <f>'Journal Entries'!A325</f>
        <v>42945</v>
      </c>
      <c r="L41" s="17" t="str">
        <f>'Journal Entries'!B325</f>
        <v>Unearned Revenue</v>
      </c>
      <c r="M41" s="18">
        <f>'Journal Entries'!C325</f>
        <v>150</v>
      </c>
    </row>
    <row r="42" spans="1:13" x14ac:dyDescent="0.25">
      <c r="A42" s="15">
        <f>'Journal Entries'!A$328</f>
        <v>42946</v>
      </c>
      <c r="B42" s="15" t="str">
        <f>'Journal Entries'!B$329</f>
        <v>Accounts Receivable</v>
      </c>
      <c r="C42" s="8">
        <f>'Journal Entries'!C$328</f>
        <v>550</v>
      </c>
      <c r="D42" s="15">
        <f>'Journal Entries'!A$316</f>
        <v>42936</v>
      </c>
      <c r="E42" s="15" t="str">
        <f>'Journal Entries'!B$316</f>
        <v>Sales tax liability</v>
      </c>
      <c r="F42" s="8">
        <f>'Journal Entries'!C$316</f>
        <v>45</v>
      </c>
      <c r="H42" s="15"/>
      <c r="I42" s="15"/>
      <c r="J42" s="15"/>
      <c r="K42" s="16">
        <f>'Journal Entries'!A347</f>
        <v>42949</v>
      </c>
      <c r="L42" s="17" t="str">
        <f>'Journal Entries'!B347</f>
        <v>Bank</v>
      </c>
      <c r="M42" s="18">
        <f>'Journal Entries'!C347</f>
        <v>1350</v>
      </c>
    </row>
    <row r="43" spans="1:13" x14ac:dyDescent="0.25">
      <c r="A43" s="15">
        <f>'Journal Entries'!A$344</f>
        <v>42948</v>
      </c>
      <c r="B43" s="15" t="str">
        <f>'Journal Entries'!B$345</f>
        <v>Unearned Revenue</v>
      </c>
      <c r="C43" s="8">
        <f>'Journal Entries'!C$344</f>
        <v>600</v>
      </c>
      <c r="D43" s="15">
        <f>'Journal Entries'!A$338</f>
        <v>42948</v>
      </c>
      <c r="E43" s="15" t="str">
        <f>'Journal Entries'!B$338</f>
        <v>Warehouse Utilities expenses</v>
      </c>
      <c r="F43" s="8">
        <f>'Journal Entries'!C$338</f>
        <v>100</v>
      </c>
      <c r="H43" s="15"/>
      <c r="I43" s="15"/>
      <c r="J43" s="15"/>
      <c r="K43" s="16">
        <f>'Journal Entries'!A368</f>
        <v>42968</v>
      </c>
      <c r="L43" s="17" t="str">
        <f>'Journal Entries'!B368</f>
        <v>Bank</v>
      </c>
      <c r="M43" s="18">
        <f>'Journal Entries'!C368</f>
        <v>2200</v>
      </c>
    </row>
    <row r="44" spans="1:13" x14ac:dyDescent="0.25">
      <c r="A44" s="15">
        <f>'Journal Entries'!A$347</f>
        <v>42949</v>
      </c>
      <c r="B44" s="15" t="str">
        <f>'Journal Entries'!B$348</f>
        <v>Services Revenue</v>
      </c>
      <c r="C44" s="8">
        <f>'Journal Entries'!C$347</f>
        <v>1350</v>
      </c>
      <c r="D44" s="15">
        <f>'Journal Entries'!A$356</f>
        <v>42957</v>
      </c>
      <c r="E44" s="15" t="str">
        <f>'Journal Entries'!B$356</f>
        <v>Website Expenses</v>
      </c>
      <c r="F44" s="8">
        <f>'Journal Entries'!C$356</f>
        <v>18</v>
      </c>
      <c r="H44" s="15"/>
      <c r="I44" s="15"/>
      <c r="J44" s="15"/>
      <c r="K44" s="16">
        <f>'Journal Entries'!A390</f>
        <v>42989</v>
      </c>
      <c r="L44" s="17" t="str">
        <f>'Journal Entries'!B390</f>
        <v>Bank</v>
      </c>
      <c r="M44" s="18">
        <f>'Journal Entries'!C390</f>
        <v>1885</v>
      </c>
    </row>
    <row r="45" spans="1:13" x14ac:dyDescent="0.25">
      <c r="A45" s="15">
        <f>'Journal Entries'!A$368</f>
        <v>42968</v>
      </c>
      <c r="B45" s="15" t="str">
        <f>'Journal Entries'!B$369</f>
        <v>Services Revenue</v>
      </c>
      <c r="C45" s="8">
        <f>'Journal Entries'!C$368</f>
        <v>2200</v>
      </c>
      <c r="D45" s="15">
        <f>'Journal Entries'!A$365</f>
        <v>42967</v>
      </c>
      <c r="E45" s="15" t="str">
        <f>'Journal Entries'!B$365</f>
        <v>Sales tax Liability</v>
      </c>
      <c r="F45" s="8">
        <f>'Journal Entries'!C$365</f>
        <v>50</v>
      </c>
      <c r="H45" s="15"/>
      <c r="I45" s="15"/>
      <c r="J45" s="15"/>
      <c r="K45" s="16">
        <f>'Journal Entries'!A396</f>
        <v>42991</v>
      </c>
      <c r="L45" s="17" t="str">
        <f>'Journal Entries'!B396</f>
        <v>Accounts Receivable</v>
      </c>
      <c r="M45" s="18">
        <f>'Journal Entries'!C396</f>
        <v>500</v>
      </c>
    </row>
    <row r="46" spans="1:13" x14ac:dyDescent="0.25">
      <c r="A46" s="15">
        <f>'Journal Entries'!A$390</f>
        <v>42989</v>
      </c>
      <c r="B46" s="15" t="str">
        <f>'Journal Entries'!B$391</f>
        <v>Services Revenue</v>
      </c>
      <c r="C46" s="8">
        <f>'Journal Entries'!C$390</f>
        <v>1885</v>
      </c>
      <c r="D46" s="15">
        <f>'Journal Entries'!A$381</f>
        <v>42979</v>
      </c>
      <c r="E46" s="15" t="str">
        <f>'Journal Entries'!B$381</f>
        <v>Warehouse Utilities expenses</v>
      </c>
      <c r="F46" s="8">
        <f>'Journal Entries'!C$381</f>
        <v>100</v>
      </c>
      <c r="H46" s="15"/>
      <c r="I46" s="15"/>
      <c r="J46" s="15"/>
      <c r="K46" s="16">
        <f>'Journal Entries'!A402</f>
        <v>42993</v>
      </c>
      <c r="L46" s="17" t="str">
        <f>'Journal Entries'!B402</f>
        <v>Bank</v>
      </c>
      <c r="M46" s="18">
        <f>'Journal Entries'!C402</f>
        <v>1200</v>
      </c>
    </row>
    <row r="47" spans="1:13" x14ac:dyDescent="0.25">
      <c r="A47" s="15">
        <f>'Journal Entries'!A$399</f>
        <v>42992</v>
      </c>
      <c r="B47" s="15" t="str">
        <f>'Journal Entries'!B$400</f>
        <v>Accounts Receivable</v>
      </c>
      <c r="C47" s="8">
        <f>'Journal Entries'!C$399</f>
        <v>250</v>
      </c>
      <c r="D47" s="15">
        <f>'Journal Entries'!A$387</f>
        <v>42988</v>
      </c>
      <c r="E47" s="15" t="str">
        <f>'Journal Entries'!B$387</f>
        <v>Website Expenses</v>
      </c>
      <c r="F47" s="8">
        <f>'Journal Entries'!C$387</f>
        <v>18</v>
      </c>
      <c r="H47" s="15"/>
      <c r="I47" s="15"/>
      <c r="J47" s="15"/>
      <c r="K47" s="16">
        <f>'Journal Entries'!A405</f>
        <v>42994</v>
      </c>
      <c r="L47" s="17" t="str">
        <f>'Journal Entries'!B405</f>
        <v>Bank</v>
      </c>
      <c r="M47" s="18">
        <f>'Journal Entries'!C405</f>
        <v>100</v>
      </c>
    </row>
    <row r="48" spans="1:13" x14ac:dyDescent="0.25">
      <c r="A48" s="15">
        <f>'Journal Entries'!A$402</f>
        <v>42993</v>
      </c>
      <c r="B48" s="15" t="str">
        <f>'Journal Entries'!B$403</f>
        <v>Services Revenue</v>
      </c>
      <c r="C48" s="8">
        <f>'Journal Entries'!C$402</f>
        <v>1200</v>
      </c>
      <c r="D48" s="15">
        <f>'Journal Entries'!A$411</f>
        <v>42998</v>
      </c>
      <c r="E48" s="15" t="str">
        <f>'Journal Entries'!B$411</f>
        <v>Sales tax liability</v>
      </c>
      <c r="F48" s="8">
        <f>'Journal Entries'!C$411</f>
        <v>40</v>
      </c>
      <c r="H48" s="15"/>
      <c r="I48" s="15"/>
      <c r="J48" s="15"/>
      <c r="K48" s="16">
        <f>'Journal Entries'!A408</f>
        <v>42997</v>
      </c>
      <c r="L48" s="17" t="str">
        <f>'Journal Entries'!B408</f>
        <v>Bank</v>
      </c>
      <c r="M48" s="18">
        <f>'Journal Entries'!C408</f>
        <v>75</v>
      </c>
    </row>
    <row r="49" spans="1:13" x14ac:dyDescent="0.25">
      <c r="A49" s="15">
        <f>'Journal Entries'!A$405</f>
        <v>42994</v>
      </c>
      <c r="B49" s="15" t="str">
        <f>'Journal Entries'!B$406</f>
        <v>Services Revenue</v>
      </c>
      <c r="C49" s="8">
        <f>'Journal Entries'!C$405</f>
        <v>100</v>
      </c>
      <c r="D49" s="15">
        <f>'Journal Entries'!A$430</f>
        <v>43009</v>
      </c>
      <c r="E49" s="15" t="str">
        <f>'Journal Entries'!B$430</f>
        <v>Warehouse Utilities expenses</v>
      </c>
      <c r="F49" s="8">
        <f>'Journal Entries'!C$430</f>
        <v>100</v>
      </c>
      <c r="H49" s="15"/>
      <c r="I49" s="15"/>
      <c r="J49" s="15"/>
      <c r="K49" s="16">
        <f>'Journal Entries'!A414</f>
        <v>42998</v>
      </c>
      <c r="L49" s="17" t="str">
        <f>'Journal Entries'!B414</f>
        <v>Bank</v>
      </c>
      <c r="M49" s="18">
        <f>'Journal Entries'!C414</f>
        <v>2650</v>
      </c>
    </row>
    <row r="50" spans="1:13" x14ac:dyDescent="0.25">
      <c r="A50" s="15">
        <f>'Journal Entries'!A$408</f>
        <v>42997</v>
      </c>
      <c r="B50" s="15" t="str">
        <f>'Journal Entries'!B$409</f>
        <v>Services Revenue</v>
      </c>
      <c r="C50" s="8">
        <f>'Journal Entries'!C$408</f>
        <v>75</v>
      </c>
      <c r="D50" s="15">
        <f>'Journal Entries'!A$433</f>
        <v>43009</v>
      </c>
      <c r="E50" s="15" t="str">
        <f>'Journal Entries'!B$433</f>
        <v>Rent Expense</v>
      </c>
      <c r="F50" s="8">
        <f>'Journal Entries'!C$433</f>
        <v>700</v>
      </c>
      <c r="H50" s="15"/>
      <c r="I50" s="15"/>
      <c r="J50" s="15"/>
      <c r="K50" s="16">
        <f>'Journal Entries'!A437</f>
        <v>43010</v>
      </c>
      <c r="L50" s="17" t="str">
        <f>'Journal Entries'!B437</f>
        <v>Bank</v>
      </c>
      <c r="M50" s="18">
        <f>'Journal Entries'!C437</f>
        <v>3800</v>
      </c>
    </row>
    <row r="51" spans="1:13" x14ac:dyDescent="0.25">
      <c r="A51" s="15">
        <f>'Journal Entries'!A$414</f>
        <v>42998</v>
      </c>
      <c r="B51" s="15" t="str">
        <f>'Journal Entries'!B$415</f>
        <v>Services Revenue</v>
      </c>
      <c r="C51" s="8">
        <f>'Journal Entries'!C$414</f>
        <v>2650</v>
      </c>
      <c r="E51" s="15" t="str">
        <f>'Journal Entries'!B$434</f>
        <v>Prepaid Rent</v>
      </c>
      <c r="F51" s="8">
        <f>'Journal Entries'!C$434</f>
        <v>1400</v>
      </c>
      <c r="H51" s="15"/>
      <c r="I51" s="15"/>
      <c r="J51" s="15"/>
      <c r="K51" s="16">
        <f>'Journal Entries'!A456</f>
        <v>43023</v>
      </c>
      <c r="L51" s="17" t="str">
        <f>'Journal Entries'!B456</f>
        <v>Bank</v>
      </c>
      <c r="M51" s="18">
        <f>'Journal Entries'!C456</f>
        <v>2800</v>
      </c>
    </row>
    <row r="52" spans="1:13" x14ac:dyDescent="0.25">
      <c r="A52" s="15">
        <f>'Journal Entries'!A$420</f>
        <v>43008</v>
      </c>
      <c r="B52" s="15" t="str">
        <f>'Journal Entries'!B$421</f>
        <v>Accounts Receivable</v>
      </c>
      <c r="C52" s="8">
        <f>'Journal Entries'!C$420</f>
        <v>650</v>
      </c>
      <c r="D52" s="15">
        <f>'Journal Entries'!A$446</f>
        <v>43018</v>
      </c>
      <c r="E52" s="15" t="str">
        <f>'Journal Entries'!B$446</f>
        <v>Website Expenses</v>
      </c>
      <c r="F52" s="8">
        <f>'Journal Entries'!C$446</f>
        <v>18</v>
      </c>
      <c r="H52" s="15"/>
      <c r="I52" s="15"/>
      <c r="J52" s="15"/>
      <c r="K52" s="16">
        <f>'Journal Entries'!A462</f>
        <v>43029</v>
      </c>
      <c r="L52" s="17" t="str">
        <f>'Journal Entries'!B462</f>
        <v>Bank</v>
      </c>
      <c r="M52" s="18">
        <f>'Journal Entries'!C462</f>
        <v>75</v>
      </c>
    </row>
    <row r="53" spans="1:13" x14ac:dyDescent="0.25">
      <c r="A53" s="15">
        <f>'Journal Entries'!A$437</f>
        <v>43010</v>
      </c>
      <c r="B53" s="15" t="str">
        <f>'Journal Entries'!B$438</f>
        <v>Services Revenue</v>
      </c>
      <c r="C53" s="8">
        <f>'Journal Entries'!C$437</f>
        <v>3800</v>
      </c>
      <c r="D53" s="15">
        <f>'Journal Entries'!A$449</f>
        <v>43019</v>
      </c>
      <c r="E53" s="15" t="str">
        <f>'Journal Entries'!B$449</f>
        <v>Telephone Expenses</v>
      </c>
      <c r="F53" s="8">
        <f>'Journal Entries'!C$449</f>
        <v>50</v>
      </c>
      <c r="H53" s="15"/>
      <c r="I53" s="15"/>
      <c r="J53" s="15"/>
      <c r="K53" s="16">
        <f>'Journal Entries'!A465</f>
        <v>43030</v>
      </c>
      <c r="L53" s="17" t="str">
        <f>'Journal Entries'!B465</f>
        <v>Bank</v>
      </c>
      <c r="M53" s="18">
        <f>'Journal Entries'!C465</f>
        <v>2075</v>
      </c>
    </row>
    <row r="54" spans="1:13" x14ac:dyDescent="0.25">
      <c r="A54" s="15">
        <f>'Journal Entries'!A$440</f>
        <v>43011</v>
      </c>
      <c r="B54" s="15" t="str">
        <f>'Journal Entries'!B$441</f>
        <v>Unearned Revenue</v>
      </c>
      <c r="C54" s="8">
        <f>'Journal Entries'!C$440</f>
        <v>600</v>
      </c>
      <c r="E54" s="15" t="str">
        <f>'Journal Entries'!B$450</f>
        <v>Pre Paid Telephone Expenses</v>
      </c>
      <c r="F54" s="8">
        <f>'Journal Entries'!C$450</f>
        <v>100</v>
      </c>
      <c r="H54" s="15"/>
      <c r="I54" s="15"/>
      <c r="J54" s="15"/>
      <c r="K54" s="16">
        <f>'Journal Entries'!A484</f>
        <v>43048</v>
      </c>
      <c r="L54" s="17" t="str">
        <f>'Journal Entries'!B484</f>
        <v>Bank</v>
      </c>
      <c r="M54" s="18">
        <f>'Journal Entries'!C484</f>
        <v>3550</v>
      </c>
    </row>
    <row r="55" spans="1:13" x14ac:dyDescent="0.25">
      <c r="A55" s="15">
        <f>'Journal Entries'!A$456</f>
        <v>43023</v>
      </c>
      <c r="B55" s="15" t="str">
        <f>'Journal Entries'!B$457</f>
        <v>Services Revenue</v>
      </c>
      <c r="C55" s="8">
        <f>'Journal Entries'!C$456</f>
        <v>2800</v>
      </c>
      <c r="D55" s="15">
        <f>'Journal Entries'!A$459</f>
        <v>43028</v>
      </c>
      <c r="E55" s="15" t="str">
        <f>'Journal Entries'!B$459</f>
        <v>Sales tax liability</v>
      </c>
      <c r="F55" s="8">
        <f>'Journal Entries'!C$459</f>
        <v>25</v>
      </c>
      <c r="H55" s="15"/>
      <c r="I55" s="15"/>
      <c r="J55" s="15"/>
      <c r="K55" s="16">
        <f>'Journal Entries'!A496</f>
        <v>43060</v>
      </c>
      <c r="L55" s="17" t="str">
        <f>'Journal Entries'!B496</f>
        <v>Bank</v>
      </c>
      <c r="M55" s="18">
        <f>'Journal Entries'!C496</f>
        <v>1425</v>
      </c>
    </row>
    <row r="56" spans="1:13" x14ac:dyDescent="0.25">
      <c r="A56" s="15">
        <f>'Journal Entries'!A$462</f>
        <v>43029</v>
      </c>
      <c r="B56" s="15" t="str">
        <f>'Journal Entries'!B$463</f>
        <v>Services Revenue</v>
      </c>
      <c r="C56" s="8">
        <f>'Journal Entries'!C$462</f>
        <v>75</v>
      </c>
      <c r="D56" s="15">
        <f>'Journal Entries'!A$478</f>
        <v>43040</v>
      </c>
      <c r="E56" s="15" t="str">
        <f>'Journal Entries'!B$478</f>
        <v>Warehouse Utilities expenses</v>
      </c>
      <c r="F56" s="8">
        <f>'Journal Entries'!C$478</f>
        <v>100</v>
      </c>
      <c r="H56" s="15"/>
      <c r="I56" s="15"/>
      <c r="J56" s="15"/>
      <c r="K56" s="16">
        <f>'Journal Entries'!A499</f>
        <v>43061</v>
      </c>
      <c r="L56" s="17" t="str">
        <f>'Journal Entries'!B499</f>
        <v>Accounts receivable</v>
      </c>
      <c r="M56" s="18">
        <f>'Journal Entries'!C499</f>
        <v>400</v>
      </c>
    </row>
    <row r="57" spans="1:13" x14ac:dyDescent="0.25">
      <c r="A57" s="15">
        <f>'Journal Entries'!A$465</f>
        <v>43030</v>
      </c>
      <c r="B57" s="15" t="str">
        <f>'Journal Entries'!B$466</f>
        <v>Services Revenue</v>
      </c>
      <c r="C57" s="8">
        <f>'Journal Entries'!C$465</f>
        <v>2075</v>
      </c>
      <c r="D57" s="15">
        <f>'Journal Entries'!A$487</f>
        <v>43049</v>
      </c>
      <c r="E57" s="15" t="str">
        <f>'Journal Entries'!B$487</f>
        <v>Website Expenses</v>
      </c>
      <c r="F57" s="8">
        <f>'Journal Entries'!C$487</f>
        <v>18</v>
      </c>
      <c r="H57" s="15"/>
      <c r="I57" s="15"/>
      <c r="J57" s="15"/>
      <c r="K57" s="16">
        <f>'Journal Entries'!A505</f>
        <v>43065</v>
      </c>
      <c r="L57" s="17" t="str">
        <f>'Journal Entries'!B505</f>
        <v>Accounts receivable</v>
      </c>
      <c r="M57" s="18">
        <f>'Journal Entries'!C505</f>
        <v>200</v>
      </c>
    </row>
    <row r="58" spans="1:13" x14ac:dyDescent="0.25">
      <c r="A58" s="15">
        <f>'Journal Entries'!A$468</f>
        <v>43039</v>
      </c>
      <c r="B58" s="15" t="str">
        <f>'Journal Entries'!B$469</f>
        <v>Accounts receivable</v>
      </c>
      <c r="C58" s="8">
        <f>'Journal Entries'!C$468</f>
        <v>900</v>
      </c>
      <c r="D58" s="15">
        <f>'Journal Entries'!A$493</f>
        <v>43059</v>
      </c>
      <c r="E58" s="15" t="str">
        <f>'Journal Entries'!B$493</f>
        <v>Sales Tax Liability</v>
      </c>
      <c r="F58" s="8">
        <f>'Journal Entries'!C$493</f>
        <v>35</v>
      </c>
      <c r="H58" s="15"/>
      <c r="I58" s="15"/>
      <c r="J58" s="15"/>
      <c r="K58" s="16">
        <f>'Journal Entries'!A508</f>
        <v>43066</v>
      </c>
      <c r="L58" s="17" t="str">
        <f>'Journal Entries'!B508</f>
        <v>Bank</v>
      </c>
      <c r="M58" s="18">
        <f>'Journal Entries'!C508</f>
        <v>2275</v>
      </c>
    </row>
    <row r="59" spans="1:13" x14ac:dyDescent="0.25">
      <c r="A59" s="15">
        <f>'Journal Entries'!A$484</f>
        <v>43048</v>
      </c>
      <c r="B59" s="15" t="str">
        <f>'Journal Entries'!B$485</f>
        <v>Services Revenue</v>
      </c>
      <c r="C59" s="8">
        <f>'Journal Entries'!C$484</f>
        <v>3550</v>
      </c>
      <c r="D59" s="15">
        <f>'Journal Entries'!A$502</f>
        <v>43062</v>
      </c>
      <c r="E59" s="15" t="str">
        <f>'Journal Entries'!B$502</f>
        <v>Printing &amp; Stationary expenses</v>
      </c>
      <c r="F59" s="8">
        <f>'Journal Entries'!C$502</f>
        <v>50</v>
      </c>
      <c r="H59" s="15"/>
      <c r="I59" s="15"/>
      <c r="J59" s="15"/>
      <c r="K59" s="16">
        <f>'Journal Entries'!A530</f>
        <v>43074</v>
      </c>
      <c r="L59" s="17" t="str">
        <f>'Journal Entries'!B530</f>
        <v>Bank</v>
      </c>
      <c r="M59" s="18">
        <f>'Journal Entries'!C530</f>
        <v>1550</v>
      </c>
    </row>
    <row r="60" spans="1:13" x14ac:dyDescent="0.25">
      <c r="A60" s="15">
        <f>'Journal Entries'!A$496</f>
        <v>43060</v>
      </c>
      <c r="B60" s="15" t="str">
        <f>'Journal Entries'!B$497</f>
        <v>Services Revenue</v>
      </c>
      <c r="C60" s="8">
        <f>'Journal Entries'!C$496</f>
        <v>1425</v>
      </c>
      <c r="D60" s="15">
        <f>'Journal Entries'!A$518</f>
        <v>43070</v>
      </c>
      <c r="E60" s="15" t="str">
        <f>'Journal Entries'!B$518</f>
        <v>Warehouse Utilities expenses</v>
      </c>
      <c r="F60" s="8">
        <f>'Journal Entries'!C$518</f>
        <v>100</v>
      </c>
      <c r="H60" s="15"/>
      <c r="I60" s="15"/>
      <c r="J60" s="15"/>
      <c r="K60" s="16">
        <f>'Journal Entries'!A546</f>
        <v>43081</v>
      </c>
      <c r="L60" s="17" t="str">
        <f>'Journal Entries'!B546</f>
        <v>Bank</v>
      </c>
      <c r="M60" s="18">
        <f>'Journal Entries'!C546</f>
        <v>1675</v>
      </c>
    </row>
    <row r="61" spans="1:13" x14ac:dyDescent="0.25">
      <c r="A61" s="15">
        <f>'Journal Entries'!A$508</f>
        <v>43066</v>
      </c>
      <c r="B61" s="15" t="str">
        <f>'Journal Entries'!B$509</f>
        <v>Services Revenue</v>
      </c>
      <c r="C61" s="8">
        <f>'Journal Entries'!C$508</f>
        <v>2275</v>
      </c>
      <c r="D61" s="15">
        <f>'Journal Entries'!A$533</f>
        <v>43076</v>
      </c>
      <c r="E61" s="15" t="str">
        <f>'Journal Entries'!B$533</f>
        <v>Accounts Payable</v>
      </c>
      <c r="F61" s="8">
        <f>'Journal Entries'!D$534</f>
        <v>1225</v>
      </c>
      <c r="H61" s="15"/>
      <c r="I61" s="15"/>
      <c r="J61" s="15"/>
      <c r="K61" s="16">
        <f>'Journal Entries'!A549</f>
        <v>43082</v>
      </c>
      <c r="L61" s="17" t="str">
        <f>'Journal Entries'!B549</f>
        <v>Accounts Receivable</v>
      </c>
      <c r="M61" s="18">
        <f>'Journal Entries'!C549</f>
        <v>500</v>
      </c>
    </row>
    <row r="62" spans="1:13" x14ac:dyDescent="0.25">
      <c r="A62" s="15">
        <f>'Journal Entries'!A$527</f>
        <v>43070</v>
      </c>
      <c r="B62" s="15" t="str">
        <f>'Journal Entries'!B$528</f>
        <v>Note Payable</v>
      </c>
      <c r="C62" s="8">
        <f>'Journal Entries'!C$527</f>
        <v>100000</v>
      </c>
      <c r="D62" s="15">
        <f>'Journal Entries'!A$540</f>
        <v>43079</v>
      </c>
      <c r="E62" s="15" t="str">
        <f>'Journal Entries'!B$540</f>
        <v>Website Expenses</v>
      </c>
      <c r="F62" s="8">
        <f>'Journal Entries'!C$540</f>
        <v>18</v>
      </c>
      <c r="H62" s="15"/>
      <c r="I62" s="15"/>
      <c r="J62" s="15"/>
      <c r="K62" s="16">
        <f>'Journal Entries'!A552</f>
        <v>43084</v>
      </c>
      <c r="L62" s="17" t="str">
        <f>'Journal Entries'!B552</f>
        <v>Bank</v>
      </c>
      <c r="M62" s="18">
        <f>'Journal Entries'!C552</f>
        <v>2000</v>
      </c>
    </row>
    <row r="63" spans="1:13" x14ac:dyDescent="0.25">
      <c r="A63" s="15">
        <f>'Journal Entries'!A$530</f>
        <v>43074</v>
      </c>
      <c r="B63" s="15" t="str">
        <f>'Journal Entries'!B$531</f>
        <v>Services Revenue</v>
      </c>
      <c r="C63" s="8">
        <f>'Journal Entries'!C$530</f>
        <v>1550</v>
      </c>
      <c r="D63" s="15">
        <f>'Journal Entries'!A$555</f>
        <v>43089</v>
      </c>
      <c r="E63" s="15" t="str">
        <f>'Journal Entries'!B$555</f>
        <v>Sales Tax Liability</v>
      </c>
      <c r="F63" s="8">
        <f>'Journal Entries'!C$555</f>
        <v>40</v>
      </c>
      <c r="H63" s="15"/>
      <c r="I63" s="15"/>
      <c r="J63" s="15"/>
      <c r="K63" s="16">
        <f>'Journal Entries'!A558</f>
        <v>43094</v>
      </c>
      <c r="L63" s="17" t="str">
        <f>'Journal Entries'!B558</f>
        <v>Accounts Receivable</v>
      </c>
      <c r="M63" s="18">
        <f>'Journal Entries'!C558</f>
        <v>100</v>
      </c>
    </row>
    <row r="64" spans="1:13" x14ac:dyDescent="0.25">
      <c r="A64" s="15">
        <f>'Journal Entries'!A$537</f>
        <v>43075</v>
      </c>
      <c r="B64" s="15" t="str">
        <f>'Journal Entries'!B$538</f>
        <v>Accounts Receivable</v>
      </c>
      <c r="C64" s="8">
        <f>'Journal Entries'!C$537</f>
        <v>400</v>
      </c>
      <c r="D64" s="15">
        <f>'Journal Entries'!A118</f>
        <v>42824</v>
      </c>
      <c r="E64" s="15" t="str">
        <f>'Journal Entries'!B118</f>
        <v>Drawings</v>
      </c>
      <c r="F64" s="8">
        <f>'Journal Entries'!C118</f>
        <v>500</v>
      </c>
      <c r="H64" s="15"/>
      <c r="I64" s="15"/>
      <c r="J64" s="15"/>
      <c r="K64" s="16">
        <f>'Journal Entries'!A561</f>
        <v>43096</v>
      </c>
      <c r="L64" s="17" t="str">
        <f>'Journal Entries'!B561</f>
        <v>Bank</v>
      </c>
      <c r="M64" s="18">
        <f>'Journal Entries'!C561</f>
        <v>850</v>
      </c>
    </row>
    <row r="65" spans="1:20" x14ac:dyDescent="0.25">
      <c r="A65" s="15">
        <f>'Journal Entries'!A$546</f>
        <v>43081</v>
      </c>
      <c r="B65" s="15" t="str">
        <f>'Journal Entries'!B$547</f>
        <v>Services Revenue</v>
      </c>
      <c r="C65" s="8">
        <f>'Journal Entries'!C$546</f>
        <v>1675</v>
      </c>
      <c r="D65" s="15">
        <f>'Journal Entries'!A166</f>
        <v>42845</v>
      </c>
      <c r="E65" s="15" t="str">
        <f>'Journal Entries'!B166</f>
        <v>Work Vehicle Expenses</v>
      </c>
      <c r="F65" s="8">
        <f>'Journal Entries'!C166</f>
        <v>400</v>
      </c>
      <c r="H65" s="15"/>
      <c r="I65" s="15"/>
      <c r="J65" s="15"/>
      <c r="K65" s="16">
        <f>'Journal Entries'!A564</f>
        <v>43097</v>
      </c>
      <c r="L65" s="17" t="str">
        <f>'Journal Entries'!B564</f>
        <v>Bank</v>
      </c>
      <c r="M65" s="18">
        <f>'Journal Entries'!C564</f>
        <v>450</v>
      </c>
    </row>
    <row r="66" spans="1:20" x14ac:dyDescent="0.25">
      <c r="A66" s="15">
        <f>'Journal Entries'!A$552</f>
        <v>43084</v>
      </c>
      <c r="B66" s="15" t="str">
        <f>'Journal Entries'!B$553</f>
        <v>Services Revenue</v>
      </c>
      <c r="C66" s="8">
        <f>'Journal Entries'!C$552</f>
        <v>2000</v>
      </c>
      <c r="H66" s="15"/>
      <c r="I66" s="15"/>
      <c r="J66" s="15"/>
      <c r="K66" s="16">
        <f>'Journal Entries'!A567</f>
        <v>43097</v>
      </c>
      <c r="L66" s="17" t="str">
        <f>'Journal Entries'!B567</f>
        <v>Bank</v>
      </c>
      <c r="M66" s="30">
        <f>'Journal Entries'!C567</f>
        <v>750</v>
      </c>
    </row>
    <row r="67" spans="1:20" x14ac:dyDescent="0.25">
      <c r="A67" s="15">
        <f>'Journal Entries'!A$561</f>
        <v>43096</v>
      </c>
      <c r="B67" s="15" t="str">
        <f>'Journal Entries'!B$562</f>
        <v>Services Revenue</v>
      </c>
      <c r="C67" s="8">
        <f>'Journal Entries'!C$561</f>
        <v>850</v>
      </c>
      <c r="H67" s="15"/>
      <c r="I67" s="15"/>
      <c r="J67" s="15"/>
      <c r="K67" s="17"/>
      <c r="M67" s="28">
        <f>SUM(M4:M66)</f>
        <v>60685</v>
      </c>
    </row>
    <row r="68" spans="1:20" x14ac:dyDescent="0.25">
      <c r="A68" s="15">
        <f>'Journal Entries'!A$564</f>
        <v>43097</v>
      </c>
      <c r="B68" s="15" t="str">
        <f>'Journal Entries'!B$565</f>
        <v>Services Revenue</v>
      </c>
      <c r="C68" s="8">
        <f>'Journal Entries'!C$564</f>
        <v>450</v>
      </c>
      <c r="H68" s="15"/>
      <c r="I68" s="15"/>
      <c r="J68" s="15"/>
      <c r="K68" s="17"/>
    </row>
    <row r="69" spans="1:20" x14ac:dyDescent="0.25">
      <c r="A69" s="15">
        <f>'Journal Entries'!A$567</f>
        <v>43097</v>
      </c>
      <c r="B69" s="15" t="str">
        <f>'Journal Entries'!B$568</f>
        <v>Services Revenue</v>
      </c>
      <c r="C69" s="8">
        <f>'Journal Entries'!C$567</f>
        <v>750</v>
      </c>
      <c r="J69" s="15"/>
      <c r="K69" s="17"/>
    </row>
    <row r="70" spans="1:20" x14ac:dyDescent="0.25">
      <c r="C70" s="30"/>
      <c r="J70" s="15"/>
      <c r="K70" s="17"/>
    </row>
    <row r="71" spans="1:20" x14ac:dyDescent="0.25">
      <c r="C71" s="28">
        <f>SUM(C4:C69)</f>
        <v>179560</v>
      </c>
      <c r="D71" s="15">
        <v>43100</v>
      </c>
      <c r="E71" s="2" t="s">
        <v>66</v>
      </c>
      <c r="F71" s="30">
        <f>(C71-SUM(F4:F65))</f>
        <v>151979</v>
      </c>
      <c r="J71" s="15"/>
      <c r="K71" s="17"/>
    </row>
    <row r="72" spans="1:20" x14ac:dyDescent="0.25">
      <c r="F72" s="28">
        <f>F71+SUM(F4:F63)</f>
        <v>178660</v>
      </c>
      <c r="J72" s="15"/>
    </row>
    <row r="73" spans="1:20" x14ac:dyDescent="0.25">
      <c r="A73" s="19" t="s">
        <v>88</v>
      </c>
      <c r="B73" s="19"/>
      <c r="C73" s="19"/>
      <c r="D73" s="19"/>
      <c r="E73" s="19"/>
      <c r="F73" s="19"/>
      <c r="H73" s="19" t="s">
        <v>48</v>
      </c>
      <c r="I73" s="19"/>
      <c r="J73" s="19"/>
      <c r="K73" s="19"/>
      <c r="L73" s="19"/>
      <c r="M73" s="19"/>
      <c r="O73" s="19" t="s">
        <v>6</v>
      </c>
      <c r="P73" s="19"/>
      <c r="Q73" s="19"/>
      <c r="R73" s="19"/>
      <c r="S73" s="19"/>
      <c r="T73" s="19"/>
    </row>
    <row r="74" spans="1:20" x14ac:dyDescent="0.25">
      <c r="A74" s="15" t="s">
        <v>0</v>
      </c>
      <c r="B74" s="2" t="s">
        <v>1</v>
      </c>
      <c r="C74" s="21" t="s">
        <v>49</v>
      </c>
      <c r="D74" s="15" t="s">
        <v>0</v>
      </c>
      <c r="E74" s="2" t="s">
        <v>1</v>
      </c>
      <c r="F74" s="8" t="s">
        <v>49</v>
      </c>
      <c r="H74" s="15" t="s">
        <v>0</v>
      </c>
      <c r="I74" s="2" t="s">
        <v>1</v>
      </c>
      <c r="J74" s="22" t="s">
        <v>49</v>
      </c>
      <c r="K74" s="15" t="s">
        <v>0</v>
      </c>
      <c r="L74" s="8" t="s">
        <v>1</v>
      </c>
      <c r="M74" s="8" t="s">
        <v>49</v>
      </c>
      <c r="O74" s="15" t="s">
        <v>0</v>
      </c>
      <c r="P74" s="2" t="s">
        <v>1</v>
      </c>
      <c r="Q74" s="21" t="s">
        <v>49</v>
      </c>
      <c r="R74" s="15" t="s">
        <v>0</v>
      </c>
      <c r="S74" s="2" t="s">
        <v>1</v>
      </c>
      <c r="T74" s="8" t="s">
        <v>49</v>
      </c>
    </row>
    <row r="75" spans="1:20" x14ac:dyDescent="0.25">
      <c r="A75" s="15">
        <v>43100</v>
      </c>
      <c r="B75" s="2" t="s">
        <v>67</v>
      </c>
      <c r="C75" s="8">
        <f>F75</f>
        <v>15000</v>
      </c>
      <c r="D75" s="16">
        <f>'Journal Entries'!A3</f>
        <v>42737</v>
      </c>
      <c r="E75" s="13" t="str">
        <f>'Journal Entries'!B3</f>
        <v>Bank</v>
      </c>
      <c r="F75" s="8">
        <f>'Journal Entries'!D4</f>
        <v>15000</v>
      </c>
      <c r="H75" s="17">
        <f>'Journal Entries'!A6</f>
        <v>42737</v>
      </c>
      <c r="I75" s="18" t="str">
        <f>'Journal Entries'!B7</f>
        <v>Bank</v>
      </c>
      <c r="J75" s="32">
        <f>'Journal Entries'!D7</f>
        <v>50</v>
      </c>
      <c r="K75" s="23">
        <v>43100</v>
      </c>
      <c r="L75" s="2" t="s">
        <v>66</v>
      </c>
      <c r="M75" s="2">
        <f>J75</f>
        <v>50</v>
      </c>
      <c r="O75" s="15">
        <f>'Journal Entries'!A16</f>
        <v>42745</v>
      </c>
      <c r="P75" s="2" t="str">
        <f>'Journal Entries'!B17</f>
        <v>Bank</v>
      </c>
      <c r="Q75" s="8">
        <f>'Journal Entries'!D17</f>
        <v>18</v>
      </c>
      <c r="R75" s="16">
        <v>43100</v>
      </c>
      <c r="S75" s="13" t="s">
        <v>66</v>
      </c>
      <c r="T75" s="8">
        <f>Q87</f>
        <v>216</v>
      </c>
    </row>
    <row r="76" spans="1:20" x14ac:dyDescent="0.25">
      <c r="D76" s="16"/>
      <c r="E76" s="13"/>
      <c r="K76" s="16"/>
      <c r="L76" s="18"/>
      <c r="O76" s="15">
        <f>'Journal Entries'!A57</f>
        <v>42776</v>
      </c>
      <c r="P76" s="15" t="str">
        <f>'Journal Entries'!B58</f>
        <v>Bank</v>
      </c>
      <c r="Q76" s="8">
        <f>'Journal Entries'!C57</f>
        <v>18</v>
      </c>
      <c r="R76" s="16"/>
      <c r="S76" s="13"/>
    </row>
    <row r="77" spans="1:20" x14ac:dyDescent="0.25">
      <c r="D77" s="16"/>
      <c r="E77" s="13"/>
      <c r="K77" s="16"/>
      <c r="L77" s="18"/>
      <c r="O77" s="15">
        <f>'Journal Entries'!A87</f>
        <v>42804</v>
      </c>
      <c r="P77" s="15" t="str">
        <f>'Journal Entries'!B88</f>
        <v>Bank</v>
      </c>
      <c r="Q77" s="8">
        <f>'Journal Entries'!C87</f>
        <v>18</v>
      </c>
      <c r="R77" s="16"/>
      <c r="S77" s="13"/>
    </row>
    <row r="78" spans="1:20" x14ac:dyDescent="0.25">
      <c r="D78" s="16"/>
      <c r="E78" s="13"/>
      <c r="K78" s="16"/>
      <c r="L78" s="18"/>
      <c r="O78" s="15">
        <f>'Journal Entries'!A144</f>
        <v>42835</v>
      </c>
      <c r="P78" s="15" t="str">
        <f>'Journal Entries'!B145</f>
        <v>Bank</v>
      </c>
      <c r="Q78" s="8">
        <f>'Journal Entries'!C144</f>
        <v>18</v>
      </c>
      <c r="R78" s="16"/>
      <c r="S78" s="13"/>
    </row>
    <row r="79" spans="1:20" x14ac:dyDescent="0.25">
      <c r="D79" s="16"/>
      <c r="E79" s="13"/>
      <c r="K79" s="16"/>
      <c r="L79" s="18"/>
      <c r="O79" s="15">
        <f>'Journal Entries'!A203</f>
        <v>42865</v>
      </c>
      <c r="P79" s="15" t="str">
        <f>'Journal Entries'!B204</f>
        <v>Bank</v>
      </c>
      <c r="Q79" s="8">
        <f>'Journal Entries'!C203</f>
        <v>18</v>
      </c>
      <c r="R79" s="16"/>
      <c r="S79" s="13"/>
    </row>
    <row r="80" spans="1:20" x14ac:dyDescent="0.25">
      <c r="D80" s="16"/>
      <c r="E80" s="13"/>
      <c r="K80" s="16"/>
      <c r="L80" s="18"/>
      <c r="O80" s="15">
        <f>'Journal Entries'!A234</f>
        <v>42896</v>
      </c>
      <c r="P80" s="15" t="str">
        <f>'Journal Entries'!B235</f>
        <v>Bank</v>
      </c>
      <c r="Q80" s="8">
        <f>'Journal Entries'!C234</f>
        <v>18</v>
      </c>
      <c r="R80" s="16"/>
      <c r="S80" s="13"/>
    </row>
    <row r="81" spans="1:20" x14ac:dyDescent="0.25">
      <c r="D81" s="16"/>
      <c r="E81" s="13"/>
      <c r="K81" s="16"/>
      <c r="L81" s="18"/>
      <c r="O81" s="15">
        <f>'Journal Entries'!A291</f>
        <v>42926</v>
      </c>
      <c r="P81" s="15" t="str">
        <f>'Journal Entries'!B292</f>
        <v>Bank</v>
      </c>
      <c r="Q81" s="8">
        <f>'Journal Entries'!C291</f>
        <v>18</v>
      </c>
      <c r="R81" s="16"/>
      <c r="S81" s="13"/>
    </row>
    <row r="82" spans="1:20" x14ac:dyDescent="0.25">
      <c r="D82" s="16"/>
      <c r="E82" s="13"/>
      <c r="K82" s="16"/>
      <c r="L82" s="18"/>
      <c r="O82" s="15">
        <f>'Journal Entries'!A356</f>
        <v>42957</v>
      </c>
      <c r="P82" s="15" t="str">
        <f>'Journal Entries'!B357</f>
        <v>Bank</v>
      </c>
      <c r="Q82" s="8">
        <f>'Journal Entries'!C356</f>
        <v>18</v>
      </c>
      <c r="R82" s="16"/>
      <c r="S82" s="13"/>
    </row>
    <row r="83" spans="1:20" x14ac:dyDescent="0.25">
      <c r="D83" s="16"/>
      <c r="E83" s="13"/>
      <c r="K83" s="16"/>
      <c r="L83" s="18"/>
      <c r="O83" s="15">
        <f>'Journal Entries'!A387</f>
        <v>42988</v>
      </c>
      <c r="P83" s="15" t="str">
        <f>'Journal Entries'!B388</f>
        <v>Bank</v>
      </c>
      <c r="Q83" s="8">
        <f>'Journal Entries'!C387</f>
        <v>18</v>
      </c>
      <c r="R83" s="16"/>
      <c r="S83" s="13"/>
    </row>
    <row r="84" spans="1:20" x14ac:dyDescent="0.25">
      <c r="D84" s="16"/>
      <c r="E84" s="13"/>
      <c r="K84" s="16"/>
      <c r="L84" s="18"/>
      <c r="O84" s="15">
        <f>'Journal Entries'!A446</f>
        <v>43018</v>
      </c>
      <c r="P84" s="15" t="str">
        <f>'Journal Entries'!B447</f>
        <v>Bank</v>
      </c>
      <c r="Q84" s="8">
        <f>'Journal Entries'!C446</f>
        <v>18</v>
      </c>
      <c r="R84" s="16"/>
      <c r="S84" s="13"/>
    </row>
    <row r="85" spans="1:20" x14ac:dyDescent="0.25">
      <c r="D85" s="16"/>
      <c r="E85" s="13"/>
      <c r="K85" s="16"/>
      <c r="L85" s="18"/>
      <c r="O85" s="15">
        <f>'Journal Entries'!A487</f>
        <v>43049</v>
      </c>
      <c r="P85" s="15" t="str">
        <f>'Journal Entries'!B488</f>
        <v>Bank</v>
      </c>
      <c r="Q85" s="8">
        <f>'Journal Entries'!C487</f>
        <v>18</v>
      </c>
      <c r="R85" s="16"/>
      <c r="S85" s="13"/>
    </row>
    <row r="86" spans="1:20" x14ac:dyDescent="0.25">
      <c r="D86" s="16"/>
      <c r="E86" s="13"/>
      <c r="K86" s="16"/>
      <c r="L86" s="18"/>
      <c r="O86" s="15">
        <f>'Journal Entries'!A540</f>
        <v>43079</v>
      </c>
      <c r="P86" s="15" t="str">
        <f>'Journal Entries'!B541</f>
        <v>Bank</v>
      </c>
      <c r="Q86" s="31">
        <f>'Journal Entries'!C540</f>
        <v>18</v>
      </c>
      <c r="R86" s="16"/>
      <c r="S86" s="13"/>
      <c r="T86" s="30"/>
    </row>
    <row r="87" spans="1:20" x14ac:dyDescent="0.25">
      <c r="D87" s="16"/>
      <c r="E87" s="13"/>
      <c r="K87" s="16"/>
      <c r="L87" s="18"/>
      <c r="Q87" s="27">
        <f>SUM(Q75:Q86)</f>
        <v>216</v>
      </c>
      <c r="R87" s="16"/>
      <c r="S87" s="13"/>
      <c r="T87" s="30"/>
    </row>
    <row r="90" spans="1:20" x14ac:dyDescent="0.25">
      <c r="A90" s="19" t="s">
        <v>64</v>
      </c>
      <c r="B90" s="19"/>
      <c r="C90" s="19"/>
      <c r="D90" s="19"/>
      <c r="E90" s="19"/>
      <c r="F90" s="19"/>
      <c r="H90" s="19" t="s">
        <v>17</v>
      </c>
      <c r="I90" s="19"/>
      <c r="J90" s="19"/>
      <c r="K90" s="19"/>
      <c r="L90" s="19"/>
      <c r="M90" s="19"/>
      <c r="O90" s="19" t="s">
        <v>50</v>
      </c>
      <c r="P90" s="19"/>
      <c r="Q90" s="19"/>
      <c r="R90" s="19"/>
      <c r="S90" s="19"/>
      <c r="T90" s="19"/>
    </row>
    <row r="91" spans="1:20" x14ac:dyDescent="0.25">
      <c r="A91" s="15" t="s">
        <v>0</v>
      </c>
      <c r="B91" s="2" t="s">
        <v>1</v>
      </c>
      <c r="C91" s="21" t="s">
        <v>49</v>
      </c>
      <c r="D91" s="15" t="s">
        <v>0</v>
      </c>
      <c r="E91" s="2" t="s">
        <v>1</v>
      </c>
      <c r="F91" s="8" t="s">
        <v>49</v>
      </c>
      <c r="H91" s="15" t="s">
        <v>0</v>
      </c>
      <c r="I91" s="2" t="s">
        <v>1</v>
      </c>
      <c r="J91" s="22" t="s">
        <v>49</v>
      </c>
      <c r="K91" s="15" t="s">
        <v>0</v>
      </c>
      <c r="L91" s="8" t="s">
        <v>1</v>
      </c>
      <c r="M91" s="8" t="s">
        <v>49</v>
      </c>
      <c r="O91" s="15" t="s">
        <v>0</v>
      </c>
      <c r="P91" s="2" t="s">
        <v>1</v>
      </c>
      <c r="Q91" s="21" t="s">
        <v>49</v>
      </c>
      <c r="R91" s="15" t="s">
        <v>0</v>
      </c>
      <c r="S91" s="2" t="s">
        <v>1</v>
      </c>
      <c r="T91" s="8" t="s">
        <v>49</v>
      </c>
    </row>
    <row r="92" spans="1:20" x14ac:dyDescent="0.25">
      <c r="A92" s="15">
        <f>'Journal Entries'!A9</f>
        <v>42737</v>
      </c>
      <c r="B92" s="2" t="str">
        <f>'Journal Entries'!B11</f>
        <v>Bank</v>
      </c>
      <c r="C92" s="8">
        <f>'Journal Entries'!C9</f>
        <v>700</v>
      </c>
      <c r="D92" s="16">
        <v>43100</v>
      </c>
      <c r="E92" s="13" t="s">
        <v>67</v>
      </c>
      <c r="F92" s="8">
        <f>C104</f>
        <v>8400</v>
      </c>
      <c r="H92" s="2">
        <f>'Journal Entries'!A9</f>
        <v>42737</v>
      </c>
      <c r="I92" s="2" t="str">
        <f>'Journal Entries'!B11</f>
        <v>Bank</v>
      </c>
      <c r="J92" s="2">
        <f>'Journal Entries'!C10</f>
        <v>1400</v>
      </c>
      <c r="K92" s="16">
        <f>'Journal Entries'!A45</f>
        <v>42767</v>
      </c>
      <c r="L92" s="17" t="str">
        <f>'Journal Entries'!B46</f>
        <v>Prepaid Rent</v>
      </c>
      <c r="M92" s="18">
        <f>'Journal Entries'!C45</f>
        <v>700</v>
      </c>
      <c r="O92" s="15">
        <f>'Journal Entries'!A13</f>
        <v>42739</v>
      </c>
      <c r="P92" s="2" t="str">
        <f>'Journal Entries'!B14</f>
        <v>Bank</v>
      </c>
      <c r="Q92" s="8">
        <f>'Journal Entries'!D14</f>
        <v>1471</v>
      </c>
      <c r="R92" s="16">
        <v>43100</v>
      </c>
      <c r="S92" s="13" t="s">
        <v>67</v>
      </c>
      <c r="T92" s="8">
        <f>Q92</f>
        <v>1471</v>
      </c>
    </row>
    <row r="93" spans="1:20" x14ac:dyDescent="0.25">
      <c r="A93" s="15">
        <f>'Journal Entries'!A45</f>
        <v>42767</v>
      </c>
      <c r="B93" s="15" t="str">
        <f>'Journal Entries'!B46</f>
        <v>Prepaid Rent</v>
      </c>
      <c r="C93" s="8">
        <f>'Journal Entries'!C45</f>
        <v>700</v>
      </c>
      <c r="D93" s="16"/>
      <c r="E93" s="13"/>
      <c r="H93" s="2">
        <f>'Journal Entries'!A131</f>
        <v>42826</v>
      </c>
      <c r="I93" s="2" t="str">
        <f>'Journal Entries'!B133</f>
        <v>Bank</v>
      </c>
      <c r="J93" s="2">
        <f>'Journal Entries'!C132</f>
        <v>1400</v>
      </c>
      <c r="K93" s="16">
        <f>'Journal Entries'!A81</f>
        <v>42795</v>
      </c>
      <c r="L93" s="17" t="str">
        <f>'Journal Entries'!B82</f>
        <v>Prepaid Rent</v>
      </c>
      <c r="M93" s="18">
        <f>'Journal Entries'!C81</f>
        <v>700</v>
      </c>
      <c r="R93" s="16"/>
      <c r="S93" s="13"/>
    </row>
    <row r="94" spans="1:20" x14ac:dyDescent="0.25">
      <c r="A94" s="15">
        <f>'Journal Entries'!A81</f>
        <v>42795</v>
      </c>
      <c r="B94" s="15" t="str">
        <f>'Journal Entries'!B82</f>
        <v>Prepaid Rent</v>
      </c>
      <c r="C94" s="8">
        <f>'Journal Entries'!C81</f>
        <v>700</v>
      </c>
      <c r="D94" s="16"/>
      <c r="E94" s="13"/>
      <c r="H94" s="2">
        <f>'Journal Entries'!A284</f>
        <v>42917</v>
      </c>
      <c r="I94" s="2" t="str">
        <f>'Journal Entries'!B286</f>
        <v>Bank</v>
      </c>
      <c r="J94" s="2">
        <f>'Journal Entries'!C285</f>
        <v>1400</v>
      </c>
      <c r="K94" s="16">
        <f>'Journal Entries'!A182</f>
        <v>42856</v>
      </c>
      <c r="L94" s="17" t="str">
        <f>'Journal Entries'!B183</f>
        <v>Prepaid Rent</v>
      </c>
      <c r="M94" s="18">
        <f>'Journal Entries'!C182</f>
        <v>700</v>
      </c>
      <c r="R94" s="16"/>
      <c r="S94" s="13"/>
    </row>
    <row r="95" spans="1:20" x14ac:dyDescent="0.25">
      <c r="A95" s="15">
        <f>'Journal Entries'!A131</f>
        <v>42826</v>
      </c>
      <c r="B95" s="15" t="str">
        <f>'Journal Entries'!B133</f>
        <v>Bank</v>
      </c>
      <c r="C95" s="8">
        <f>'Journal Entries'!C131</f>
        <v>700</v>
      </c>
      <c r="D95" s="16"/>
      <c r="E95" s="13"/>
      <c r="H95" s="2">
        <f>'Journal Entries'!A433</f>
        <v>43009</v>
      </c>
      <c r="I95" s="2" t="str">
        <f>'Journal Entries'!B435</f>
        <v>Bank</v>
      </c>
      <c r="J95" s="2">
        <f>'Journal Entries'!C434</f>
        <v>1400</v>
      </c>
      <c r="K95" s="16">
        <f>'Journal Entries'!A231</f>
        <v>42887</v>
      </c>
      <c r="L95" s="17" t="str">
        <f>'Journal Entries'!B232</f>
        <v>Prepaid Rent</v>
      </c>
      <c r="M95" s="18">
        <f>'Journal Entries'!C231</f>
        <v>700</v>
      </c>
      <c r="R95" s="16"/>
      <c r="S95" s="13"/>
    </row>
    <row r="96" spans="1:20" x14ac:dyDescent="0.25">
      <c r="A96" s="15">
        <f>'Journal Entries'!A182</f>
        <v>42856</v>
      </c>
      <c r="B96" s="15" t="str">
        <f>'Journal Entries'!B183</f>
        <v>Prepaid Rent</v>
      </c>
      <c r="C96" s="8">
        <f>'Journal Entries'!C182</f>
        <v>700</v>
      </c>
      <c r="D96" s="16"/>
      <c r="E96" s="13"/>
      <c r="K96" s="16">
        <f>'Journal Entries'!A341</f>
        <v>42948</v>
      </c>
      <c r="L96" s="17" t="str">
        <f>'Journal Entries'!B342</f>
        <v>Prepaid Rent</v>
      </c>
      <c r="M96" s="18">
        <f>'Journal Entries'!C341</f>
        <v>700</v>
      </c>
      <c r="R96" s="16"/>
      <c r="S96" s="13"/>
    </row>
    <row r="97" spans="1:20" x14ac:dyDescent="0.25">
      <c r="A97" s="15">
        <f>'Journal Entries'!A231</f>
        <v>42887</v>
      </c>
      <c r="B97" s="15" t="str">
        <f>'Journal Entries'!B232</f>
        <v>Prepaid Rent</v>
      </c>
      <c r="C97" s="8">
        <f>'Journal Entries'!C231</f>
        <v>700</v>
      </c>
      <c r="D97" s="16"/>
      <c r="E97" s="13"/>
      <c r="K97" s="16">
        <f>'Journal Entries'!A384</f>
        <v>42979</v>
      </c>
      <c r="L97" s="17" t="str">
        <f>'Journal Entries'!B385</f>
        <v>Prepaid Rent</v>
      </c>
      <c r="M97" s="18">
        <f>'Journal Entries'!C384</f>
        <v>700</v>
      </c>
      <c r="R97" s="16"/>
      <c r="S97" s="13"/>
    </row>
    <row r="98" spans="1:20" x14ac:dyDescent="0.25">
      <c r="A98" s="15">
        <f>'Journal Entries'!A284</f>
        <v>42917</v>
      </c>
      <c r="B98" s="15" t="str">
        <f>'Journal Entries'!B286</f>
        <v>Bank</v>
      </c>
      <c r="C98" s="8">
        <f>'Journal Entries'!C284</f>
        <v>700</v>
      </c>
      <c r="D98" s="16"/>
      <c r="E98" s="13"/>
      <c r="K98" s="16">
        <f>'Journal Entries'!A481</f>
        <v>43040</v>
      </c>
      <c r="L98" s="17" t="str">
        <f>'Journal Entries'!B482</f>
        <v>Prepaid Rent</v>
      </c>
      <c r="M98" s="18">
        <f>'Journal Entries'!C481</f>
        <v>700</v>
      </c>
      <c r="R98" s="16"/>
      <c r="S98" s="13"/>
    </row>
    <row r="99" spans="1:20" x14ac:dyDescent="0.25">
      <c r="A99" s="15">
        <f>'Journal Entries'!A341</f>
        <v>42948</v>
      </c>
      <c r="B99" s="15" t="str">
        <f>'Journal Entries'!B342</f>
        <v>Prepaid Rent</v>
      </c>
      <c r="C99" s="8">
        <f>'Journal Entries'!C341</f>
        <v>700</v>
      </c>
      <c r="D99" s="16"/>
      <c r="E99" s="13"/>
      <c r="J99" s="33"/>
      <c r="K99" s="16">
        <f>'Journal Entries'!A521</f>
        <v>43070</v>
      </c>
      <c r="L99" s="17" t="str">
        <f>'Journal Entries'!B522</f>
        <v>Prepaid Rent</v>
      </c>
      <c r="M99" s="30">
        <f>'Journal Entries'!C521</f>
        <v>700</v>
      </c>
      <c r="R99" s="16"/>
      <c r="S99" s="13"/>
    </row>
    <row r="100" spans="1:20" x14ac:dyDescent="0.25">
      <c r="A100" s="15">
        <f>'Journal Entries'!A384</f>
        <v>42979</v>
      </c>
      <c r="B100" s="15" t="str">
        <f>'Journal Entries'!B385</f>
        <v>Prepaid Rent</v>
      </c>
      <c r="C100" s="8">
        <f>'Journal Entries'!C384</f>
        <v>700</v>
      </c>
      <c r="D100" s="16"/>
      <c r="E100" s="13"/>
      <c r="J100" s="33">
        <f>SUM(J92:J95)</f>
        <v>5600</v>
      </c>
      <c r="K100" s="16"/>
      <c r="L100" s="18"/>
      <c r="M100" s="28">
        <f>SUM(M92:M99)</f>
        <v>5600</v>
      </c>
      <c r="R100" s="16"/>
      <c r="S100" s="13"/>
    </row>
    <row r="101" spans="1:20" x14ac:dyDescent="0.25">
      <c r="A101" s="15">
        <f>'Journal Entries'!A433</f>
        <v>43009</v>
      </c>
      <c r="B101" s="15" t="str">
        <f>'Journal Entries'!B435</f>
        <v>Bank</v>
      </c>
      <c r="C101" s="8">
        <f>'Journal Entries'!C433</f>
        <v>700</v>
      </c>
      <c r="D101" s="16"/>
      <c r="E101" s="13"/>
      <c r="K101" s="16"/>
      <c r="L101" s="18"/>
      <c r="R101" s="16"/>
      <c r="S101" s="13"/>
    </row>
    <row r="102" spans="1:20" x14ac:dyDescent="0.25">
      <c r="A102" s="15">
        <f>'Journal Entries'!A481</f>
        <v>43040</v>
      </c>
      <c r="B102" s="15" t="str">
        <f>'Journal Entries'!B482</f>
        <v>Prepaid Rent</v>
      </c>
      <c r="C102" s="8">
        <f>'Journal Entries'!C481</f>
        <v>700</v>
      </c>
      <c r="D102" s="16"/>
      <c r="E102" s="13"/>
      <c r="K102" s="16"/>
      <c r="L102" s="18"/>
      <c r="R102" s="16"/>
      <c r="S102" s="13"/>
    </row>
    <row r="103" spans="1:20" x14ac:dyDescent="0.25">
      <c r="A103" s="15">
        <f>'Journal Entries'!A521</f>
        <v>43070</v>
      </c>
      <c r="B103" s="15" t="str">
        <f>'Journal Entries'!B522</f>
        <v>Prepaid Rent</v>
      </c>
      <c r="C103" s="31">
        <f>'Journal Entries'!C521</f>
        <v>700</v>
      </c>
      <c r="D103" s="16"/>
      <c r="E103" s="13"/>
      <c r="F103" s="30"/>
      <c r="K103" s="16"/>
      <c r="L103" s="18"/>
      <c r="R103" s="16"/>
      <c r="S103" s="13"/>
    </row>
    <row r="104" spans="1:20" x14ac:dyDescent="0.25">
      <c r="C104" s="27">
        <f>SUM(C92:C103)</f>
        <v>8400</v>
      </c>
      <c r="D104" s="16"/>
      <c r="E104" s="13"/>
      <c r="F104" s="28"/>
      <c r="K104" s="16"/>
      <c r="R104" s="16"/>
      <c r="S104" s="13"/>
    </row>
    <row r="107" spans="1:20" x14ac:dyDescent="0.25">
      <c r="A107" s="19" t="s">
        <v>52</v>
      </c>
      <c r="B107" s="19"/>
      <c r="C107" s="19"/>
      <c r="D107" s="19"/>
      <c r="E107" s="19"/>
      <c r="F107" s="19"/>
      <c r="H107" s="19" t="s">
        <v>53</v>
      </c>
      <c r="I107" s="19"/>
      <c r="J107" s="19"/>
      <c r="K107" s="19"/>
      <c r="L107" s="19"/>
      <c r="M107" s="19"/>
      <c r="O107" s="19" t="s">
        <v>10</v>
      </c>
      <c r="P107" s="19"/>
      <c r="Q107" s="19"/>
      <c r="R107" s="19"/>
      <c r="S107" s="19"/>
      <c r="T107" s="19"/>
    </row>
    <row r="108" spans="1:20" x14ac:dyDescent="0.25">
      <c r="A108" s="15" t="s">
        <v>0</v>
      </c>
      <c r="B108" s="2" t="s">
        <v>1</v>
      </c>
      <c r="C108" s="21" t="s">
        <v>49</v>
      </c>
      <c r="D108" s="15" t="s">
        <v>0</v>
      </c>
      <c r="E108" s="2" t="s">
        <v>1</v>
      </c>
      <c r="F108" s="8" t="s">
        <v>49</v>
      </c>
      <c r="H108" s="15" t="s">
        <v>0</v>
      </c>
      <c r="I108" s="2" t="s">
        <v>1</v>
      </c>
      <c r="J108" s="22" t="s">
        <v>49</v>
      </c>
      <c r="K108" s="15" t="s">
        <v>0</v>
      </c>
      <c r="L108" s="8" t="s">
        <v>1</v>
      </c>
      <c r="M108" s="8" t="s">
        <v>49</v>
      </c>
      <c r="O108" s="15" t="s">
        <v>0</v>
      </c>
      <c r="P108" s="2" t="s">
        <v>1</v>
      </c>
      <c r="Q108" s="21" t="s">
        <v>49</v>
      </c>
      <c r="R108" s="15" t="s">
        <v>0</v>
      </c>
      <c r="S108" s="2" t="s">
        <v>1</v>
      </c>
      <c r="T108" s="8" t="s">
        <v>49</v>
      </c>
    </row>
    <row r="109" spans="1:20" x14ac:dyDescent="0.25">
      <c r="A109" s="15">
        <f>'Journal Entries'!A39</f>
        <v>42760</v>
      </c>
      <c r="B109" s="15" t="str">
        <f>'Journal Entries'!B40</f>
        <v>Bank</v>
      </c>
      <c r="C109" s="8">
        <f>'Journal Entries'!C39</f>
        <v>50</v>
      </c>
      <c r="D109" s="16">
        <v>43100</v>
      </c>
      <c r="E109" s="13" t="s">
        <v>67</v>
      </c>
      <c r="F109" s="8">
        <f>C114</f>
        <v>900</v>
      </c>
      <c r="H109" s="15">
        <f>'Journal Entries'!A42</f>
        <v>42767</v>
      </c>
      <c r="I109" s="2" t="str">
        <f>'Journal Entries'!B43</f>
        <v>Bank</v>
      </c>
      <c r="J109" s="2">
        <f>'Journal Entries'!C42</f>
        <v>100</v>
      </c>
      <c r="K109" s="16">
        <v>43100</v>
      </c>
      <c r="L109" s="18" t="s">
        <v>67</v>
      </c>
      <c r="M109" s="8">
        <f>J120</f>
        <v>1100</v>
      </c>
      <c r="O109" s="15">
        <f>'Journal Entries'!A51</f>
        <v>42769</v>
      </c>
      <c r="P109" s="15" t="str">
        <f>'Journal Entries'!B52</f>
        <v>Bank</v>
      </c>
      <c r="Q109" s="8">
        <f>'Journal Entries'!C51</f>
        <v>300</v>
      </c>
      <c r="R109" s="16">
        <v>43100</v>
      </c>
      <c r="S109" s="13" t="s">
        <v>67</v>
      </c>
      <c r="T109" s="8">
        <f>Q111</f>
        <v>800</v>
      </c>
    </row>
    <row r="110" spans="1:20" x14ac:dyDescent="0.25">
      <c r="A110" s="15">
        <f>'Journal Entries'!A69</f>
        <v>42788</v>
      </c>
      <c r="B110" s="15" t="str">
        <f>'Journal Entries'!B70</f>
        <v>Bank</v>
      </c>
      <c r="C110" s="8">
        <f>'Journal Entries'!C69</f>
        <v>500</v>
      </c>
      <c r="D110" s="16"/>
      <c r="E110" s="13"/>
      <c r="H110" s="15">
        <f>'Journal Entries'!A$78</f>
        <v>42795</v>
      </c>
      <c r="I110" s="15" t="str">
        <f>'Journal Entries'!B$79</f>
        <v>Bank</v>
      </c>
      <c r="J110" s="8">
        <f>'Journal Entries'!C$78</f>
        <v>100</v>
      </c>
      <c r="K110" s="16"/>
      <c r="L110" s="18"/>
      <c r="O110" s="15">
        <f>'Journal Entries'!A118</f>
        <v>42824</v>
      </c>
      <c r="P110" s="15" t="str">
        <f>'Journal Entries'!B119</f>
        <v>Bank</v>
      </c>
      <c r="Q110" s="31">
        <f>'Journal Entries'!C118</f>
        <v>500</v>
      </c>
      <c r="R110" s="16"/>
      <c r="S110" s="13"/>
      <c r="T110" s="30"/>
    </row>
    <row r="111" spans="1:20" x14ac:dyDescent="0.25">
      <c r="A111" s="15">
        <f>'Journal Entries'!A249</f>
        <v>42901</v>
      </c>
      <c r="B111" s="15" t="str">
        <f>'Journal Entries'!B250</f>
        <v>Bank</v>
      </c>
      <c r="C111" s="8">
        <f>'Journal Entries'!C249</f>
        <v>250</v>
      </c>
      <c r="D111" s="16"/>
      <c r="E111" s="13"/>
      <c r="H111" s="15">
        <f>'Journal Entries'!A$128</f>
        <v>42826</v>
      </c>
      <c r="I111" s="15" t="str">
        <f>'Journal Entries'!B$129</f>
        <v>Bank</v>
      </c>
      <c r="J111" s="8">
        <f>'Journal Entries'!C$128</f>
        <v>100</v>
      </c>
      <c r="K111" s="16"/>
      <c r="L111" s="18"/>
      <c r="Q111" s="27">
        <f>SUM(Q109:Q110)</f>
        <v>800</v>
      </c>
      <c r="R111" s="16"/>
      <c r="S111" s="13"/>
      <c r="T111" s="28">
        <f>T109</f>
        <v>800</v>
      </c>
    </row>
    <row r="112" spans="1:20" x14ac:dyDescent="0.25">
      <c r="A112" s="15">
        <f>'Journal Entries'!A288</f>
        <v>42921</v>
      </c>
      <c r="B112" s="15" t="str">
        <f>'Journal Entries'!B289</f>
        <v>Bank</v>
      </c>
      <c r="C112" s="8">
        <f>'Journal Entries'!C288</f>
        <v>50</v>
      </c>
      <c r="D112" s="16"/>
      <c r="E112" s="13"/>
      <c r="H112" s="15">
        <f>'Journal Entries'!A$179</f>
        <v>42856</v>
      </c>
      <c r="I112" s="15" t="str">
        <f>'Journal Entries'!B$180</f>
        <v>Bank</v>
      </c>
      <c r="J112" s="8">
        <f>'Journal Entries'!C$179</f>
        <v>100</v>
      </c>
      <c r="K112" s="16"/>
      <c r="L112" s="18"/>
      <c r="R112" s="16"/>
      <c r="S112" s="13"/>
    </row>
    <row r="113" spans="1:20" x14ac:dyDescent="0.25">
      <c r="A113" s="15">
        <f>'Journal Entries'!A502</f>
        <v>43062</v>
      </c>
      <c r="B113" s="15" t="str">
        <f>'Journal Entries'!B503</f>
        <v>Bank</v>
      </c>
      <c r="C113" s="31">
        <f>'Journal Entries'!C502</f>
        <v>50</v>
      </c>
      <c r="D113" s="16"/>
      <c r="E113" s="13"/>
      <c r="F113" s="30"/>
      <c r="H113" s="15">
        <f>'Journal Entries'!A$228</f>
        <v>42887</v>
      </c>
      <c r="I113" s="15" t="str">
        <f>'Journal Entries'!B$229</f>
        <v>Bank</v>
      </c>
      <c r="J113" s="8">
        <f>'Journal Entries'!C$228</f>
        <v>100</v>
      </c>
      <c r="K113" s="16"/>
      <c r="L113" s="18"/>
      <c r="R113" s="16"/>
      <c r="S113" s="13"/>
    </row>
    <row r="114" spans="1:20" x14ac:dyDescent="0.25">
      <c r="C114" s="27">
        <f>SUM(C109:C113)</f>
        <v>900</v>
      </c>
      <c r="D114" s="16"/>
      <c r="E114" s="13"/>
      <c r="F114" s="30">
        <f>F109</f>
        <v>900</v>
      </c>
      <c r="H114" s="15">
        <f>'Journal Entries'!A$281</f>
        <v>42917</v>
      </c>
      <c r="I114" s="15" t="str">
        <f>'Journal Entries'!B$282</f>
        <v>Bank</v>
      </c>
      <c r="J114" s="8">
        <f>'Journal Entries'!C$281</f>
        <v>100</v>
      </c>
      <c r="K114" s="16"/>
      <c r="L114" s="18"/>
      <c r="R114" s="16"/>
      <c r="S114" s="13"/>
    </row>
    <row r="115" spans="1:20" x14ac:dyDescent="0.25">
      <c r="D115" s="16"/>
      <c r="E115" s="13"/>
      <c r="F115" s="18"/>
      <c r="H115" s="15">
        <f>'Journal Entries'!A$338</f>
        <v>42948</v>
      </c>
      <c r="I115" s="15" t="str">
        <f>'Journal Entries'!B$339</f>
        <v>Bank</v>
      </c>
      <c r="J115" s="8">
        <f>'Journal Entries'!C$338</f>
        <v>100</v>
      </c>
      <c r="K115" s="16"/>
      <c r="L115" s="18"/>
      <c r="R115" s="16"/>
      <c r="S115" s="13"/>
    </row>
    <row r="116" spans="1:20" x14ac:dyDescent="0.25">
      <c r="D116" s="16"/>
      <c r="E116" s="13"/>
      <c r="H116" s="15">
        <f>'Journal Entries'!A$381</f>
        <v>42979</v>
      </c>
      <c r="I116" s="15" t="str">
        <f>'Journal Entries'!B$382</f>
        <v>Bank</v>
      </c>
      <c r="J116" s="8">
        <f>'Journal Entries'!C$381</f>
        <v>100</v>
      </c>
      <c r="K116" s="16"/>
      <c r="L116" s="18"/>
      <c r="R116" s="16"/>
      <c r="S116" s="13"/>
    </row>
    <row r="117" spans="1:20" x14ac:dyDescent="0.25">
      <c r="D117" s="16"/>
      <c r="E117" s="13"/>
      <c r="H117" s="15">
        <f>'Journal Entries'!A$430</f>
        <v>43009</v>
      </c>
      <c r="I117" s="15" t="str">
        <f>'Journal Entries'!B$431</f>
        <v>Bank</v>
      </c>
      <c r="J117" s="8">
        <f>'Journal Entries'!C$430</f>
        <v>100</v>
      </c>
      <c r="K117" s="16"/>
      <c r="L117" s="18"/>
      <c r="R117" s="16"/>
      <c r="S117" s="13"/>
    </row>
    <row r="118" spans="1:20" x14ac:dyDescent="0.25">
      <c r="D118" s="16"/>
      <c r="E118" s="13"/>
      <c r="H118" s="15">
        <f>'Journal Entries'!A$478</f>
        <v>43040</v>
      </c>
      <c r="I118" s="15" t="str">
        <f>'Journal Entries'!B$479</f>
        <v>Bank</v>
      </c>
      <c r="J118" s="8">
        <f>'Journal Entries'!C$478</f>
        <v>100</v>
      </c>
      <c r="K118" s="16"/>
      <c r="L118" s="18"/>
      <c r="R118" s="16"/>
      <c r="S118" s="13"/>
    </row>
    <row r="119" spans="1:20" x14ac:dyDescent="0.25">
      <c r="D119" s="16"/>
      <c r="E119" s="13"/>
      <c r="H119" s="15">
        <f>'Journal Entries'!A$518</f>
        <v>43070</v>
      </c>
      <c r="I119" s="15" t="str">
        <f>'Journal Entries'!B$519</f>
        <v>Bank</v>
      </c>
      <c r="J119" s="31">
        <f>'Journal Entries'!C$518</f>
        <v>100</v>
      </c>
      <c r="K119" s="16"/>
      <c r="L119" s="18"/>
      <c r="M119" s="30"/>
      <c r="R119" s="16"/>
      <c r="S119" s="13"/>
    </row>
    <row r="120" spans="1:20" x14ac:dyDescent="0.25">
      <c r="D120" s="16"/>
      <c r="E120" s="13"/>
      <c r="J120" s="34">
        <f>SUM(J109:J119)</f>
        <v>1100</v>
      </c>
      <c r="K120" s="16"/>
      <c r="L120" s="18"/>
      <c r="M120" s="28">
        <f>M109</f>
        <v>1100</v>
      </c>
      <c r="R120" s="16"/>
      <c r="S120" s="13"/>
    </row>
    <row r="121" spans="1:20" x14ac:dyDescent="0.25">
      <c r="D121" s="16"/>
      <c r="E121" s="13"/>
      <c r="K121" s="16"/>
      <c r="L121" s="18"/>
      <c r="R121" s="16"/>
      <c r="S121" s="13"/>
    </row>
    <row r="125" spans="1:20" x14ac:dyDescent="0.25">
      <c r="A125" s="19" t="s">
        <v>34</v>
      </c>
      <c r="B125" s="19"/>
      <c r="C125" s="19"/>
      <c r="D125" s="19"/>
      <c r="E125" s="19"/>
      <c r="F125" s="19"/>
      <c r="H125" s="19" t="s">
        <v>13</v>
      </c>
      <c r="I125" s="19"/>
      <c r="J125" s="19"/>
      <c r="K125" s="19"/>
      <c r="L125" s="19"/>
      <c r="M125" s="19"/>
      <c r="O125" s="19" t="s">
        <v>54</v>
      </c>
      <c r="P125" s="19"/>
      <c r="Q125" s="19"/>
      <c r="R125" s="19"/>
      <c r="S125" s="19"/>
      <c r="T125" s="19"/>
    </row>
    <row r="126" spans="1:20" x14ac:dyDescent="0.25">
      <c r="A126" s="15" t="s">
        <v>0</v>
      </c>
      <c r="B126" s="2" t="s">
        <v>1</v>
      </c>
      <c r="C126" s="21" t="s">
        <v>49</v>
      </c>
      <c r="D126" s="15" t="s">
        <v>0</v>
      </c>
      <c r="E126" s="2" t="s">
        <v>1</v>
      </c>
      <c r="F126" s="8" t="s">
        <v>49</v>
      </c>
      <c r="H126" s="15" t="s">
        <v>0</v>
      </c>
      <c r="I126" s="2" t="s">
        <v>1</v>
      </c>
      <c r="J126" s="22" t="s">
        <v>49</v>
      </c>
      <c r="K126" s="15" t="s">
        <v>0</v>
      </c>
      <c r="L126" s="8" t="s">
        <v>1</v>
      </c>
      <c r="M126" s="8" t="s">
        <v>49</v>
      </c>
      <c r="O126" s="15" t="s">
        <v>0</v>
      </c>
      <c r="P126" s="2" t="s">
        <v>1</v>
      </c>
      <c r="Q126" s="21" t="s">
        <v>49</v>
      </c>
      <c r="R126" s="15" t="s">
        <v>0</v>
      </c>
      <c r="S126" s="2" t="s">
        <v>1</v>
      </c>
      <c r="T126" s="8" t="s">
        <v>49</v>
      </c>
    </row>
    <row r="127" spans="1:20" x14ac:dyDescent="0.25">
      <c r="A127" s="15">
        <f>'Journal Entries'!A93</f>
        <v>42805</v>
      </c>
      <c r="B127" s="15" t="str">
        <f>'Journal Entries'!B94</f>
        <v>Accounts Payable</v>
      </c>
      <c r="C127" s="8">
        <f>'Journal Entries'!C93</f>
        <v>1000</v>
      </c>
      <c r="D127" s="16">
        <f>'Journal Entries'!$A$125</f>
        <v>42824</v>
      </c>
      <c r="E127" s="17" t="str">
        <f>'Journal Entries'!$B$125</f>
        <v>Cost of Goods sold</v>
      </c>
      <c r="F127" s="18">
        <f>'Journal Entries'!$C$125</f>
        <v>75</v>
      </c>
      <c r="H127" s="15">
        <f>'Journal Entries'!A105</f>
        <v>42812</v>
      </c>
      <c r="I127" s="2" t="str">
        <f>'Journal Entries'!B106</f>
        <v>Bank</v>
      </c>
      <c r="J127" s="2">
        <f>'Journal Entries'!D106</f>
        <v>980</v>
      </c>
      <c r="K127" s="16">
        <f>'Journal Entries'!A93</f>
        <v>42805</v>
      </c>
      <c r="L127" s="17" t="str">
        <f>'Journal Entries'!B93</f>
        <v>Inventory</v>
      </c>
      <c r="M127" s="18">
        <f>'Journal Entries'!C93</f>
        <v>1000</v>
      </c>
      <c r="O127" s="16">
        <v>43100</v>
      </c>
      <c r="P127" s="13" t="s">
        <v>66</v>
      </c>
      <c r="Q127" s="8">
        <f>Q130</f>
        <v>61</v>
      </c>
      <c r="R127" s="16">
        <f>'Journal Entries'!A105</f>
        <v>42812</v>
      </c>
      <c r="S127" s="15" t="str">
        <f>'Journal Entries'!B105</f>
        <v>Accounts Payable</v>
      </c>
      <c r="T127" s="8">
        <f>'Journal Entries'!D107</f>
        <v>20</v>
      </c>
    </row>
    <row r="128" spans="1:20" x14ac:dyDescent="0.25">
      <c r="A128" s="15">
        <f>'Journal Entries'!A237</f>
        <v>42897</v>
      </c>
      <c r="B128" s="15" t="str">
        <f>'Journal Entries'!B238</f>
        <v>Accounts Payable</v>
      </c>
      <c r="C128" s="8">
        <f>'Journal Entries'!C237</f>
        <v>800</v>
      </c>
      <c r="D128" s="16">
        <f>'Journal Entries'!$A$176</f>
        <v>42855</v>
      </c>
      <c r="E128" s="17" t="str">
        <f>'Journal Entries'!$B$176</f>
        <v>Cost of Goods sold</v>
      </c>
      <c r="F128" s="18">
        <f>'Journal Entries'!$C$176</f>
        <v>200</v>
      </c>
      <c r="H128" s="15"/>
      <c r="I128" s="2" t="str">
        <f>'Journal Entries'!B107</f>
        <v>Discounts received</v>
      </c>
      <c r="J128" s="2">
        <f>'Journal Entries'!D107</f>
        <v>20</v>
      </c>
      <c r="K128" s="16">
        <f>'Journal Entries'!A237</f>
        <v>42897</v>
      </c>
      <c r="L128" s="17" t="str">
        <f>'Journal Entries'!B237</f>
        <v>Inventory</v>
      </c>
      <c r="M128" s="18">
        <f>'Journal Entries'!C237</f>
        <v>800</v>
      </c>
      <c r="O128" s="2"/>
      <c r="Q128" s="2"/>
      <c r="R128" s="16">
        <f>'Journal Entries'!A255</f>
        <v>42904</v>
      </c>
      <c r="S128" s="15" t="str">
        <f>'Journal Entries'!B255</f>
        <v>Accounts Payable</v>
      </c>
      <c r="T128" s="8">
        <f>'Journal Entries'!D257</f>
        <v>16</v>
      </c>
    </row>
    <row r="129" spans="1:20" x14ac:dyDescent="0.25">
      <c r="A129" s="15">
        <f>'Journal Entries'!A524</f>
        <v>43070</v>
      </c>
      <c r="B129" s="15" t="str">
        <f>'Journal Entries'!B525</f>
        <v>Accounts Payable</v>
      </c>
      <c r="C129" s="8">
        <f>'Journal Entries'!C524</f>
        <v>1250</v>
      </c>
      <c r="D129" s="16">
        <f>'Journal Entries'!$A$225</f>
        <v>42885</v>
      </c>
      <c r="E129" s="17" t="str">
        <f>'Journal Entries'!$B$225</f>
        <v>Cost of Goods sold</v>
      </c>
      <c r="F129" s="18">
        <f>'Journal Entries'!$C$225</f>
        <v>250</v>
      </c>
      <c r="H129" s="15">
        <f>'Journal Entries'!A255</f>
        <v>42904</v>
      </c>
      <c r="I129" s="2" t="str">
        <f>'Journal Entries'!B256</f>
        <v>Bank</v>
      </c>
      <c r="J129" s="2">
        <f>'Journal Entries'!D256</f>
        <v>784</v>
      </c>
      <c r="K129" s="16">
        <f>'Journal Entries'!A524</f>
        <v>43070</v>
      </c>
      <c r="L129" s="2" t="str">
        <f>'Journal Entries'!B524</f>
        <v>Inventory</v>
      </c>
      <c r="M129" s="8">
        <f>'Journal Entries'!C524</f>
        <v>1250</v>
      </c>
      <c r="O129" s="2"/>
      <c r="Q129" s="2"/>
      <c r="R129" s="16">
        <f>'Journal Entries'!A530</f>
        <v>43074</v>
      </c>
      <c r="S129" s="15" t="str">
        <f>'Journal Entries'!B533</f>
        <v>Accounts Payable</v>
      </c>
      <c r="T129" s="18">
        <f>'Journal Entries'!D535</f>
        <v>25</v>
      </c>
    </row>
    <row r="130" spans="1:20" x14ac:dyDescent="0.25">
      <c r="D130" s="16">
        <f>'Journal Entries'!$A$278</f>
        <v>42916</v>
      </c>
      <c r="E130" s="17" t="str">
        <f>'Journal Entries'!$B$278</f>
        <v>Cost of Goods sold</v>
      </c>
      <c r="F130" s="18">
        <f>'Journal Entries'!$C$278</f>
        <v>225</v>
      </c>
      <c r="H130" s="15"/>
      <c r="I130" s="2" t="str">
        <f>'Journal Entries'!B257</f>
        <v>Discounts received</v>
      </c>
      <c r="J130" s="2">
        <f>'Journal Entries'!D257</f>
        <v>16</v>
      </c>
      <c r="K130" s="16"/>
      <c r="L130" s="18"/>
      <c r="Q130" s="27">
        <f>SUM(T127:T129)</f>
        <v>61</v>
      </c>
      <c r="R130" s="16"/>
      <c r="S130" s="13"/>
      <c r="T130" s="30">
        <f>Q127</f>
        <v>61</v>
      </c>
    </row>
    <row r="131" spans="1:20" x14ac:dyDescent="0.25">
      <c r="D131" s="16">
        <f>'Journal Entries'!$A$335</f>
        <v>42946</v>
      </c>
      <c r="E131" s="17" t="str">
        <f>'Journal Entries'!$B$335</f>
        <v>Cost of Goods sold</v>
      </c>
      <c r="F131" s="18">
        <f>'Journal Entries'!$C$335</f>
        <v>240</v>
      </c>
      <c r="H131" s="15">
        <f>'Journal Entries'!A533</f>
        <v>43076</v>
      </c>
      <c r="I131" s="2" t="str">
        <f>'Journal Entries'!B534</f>
        <v>Bank</v>
      </c>
      <c r="J131" s="2">
        <f>'Journal Entries'!D534</f>
        <v>1225</v>
      </c>
      <c r="K131" s="16"/>
      <c r="L131" s="18"/>
      <c r="R131" s="16"/>
      <c r="S131" s="13"/>
    </row>
    <row r="132" spans="1:20" x14ac:dyDescent="0.25">
      <c r="D132" s="16">
        <f>'Journal Entries'!$A$378</f>
        <v>42978</v>
      </c>
      <c r="E132" s="17" t="str">
        <f>'Journal Entries'!$B$378</f>
        <v>Cost of Goods sold</v>
      </c>
      <c r="F132" s="18">
        <f>'Journal Entries'!$C$378</f>
        <v>160</v>
      </c>
      <c r="H132" s="15"/>
      <c r="I132" s="2" t="str">
        <f>'Journal Entries'!B535</f>
        <v>Discount Received</v>
      </c>
      <c r="J132" s="33">
        <f>'Journal Entries'!D535</f>
        <v>25</v>
      </c>
      <c r="K132" s="16"/>
      <c r="L132" s="18"/>
      <c r="M132" s="30"/>
      <c r="R132" s="14"/>
      <c r="T132" s="2"/>
    </row>
    <row r="133" spans="1:20" x14ac:dyDescent="0.25">
      <c r="D133" s="16">
        <f>'Journal Entries'!$A$427</f>
        <v>43008</v>
      </c>
      <c r="E133" s="17" t="str">
        <f>'Journal Entries'!$B$427</f>
        <v>Cost of Goods sold</v>
      </c>
      <c r="F133" s="18">
        <f>'Journal Entries'!$C$427</f>
        <v>100</v>
      </c>
      <c r="J133" s="34">
        <f>SUM(J127:J132)</f>
        <v>3050</v>
      </c>
      <c r="K133" s="16"/>
      <c r="L133" s="18"/>
      <c r="M133" s="30">
        <f>SUM(M127:M129)</f>
        <v>3050</v>
      </c>
      <c r="R133" s="14"/>
      <c r="T133" s="2"/>
    </row>
    <row r="134" spans="1:20" x14ac:dyDescent="0.25">
      <c r="D134" s="16">
        <f>'Journal Entries'!$A$475</f>
        <v>43039</v>
      </c>
      <c r="E134" s="17" t="str">
        <f>'Journal Entries'!$B$475</f>
        <v>Cost of Goods sold</v>
      </c>
      <c r="F134" s="18">
        <f>'Journal Entries'!$C$475</f>
        <v>140</v>
      </c>
      <c r="K134" s="16"/>
      <c r="L134" s="18"/>
      <c r="R134" s="14"/>
      <c r="T134" s="2"/>
    </row>
    <row r="135" spans="1:20" x14ac:dyDescent="0.25">
      <c r="D135" s="16">
        <f>'Journal Entries'!$A$515</f>
        <v>43069</v>
      </c>
      <c r="E135" s="17" t="str">
        <f>'Journal Entries'!$B$515</f>
        <v>Cost of Goods sold</v>
      </c>
      <c r="F135" s="18">
        <f>'Journal Entries'!$C$515</f>
        <v>160</v>
      </c>
      <c r="K135" s="16"/>
      <c r="L135" s="18"/>
      <c r="R135" s="16"/>
      <c r="S135" s="13"/>
    </row>
    <row r="136" spans="1:20" x14ac:dyDescent="0.25">
      <c r="D136" s="16">
        <f>'Journal Entries'!$A$574</f>
        <v>43100</v>
      </c>
      <c r="E136" s="17" t="str">
        <f>'Journal Entries'!$B$574</f>
        <v>Cost of Goods sold</v>
      </c>
      <c r="F136" s="18">
        <f>'Journal Entries'!$C$574</f>
        <v>282.5</v>
      </c>
      <c r="K136" s="16"/>
      <c r="L136" s="18"/>
      <c r="R136" s="16"/>
      <c r="S136" s="13"/>
    </row>
    <row r="137" spans="1:20" x14ac:dyDescent="0.25">
      <c r="D137" s="16">
        <v>43100</v>
      </c>
      <c r="E137" s="13" t="s">
        <v>66</v>
      </c>
      <c r="F137" s="8">
        <f>SUM(C127:C129)-SUM(F127:F136)</f>
        <v>1217.5</v>
      </c>
      <c r="K137" s="16"/>
      <c r="L137" s="18"/>
      <c r="R137" s="16"/>
      <c r="S137" s="13"/>
    </row>
    <row r="138" spans="1:20" x14ac:dyDescent="0.25">
      <c r="C138" s="31"/>
      <c r="D138" s="16"/>
      <c r="E138" s="13"/>
      <c r="F138" s="30"/>
      <c r="K138" s="16"/>
      <c r="L138" s="18"/>
      <c r="R138" s="16"/>
      <c r="S138" s="13"/>
    </row>
    <row r="139" spans="1:20" x14ac:dyDescent="0.25">
      <c r="C139" s="31">
        <f>SUM(C127:C129)</f>
        <v>3050</v>
      </c>
      <c r="D139" s="16"/>
      <c r="E139" s="13"/>
      <c r="F139" s="28">
        <f>F137+SUM(F127:F136)</f>
        <v>3050</v>
      </c>
      <c r="K139" s="16"/>
      <c r="L139" s="18"/>
      <c r="R139" s="16"/>
      <c r="S139" s="13"/>
    </row>
    <row r="142" spans="1:20" x14ac:dyDescent="0.25">
      <c r="A142" s="19" t="s">
        <v>55</v>
      </c>
      <c r="B142" s="19"/>
      <c r="C142" s="19"/>
      <c r="D142" s="19"/>
      <c r="E142" s="19"/>
      <c r="F142" s="19"/>
      <c r="H142" s="19" t="s">
        <v>15</v>
      </c>
      <c r="I142" s="19"/>
      <c r="J142" s="19"/>
      <c r="K142" s="19"/>
      <c r="L142" s="19"/>
      <c r="M142" s="19"/>
      <c r="O142" s="19" t="s">
        <v>18</v>
      </c>
      <c r="P142" s="19"/>
      <c r="Q142" s="19"/>
      <c r="R142" s="19"/>
      <c r="S142" s="19"/>
      <c r="T142" s="19"/>
    </row>
    <row r="143" spans="1:20" x14ac:dyDescent="0.25">
      <c r="A143" s="15" t="s">
        <v>0</v>
      </c>
      <c r="B143" s="2" t="s">
        <v>1</v>
      </c>
      <c r="C143" s="21" t="s">
        <v>49</v>
      </c>
      <c r="D143" s="15" t="s">
        <v>0</v>
      </c>
      <c r="E143" s="2" t="s">
        <v>1</v>
      </c>
      <c r="F143" s="8" t="s">
        <v>49</v>
      </c>
      <c r="H143" s="15" t="s">
        <v>0</v>
      </c>
      <c r="I143" s="2" t="s">
        <v>1</v>
      </c>
      <c r="J143" s="22" t="s">
        <v>49</v>
      </c>
      <c r="K143" s="15" t="s">
        <v>0</v>
      </c>
      <c r="L143" s="8" t="s">
        <v>1</v>
      </c>
      <c r="M143" s="8" t="s">
        <v>49</v>
      </c>
      <c r="O143" s="15" t="s">
        <v>0</v>
      </c>
      <c r="P143" s="2" t="s">
        <v>1</v>
      </c>
      <c r="Q143" s="21" t="s">
        <v>49</v>
      </c>
      <c r="R143" s="15" t="s">
        <v>0</v>
      </c>
      <c r="S143" s="2" t="s">
        <v>1</v>
      </c>
      <c r="T143" s="8" t="s">
        <v>49</v>
      </c>
    </row>
    <row r="144" spans="1:20" x14ac:dyDescent="0.25">
      <c r="A144" s="15">
        <f>'Journal Entries'!$A$121</f>
        <v>42824</v>
      </c>
      <c r="B144" s="15" t="str">
        <f>'Journal Entries'!B122</f>
        <v>Sales</v>
      </c>
      <c r="C144" s="8">
        <f>'Journal Entries'!D122</f>
        <v>375</v>
      </c>
      <c r="D144" s="16">
        <f>'Journal Entries'!A218</f>
        <v>42886</v>
      </c>
      <c r="E144" s="15" t="str">
        <f>'Journal Entries'!B218</f>
        <v>Bank</v>
      </c>
      <c r="F144" s="8">
        <f>'Journal Entries'!C218</f>
        <v>300</v>
      </c>
      <c r="H144" s="23">
        <v>43100</v>
      </c>
      <c r="I144" s="2" t="s">
        <v>66</v>
      </c>
      <c r="J144" s="35">
        <f>M154</f>
        <v>6925</v>
      </c>
      <c r="K144" s="15">
        <f>'Journal Entries'!A121</f>
        <v>42824</v>
      </c>
      <c r="L144" s="2" t="str">
        <f>'Journal Entries'!B121</f>
        <v>Accounts receivable</v>
      </c>
      <c r="M144" s="8">
        <f>'Journal Entries'!D122</f>
        <v>375</v>
      </c>
      <c r="O144" s="15">
        <f>'Journal Entries'!A163</f>
        <v>42845</v>
      </c>
      <c r="P144" s="15" t="str">
        <f>'Journal Entries'!B164</f>
        <v>Bank</v>
      </c>
      <c r="Q144" s="32">
        <f>'Journal Entries'!C163</f>
        <v>25</v>
      </c>
      <c r="R144" s="15">
        <f>'Journal Entries'!$A$121</f>
        <v>42824</v>
      </c>
      <c r="S144" s="2" t="str">
        <f>'Journal Entries'!$B$121</f>
        <v>Accounts receivable</v>
      </c>
      <c r="T144" s="2">
        <f>'Journal Entries'!$D$123</f>
        <v>25</v>
      </c>
    </row>
    <row r="145" spans="1:20" x14ac:dyDescent="0.25">
      <c r="B145" s="2" t="str">
        <f>'Journal Entries'!$B$123</f>
        <v>Sales Tax Liability</v>
      </c>
      <c r="C145" s="8">
        <f>'Journal Entries'!$D$123</f>
        <v>25</v>
      </c>
      <c r="D145" s="16">
        <f>'Journal Entries'!A304</f>
        <v>42928</v>
      </c>
      <c r="E145" s="15" t="str">
        <f>'Journal Entries'!B304</f>
        <v>Bank</v>
      </c>
      <c r="F145" s="8">
        <f>'Journal Entries'!C304</f>
        <v>450</v>
      </c>
      <c r="J145" s="35"/>
      <c r="K145" s="15">
        <f>'Journal Entries'!A172</f>
        <v>42855</v>
      </c>
      <c r="L145" s="2" t="str">
        <f>'Journal Entries'!B172</f>
        <v>Accounts receivable</v>
      </c>
      <c r="M145" s="8">
        <f>'Journal Entries'!D173</f>
        <v>600</v>
      </c>
      <c r="O145" s="15">
        <f>'Journal Entries'!A209</f>
        <v>42875</v>
      </c>
      <c r="P145" s="15" t="str">
        <f>'Journal Entries'!B210</f>
        <v>Bank</v>
      </c>
      <c r="Q145" s="32">
        <f>'Journal Entries'!C209</f>
        <v>40</v>
      </c>
      <c r="R145" s="15">
        <f>'Journal Entries'!$A$172</f>
        <v>42855</v>
      </c>
      <c r="S145" s="13" t="str">
        <f>'Journal Entries'!$B$172</f>
        <v>Accounts receivable</v>
      </c>
      <c r="T145" s="8">
        <f>'Journal Entries'!$D$174</f>
        <v>40</v>
      </c>
    </row>
    <row r="146" spans="1:20" x14ac:dyDescent="0.25">
      <c r="A146" s="15">
        <f>'Journal Entries'!$A$172</f>
        <v>42855</v>
      </c>
      <c r="B146" s="15" t="str">
        <f>'Journal Entries'!B173</f>
        <v>Sales</v>
      </c>
      <c r="C146" s="8">
        <f>'Journal Entries'!D173</f>
        <v>600</v>
      </c>
      <c r="D146" s="16">
        <f>'Journal Entries'!A328</f>
        <v>42946</v>
      </c>
      <c r="E146" s="15" t="str">
        <f>'Journal Entries'!B328</f>
        <v>Bank</v>
      </c>
      <c r="F146" s="8">
        <f>'Journal Entries'!C328</f>
        <v>550</v>
      </c>
      <c r="J146" s="35"/>
      <c r="K146" s="15">
        <f>'Journal Entries'!A221</f>
        <v>42886</v>
      </c>
      <c r="L146" s="15" t="str">
        <f>'Journal Entries'!B221</f>
        <v>Accounts Receivable</v>
      </c>
      <c r="M146" s="8">
        <f>'Journal Entries'!D222</f>
        <v>750</v>
      </c>
      <c r="O146" s="15">
        <f>'Journal Entries'!A262</f>
        <v>42906</v>
      </c>
      <c r="P146" s="15" t="str">
        <f>'Journal Entries'!B263</f>
        <v>Bank</v>
      </c>
      <c r="Q146" s="32">
        <f>'Journal Entries'!C262</f>
        <v>50</v>
      </c>
      <c r="R146" s="15">
        <f>'Journal Entries'!$A$221</f>
        <v>42886</v>
      </c>
      <c r="S146" s="13" t="str">
        <f>'Journal Entries'!$B$221</f>
        <v>Accounts Receivable</v>
      </c>
      <c r="T146" s="8">
        <f>'Journal Entries'!$D$223</f>
        <v>50</v>
      </c>
    </row>
    <row r="147" spans="1:20" x14ac:dyDescent="0.25">
      <c r="B147" s="2" t="str">
        <f>'Journal Entries'!$B$174</f>
        <v>Sales Tax Liability</v>
      </c>
      <c r="C147" s="8">
        <f>'Journal Entries'!$D$174</f>
        <v>40</v>
      </c>
      <c r="D147" s="16">
        <f>'Journal Entries'!A399</f>
        <v>42992</v>
      </c>
      <c r="E147" s="17" t="str">
        <f>'Journal Entries'!B399</f>
        <v>Bank</v>
      </c>
      <c r="F147" s="18">
        <f>'Journal Entries'!C399</f>
        <v>250</v>
      </c>
      <c r="J147" s="35"/>
      <c r="K147" s="15">
        <f>'Journal Entries'!A274</f>
        <v>42916</v>
      </c>
      <c r="L147" s="15" t="str">
        <f>'Journal Entries'!B274</f>
        <v>Accounts Receivable</v>
      </c>
      <c r="M147" s="8">
        <f>'Journal Entries'!D275</f>
        <v>675</v>
      </c>
      <c r="O147" s="15">
        <f>'Journal Entries'!A316</f>
        <v>42936</v>
      </c>
      <c r="P147" s="15" t="str">
        <f>'Journal Entries'!B317</f>
        <v>Bank</v>
      </c>
      <c r="Q147" s="32">
        <f>'Journal Entries'!C316</f>
        <v>45</v>
      </c>
      <c r="R147" s="15">
        <f>'Journal Entries'!$A$274</f>
        <v>42916</v>
      </c>
      <c r="S147" s="13" t="str">
        <f>'Journal Entries'!$B$274</f>
        <v>Accounts Receivable</v>
      </c>
      <c r="T147" s="8">
        <f>'Journal Entries'!$D$276</f>
        <v>45</v>
      </c>
    </row>
    <row r="148" spans="1:20" x14ac:dyDescent="0.25">
      <c r="A148" s="15">
        <f>'Journal Entries'!A188</f>
        <v>42858</v>
      </c>
      <c r="B148" s="15" t="str">
        <f>'Journal Entries'!B189</f>
        <v>Services Revenue</v>
      </c>
      <c r="C148" s="8">
        <f>'Journal Entries'!C188</f>
        <v>300</v>
      </c>
      <c r="D148" s="16">
        <f>'Journal Entries'!A420</f>
        <v>43008</v>
      </c>
      <c r="E148" s="17" t="str">
        <f>'Journal Entries'!B420</f>
        <v>Bank</v>
      </c>
      <c r="F148" s="18">
        <f>'Journal Entries'!C420</f>
        <v>650</v>
      </c>
      <c r="J148" s="35"/>
      <c r="K148" s="15">
        <f>'Journal Entries'!A331</f>
        <v>42946</v>
      </c>
      <c r="L148" s="15" t="str">
        <f>'Journal Entries'!B331</f>
        <v>Accounts Receivable</v>
      </c>
      <c r="M148" s="8">
        <f>'Journal Entries'!D332</f>
        <v>750</v>
      </c>
      <c r="O148" s="15">
        <f>'Journal Entries'!A365</f>
        <v>42967</v>
      </c>
      <c r="P148" s="15" t="str">
        <f>'Journal Entries'!B366</f>
        <v>Bank</v>
      </c>
      <c r="Q148" s="32">
        <f>'Journal Entries'!C365</f>
        <v>50</v>
      </c>
      <c r="R148" s="15">
        <f>'Journal Entries'!$A$331</f>
        <v>42946</v>
      </c>
      <c r="S148" s="13" t="str">
        <f>'Journal Entries'!$B$331</f>
        <v>Accounts Receivable</v>
      </c>
      <c r="T148" s="8">
        <f>'Journal Entries'!$D$333</f>
        <v>50</v>
      </c>
    </row>
    <row r="149" spans="1:20" x14ac:dyDescent="0.25">
      <c r="A149" s="15">
        <f>'Journal Entries'!$A$221</f>
        <v>42886</v>
      </c>
      <c r="B149" s="15" t="str">
        <f>'Journal Entries'!B222</f>
        <v>Sales</v>
      </c>
      <c r="C149" s="8">
        <f>'Journal Entries'!D222</f>
        <v>750</v>
      </c>
      <c r="D149" s="16">
        <f>'Journal Entries'!A468</f>
        <v>43039</v>
      </c>
      <c r="E149" s="17" t="str">
        <f>'Journal Entries'!B468</f>
        <v>Bank</v>
      </c>
      <c r="F149" s="18">
        <f>'Journal Entries'!C468</f>
        <v>900</v>
      </c>
      <c r="J149" s="35"/>
      <c r="K149" s="15">
        <f>'Journal Entries'!A374</f>
        <v>42978</v>
      </c>
      <c r="L149" s="2" t="str">
        <f>'Journal Entries'!B374</f>
        <v>Accounts receivable</v>
      </c>
      <c r="M149" s="8">
        <f>'Journal Entries'!D375</f>
        <v>600</v>
      </c>
      <c r="O149" s="15">
        <f>'Journal Entries'!A411</f>
        <v>42998</v>
      </c>
      <c r="P149" s="15" t="str">
        <f>'Journal Entries'!B412</f>
        <v>Bank</v>
      </c>
      <c r="Q149" s="32">
        <f>'Journal Entries'!C411</f>
        <v>40</v>
      </c>
      <c r="R149" s="15">
        <f>'Journal Entries'!$A$374</f>
        <v>42978</v>
      </c>
      <c r="S149" s="13" t="str">
        <f>'Journal Entries'!$B$374</f>
        <v>Accounts receivable</v>
      </c>
      <c r="T149" s="8">
        <f>'Journal Entries'!$D$376</f>
        <v>40</v>
      </c>
    </row>
    <row r="150" spans="1:20" x14ac:dyDescent="0.25">
      <c r="B150" s="2" t="str">
        <f>'Journal Entries'!$B$223</f>
        <v>Sales Tax Liability</v>
      </c>
      <c r="C150" s="8">
        <f>'Journal Entries'!$D$223</f>
        <v>50</v>
      </c>
      <c r="D150" s="16">
        <f>'Journal Entries'!A537</f>
        <v>43075</v>
      </c>
      <c r="E150" s="17" t="str">
        <f>'Journal Entries'!B537</f>
        <v>Bank</v>
      </c>
      <c r="F150" s="18">
        <f>'Journal Entries'!C537</f>
        <v>400</v>
      </c>
      <c r="J150" s="35"/>
      <c r="K150" s="15">
        <f>'Journal Entries'!A423</f>
        <v>43008</v>
      </c>
      <c r="L150" s="2" t="str">
        <f>'Journal Entries'!B423</f>
        <v>Accounts receivable</v>
      </c>
      <c r="M150" s="8">
        <f>'Journal Entries'!D424</f>
        <v>375</v>
      </c>
      <c r="O150" s="15">
        <f>'Journal Entries'!A459</f>
        <v>43028</v>
      </c>
      <c r="P150" s="15" t="str">
        <f>'Journal Entries'!B460</f>
        <v>Bank</v>
      </c>
      <c r="Q150" s="32">
        <f>'Journal Entries'!C459</f>
        <v>25</v>
      </c>
      <c r="R150" s="15">
        <f>'Journal Entries'!$A$423</f>
        <v>43008</v>
      </c>
      <c r="S150" s="13" t="str">
        <f>'Journal Entries'!$B$423</f>
        <v>Accounts receivable</v>
      </c>
      <c r="T150" s="8">
        <f>'Journal Entries'!$D$425</f>
        <v>25</v>
      </c>
    </row>
    <row r="151" spans="1:20" x14ac:dyDescent="0.25">
      <c r="A151" s="15">
        <f>'Journal Entries'!A252</f>
        <v>42902</v>
      </c>
      <c r="B151" s="15" t="str">
        <f>'Journal Entries'!B253</f>
        <v>Services Revenue</v>
      </c>
      <c r="C151" s="8">
        <f>'Journal Entries'!C252</f>
        <v>450</v>
      </c>
      <c r="D151" s="16">
        <v>43100</v>
      </c>
      <c r="E151" s="13" t="s">
        <v>66</v>
      </c>
      <c r="F151" s="8">
        <f>C179-SUM(F144:F150)</f>
        <v>8192.5</v>
      </c>
      <c r="J151" s="35"/>
      <c r="K151" s="15">
        <f>'Journal Entries'!A471</f>
        <v>43039</v>
      </c>
      <c r="L151" s="2" t="str">
        <f>'Journal Entries'!B471</f>
        <v>Accounts receivable</v>
      </c>
      <c r="M151" s="8">
        <f>'Journal Entries'!D472</f>
        <v>525</v>
      </c>
      <c r="O151" s="15">
        <f>'Journal Entries'!A493</f>
        <v>43059</v>
      </c>
      <c r="P151" s="15" t="str">
        <f>'Journal Entries'!B494</f>
        <v>Bank</v>
      </c>
      <c r="Q151" s="32">
        <f>'Journal Entries'!C493</f>
        <v>35</v>
      </c>
      <c r="R151" s="15">
        <f>'Journal Entries'!$A$471</f>
        <v>43039</v>
      </c>
      <c r="S151" s="13" t="str">
        <f>'Journal Entries'!$B$471</f>
        <v>Accounts receivable</v>
      </c>
      <c r="T151" s="8">
        <f>'Journal Entries'!$D$473</f>
        <v>35</v>
      </c>
    </row>
    <row r="152" spans="1:20" x14ac:dyDescent="0.25">
      <c r="A152" s="15">
        <f>'Journal Entries'!$A$274</f>
        <v>42916</v>
      </c>
      <c r="B152" s="15" t="str">
        <f>'Journal Entries'!B275</f>
        <v>Sales</v>
      </c>
      <c r="C152" s="8">
        <f>'Journal Entries'!D275</f>
        <v>675</v>
      </c>
      <c r="D152" s="16"/>
      <c r="E152" s="13"/>
      <c r="J152" s="35"/>
      <c r="K152" s="15">
        <f>'Journal Entries'!A511</f>
        <v>43069</v>
      </c>
      <c r="L152" s="2" t="str">
        <f>'Journal Entries'!B511</f>
        <v>Accounts receivable</v>
      </c>
      <c r="M152" s="8">
        <f>'Journal Entries'!D512</f>
        <v>600</v>
      </c>
      <c r="O152" s="15">
        <f>'Journal Entries'!A555</f>
        <v>43089</v>
      </c>
      <c r="P152" s="15" t="str">
        <f>'Journal Entries'!B556</f>
        <v>Bank</v>
      </c>
      <c r="Q152" s="32">
        <f>'Journal Entries'!C555</f>
        <v>40</v>
      </c>
      <c r="R152" s="15">
        <f>'Journal Entries'!$A$515</f>
        <v>43069</v>
      </c>
      <c r="S152" s="13" t="str">
        <f>'Journal Entries'!$B$511</f>
        <v>Accounts receivable</v>
      </c>
      <c r="T152" s="8">
        <f>'Journal Entries'!$D$513</f>
        <v>40</v>
      </c>
    </row>
    <row r="153" spans="1:20" x14ac:dyDescent="0.25">
      <c r="B153" s="2" t="str">
        <f>'Journal Entries'!$B$276</f>
        <v>Sales Tax Liability</v>
      </c>
      <c r="C153" s="8">
        <f>'Journal Entries'!$D$276</f>
        <v>45</v>
      </c>
      <c r="D153" s="16"/>
      <c r="E153" s="13"/>
      <c r="J153" s="33"/>
      <c r="K153" s="15">
        <f>'Journal Entries'!A570</f>
        <v>43100</v>
      </c>
      <c r="L153" s="2" t="str">
        <f>'Journal Entries'!B570</f>
        <v>Accounts receivable</v>
      </c>
      <c r="M153" s="30">
        <f>'Journal Entries'!D571</f>
        <v>1675</v>
      </c>
      <c r="O153" s="15">
        <v>43100</v>
      </c>
      <c r="P153" s="2" t="s">
        <v>67</v>
      </c>
      <c r="Q153" s="31">
        <f>T154-SUM(Q144:Q152)</f>
        <v>117.5</v>
      </c>
      <c r="R153" s="15">
        <f>'Journal Entries'!$A$570</f>
        <v>43100</v>
      </c>
      <c r="S153" s="13" t="str">
        <f>'Journal Entries'!$B$570</f>
        <v>Accounts receivable</v>
      </c>
      <c r="T153" s="30">
        <f>'Journal Entries'!$D$572</f>
        <v>117.5</v>
      </c>
    </row>
    <row r="154" spans="1:20" x14ac:dyDescent="0.25">
      <c r="A154" s="15">
        <f>'Journal Entries'!A297</f>
        <v>42927</v>
      </c>
      <c r="B154" s="15" t="str">
        <f>'Journal Entries'!B298</f>
        <v>Services Revenue</v>
      </c>
      <c r="C154" s="8">
        <f>'Journal Entries'!C297</f>
        <v>300</v>
      </c>
      <c r="D154" s="16"/>
      <c r="E154" s="13"/>
      <c r="J154" s="33">
        <f>J144</f>
        <v>6925</v>
      </c>
      <c r="K154" s="16"/>
      <c r="L154" s="18"/>
      <c r="M154" s="28">
        <f>SUM(M144:M153)</f>
        <v>6925</v>
      </c>
      <c r="Q154" s="31">
        <f>T154</f>
        <v>467.5</v>
      </c>
      <c r="R154" s="16"/>
      <c r="S154" s="13"/>
      <c r="T154" s="28">
        <f>SUM(T144:T153)</f>
        <v>467.5</v>
      </c>
    </row>
    <row r="155" spans="1:20" x14ac:dyDescent="0.25">
      <c r="A155" s="15">
        <f>'Journal Entries'!A313</f>
        <v>42934</v>
      </c>
      <c r="B155" s="15" t="str">
        <f>'Journal Entries'!B314</f>
        <v>Services Revenue</v>
      </c>
      <c r="C155" s="8">
        <f>'Journal Entries'!C313</f>
        <v>250</v>
      </c>
      <c r="D155" s="16"/>
      <c r="E155" s="13"/>
      <c r="K155" s="16"/>
      <c r="L155" s="18"/>
      <c r="R155" s="16"/>
      <c r="S155" s="13"/>
    </row>
    <row r="156" spans="1:20" x14ac:dyDescent="0.25">
      <c r="A156" s="15">
        <f>'Journal Entries'!$A$331</f>
        <v>42946</v>
      </c>
      <c r="B156" s="15" t="str">
        <f>'Journal Entries'!B332</f>
        <v>Sales</v>
      </c>
      <c r="C156" s="8">
        <f>'Journal Entries'!D332</f>
        <v>750</v>
      </c>
      <c r="D156" s="16"/>
      <c r="E156" s="13"/>
      <c r="K156" s="16"/>
      <c r="L156" s="18"/>
      <c r="R156" s="16"/>
      <c r="S156" s="13"/>
    </row>
    <row r="157" spans="1:20" x14ac:dyDescent="0.25">
      <c r="B157" s="2" t="str">
        <f>'Journal Entries'!$B$333</f>
        <v>Sales Tax Liability</v>
      </c>
      <c r="C157" s="8">
        <f>'Journal Entries'!$D$333</f>
        <v>50</v>
      </c>
      <c r="D157" s="16"/>
      <c r="E157" s="13"/>
      <c r="K157" s="16"/>
      <c r="L157" s="18"/>
      <c r="R157" s="16"/>
      <c r="S157" s="13"/>
    </row>
    <row r="158" spans="1:20" x14ac:dyDescent="0.25">
      <c r="A158" s="15">
        <f>'Journal Entries'!A350</f>
        <v>42950</v>
      </c>
      <c r="B158" s="15" t="str">
        <f>'Journal Entries'!B351</f>
        <v>Services Revenue</v>
      </c>
      <c r="C158" s="8">
        <f>'Journal Entries'!C350</f>
        <v>50</v>
      </c>
      <c r="D158" s="16"/>
      <c r="E158" s="13"/>
      <c r="K158" s="16"/>
      <c r="L158" s="18"/>
      <c r="R158" s="16"/>
      <c r="S158" s="13"/>
    </row>
    <row r="159" spans="1:20" x14ac:dyDescent="0.25">
      <c r="A159" s="15">
        <f>'Journal Entries'!A371</f>
        <v>42969</v>
      </c>
      <c r="B159" s="15" t="str">
        <f>'Journal Entries'!B372</f>
        <v>Services Revenue</v>
      </c>
      <c r="C159" s="8">
        <f>'Journal Entries'!C371</f>
        <v>200</v>
      </c>
      <c r="D159" s="16"/>
      <c r="E159" s="13"/>
      <c r="K159" s="16"/>
      <c r="L159" s="18"/>
      <c r="R159" s="16"/>
      <c r="S159" s="13"/>
    </row>
    <row r="160" spans="1:20" x14ac:dyDescent="0.25">
      <c r="A160" s="15">
        <f>'Journal Entries'!$A$374</f>
        <v>42978</v>
      </c>
      <c r="B160" s="15" t="str">
        <f>'Journal Entries'!B375</f>
        <v>Sales</v>
      </c>
      <c r="C160" s="8">
        <f>'Journal Entries'!D375</f>
        <v>600</v>
      </c>
      <c r="D160" s="16"/>
      <c r="E160" s="13"/>
      <c r="K160" s="16"/>
      <c r="L160" s="18"/>
      <c r="R160" s="16"/>
      <c r="S160" s="13"/>
    </row>
    <row r="161" spans="1:19" s="2" customFormat="1" x14ac:dyDescent="0.25">
      <c r="A161" s="15"/>
      <c r="B161" s="2" t="str">
        <f>'Journal Entries'!$B$376</f>
        <v>Sales Tax Liability</v>
      </c>
      <c r="C161" s="8">
        <f>'Journal Entries'!$D$376</f>
        <v>40</v>
      </c>
      <c r="D161" s="16"/>
      <c r="E161" s="13"/>
      <c r="F161" s="8"/>
      <c r="K161" s="16"/>
      <c r="L161" s="18"/>
      <c r="M161" s="8"/>
      <c r="O161" s="15"/>
      <c r="Q161" s="8"/>
      <c r="R161" s="16"/>
      <c r="S161" s="13"/>
    </row>
    <row r="162" spans="1:19" s="2" customFormat="1" x14ac:dyDescent="0.25">
      <c r="A162" s="15">
        <f>'Journal Entries'!A396</f>
        <v>42991</v>
      </c>
      <c r="B162" s="15" t="str">
        <f>'Journal Entries'!B397</f>
        <v>Services Revenue</v>
      </c>
      <c r="C162" s="8">
        <f>'Journal Entries'!C396</f>
        <v>500</v>
      </c>
      <c r="D162" s="16"/>
      <c r="E162" s="13"/>
      <c r="F162" s="8"/>
      <c r="K162" s="16"/>
      <c r="L162" s="18"/>
      <c r="M162" s="8"/>
      <c r="O162" s="15"/>
      <c r="Q162" s="8"/>
      <c r="R162" s="16"/>
      <c r="S162" s="13"/>
    </row>
    <row r="163" spans="1:19" s="2" customFormat="1" x14ac:dyDescent="0.25">
      <c r="A163" s="15">
        <f>'Journal Entries'!A417</f>
        <v>43001</v>
      </c>
      <c r="B163" s="15" t="str">
        <f>'Journal Entries'!B418</f>
        <v>Services Revenue</v>
      </c>
      <c r="C163" s="8">
        <f>'Journal Entries'!C417</f>
        <v>150</v>
      </c>
      <c r="D163" s="16"/>
      <c r="E163" s="13"/>
      <c r="F163" s="8"/>
      <c r="K163" s="16"/>
      <c r="L163" s="18"/>
      <c r="M163" s="8"/>
      <c r="O163" s="15"/>
      <c r="Q163" s="8"/>
      <c r="R163" s="16"/>
      <c r="S163" s="13"/>
    </row>
    <row r="164" spans="1:19" s="2" customFormat="1" x14ac:dyDescent="0.25">
      <c r="A164" s="15">
        <f>'Journal Entries'!$A$423</f>
        <v>43008</v>
      </c>
      <c r="B164" s="15" t="str">
        <f>'Journal Entries'!B424</f>
        <v>Sales</v>
      </c>
      <c r="C164" s="8">
        <f>'Journal Entries'!D424</f>
        <v>375</v>
      </c>
      <c r="D164" s="16"/>
      <c r="E164" s="13"/>
      <c r="F164" s="8"/>
      <c r="K164" s="16"/>
      <c r="L164" s="18"/>
      <c r="M164" s="8"/>
      <c r="O164" s="15"/>
      <c r="Q164" s="8"/>
      <c r="R164" s="16"/>
      <c r="S164" s="13"/>
    </row>
    <row r="165" spans="1:19" s="2" customFormat="1" x14ac:dyDescent="0.25">
      <c r="A165" s="15"/>
      <c r="B165" s="2" t="str">
        <f>'Journal Entries'!$B$425</f>
        <v>Sales Tax Liability</v>
      </c>
      <c r="C165" s="8">
        <f>'Journal Entries'!$D$425</f>
        <v>25</v>
      </c>
      <c r="D165" s="16"/>
      <c r="E165" s="13"/>
      <c r="F165" s="8"/>
      <c r="K165" s="16"/>
      <c r="L165" s="18"/>
      <c r="M165" s="8"/>
      <c r="O165" s="15"/>
      <c r="Q165" s="8"/>
      <c r="R165" s="16"/>
      <c r="S165" s="13"/>
    </row>
    <row r="166" spans="1:19" s="2" customFormat="1" x14ac:dyDescent="0.25">
      <c r="A166" s="15">
        <f>'Journal Entries'!A443</f>
        <v>43016</v>
      </c>
      <c r="B166" s="15" t="str">
        <f>'Journal Entries'!B444</f>
        <v>Services Revenue</v>
      </c>
      <c r="C166" s="8">
        <f>'Journal Entries'!C443</f>
        <v>750</v>
      </c>
      <c r="D166" s="16"/>
      <c r="E166" s="13"/>
      <c r="F166" s="8"/>
      <c r="K166" s="16"/>
      <c r="L166" s="18"/>
      <c r="M166" s="8"/>
      <c r="O166" s="15"/>
      <c r="Q166" s="8"/>
      <c r="R166" s="16"/>
      <c r="S166" s="13"/>
    </row>
    <row r="167" spans="1:19" s="2" customFormat="1" x14ac:dyDescent="0.25">
      <c r="A167" s="15">
        <f>'Journal Entries'!A453</f>
        <v>43020</v>
      </c>
      <c r="B167" s="15" t="str">
        <f>'Journal Entries'!B454</f>
        <v>Services Revenue</v>
      </c>
      <c r="C167" s="8">
        <f>'Journal Entries'!C453</f>
        <v>150</v>
      </c>
      <c r="D167" s="16"/>
      <c r="E167" s="13"/>
      <c r="F167" s="8"/>
      <c r="K167" s="16"/>
      <c r="L167" s="18"/>
      <c r="M167" s="8"/>
      <c r="O167" s="15"/>
      <c r="Q167" s="8"/>
      <c r="R167" s="16"/>
      <c r="S167" s="13"/>
    </row>
    <row r="168" spans="1:19" s="2" customFormat="1" x14ac:dyDescent="0.25">
      <c r="A168" s="15">
        <f>'Journal Entries'!$A$471</f>
        <v>43039</v>
      </c>
      <c r="B168" s="15" t="str">
        <f>'Journal Entries'!B472</f>
        <v>Sales</v>
      </c>
      <c r="C168" s="8">
        <f>'Journal Entries'!D472</f>
        <v>525</v>
      </c>
      <c r="D168" s="16"/>
      <c r="E168" s="13"/>
      <c r="F168" s="8"/>
      <c r="K168" s="16"/>
      <c r="L168" s="18"/>
      <c r="M168" s="8"/>
      <c r="O168" s="15"/>
      <c r="Q168" s="8"/>
      <c r="R168" s="16"/>
      <c r="S168" s="13"/>
    </row>
    <row r="169" spans="1:19" s="2" customFormat="1" x14ac:dyDescent="0.25">
      <c r="A169" s="15"/>
      <c r="B169" s="2" t="str">
        <f>'Journal Entries'!$B$473</f>
        <v>Sales Tax Liability</v>
      </c>
      <c r="C169" s="8">
        <f>'Journal Entries'!$D$473</f>
        <v>35</v>
      </c>
      <c r="D169" s="16"/>
      <c r="E169" s="13"/>
      <c r="F169" s="8"/>
      <c r="K169" s="15"/>
      <c r="L169" s="8"/>
      <c r="M169" s="8"/>
      <c r="O169" s="15"/>
      <c r="Q169" s="8"/>
      <c r="R169" s="15"/>
    </row>
    <row r="170" spans="1:19" s="2" customFormat="1" x14ac:dyDescent="0.25">
      <c r="A170" s="15">
        <f>'Journal Entries'!A499</f>
        <v>43061</v>
      </c>
      <c r="B170" s="15" t="str">
        <f>'Journal Entries'!B500</f>
        <v>Services Revenue</v>
      </c>
      <c r="C170" s="8">
        <f>'Journal Entries'!C499</f>
        <v>400</v>
      </c>
      <c r="D170" s="16"/>
      <c r="E170" s="13"/>
      <c r="F170" s="8"/>
      <c r="K170" s="15"/>
      <c r="L170" s="8"/>
      <c r="M170" s="8"/>
      <c r="O170" s="15"/>
      <c r="Q170" s="8"/>
      <c r="R170" s="15"/>
    </row>
    <row r="171" spans="1:19" s="2" customFormat="1" x14ac:dyDescent="0.25">
      <c r="A171" s="15">
        <f>'Journal Entries'!A505</f>
        <v>43065</v>
      </c>
      <c r="B171" s="15" t="str">
        <f>'Journal Entries'!B506</f>
        <v>Services Revenue</v>
      </c>
      <c r="C171" s="8">
        <f>'Journal Entries'!C505</f>
        <v>200</v>
      </c>
      <c r="D171" s="16"/>
      <c r="E171" s="13"/>
      <c r="F171" s="8"/>
      <c r="K171" s="15"/>
      <c r="L171" s="8"/>
      <c r="M171" s="8"/>
      <c r="O171" s="15"/>
      <c r="Q171" s="8"/>
      <c r="R171" s="15"/>
    </row>
    <row r="172" spans="1:19" s="2" customFormat="1" x14ac:dyDescent="0.25">
      <c r="A172" s="15">
        <f>'Journal Entries'!$A$515</f>
        <v>43069</v>
      </c>
      <c r="B172" s="15" t="str">
        <f>'Journal Entries'!B512</f>
        <v>Sales</v>
      </c>
      <c r="C172" s="32">
        <f>'Journal Entries'!D512</f>
        <v>600</v>
      </c>
      <c r="D172" s="15"/>
      <c r="F172" s="8"/>
      <c r="K172" s="15"/>
      <c r="L172" s="8"/>
      <c r="M172" s="8"/>
      <c r="O172" s="15"/>
      <c r="Q172" s="8"/>
      <c r="R172" s="15"/>
    </row>
    <row r="173" spans="1:19" s="2" customFormat="1" x14ac:dyDescent="0.25">
      <c r="A173" s="15"/>
      <c r="B173" s="2" t="str">
        <f>'Journal Entries'!$B$513</f>
        <v>Sales Tax Liability</v>
      </c>
      <c r="C173" s="32">
        <f>'Journal Entries'!$D$513</f>
        <v>40</v>
      </c>
      <c r="D173" s="15"/>
      <c r="F173" s="8"/>
      <c r="K173" s="15"/>
      <c r="L173" s="8"/>
      <c r="M173" s="8"/>
      <c r="O173" s="15"/>
      <c r="Q173" s="8"/>
      <c r="R173" s="15"/>
    </row>
    <row r="174" spans="1:19" s="2" customFormat="1" x14ac:dyDescent="0.25">
      <c r="A174" s="15">
        <f>'Journal Entries'!A549</f>
        <v>43082</v>
      </c>
      <c r="B174" s="15" t="str">
        <f>'Journal Entries'!B550</f>
        <v>Services Revenue</v>
      </c>
      <c r="C174" s="32">
        <f>'Journal Entries'!$C$549</f>
        <v>500</v>
      </c>
      <c r="D174" s="15"/>
      <c r="F174" s="8"/>
      <c r="K174" s="15"/>
      <c r="L174" s="8"/>
      <c r="M174" s="8"/>
      <c r="O174" s="15"/>
      <c r="Q174" s="8"/>
      <c r="R174" s="15"/>
    </row>
    <row r="175" spans="1:19" s="2" customFormat="1" x14ac:dyDescent="0.25">
      <c r="A175" s="15">
        <f>'Journal Entries'!A558</f>
        <v>43094</v>
      </c>
      <c r="B175" s="15" t="str">
        <f>'Journal Entries'!B559</f>
        <v>Services Revenue</v>
      </c>
      <c r="C175" s="32">
        <f>'Journal Entries'!C558</f>
        <v>100</v>
      </c>
      <c r="D175" s="15"/>
      <c r="F175" s="8"/>
      <c r="K175" s="15"/>
      <c r="L175" s="8"/>
      <c r="M175" s="8"/>
      <c r="O175" s="15"/>
      <c r="Q175" s="8"/>
      <c r="R175" s="15"/>
    </row>
    <row r="176" spans="1:19" s="2" customFormat="1" x14ac:dyDescent="0.25">
      <c r="A176" s="15">
        <f>'Journal Entries'!$A$570</f>
        <v>43100</v>
      </c>
      <c r="B176" s="15" t="str">
        <f>'Journal Entries'!B571</f>
        <v>Sales</v>
      </c>
      <c r="C176" s="32">
        <f>'Journal Entries'!D571</f>
        <v>1675</v>
      </c>
      <c r="D176" s="15"/>
      <c r="F176" s="8"/>
      <c r="K176" s="15"/>
      <c r="L176" s="8"/>
      <c r="M176" s="8"/>
      <c r="O176" s="15"/>
      <c r="Q176" s="8"/>
      <c r="R176" s="15"/>
    </row>
    <row r="177" spans="1:20" x14ac:dyDescent="0.25">
      <c r="B177" s="15" t="str">
        <f>'Journal Entries'!$B$572</f>
        <v>Sales Tax Liability</v>
      </c>
      <c r="C177" s="32">
        <f>'Journal Entries'!$D$572</f>
        <v>117.5</v>
      </c>
    </row>
    <row r="178" spans="1:20" x14ac:dyDescent="0.25">
      <c r="C178" s="31"/>
      <c r="F178" s="30"/>
    </row>
    <row r="179" spans="1:20" x14ac:dyDescent="0.25">
      <c r="C179" s="31">
        <f>SUM(C144:C177)</f>
        <v>11692.5</v>
      </c>
      <c r="F179" s="30">
        <f>C179</f>
        <v>11692.5</v>
      </c>
    </row>
    <row r="181" spans="1:20" x14ac:dyDescent="0.25">
      <c r="A181" s="19" t="s">
        <v>56</v>
      </c>
      <c r="B181" s="19"/>
      <c r="C181" s="19"/>
      <c r="D181" s="19"/>
      <c r="E181" s="19"/>
      <c r="F181" s="19"/>
    </row>
    <row r="182" spans="1:20" x14ac:dyDescent="0.25">
      <c r="A182" s="25" t="s">
        <v>0</v>
      </c>
      <c r="B182" s="26" t="s">
        <v>1</v>
      </c>
      <c r="C182" s="27" t="s">
        <v>49</v>
      </c>
      <c r="D182" s="25" t="s">
        <v>0</v>
      </c>
      <c r="E182" s="26" t="s">
        <v>1</v>
      </c>
      <c r="F182" s="28" t="s">
        <v>49</v>
      </c>
      <c r="H182" s="19" t="s">
        <v>58</v>
      </c>
      <c r="I182" s="19"/>
      <c r="J182" s="19"/>
      <c r="K182" s="19"/>
      <c r="L182" s="19"/>
      <c r="M182" s="19"/>
      <c r="O182" s="19" t="s">
        <v>19</v>
      </c>
      <c r="P182" s="19"/>
      <c r="Q182" s="19"/>
      <c r="R182" s="19"/>
      <c r="S182" s="19"/>
      <c r="T182" s="19"/>
    </row>
    <row r="183" spans="1:20" x14ac:dyDescent="0.25">
      <c r="A183" s="15">
        <f>'Journal Entries'!$A$125</f>
        <v>42824</v>
      </c>
      <c r="B183" s="2" t="str">
        <f>'Journal Entries'!$B$126</f>
        <v>Inventory</v>
      </c>
      <c r="C183" s="8">
        <f>'Journal Entries'!$C$125</f>
        <v>75</v>
      </c>
      <c r="D183" s="16">
        <v>43100</v>
      </c>
      <c r="E183" s="13" t="s">
        <v>66</v>
      </c>
      <c r="F183" s="8">
        <f>C193</f>
        <v>1832.5</v>
      </c>
      <c r="H183" s="15" t="s">
        <v>0</v>
      </c>
      <c r="I183" s="2" t="s">
        <v>1</v>
      </c>
      <c r="J183" s="22" t="s">
        <v>49</v>
      </c>
      <c r="K183" s="15" t="s">
        <v>0</v>
      </c>
      <c r="L183" s="8" t="s">
        <v>1</v>
      </c>
      <c r="M183" s="8" t="s">
        <v>49</v>
      </c>
      <c r="O183" s="15" t="s">
        <v>0</v>
      </c>
      <c r="P183" s="2" t="s">
        <v>1</v>
      </c>
      <c r="Q183" s="21" t="s">
        <v>49</v>
      </c>
      <c r="R183" s="15" t="s">
        <v>0</v>
      </c>
      <c r="S183" s="2" t="s">
        <v>1</v>
      </c>
      <c r="T183" s="8" t="s">
        <v>49</v>
      </c>
    </row>
    <row r="184" spans="1:20" x14ac:dyDescent="0.25">
      <c r="A184" s="15">
        <f>'Journal Entries'!$A$176</f>
        <v>42855</v>
      </c>
      <c r="B184" s="2" t="str">
        <f>'Journal Entries'!$B$177</f>
        <v>Inventory</v>
      </c>
      <c r="C184" s="8">
        <f>'Journal Entries'!$C$176</f>
        <v>200</v>
      </c>
      <c r="D184" s="16"/>
      <c r="E184" s="13"/>
      <c r="H184" s="23">
        <f>'Journal Entries'!$A$135</f>
        <v>42830</v>
      </c>
      <c r="I184" s="2" t="str">
        <f>'Journal Entries'!$B$136</f>
        <v>Bank</v>
      </c>
      <c r="J184" s="2">
        <f>'Journal Entries'!$C$135</f>
        <v>10000</v>
      </c>
      <c r="K184" s="16">
        <v>43100</v>
      </c>
      <c r="L184" s="18" t="s">
        <v>66</v>
      </c>
      <c r="M184" s="8">
        <f>J184</f>
        <v>10000</v>
      </c>
      <c r="O184" s="15">
        <f>'Journal Entries'!$A$166</f>
        <v>42845</v>
      </c>
      <c r="P184" s="15" t="str">
        <f>'Journal Entries'!$B$167</f>
        <v>Bank</v>
      </c>
      <c r="Q184" s="8">
        <f>'Journal Entries'!$C$166</f>
        <v>400</v>
      </c>
      <c r="R184" s="16">
        <v>43100</v>
      </c>
      <c r="S184" s="13" t="s">
        <v>67</v>
      </c>
      <c r="T184" s="8">
        <f>Q184</f>
        <v>400</v>
      </c>
    </row>
    <row r="185" spans="1:20" x14ac:dyDescent="0.25">
      <c r="A185" s="15">
        <f>'Journal Entries'!$A$225</f>
        <v>42885</v>
      </c>
      <c r="B185" s="2" t="str">
        <f>'Journal Entries'!$B$226</f>
        <v>Inventory</v>
      </c>
      <c r="C185" s="8">
        <f>'Journal Entries'!$C$225</f>
        <v>250</v>
      </c>
      <c r="D185" s="16"/>
      <c r="E185" s="13"/>
      <c r="K185" s="16"/>
      <c r="L185" s="18"/>
      <c r="R185" s="16"/>
      <c r="S185" s="13"/>
    </row>
    <row r="186" spans="1:20" x14ac:dyDescent="0.25">
      <c r="A186" s="15">
        <f>'Journal Entries'!$A$278</f>
        <v>42916</v>
      </c>
      <c r="B186" s="2" t="str">
        <f>'Journal Entries'!$B$279</f>
        <v>Inventory</v>
      </c>
      <c r="C186" s="8">
        <f>'Journal Entries'!$C$278</f>
        <v>225</v>
      </c>
      <c r="D186" s="16"/>
      <c r="E186" s="13"/>
      <c r="K186" s="16"/>
      <c r="L186" s="18"/>
      <c r="R186" s="16"/>
      <c r="S186" s="13"/>
    </row>
    <row r="187" spans="1:20" x14ac:dyDescent="0.25">
      <c r="A187" s="15">
        <f>'Journal Entries'!$A$335</f>
        <v>42946</v>
      </c>
      <c r="B187" s="2" t="str">
        <f>'Journal Entries'!$B$336</f>
        <v>Inventory</v>
      </c>
      <c r="C187" s="8">
        <f>'Journal Entries'!$C$335</f>
        <v>240</v>
      </c>
      <c r="D187" s="16"/>
      <c r="E187" s="13"/>
      <c r="K187" s="16"/>
      <c r="L187" s="18"/>
      <c r="R187" s="16"/>
      <c r="S187" s="13"/>
    </row>
    <row r="188" spans="1:20" x14ac:dyDescent="0.25">
      <c r="A188" s="15">
        <f>'Journal Entries'!$A$378</f>
        <v>42978</v>
      </c>
      <c r="B188" s="2" t="str">
        <f>'Journal Entries'!$B$379</f>
        <v>Inventory</v>
      </c>
      <c r="C188" s="8">
        <f>'Journal Entries'!$C$378</f>
        <v>160</v>
      </c>
      <c r="D188" s="16"/>
      <c r="E188" s="13"/>
      <c r="K188" s="16"/>
      <c r="L188" s="18"/>
      <c r="R188" s="16"/>
      <c r="S188" s="13"/>
    </row>
    <row r="189" spans="1:20" x14ac:dyDescent="0.25">
      <c r="A189" s="15">
        <f>'Journal Entries'!$A$427</f>
        <v>43008</v>
      </c>
      <c r="B189" s="2" t="str">
        <f>'Journal Entries'!$B$428</f>
        <v>Inventory</v>
      </c>
      <c r="C189" s="8">
        <f>'Journal Entries'!$C$427</f>
        <v>100</v>
      </c>
      <c r="D189" s="16"/>
      <c r="E189" s="13"/>
      <c r="K189" s="16"/>
      <c r="L189" s="18"/>
      <c r="R189" s="16"/>
      <c r="S189" s="13"/>
    </row>
    <row r="190" spans="1:20" x14ac:dyDescent="0.25">
      <c r="A190" s="15">
        <f>'Journal Entries'!$A$475</f>
        <v>43039</v>
      </c>
      <c r="B190" s="2" t="str">
        <f>'Journal Entries'!$B$476</f>
        <v>Inventory</v>
      </c>
      <c r="C190" s="8">
        <f>'Journal Entries'!$C$475</f>
        <v>140</v>
      </c>
      <c r="D190" s="16"/>
      <c r="E190" s="13"/>
      <c r="K190" s="16"/>
      <c r="L190" s="18"/>
      <c r="R190" s="16"/>
      <c r="S190" s="13"/>
    </row>
    <row r="191" spans="1:20" x14ac:dyDescent="0.25">
      <c r="A191" s="15">
        <f>'Journal Entries'!$A$515</f>
        <v>43069</v>
      </c>
      <c r="B191" s="2" t="str">
        <f>'Journal Entries'!$B$516</f>
        <v>Inventory</v>
      </c>
      <c r="C191" s="8">
        <f>'Journal Entries'!$C$515</f>
        <v>160</v>
      </c>
      <c r="D191" s="16"/>
      <c r="E191" s="13"/>
      <c r="K191" s="16"/>
      <c r="L191" s="18"/>
      <c r="R191" s="16"/>
      <c r="S191" s="13"/>
    </row>
    <row r="192" spans="1:20" x14ac:dyDescent="0.25">
      <c r="A192" s="15">
        <f>'Journal Entries'!$A$574</f>
        <v>43100</v>
      </c>
      <c r="B192" s="2" t="str">
        <f>'Journal Entries'!$B$575</f>
        <v>Inventory</v>
      </c>
      <c r="C192" s="31">
        <f>'Journal Entries'!$C$574</f>
        <v>282.5</v>
      </c>
      <c r="D192" s="16"/>
      <c r="E192" s="13"/>
      <c r="F192" s="30"/>
      <c r="K192" s="16"/>
      <c r="L192" s="18"/>
      <c r="R192" s="16"/>
      <c r="S192" s="13"/>
    </row>
    <row r="193" spans="1:20" x14ac:dyDescent="0.25">
      <c r="C193" s="27">
        <f>SUM(C183:C192)</f>
        <v>1832.5</v>
      </c>
      <c r="D193" s="16"/>
      <c r="E193" s="13"/>
      <c r="F193" s="28">
        <f>F183</f>
        <v>1832.5</v>
      </c>
      <c r="K193" s="16"/>
      <c r="L193" s="18"/>
      <c r="R193" s="16"/>
      <c r="S193" s="13"/>
    </row>
    <row r="194" spans="1:20" x14ac:dyDescent="0.25">
      <c r="D194" s="16"/>
      <c r="E194" s="13"/>
      <c r="K194" s="16"/>
      <c r="L194" s="18"/>
      <c r="R194" s="16"/>
      <c r="S194" s="13"/>
    </row>
    <row r="195" spans="1:20" x14ac:dyDescent="0.25">
      <c r="D195" s="16"/>
      <c r="E195" s="13"/>
      <c r="K195" s="16"/>
      <c r="L195" s="18"/>
      <c r="R195" s="16"/>
      <c r="S195" s="13"/>
    </row>
    <row r="196" spans="1:20" x14ac:dyDescent="0.25">
      <c r="K196" s="16"/>
      <c r="L196" s="18"/>
      <c r="R196" s="16"/>
      <c r="S196" s="13"/>
    </row>
    <row r="199" spans="1:20" x14ac:dyDescent="0.25">
      <c r="A199" s="19" t="s">
        <v>59</v>
      </c>
      <c r="B199" s="19"/>
      <c r="C199" s="19"/>
      <c r="D199" s="19"/>
      <c r="E199" s="19"/>
      <c r="F199" s="19"/>
      <c r="H199" s="19" t="s">
        <v>38</v>
      </c>
      <c r="I199" s="19"/>
      <c r="J199" s="19"/>
      <c r="K199" s="19"/>
      <c r="L199" s="19"/>
      <c r="M199" s="19"/>
      <c r="O199" s="19" t="s">
        <v>60</v>
      </c>
      <c r="P199" s="19"/>
      <c r="Q199" s="19"/>
      <c r="R199" s="19"/>
      <c r="S199" s="19"/>
      <c r="T199" s="19"/>
    </row>
    <row r="200" spans="1:20" x14ac:dyDescent="0.25">
      <c r="A200" s="15" t="s">
        <v>0</v>
      </c>
      <c r="B200" s="2" t="s">
        <v>1</v>
      </c>
      <c r="C200" s="21" t="s">
        <v>49</v>
      </c>
      <c r="D200" s="15" t="s">
        <v>0</v>
      </c>
      <c r="E200" s="2" t="s">
        <v>1</v>
      </c>
      <c r="F200" s="8" t="s">
        <v>49</v>
      </c>
      <c r="H200" s="15" t="s">
        <v>0</v>
      </c>
      <c r="I200" s="2" t="s">
        <v>1</v>
      </c>
      <c r="J200" s="22" t="s">
        <v>49</v>
      </c>
      <c r="K200" s="15" t="s">
        <v>0</v>
      </c>
      <c r="L200" s="8" t="s">
        <v>1</v>
      </c>
      <c r="M200" s="8" t="s">
        <v>49</v>
      </c>
      <c r="O200" s="15" t="s">
        <v>0</v>
      </c>
      <c r="P200" s="2" t="s">
        <v>1</v>
      </c>
      <c r="Q200" s="21" t="s">
        <v>49</v>
      </c>
      <c r="R200" s="15" t="s">
        <v>0</v>
      </c>
      <c r="S200" s="2" t="s">
        <v>1</v>
      </c>
      <c r="T200" s="8" t="s">
        <v>49</v>
      </c>
    </row>
    <row r="201" spans="1:20" x14ac:dyDescent="0.25">
      <c r="A201" s="15">
        <f>'Journal Entries'!A185</f>
        <v>42856</v>
      </c>
      <c r="B201" s="15" t="str">
        <f>'Journal Entries'!B186</f>
        <v>Bank</v>
      </c>
      <c r="C201" s="8">
        <f>'Journal Entries'!C185</f>
        <v>355</v>
      </c>
      <c r="D201" s="16">
        <v>43100</v>
      </c>
      <c r="E201" s="13" t="s">
        <v>67</v>
      </c>
      <c r="F201" s="8">
        <f>C201</f>
        <v>355</v>
      </c>
      <c r="H201" s="23">
        <f>'Journal Entries'!A577</f>
        <v>43100</v>
      </c>
      <c r="I201" s="2" t="str">
        <f>'Journal Entries'!B578</f>
        <v xml:space="preserve">Accumulated Depreciation- Equipment </v>
      </c>
      <c r="J201" s="2">
        <f>'Journal Entries'!C577</f>
        <v>735.5</v>
      </c>
      <c r="K201" s="16">
        <v>43100</v>
      </c>
      <c r="L201" s="18" t="s">
        <v>67</v>
      </c>
      <c r="M201" s="8">
        <f>J201</f>
        <v>735.5</v>
      </c>
      <c r="O201" s="15">
        <v>43100</v>
      </c>
      <c r="P201" s="2" t="s">
        <v>67</v>
      </c>
      <c r="Q201" s="8">
        <f>T201</f>
        <v>735.5</v>
      </c>
      <c r="R201" s="16">
        <f>'Journal Entries'!A577</f>
        <v>43100</v>
      </c>
      <c r="S201" s="17" t="str">
        <f>'Journal Entries'!B577</f>
        <v>Depreciation expense- Equipment</v>
      </c>
      <c r="T201" s="18">
        <f>'Journal Entries'!C577</f>
        <v>735.5</v>
      </c>
    </row>
    <row r="202" spans="1:20" x14ac:dyDescent="0.25">
      <c r="D202" s="16"/>
      <c r="E202" s="13"/>
      <c r="K202" s="16"/>
      <c r="L202" s="18"/>
      <c r="R202" s="16"/>
      <c r="S202" s="13"/>
    </row>
    <row r="203" spans="1:20" x14ac:dyDescent="0.25">
      <c r="D203" s="16"/>
      <c r="E203" s="13"/>
      <c r="K203" s="16"/>
      <c r="L203" s="18"/>
      <c r="R203" s="16"/>
      <c r="S203" s="13"/>
    </row>
    <row r="204" spans="1:20" x14ac:dyDescent="0.25">
      <c r="D204" s="16"/>
      <c r="E204" s="13"/>
      <c r="K204" s="16"/>
      <c r="L204" s="18"/>
      <c r="R204" s="16"/>
      <c r="S204" s="13"/>
    </row>
    <row r="205" spans="1:20" x14ac:dyDescent="0.25">
      <c r="D205" s="16"/>
      <c r="E205" s="13"/>
      <c r="K205" s="16"/>
      <c r="L205" s="18"/>
      <c r="R205" s="16"/>
      <c r="S205" s="13"/>
    </row>
    <row r="206" spans="1:20" x14ac:dyDescent="0.25">
      <c r="D206" s="16"/>
      <c r="E206" s="13"/>
      <c r="K206" s="16"/>
      <c r="L206" s="18"/>
      <c r="R206" s="16"/>
      <c r="S206" s="13"/>
    </row>
    <row r="207" spans="1:20" x14ac:dyDescent="0.25">
      <c r="D207" s="16"/>
      <c r="E207" s="13"/>
      <c r="K207" s="16"/>
      <c r="L207" s="18"/>
      <c r="R207" s="16"/>
      <c r="S207" s="13"/>
    </row>
    <row r="208" spans="1:20" x14ac:dyDescent="0.25">
      <c r="D208" s="16"/>
      <c r="E208" s="13"/>
      <c r="K208" s="16"/>
      <c r="L208" s="18"/>
      <c r="R208" s="16"/>
      <c r="S208" s="13"/>
    </row>
    <row r="209" spans="1:20" x14ac:dyDescent="0.25">
      <c r="D209" s="16"/>
      <c r="E209" s="13"/>
      <c r="K209" s="16"/>
      <c r="L209" s="18"/>
      <c r="R209" s="16"/>
      <c r="S209" s="13"/>
    </row>
    <row r="210" spans="1:20" x14ac:dyDescent="0.25">
      <c r="D210" s="16"/>
      <c r="E210" s="13"/>
      <c r="K210" s="16"/>
      <c r="L210" s="18"/>
      <c r="R210" s="16"/>
      <c r="S210" s="13"/>
    </row>
    <row r="211" spans="1:20" x14ac:dyDescent="0.25">
      <c r="D211" s="16"/>
      <c r="E211" s="13"/>
      <c r="K211" s="16"/>
      <c r="L211" s="18"/>
      <c r="R211" s="16"/>
      <c r="S211" s="13"/>
    </row>
    <row r="212" spans="1:20" x14ac:dyDescent="0.25">
      <c r="D212" s="16"/>
      <c r="E212" s="13"/>
      <c r="K212" s="16"/>
      <c r="L212" s="18"/>
      <c r="R212" s="16"/>
      <c r="S212" s="13"/>
    </row>
    <row r="213" spans="1:20" x14ac:dyDescent="0.25">
      <c r="D213" s="16"/>
      <c r="E213" s="13"/>
      <c r="K213" s="16"/>
      <c r="L213" s="18"/>
      <c r="R213" s="16"/>
      <c r="S213" s="13"/>
    </row>
    <row r="217" spans="1:20" x14ac:dyDescent="0.25">
      <c r="A217" s="19" t="s">
        <v>61</v>
      </c>
      <c r="B217" s="19"/>
      <c r="C217" s="19"/>
      <c r="D217" s="19"/>
      <c r="E217" s="19"/>
      <c r="F217" s="19"/>
      <c r="H217" s="19" t="s">
        <v>62</v>
      </c>
      <c r="I217" s="19"/>
      <c r="J217" s="19"/>
      <c r="K217" s="19"/>
      <c r="L217" s="19"/>
      <c r="M217" s="19"/>
      <c r="O217" s="19" t="s">
        <v>41</v>
      </c>
      <c r="P217" s="19"/>
      <c r="Q217" s="19"/>
      <c r="R217" s="19"/>
      <c r="S217" s="19"/>
      <c r="T217" s="19"/>
    </row>
    <row r="218" spans="1:20" x14ac:dyDescent="0.25">
      <c r="A218" s="15" t="s">
        <v>0</v>
      </c>
      <c r="B218" s="2" t="s">
        <v>1</v>
      </c>
      <c r="C218" s="21" t="s">
        <v>49</v>
      </c>
      <c r="D218" s="15" t="s">
        <v>0</v>
      </c>
      <c r="E218" s="2" t="s">
        <v>1</v>
      </c>
      <c r="F218" s="8" t="s">
        <v>49</v>
      </c>
      <c r="H218" s="15" t="s">
        <v>0</v>
      </c>
      <c r="I218" s="2" t="s">
        <v>1</v>
      </c>
      <c r="J218" s="22" t="s">
        <v>49</v>
      </c>
      <c r="K218" s="15" t="s">
        <v>0</v>
      </c>
      <c r="L218" s="8" t="s">
        <v>1</v>
      </c>
      <c r="M218" s="8" t="s">
        <v>49</v>
      </c>
      <c r="O218" s="15" t="s">
        <v>0</v>
      </c>
      <c r="P218" s="2" t="s">
        <v>1</v>
      </c>
      <c r="Q218" s="21" t="s">
        <v>49</v>
      </c>
      <c r="R218" s="15" t="s">
        <v>0</v>
      </c>
      <c r="S218" s="2" t="s">
        <v>1</v>
      </c>
      <c r="T218" s="8" t="s">
        <v>49</v>
      </c>
    </row>
    <row r="219" spans="1:20" x14ac:dyDescent="0.25">
      <c r="A219" s="15">
        <f>'Journal Entries'!A580</f>
        <v>43100</v>
      </c>
      <c r="B219" s="15" t="str">
        <f>'Journal Entries'!B581</f>
        <v>Accumulated Depreciation- Work Vehicle</v>
      </c>
      <c r="C219" s="8">
        <f>'Journal Entries'!C580</f>
        <v>1050</v>
      </c>
      <c r="D219" s="16">
        <v>43100</v>
      </c>
      <c r="E219" s="13" t="s">
        <v>67</v>
      </c>
      <c r="F219" s="8">
        <f>C219</f>
        <v>1050</v>
      </c>
      <c r="H219" s="23">
        <v>43100</v>
      </c>
      <c r="I219" s="2" t="s">
        <v>66</v>
      </c>
      <c r="J219" s="2">
        <f>M219</f>
        <v>1050</v>
      </c>
      <c r="K219" s="16">
        <f>'Journal Entries'!A580</f>
        <v>43100</v>
      </c>
      <c r="L219" s="17" t="str">
        <f>'Journal Entries'!B580</f>
        <v>Depreciation expense- Work Vehicle</v>
      </c>
      <c r="M219" s="18">
        <f>'Journal Entries'!C580</f>
        <v>1050</v>
      </c>
      <c r="O219" s="15">
        <f>'Journal Entries'!A583</f>
        <v>43100</v>
      </c>
      <c r="P219" s="15" t="str">
        <f>'Journal Entries'!B584</f>
        <v>Accumulated Armotization expense- Intangible assets</v>
      </c>
      <c r="Q219" s="8">
        <f>'Journal Entries'!C583</f>
        <v>23.7</v>
      </c>
      <c r="R219" s="16">
        <v>43100</v>
      </c>
      <c r="S219" s="13" t="s">
        <v>67</v>
      </c>
      <c r="T219" s="8">
        <f>Q219</f>
        <v>23.7</v>
      </c>
    </row>
    <row r="220" spans="1:20" x14ac:dyDescent="0.25">
      <c r="D220" s="16"/>
      <c r="E220" s="13"/>
      <c r="K220" s="16"/>
      <c r="L220" s="18"/>
      <c r="R220" s="16"/>
      <c r="S220" s="13"/>
    </row>
    <row r="221" spans="1:20" x14ac:dyDescent="0.25">
      <c r="D221" s="16"/>
      <c r="E221" s="13"/>
      <c r="K221" s="16"/>
      <c r="L221" s="18"/>
      <c r="R221" s="16"/>
      <c r="S221" s="13"/>
    </row>
    <row r="222" spans="1:20" x14ac:dyDescent="0.25">
      <c r="D222" s="16"/>
      <c r="E222" s="13"/>
      <c r="K222" s="16"/>
      <c r="L222" s="18"/>
      <c r="R222" s="16"/>
      <c r="S222" s="13"/>
    </row>
    <row r="223" spans="1:20" x14ac:dyDescent="0.25">
      <c r="D223" s="16"/>
      <c r="E223" s="13"/>
      <c r="K223" s="16"/>
      <c r="L223" s="18"/>
      <c r="R223" s="16"/>
      <c r="S223" s="13"/>
    </row>
    <row r="224" spans="1:20" x14ac:dyDescent="0.25">
      <c r="D224" s="16"/>
      <c r="E224" s="13"/>
      <c r="K224" s="16"/>
      <c r="L224" s="18"/>
      <c r="R224" s="16"/>
      <c r="S224" s="13"/>
    </row>
    <row r="225" spans="1:20" x14ac:dyDescent="0.25">
      <c r="D225" s="16"/>
      <c r="E225" s="13"/>
      <c r="K225" s="16"/>
      <c r="L225" s="18"/>
      <c r="R225" s="16"/>
      <c r="S225" s="13"/>
    </row>
    <row r="226" spans="1:20" x14ac:dyDescent="0.25">
      <c r="D226" s="16"/>
      <c r="E226" s="13"/>
      <c r="K226" s="16"/>
      <c r="L226" s="18"/>
      <c r="R226" s="16"/>
      <c r="S226" s="13"/>
    </row>
    <row r="227" spans="1:20" x14ac:dyDescent="0.25">
      <c r="D227" s="16"/>
      <c r="E227" s="13"/>
      <c r="K227" s="16"/>
      <c r="L227" s="18"/>
      <c r="R227" s="16"/>
      <c r="S227" s="13"/>
    </row>
    <row r="228" spans="1:20" x14ac:dyDescent="0.25">
      <c r="D228" s="16"/>
      <c r="E228" s="13"/>
      <c r="K228" s="16"/>
      <c r="L228" s="18"/>
      <c r="R228" s="16"/>
      <c r="S228" s="13"/>
    </row>
    <row r="229" spans="1:20" x14ac:dyDescent="0.25">
      <c r="D229" s="16"/>
      <c r="E229" s="13"/>
      <c r="K229" s="16"/>
      <c r="L229" s="18"/>
      <c r="R229" s="16"/>
      <c r="S229" s="13"/>
    </row>
    <row r="230" spans="1:20" x14ac:dyDescent="0.25">
      <c r="D230" s="16"/>
      <c r="E230" s="13"/>
      <c r="K230" s="16"/>
      <c r="L230" s="18"/>
      <c r="R230" s="16"/>
      <c r="S230" s="13"/>
    </row>
    <row r="231" spans="1:20" x14ac:dyDescent="0.25">
      <c r="D231" s="16"/>
      <c r="E231" s="13"/>
      <c r="K231" s="16"/>
      <c r="L231" s="18"/>
      <c r="R231" s="16"/>
      <c r="S231" s="13"/>
    </row>
    <row r="234" spans="1:20" x14ac:dyDescent="0.25">
      <c r="A234" s="19" t="s">
        <v>63</v>
      </c>
      <c r="B234" s="19"/>
      <c r="C234" s="19"/>
      <c r="D234" s="19"/>
      <c r="E234" s="19"/>
      <c r="F234" s="19"/>
      <c r="H234" s="19" t="s">
        <v>37</v>
      </c>
      <c r="I234" s="19"/>
      <c r="J234" s="19"/>
      <c r="K234" s="19"/>
      <c r="L234" s="19"/>
      <c r="M234" s="24"/>
      <c r="O234" s="19" t="s">
        <v>7</v>
      </c>
      <c r="P234" s="19"/>
      <c r="Q234" s="19"/>
      <c r="R234" s="19"/>
      <c r="S234" s="19"/>
      <c r="T234" s="19"/>
    </row>
    <row r="235" spans="1:20" x14ac:dyDescent="0.25">
      <c r="A235" s="15" t="s">
        <v>0</v>
      </c>
      <c r="B235" s="2" t="s">
        <v>1</v>
      </c>
      <c r="C235" s="21" t="s">
        <v>49</v>
      </c>
      <c r="D235" s="15" t="s">
        <v>0</v>
      </c>
      <c r="E235" s="2" t="s">
        <v>1</v>
      </c>
      <c r="F235" s="8" t="s">
        <v>49</v>
      </c>
      <c r="H235" s="15" t="s">
        <v>0</v>
      </c>
      <c r="I235" s="2" t="s">
        <v>1</v>
      </c>
      <c r="J235" s="22" t="s">
        <v>49</v>
      </c>
      <c r="K235" s="15" t="s">
        <v>0</v>
      </c>
      <c r="L235" s="8" t="s">
        <v>1</v>
      </c>
      <c r="M235" s="8" t="s">
        <v>49</v>
      </c>
      <c r="O235" s="15" t="s">
        <v>0</v>
      </c>
      <c r="P235" s="2" t="s">
        <v>1</v>
      </c>
      <c r="Q235" s="21" t="s">
        <v>49</v>
      </c>
      <c r="R235" s="15" t="s">
        <v>0</v>
      </c>
      <c r="S235" s="2" t="s">
        <v>1</v>
      </c>
      <c r="T235" s="8" t="s">
        <v>49</v>
      </c>
    </row>
    <row r="236" spans="1:20" x14ac:dyDescent="0.25">
      <c r="A236" s="15">
        <v>43100</v>
      </c>
      <c r="B236" s="2" t="s">
        <v>67</v>
      </c>
      <c r="C236" s="8">
        <f>F236</f>
        <v>23.7</v>
      </c>
      <c r="D236" s="16">
        <f>'Journal Entries'!A583</f>
        <v>43100</v>
      </c>
      <c r="E236" s="17" t="str">
        <f>'Journal Entries'!B583</f>
        <v>Armotization expense- Intangible assets</v>
      </c>
      <c r="F236" s="18">
        <f>'Journal Entries'!C583</f>
        <v>23.7</v>
      </c>
      <c r="H236" s="23">
        <f>'Journal Entries'!A19</f>
        <v>42746</v>
      </c>
      <c r="I236" s="2" t="str">
        <f>'Journal Entries'!B22</f>
        <v>Bank</v>
      </c>
      <c r="J236" s="2">
        <f>'Journal Entries'!C20</f>
        <v>100</v>
      </c>
      <c r="K236" s="16">
        <v>43100</v>
      </c>
      <c r="L236" s="18" t="s">
        <v>67</v>
      </c>
      <c r="M236" s="8">
        <f>J236</f>
        <v>100</v>
      </c>
      <c r="O236" s="15">
        <f>'Journal Entries'!A19</f>
        <v>42746</v>
      </c>
      <c r="P236" s="15" t="str">
        <f>'Journal Entries'!B22</f>
        <v>Bank</v>
      </c>
      <c r="Q236" s="8">
        <f>'Journal Entries'!C19</f>
        <v>50</v>
      </c>
      <c r="R236" s="16">
        <v>43100</v>
      </c>
      <c r="S236" s="13" t="s">
        <v>67</v>
      </c>
      <c r="T236" s="8">
        <f>Q248</f>
        <v>600</v>
      </c>
    </row>
    <row r="237" spans="1:20" x14ac:dyDescent="0.25">
      <c r="D237" s="16"/>
      <c r="E237" s="13"/>
      <c r="K237" s="16"/>
      <c r="L237" s="18"/>
      <c r="O237" s="15">
        <f>'Journal Entries'!$A$60</f>
        <v>42776</v>
      </c>
      <c r="P237" s="15" t="str">
        <f>'Journal Entries'!$B$61</f>
        <v>PrePaid Telephone Expenses</v>
      </c>
      <c r="Q237" s="8">
        <f>'Journal Entries'!$C$60</f>
        <v>50</v>
      </c>
      <c r="R237" s="16"/>
      <c r="S237" s="13"/>
    </row>
    <row r="238" spans="1:20" x14ac:dyDescent="0.25">
      <c r="D238" s="16"/>
      <c r="E238" s="13"/>
      <c r="K238" s="16"/>
      <c r="L238" s="18"/>
      <c r="O238" s="15">
        <f>'Journal Entries'!$A$90</f>
        <v>42804</v>
      </c>
      <c r="P238" s="15" t="str">
        <f>'Journal Entries'!$B$91</f>
        <v>PrePaid Telephone Expenses</v>
      </c>
      <c r="Q238" s="8">
        <f>'Journal Entries'!$C$90</f>
        <v>50</v>
      </c>
      <c r="R238" s="16"/>
      <c r="S238" s="13"/>
    </row>
    <row r="239" spans="1:20" x14ac:dyDescent="0.25">
      <c r="D239" s="16"/>
      <c r="E239" s="13"/>
      <c r="K239" s="16"/>
      <c r="L239" s="18"/>
      <c r="O239" s="15">
        <f>'Journal Entries'!A150</f>
        <v>42836</v>
      </c>
      <c r="P239" s="15" t="str">
        <f>'Journal Entries'!B152</f>
        <v>Bank</v>
      </c>
      <c r="Q239" s="8">
        <f>'Journal Entries'!C150</f>
        <v>50</v>
      </c>
      <c r="R239" s="16"/>
      <c r="S239" s="13"/>
    </row>
    <row r="240" spans="1:20" x14ac:dyDescent="0.25">
      <c r="D240" s="16"/>
      <c r="E240" s="13"/>
      <c r="K240" s="16"/>
      <c r="L240" s="18"/>
      <c r="O240" s="15">
        <f>'Journal Entries'!$A$206</f>
        <v>42866</v>
      </c>
      <c r="P240" s="15" t="str">
        <f>'Journal Entries'!$B$207</f>
        <v>PrePaid Telephone Expenses</v>
      </c>
      <c r="Q240" s="8">
        <f>'Journal Entries'!$C$206</f>
        <v>50</v>
      </c>
      <c r="R240" s="16"/>
      <c r="S240" s="13"/>
    </row>
    <row r="241" spans="1:20" x14ac:dyDescent="0.25">
      <c r="D241" s="16"/>
      <c r="E241" s="13"/>
      <c r="K241" s="16"/>
      <c r="L241" s="18"/>
      <c r="O241" s="15">
        <f>'Journal Entries'!$A$240</f>
        <v>42897</v>
      </c>
      <c r="P241" s="15" t="str">
        <f>'Journal Entries'!$B$241</f>
        <v>Pre Paid Telephone Expenses</v>
      </c>
      <c r="Q241" s="8">
        <f>'Journal Entries'!$C$240</f>
        <v>50</v>
      </c>
      <c r="R241" s="16"/>
      <c r="S241" s="13"/>
    </row>
    <row r="242" spans="1:20" x14ac:dyDescent="0.25">
      <c r="D242" s="16"/>
      <c r="E242" s="13"/>
      <c r="K242" s="16"/>
      <c r="L242" s="18"/>
      <c r="O242" s="15">
        <f>'Journal Entries'!A300</f>
        <v>42927</v>
      </c>
      <c r="P242" s="15" t="str">
        <f>'Journal Entries'!B302</f>
        <v>Bank</v>
      </c>
      <c r="Q242" s="8">
        <f>'Journal Entries'!C300</f>
        <v>50</v>
      </c>
      <c r="R242" s="16"/>
      <c r="S242" s="13"/>
    </row>
    <row r="243" spans="1:20" x14ac:dyDescent="0.25">
      <c r="D243" s="16"/>
      <c r="E243" s="13"/>
      <c r="K243" s="16"/>
      <c r="L243" s="18"/>
      <c r="O243" s="15">
        <f>'Journal Entries'!$A$359</f>
        <v>42958</v>
      </c>
      <c r="P243" s="15" t="str">
        <f>'Journal Entries'!$B$360</f>
        <v>Pre Paid Telephone Expenses</v>
      </c>
      <c r="Q243" s="8">
        <f>'Journal Entries'!$C$359</f>
        <v>50</v>
      </c>
      <c r="R243" s="16"/>
      <c r="S243" s="13"/>
    </row>
    <row r="244" spans="1:20" x14ac:dyDescent="0.25">
      <c r="D244" s="16"/>
      <c r="E244" s="13"/>
      <c r="K244" s="16"/>
      <c r="L244" s="18"/>
      <c r="O244" s="15">
        <f>'Journal Entries'!$A$393</f>
        <v>42989</v>
      </c>
      <c r="P244" s="15" t="str">
        <f>'Journal Entries'!$B394</f>
        <v>Pre Paid Telephone Expenses</v>
      </c>
      <c r="Q244" s="8">
        <f>'Journal Entries'!$C$393</f>
        <v>50</v>
      </c>
      <c r="R244" s="16"/>
      <c r="S244" s="13"/>
    </row>
    <row r="245" spans="1:20" x14ac:dyDescent="0.25">
      <c r="D245" s="16"/>
      <c r="E245" s="13"/>
      <c r="K245" s="16"/>
      <c r="L245" s="18"/>
      <c r="O245" s="15">
        <f>'Journal Entries'!A449</f>
        <v>43019</v>
      </c>
      <c r="P245" s="15" t="str">
        <f>'Journal Entries'!B451</f>
        <v>Bank</v>
      </c>
      <c r="Q245" s="8">
        <f>'Journal Entries'!C449</f>
        <v>50</v>
      </c>
      <c r="R245" s="16"/>
      <c r="S245" s="13"/>
    </row>
    <row r="246" spans="1:20" x14ac:dyDescent="0.25">
      <c r="D246" s="16"/>
      <c r="E246" s="13"/>
      <c r="K246" s="16"/>
      <c r="L246" s="18"/>
      <c r="O246" s="15">
        <f>'Journal Entries'!$A$490</f>
        <v>43050</v>
      </c>
      <c r="P246" s="15" t="str">
        <f>'Journal Entries'!$B$491</f>
        <v>Pre Paid Telephone Expenses</v>
      </c>
      <c r="Q246" s="8">
        <f>'Journal Entries'!$C$490</f>
        <v>50</v>
      </c>
      <c r="R246" s="16"/>
      <c r="S246" s="13"/>
    </row>
    <row r="247" spans="1:20" x14ac:dyDescent="0.25">
      <c r="D247" s="16"/>
      <c r="E247" s="13"/>
      <c r="K247" s="16"/>
      <c r="L247" s="18"/>
      <c r="O247" s="15">
        <f>'Journal Entries'!$A$543</f>
        <v>43080</v>
      </c>
      <c r="P247" s="15" t="str">
        <f>'Journal Entries'!$B$544</f>
        <v>Pre Paid Telephone Expenses</v>
      </c>
      <c r="Q247" s="31">
        <f>'Journal Entries'!$C$543</f>
        <v>50</v>
      </c>
      <c r="R247" s="16"/>
      <c r="S247" s="13"/>
      <c r="T247" s="30"/>
    </row>
    <row r="248" spans="1:20" x14ac:dyDescent="0.25">
      <c r="D248" s="16"/>
      <c r="E248" s="13"/>
      <c r="K248" s="16"/>
      <c r="L248" s="18"/>
      <c r="Q248" s="27">
        <f>SUM(Q236:Q247)</f>
        <v>600</v>
      </c>
      <c r="R248" s="16"/>
      <c r="S248" s="13"/>
      <c r="T248" s="28">
        <f>T236</f>
        <v>600</v>
      </c>
    </row>
    <row r="251" spans="1:20" x14ac:dyDescent="0.25">
      <c r="A251" s="19" t="s">
        <v>51</v>
      </c>
      <c r="B251" s="19"/>
      <c r="C251" s="19"/>
      <c r="D251" s="19"/>
      <c r="E251" s="19"/>
      <c r="F251" s="19"/>
      <c r="H251" s="19" t="s">
        <v>68</v>
      </c>
      <c r="I251" s="19"/>
      <c r="J251" s="19"/>
      <c r="K251" s="19"/>
      <c r="L251" s="19"/>
      <c r="M251" s="19"/>
    </row>
    <row r="252" spans="1:20" x14ac:dyDescent="0.25">
      <c r="A252" s="15" t="s">
        <v>0</v>
      </c>
      <c r="B252" s="2" t="s">
        <v>1</v>
      </c>
      <c r="C252" s="21" t="s">
        <v>49</v>
      </c>
      <c r="D252" s="15" t="s">
        <v>0</v>
      </c>
      <c r="E252" s="2" t="s">
        <v>1</v>
      </c>
      <c r="F252" s="8" t="s">
        <v>49</v>
      </c>
      <c r="H252" s="15" t="s">
        <v>0</v>
      </c>
      <c r="I252" s="2" t="s">
        <v>1</v>
      </c>
      <c r="J252" s="21" t="s">
        <v>49</v>
      </c>
      <c r="K252" s="15" t="s">
        <v>0</v>
      </c>
      <c r="L252" s="2" t="s">
        <v>1</v>
      </c>
      <c r="M252" s="8" t="s">
        <v>49</v>
      </c>
    </row>
    <row r="253" spans="1:20" x14ac:dyDescent="0.25">
      <c r="A253" s="15">
        <f>'Journal Entries'!A19</f>
        <v>42746</v>
      </c>
      <c r="B253" s="15" t="str">
        <f>'Journal Entries'!B22</f>
        <v>Bank</v>
      </c>
      <c r="C253" s="8">
        <f>'Journal Entries'!C21</f>
        <v>100</v>
      </c>
      <c r="D253" s="15">
        <f>'Journal Entries'!$A$60</f>
        <v>42776</v>
      </c>
      <c r="E253" s="15" t="str">
        <f>'Journal Entries'!$B$60</f>
        <v xml:space="preserve">Telephone Expenses </v>
      </c>
      <c r="F253" s="8">
        <f>'Journal Entries'!$C$60</f>
        <v>50</v>
      </c>
      <c r="H253" s="15">
        <v>43100</v>
      </c>
      <c r="I253" s="2" t="s">
        <v>67</v>
      </c>
      <c r="J253" s="8">
        <v>100000</v>
      </c>
      <c r="K253" s="16">
        <f>'Journal Entries'!A527</f>
        <v>43070</v>
      </c>
      <c r="L253" s="17" t="str">
        <f>'Journal Entries'!B527</f>
        <v>Bank</v>
      </c>
      <c r="M253" s="18">
        <f>'Journal Entries'!C527</f>
        <v>100000</v>
      </c>
    </row>
    <row r="254" spans="1:20" x14ac:dyDescent="0.25">
      <c r="A254" s="15">
        <f>'Journal Entries'!A150</f>
        <v>42836</v>
      </c>
      <c r="B254" s="15" t="str">
        <f>'Journal Entries'!B152</f>
        <v>Bank</v>
      </c>
      <c r="C254" s="8">
        <f>'Journal Entries'!C151</f>
        <v>100</v>
      </c>
      <c r="D254" s="15">
        <f>'Journal Entries'!$A$90</f>
        <v>42804</v>
      </c>
      <c r="E254" s="15" t="str">
        <f>'Journal Entries'!$B$90</f>
        <v xml:space="preserve">Telephone Expenses </v>
      </c>
      <c r="F254" s="8">
        <f>'Journal Entries'!$C$90</f>
        <v>50</v>
      </c>
      <c r="H254" s="15"/>
      <c r="J254" s="8"/>
      <c r="K254" s="16"/>
      <c r="L254" s="13"/>
    </row>
    <row r="255" spans="1:20" x14ac:dyDescent="0.25">
      <c r="A255" s="15">
        <f>'Journal Entries'!A300</f>
        <v>42927</v>
      </c>
      <c r="B255" s="15" t="str">
        <f>'Journal Entries'!B302</f>
        <v>Bank</v>
      </c>
      <c r="C255" s="8">
        <f>'Journal Entries'!C301</f>
        <v>100</v>
      </c>
      <c r="D255" s="16">
        <f>'Journal Entries'!$A$206</f>
        <v>42866</v>
      </c>
      <c r="E255" s="13" t="str">
        <f>'Journal Entries'!$B$206</f>
        <v xml:space="preserve">Telephone Expenses </v>
      </c>
      <c r="F255" s="8">
        <f>'Journal Entries'!$C$206</f>
        <v>50</v>
      </c>
      <c r="H255" s="15"/>
      <c r="J255" s="8"/>
      <c r="K255" s="16"/>
      <c r="L255" s="13"/>
    </row>
    <row r="256" spans="1:20" x14ac:dyDescent="0.25">
      <c r="A256" s="15">
        <f>'Journal Entries'!A449</f>
        <v>43019</v>
      </c>
      <c r="B256" s="15" t="str">
        <f>'Journal Entries'!B451</f>
        <v>Bank</v>
      </c>
      <c r="C256" s="8">
        <f>'Journal Entries'!C450</f>
        <v>100</v>
      </c>
      <c r="D256" s="16">
        <f>'Journal Entries'!$A$240</f>
        <v>42897</v>
      </c>
      <c r="E256" s="13" t="str">
        <f>'Journal Entries'!$B$240</f>
        <v xml:space="preserve">Telephone Expenses </v>
      </c>
      <c r="F256" s="8">
        <f>'Journal Entries'!$C$240</f>
        <v>50</v>
      </c>
      <c r="H256" s="15"/>
      <c r="J256" s="8"/>
      <c r="K256" s="16"/>
      <c r="L256" s="13"/>
    </row>
    <row r="257" spans="3:6" s="2" customFormat="1" x14ac:dyDescent="0.25">
      <c r="C257" s="8"/>
      <c r="D257" s="16">
        <f>'Journal Entries'!$A$359</f>
        <v>42958</v>
      </c>
      <c r="E257" s="13" t="str">
        <f>'Journal Entries'!$B$359</f>
        <v xml:space="preserve">Telephone Expenses </v>
      </c>
      <c r="F257" s="8">
        <f>'Journal Entries'!$C$359</f>
        <v>50</v>
      </c>
    </row>
    <row r="258" spans="3:6" s="2" customFormat="1" x14ac:dyDescent="0.25">
      <c r="C258" s="8"/>
      <c r="D258" s="16">
        <f>'Journal Entries'!$A$393</f>
        <v>42989</v>
      </c>
      <c r="E258" s="16" t="str">
        <f>'Journal Entries'!$B$393</f>
        <v xml:space="preserve">Telephone Expenses </v>
      </c>
      <c r="F258" s="8">
        <f>'Journal Entries'!$C$393</f>
        <v>50</v>
      </c>
    </row>
    <row r="259" spans="3:6" s="2" customFormat="1" x14ac:dyDescent="0.25">
      <c r="C259" s="8"/>
      <c r="D259" s="16">
        <f>'Journal Entries'!$A$490</f>
        <v>43050</v>
      </c>
      <c r="E259" s="13" t="str">
        <f>'Journal Entries'!$B$490</f>
        <v xml:space="preserve">Telephone Expenses </v>
      </c>
      <c r="F259" s="8">
        <f>'Journal Entries'!$C$490</f>
        <v>50</v>
      </c>
    </row>
    <row r="260" spans="3:6" s="2" customFormat="1" x14ac:dyDescent="0.25">
      <c r="C260" s="31"/>
      <c r="D260" s="16">
        <f>'Journal Entries'!$A$543</f>
        <v>43080</v>
      </c>
      <c r="E260" s="13" t="str">
        <f>'Journal Entries'!$B$543</f>
        <v xml:space="preserve">Telephone Expenses </v>
      </c>
      <c r="F260" s="30">
        <f>'Journal Entries'!$C$543</f>
        <v>50</v>
      </c>
    </row>
    <row r="261" spans="3:6" s="2" customFormat="1" x14ac:dyDescent="0.25">
      <c r="C261" s="27">
        <f>SUM(C253:C256)</f>
        <v>400</v>
      </c>
      <c r="D261" s="16"/>
      <c r="E261" s="13"/>
      <c r="F261" s="28">
        <f>SUM(F253:F260)</f>
        <v>400</v>
      </c>
    </row>
    <row r="262" spans="3:6" s="2" customFormat="1" x14ac:dyDescent="0.25">
      <c r="C262" s="8"/>
      <c r="D262" s="16"/>
      <c r="E262" s="13"/>
      <c r="F262" s="8"/>
    </row>
    <row r="263" spans="3:6" s="2" customFormat="1" x14ac:dyDescent="0.25">
      <c r="C263" s="8"/>
      <c r="D263" s="16"/>
      <c r="E263" s="13"/>
      <c r="F263" s="8"/>
    </row>
    <row r="264" spans="3:6" s="2" customFormat="1" x14ac:dyDescent="0.25">
      <c r="C264" s="8"/>
      <c r="D264" s="16"/>
      <c r="E264" s="13"/>
      <c r="F264" s="8"/>
    </row>
    <row r="265" spans="3:6" s="2" customFormat="1" x14ac:dyDescent="0.25">
      <c r="C265" s="8"/>
      <c r="D265" s="16"/>
      <c r="E265" s="13"/>
      <c r="F265" s="8"/>
    </row>
  </sheetData>
  <mergeCells count="32">
    <mergeCell ref="A251:F251"/>
    <mergeCell ref="A125:F125"/>
    <mergeCell ref="A142:F142"/>
    <mergeCell ref="A234:F234"/>
    <mergeCell ref="H234:L234"/>
    <mergeCell ref="H251:M251"/>
    <mergeCell ref="H107:M107"/>
    <mergeCell ref="H125:M125"/>
    <mergeCell ref="H142:M142"/>
    <mergeCell ref="A73:F73"/>
    <mergeCell ref="A90:F90"/>
    <mergeCell ref="A107:F107"/>
    <mergeCell ref="A181:F181"/>
    <mergeCell ref="A199:F199"/>
    <mergeCell ref="A217:F217"/>
    <mergeCell ref="O217:T217"/>
    <mergeCell ref="O234:T234"/>
    <mergeCell ref="H199:M199"/>
    <mergeCell ref="H217:M217"/>
    <mergeCell ref="O182:T182"/>
    <mergeCell ref="O199:T199"/>
    <mergeCell ref="H182:M182"/>
    <mergeCell ref="O125:T125"/>
    <mergeCell ref="O142:T142"/>
    <mergeCell ref="O90:T90"/>
    <mergeCell ref="O107:T107"/>
    <mergeCell ref="H90:M90"/>
    <mergeCell ref="A2:F2"/>
    <mergeCell ref="H2:M2"/>
    <mergeCell ref="O2:T2"/>
    <mergeCell ref="H73:M73"/>
    <mergeCell ref="O73:T73"/>
  </mergeCells>
  <pageMargins left="0.7" right="0.7" top="0.75" bottom="0.75" header="0.3" footer="0.3"/>
  <pageSetup orientation="portrait" r:id="rId1"/>
  <ignoredErrors>
    <ignoredError sqref="E10 D5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D3" sqref="D3"/>
    </sheetView>
    <sheetView topLeftCell="A12" workbookViewId="1">
      <selection activeCell="F21" sqref="F21"/>
    </sheetView>
  </sheetViews>
  <sheetFormatPr defaultRowHeight="15" x14ac:dyDescent="0.25"/>
  <cols>
    <col min="1" max="1" width="38.42578125" style="2" bestFit="1" customWidth="1"/>
    <col min="2" max="16384" width="9.140625" style="2"/>
  </cols>
  <sheetData>
    <row r="1" spans="1:3" x14ac:dyDescent="0.25">
      <c r="A1" s="36" t="s">
        <v>69</v>
      </c>
      <c r="B1" s="36"/>
      <c r="C1" s="36"/>
    </row>
    <row r="2" spans="1:3" x14ac:dyDescent="0.25">
      <c r="A2" s="36" t="s">
        <v>70</v>
      </c>
      <c r="B2" s="36"/>
      <c r="C2" s="36"/>
    </row>
    <row r="3" spans="1:3" x14ac:dyDescent="0.25">
      <c r="A3" s="36" t="s">
        <v>71</v>
      </c>
      <c r="B3" s="36"/>
      <c r="C3" s="36"/>
    </row>
    <row r="4" spans="1:3" x14ac:dyDescent="0.25">
      <c r="A4" s="42" t="s">
        <v>1</v>
      </c>
      <c r="B4" s="42" t="s">
        <v>2</v>
      </c>
      <c r="C4" s="42" t="s">
        <v>3</v>
      </c>
    </row>
    <row r="5" spans="1:3" x14ac:dyDescent="0.25">
      <c r="A5" s="38" t="str">
        <f>'T Accounts'!A2</f>
        <v>Bank</v>
      </c>
      <c r="B5" s="38">
        <f>'T Accounts'!F71</f>
        <v>151979</v>
      </c>
      <c r="C5" s="38"/>
    </row>
    <row r="6" spans="1:3" x14ac:dyDescent="0.25">
      <c r="A6" s="38" t="str">
        <f>'T Accounts'!H2</f>
        <v>Service Revenue</v>
      </c>
      <c r="B6" s="38"/>
      <c r="C6" s="38">
        <f>'T Accounts'!J4</f>
        <v>60685</v>
      </c>
    </row>
    <row r="7" spans="1:3" x14ac:dyDescent="0.25">
      <c r="A7" s="38" t="str">
        <f>'T Accounts'!O2</f>
        <v>Unearned Revenue</v>
      </c>
      <c r="B7" s="38"/>
      <c r="C7" s="38">
        <f>'T Accounts'!Q15</f>
        <v>2525</v>
      </c>
    </row>
    <row r="8" spans="1:3" x14ac:dyDescent="0.25">
      <c r="A8" s="38" t="str">
        <f>'T Accounts'!A73</f>
        <v>Owners Equity</v>
      </c>
      <c r="B8" s="38"/>
      <c r="C8" s="38">
        <f>'T Accounts'!C75</f>
        <v>15000</v>
      </c>
    </row>
    <row r="9" spans="1:3" x14ac:dyDescent="0.25">
      <c r="A9" s="38" t="str">
        <f>'T Accounts'!H73</f>
        <v>Preliminary Expense</v>
      </c>
      <c r="B9" s="38">
        <f>'T Accounts'!J75</f>
        <v>50</v>
      </c>
      <c r="C9" s="38"/>
    </row>
    <row r="10" spans="1:3" x14ac:dyDescent="0.25">
      <c r="A10" s="38" t="str">
        <f>'T Accounts'!O73</f>
        <v>Website Expenses</v>
      </c>
      <c r="B10" s="38">
        <f>'T Accounts'!T75</f>
        <v>216</v>
      </c>
      <c r="C10" s="38"/>
    </row>
    <row r="11" spans="1:3" x14ac:dyDescent="0.25">
      <c r="A11" s="38" t="str">
        <f>'T Accounts'!A90</f>
        <v>Rent Expense</v>
      </c>
      <c r="B11" s="38">
        <f>'T Accounts'!F92</f>
        <v>8400</v>
      </c>
      <c r="C11" s="38"/>
    </row>
    <row r="12" spans="1:3" x14ac:dyDescent="0.25">
      <c r="A12" s="38" t="str">
        <f>'T Accounts'!H90</f>
        <v>Prepaid Rent</v>
      </c>
      <c r="B12" s="38">
        <v>0</v>
      </c>
      <c r="C12" s="38"/>
    </row>
    <row r="13" spans="1:3" x14ac:dyDescent="0.25">
      <c r="A13" s="38" t="str">
        <f>'T Accounts'!O90</f>
        <v>Equipment</v>
      </c>
      <c r="B13" s="38">
        <f>'T Accounts'!T92</f>
        <v>1471</v>
      </c>
      <c r="C13" s="38"/>
    </row>
    <row r="14" spans="1:3" x14ac:dyDescent="0.25">
      <c r="A14" s="38" t="str">
        <f>'T Accounts'!A107</f>
        <v>Printing and Stationary Expenses</v>
      </c>
      <c r="B14" s="38">
        <f>'T Accounts'!F109</f>
        <v>900</v>
      </c>
      <c r="C14" s="38"/>
    </row>
    <row r="15" spans="1:3" x14ac:dyDescent="0.25">
      <c r="A15" s="38" t="str">
        <f>'T Accounts'!H107</f>
        <v>Warehouse Utility Expenses</v>
      </c>
      <c r="B15" s="38">
        <f>'T Accounts'!M109</f>
        <v>1100</v>
      </c>
      <c r="C15" s="38"/>
    </row>
    <row r="16" spans="1:3" x14ac:dyDescent="0.25">
      <c r="A16" s="38" t="str">
        <f>'T Accounts'!O107</f>
        <v>Drawings</v>
      </c>
      <c r="B16" s="38">
        <f>'T Accounts'!T109</f>
        <v>800</v>
      </c>
      <c r="C16" s="38"/>
    </row>
    <row r="17" spans="1:3" x14ac:dyDescent="0.25">
      <c r="A17" s="38" t="str">
        <f>'T Accounts'!A125</f>
        <v>Inventory</v>
      </c>
      <c r="B17" s="38">
        <f>'T Accounts'!F137</f>
        <v>1217.5</v>
      </c>
      <c r="C17" s="38"/>
    </row>
    <row r="18" spans="1:3" x14ac:dyDescent="0.25">
      <c r="A18" s="38" t="str">
        <f>'T Accounts'!H125</f>
        <v>Accounts Payable</v>
      </c>
      <c r="B18" s="38"/>
      <c r="C18" s="38">
        <v>0</v>
      </c>
    </row>
    <row r="19" spans="1:3" x14ac:dyDescent="0.25">
      <c r="A19" s="38" t="str">
        <f>'T Accounts'!O125</f>
        <v>Discounts Received</v>
      </c>
      <c r="B19" s="38"/>
      <c r="C19" s="38">
        <f>'T Accounts'!Q127</f>
        <v>61</v>
      </c>
    </row>
    <row r="20" spans="1:3" x14ac:dyDescent="0.25">
      <c r="A20" s="38" t="str">
        <f>'T Accounts'!A142</f>
        <v xml:space="preserve">Accounts Receivable </v>
      </c>
      <c r="B20" s="38">
        <f>'T Accounts'!F151</f>
        <v>8192.5</v>
      </c>
      <c r="C20" s="38"/>
    </row>
    <row r="21" spans="1:3" x14ac:dyDescent="0.25">
      <c r="A21" s="38" t="str">
        <f>'T Accounts'!H142</f>
        <v>Sales</v>
      </c>
      <c r="B21" s="38"/>
      <c r="C21" s="38">
        <f>'T Accounts'!J144</f>
        <v>6925</v>
      </c>
    </row>
    <row r="22" spans="1:3" x14ac:dyDescent="0.25">
      <c r="A22" s="38" t="str">
        <f>'T Accounts'!O142</f>
        <v>Sales Tax Liability</v>
      </c>
      <c r="B22" s="38"/>
      <c r="C22" s="38">
        <f>'T Accounts'!Q153</f>
        <v>117.5</v>
      </c>
    </row>
    <row r="23" spans="1:3" x14ac:dyDescent="0.25">
      <c r="A23" s="38" t="str">
        <f>'T Accounts'!A181</f>
        <v>Cost of Goods Sold</v>
      </c>
      <c r="B23" s="38">
        <f>'T Accounts'!F183</f>
        <v>1832.5</v>
      </c>
      <c r="C23" s="38"/>
    </row>
    <row r="24" spans="1:3" x14ac:dyDescent="0.25">
      <c r="A24" s="38" t="str">
        <f>'T Accounts'!H182</f>
        <v xml:space="preserve">Work Vehicle </v>
      </c>
      <c r="B24" s="38">
        <f>'T Accounts'!M184</f>
        <v>10000</v>
      </c>
      <c r="C24" s="38"/>
    </row>
    <row r="25" spans="1:3" x14ac:dyDescent="0.25">
      <c r="A25" s="38" t="str">
        <f>'T Accounts'!O182</f>
        <v>Work Vehicle Expenses</v>
      </c>
      <c r="B25" s="38">
        <f>'T Accounts'!T184</f>
        <v>400</v>
      </c>
      <c r="C25" s="38"/>
    </row>
    <row r="26" spans="1:3" x14ac:dyDescent="0.25">
      <c r="A26" s="38" t="str">
        <f>'T Accounts'!A199</f>
        <v>Intangible Assets</v>
      </c>
      <c r="B26" s="38">
        <f>'T Accounts'!F201</f>
        <v>355</v>
      </c>
      <c r="C26" s="38"/>
    </row>
    <row r="27" spans="1:3" x14ac:dyDescent="0.25">
      <c r="A27" s="38" t="str">
        <f>'T Accounts'!H199</f>
        <v>Depreciation expense- Equipment</v>
      </c>
      <c r="B27" s="38">
        <f>'T Accounts'!M201</f>
        <v>735.5</v>
      </c>
      <c r="C27" s="38"/>
    </row>
    <row r="28" spans="1:3" x14ac:dyDescent="0.25">
      <c r="A28" s="38" t="str">
        <f>'T Accounts'!O199</f>
        <v>Accumulated Depreciation - Equipment</v>
      </c>
      <c r="B28" s="38"/>
      <c r="C28" s="38">
        <f>'T Accounts'!T201</f>
        <v>735.5</v>
      </c>
    </row>
    <row r="29" spans="1:3" x14ac:dyDescent="0.25">
      <c r="A29" s="38" t="str">
        <f>'T Accounts'!A217</f>
        <v>Depreciation expense- Work Vehicle</v>
      </c>
      <c r="B29" s="38">
        <f>'T Accounts'!F219</f>
        <v>1050</v>
      </c>
      <c r="C29" s="38"/>
    </row>
    <row r="30" spans="1:3" x14ac:dyDescent="0.25">
      <c r="A30" s="38" t="str">
        <f>'T Accounts'!H217</f>
        <v>Accumulated Depreciation- Work Vehicle</v>
      </c>
      <c r="B30" s="38"/>
      <c r="C30" s="38">
        <f>'T Accounts'!J219</f>
        <v>1050</v>
      </c>
    </row>
    <row r="31" spans="1:3" x14ac:dyDescent="0.25">
      <c r="A31" s="38" t="str">
        <f>'T Accounts'!O217</f>
        <v>Armotization expense- Intangible assets</v>
      </c>
      <c r="B31" s="38">
        <f>'T Accounts'!T219</f>
        <v>23.7</v>
      </c>
      <c r="C31" s="38"/>
    </row>
    <row r="32" spans="1:3" x14ac:dyDescent="0.25">
      <c r="A32" s="38" t="str">
        <f>'T Accounts'!A234</f>
        <v>Accumulated Armotization- Intangible assets</v>
      </c>
      <c r="B32" s="38"/>
      <c r="C32" s="38">
        <f>'T Accounts'!F236</f>
        <v>23.7</v>
      </c>
    </row>
    <row r="33" spans="1:3" x14ac:dyDescent="0.25">
      <c r="A33" s="38" t="str">
        <f>'T Accounts'!H234</f>
        <v>Cell Phone</v>
      </c>
      <c r="B33" s="38">
        <f>'T Accounts'!M236</f>
        <v>100</v>
      </c>
      <c r="C33" s="38"/>
    </row>
    <row r="34" spans="1:3" x14ac:dyDescent="0.25">
      <c r="A34" s="38" t="str">
        <f>'T Accounts'!O234</f>
        <v>Telephone Expenses</v>
      </c>
      <c r="B34" s="38">
        <f>'T Accounts'!T236</f>
        <v>600</v>
      </c>
      <c r="C34" s="38"/>
    </row>
    <row r="35" spans="1:3" x14ac:dyDescent="0.25">
      <c r="A35" s="38" t="str">
        <f>'T Accounts'!H251</f>
        <v>Notes Payable</v>
      </c>
      <c r="B35" s="38"/>
      <c r="C35" s="38">
        <f>'T Accounts'!M253</f>
        <v>100000</v>
      </c>
    </row>
    <row r="36" spans="1:3" x14ac:dyDescent="0.25">
      <c r="A36" s="38" t="str">
        <f>'T Accounts'!A251</f>
        <v>Prepaid Telephone Expenses</v>
      </c>
      <c r="B36" s="38">
        <v>0</v>
      </c>
      <c r="C36" s="38"/>
    </row>
    <row r="37" spans="1:3" x14ac:dyDescent="0.25">
      <c r="A37" s="38" t="s">
        <v>72</v>
      </c>
      <c r="B37" s="38">
        <f>SUM(B5:B36)</f>
        <v>189422.7</v>
      </c>
      <c r="C37" s="38">
        <f>SUM(C5:C36)</f>
        <v>187122.7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opLeftCell="A19" workbookViewId="0">
      <selection activeCell="C39" sqref="C39"/>
    </sheetView>
    <sheetView tabSelected="1" workbookViewId="1">
      <selection activeCell="B22" sqref="B22"/>
    </sheetView>
  </sheetViews>
  <sheetFormatPr defaultRowHeight="15" x14ac:dyDescent="0.25"/>
  <cols>
    <col min="1" max="1" width="9.140625" style="2"/>
    <col min="2" max="2" width="37.42578125" style="2" bestFit="1" customWidth="1"/>
    <col min="3" max="16384" width="9.140625" style="2"/>
  </cols>
  <sheetData>
    <row r="1" spans="2:6" x14ac:dyDescent="0.25">
      <c r="B1" s="36" t="s">
        <v>73</v>
      </c>
      <c r="C1" s="36"/>
      <c r="D1" s="36"/>
      <c r="E1" s="36"/>
      <c r="F1" s="36"/>
    </row>
    <row r="2" spans="2:6" x14ac:dyDescent="0.25">
      <c r="B2" s="36" t="s">
        <v>74</v>
      </c>
      <c r="C2" s="36"/>
      <c r="D2" s="36"/>
      <c r="E2" s="36"/>
      <c r="F2" s="36"/>
    </row>
    <row r="3" spans="2:6" x14ac:dyDescent="0.25">
      <c r="B3" s="36" t="s">
        <v>75</v>
      </c>
      <c r="C3" s="36"/>
      <c r="D3" s="36"/>
      <c r="E3" s="36"/>
      <c r="F3" s="36"/>
    </row>
    <row r="4" spans="2:6" x14ac:dyDescent="0.25">
      <c r="B4" s="9" t="str">
        <f>'Trial balance'!A6</f>
        <v>Service Revenue</v>
      </c>
      <c r="C4" s="29"/>
      <c r="D4" s="29"/>
      <c r="E4" s="29"/>
      <c r="F4" s="3">
        <f>'Trial balance'!C6</f>
        <v>60685</v>
      </c>
    </row>
    <row r="5" spans="2:6" x14ac:dyDescent="0.25">
      <c r="B5" s="2" t="s">
        <v>15</v>
      </c>
      <c r="F5" s="2">
        <f>'Trial balance'!C21</f>
        <v>6925</v>
      </c>
    </row>
    <row r="6" spans="2:6" x14ac:dyDescent="0.25">
      <c r="B6" s="2" t="str">
        <f>'Trial balance'!A19</f>
        <v>Discounts Received</v>
      </c>
      <c r="F6" s="2">
        <f>'Trial balance'!C19</f>
        <v>61</v>
      </c>
    </row>
    <row r="7" spans="2:6" x14ac:dyDescent="0.25">
      <c r="B7" s="2" t="str">
        <f>'Trial balance'!A23</f>
        <v>Cost of Goods Sold</v>
      </c>
      <c r="F7" s="37">
        <f>('Trial balance'!B23)</f>
        <v>1832.5</v>
      </c>
    </row>
    <row r="8" spans="2:6" x14ac:dyDescent="0.25">
      <c r="B8" s="2" t="s">
        <v>76</v>
      </c>
      <c r="F8" s="2">
        <f>(F4+F5+F6)-F7</f>
        <v>65838.5</v>
      </c>
    </row>
    <row r="10" spans="2:6" x14ac:dyDescent="0.25">
      <c r="B10" s="2" t="str">
        <f>'Trial balance'!A9</f>
        <v>Preliminary Expense</v>
      </c>
      <c r="E10" s="2">
        <f>'Trial balance'!B9</f>
        <v>50</v>
      </c>
    </row>
    <row r="11" spans="2:6" x14ac:dyDescent="0.25">
      <c r="B11" s="2" t="str">
        <f>'Trial balance'!A10</f>
        <v>Website Expenses</v>
      </c>
      <c r="E11" s="2">
        <f>'Trial balance'!B10</f>
        <v>216</v>
      </c>
    </row>
    <row r="12" spans="2:6" x14ac:dyDescent="0.25">
      <c r="B12" s="2" t="str">
        <f>'Trial balance'!A11</f>
        <v>Rent Expense</v>
      </c>
      <c r="E12" s="2">
        <f>'Trial balance'!B11</f>
        <v>8400</v>
      </c>
    </row>
    <row r="13" spans="2:6" x14ac:dyDescent="0.25">
      <c r="B13" s="2" t="str">
        <f>'Trial balance'!A14</f>
        <v>Printing and Stationary Expenses</v>
      </c>
      <c r="E13" s="2">
        <f>'Trial balance'!B14</f>
        <v>900</v>
      </c>
    </row>
    <row r="14" spans="2:6" x14ac:dyDescent="0.25">
      <c r="B14" s="2" t="str">
        <f>'Trial balance'!A15</f>
        <v>Warehouse Utility Expenses</v>
      </c>
      <c r="E14" s="2">
        <f>'Trial balance'!B15</f>
        <v>1100</v>
      </c>
    </row>
    <row r="15" spans="2:6" x14ac:dyDescent="0.25">
      <c r="B15" s="2" t="str">
        <f>'Trial balance'!A25</f>
        <v>Work Vehicle Expenses</v>
      </c>
      <c r="E15" s="2">
        <f>'Trial balance'!B25</f>
        <v>400</v>
      </c>
    </row>
    <row r="16" spans="2:6" x14ac:dyDescent="0.25">
      <c r="B16" s="2" t="str">
        <f>'Trial balance'!A27</f>
        <v>Depreciation expense- Equipment</v>
      </c>
      <c r="E16" s="2">
        <f>'Trial balance'!B27</f>
        <v>735.5</v>
      </c>
    </row>
    <row r="17" spans="2:6" x14ac:dyDescent="0.25">
      <c r="B17" s="2" t="str">
        <f>'Trial balance'!A29</f>
        <v>Depreciation expense- Work Vehicle</v>
      </c>
      <c r="E17" s="2">
        <f>'Trial balance'!B29</f>
        <v>1050</v>
      </c>
    </row>
    <row r="18" spans="2:6" x14ac:dyDescent="0.25">
      <c r="B18" s="2" t="str">
        <f>'Trial balance'!A31</f>
        <v>Armotization expense- Intangible assets</v>
      </c>
      <c r="E18" s="2">
        <f>'Trial balance'!B31</f>
        <v>23.7</v>
      </c>
    </row>
    <row r="19" spans="2:6" x14ac:dyDescent="0.25">
      <c r="B19" s="2" t="str">
        <f>'Trial balance'!A34</f>
        <v>Telephone Expenses</v>
      </c>
      <c r="E19" s="37">
        <f>'Trial balance'!B34</f>
        <v>600</v>
      </c>
      <c r="F19" s="2">
        <f>SUM(E10:E19)</f>
        <v>13475.2</v>
      </c>
    </row>
    <row r="20" spans="2:6" x14ac:dyDescent="0.25">
      <c r="F20" s="37"/>
    </row>
    <row r="21" spans="2:6" x14ac:dyDescent="0.25">
      <c r="B21" s="2" t="s">
        <v>94</v>
      </c>
      <c r="F21" s="37">
        <f>F8-F19</f>
        <v>52363.3</v>
      </c>
    </row>
    <row r="22" spans="2:6" x14ac:dyDescent="0.25">
      <c r="B22" s="2">
        <v>223</v>
      </c>
    </row>
    <row r="23" spans="2:6" x14ac:dyDescent="0.25">
      <c r="B23" s="36" t="s">
        <v>73</v>
      </c>
      <c r="C23" s="36"/>
      <c r="D23" s="36"/>
      <c r="E23" s="36"/>
      <c r="F23" s="36"/>
    </row>
    <row r="24" spans="2:6" x14ac:dyDescent="0.25">
      <c r="B24" s="36" t="s">
        <v>77</v>
      </c>
      <c r="C24" s="36"/>
      <c r="D24" s="36"/>
      <c r="E24" s="36"/>
      <c r="F24" s="36"/>
    </row>
    <row r="25" spans="2:6" x14ac:dyDescent="0.25">
      <c r="B25" s="36" t="s">
        <v>75</v>
      </c>
      <c r="C25" s="36"/>
      <c r="D25" s="36"/>
      <c r="E25" s="36"/>
      <c r="F25" s="36"/>
    </row>
    <row r="26" spans="2:6" x14ac:dyDescent="0.25">
      <c r="B26" s="2" t="s">
        <v>80</v>
      </c>
      <c r="F26" s="2">
        <f>'Trial balance'!C8</f>
        <v>15000</v>
      </c>
    </row>
    <row r="27" spans="2:6" x14ac:dyDescent="0.25">
      <c r="B27" s="2" t="s">
        <v>93</v>
      </c>
      <c r="F27" s="2">
        <f>F21</f>
        <v>52363.3</v>
      </c>
    </row>
    <row r="28" spans="2:6" x14ac:dyDescent="0.25">
      <c r="B28" s="2" t="s">
        <v>78</v>
      </c>
      <c r="F28" s="2">
        <f>-'Trial balance'!B16</f>
        <v>-800</v>
      </c>
    </row>
    <row r="29" spans="2:6" x14ac:dyDescent="0.25">
      <c r="F29" s="37"/>
    </row>
    <row r="30" spans="2:6" x14ac:dyDescent="0.25">
      <c r="B30" s="2" t="s">
        <v>79</v>
      </c>
      <c r="F30" s="37">
        <f>F26+F27+F28</f>
        <v>66563.3</v>
      </c>
    </row>
  </sheetData>
  <mergeCells count="6">
    <mergeCell ref="B1:F1"/>
    <mergeCell ref="B2:F2"/>
    <mergeCell ref="B3:F3"/>
    <mergeCell ref="B23:F23"/>
    <mergeCell ref="B24:F24"/>
    <mergeCell ref="B25:F2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1"/>
  <sheetViews>
    <sheetView workbookViewId="0">
      <selection activeCell="C1" sqref="C1:G3"/>
    </sheetView>
    <sheetView workbookViewId="1">
      <selection activeCell="H1" sqref="H1"/>
    </sheetView>
  </sheetViews>
  <sheetFormatPr defaultRowHeight="15" x14ac:dyDescent="0.25"/>
  <cols>
    <col min="1" max="2" width="9.140625" style="2"/>
    <col min="3" max="3" width="29.85546875" style="2" bestFit="1" customWidth="1"/>
    <col min="4" max="16384" width="9.140625" style="2"/>
  </cols>
  <sheetData>
    <row r="1" spans="3:7" x14ac:dyDescent="0.25">
      <c r="C1" s="36" t="s">
        <v>73</v>
      </c>
      <c r="D1" s="36"/>
      <c r="E1" s="36"/>
      <c r="F1" s="36"/>
      <c r="G1" s="36"/>
    </row>
    <row r="2" spans="3:7" x14ac:dyDescent="0.25">
      <c r="C2" s="36" t="s">
        <v>81</v>
      </c>
      <c r="D2" s="36"/>
      <c r="E2" s="36"/>
      <c r="F2" s="36"/>
      <c r="G2" s="36"/>
    </row>
    <row r="3" spans="3:7" x14ac:dyDescent="0.25">
      <c r="C3" s="36" t="s">
        <v>71</v>
      </c>
      <c r="D3" s="36"/>
      <c r="E3" s="36"/>
      <c r="F3" s="36"/>
      <c r="G3" s="36"/>
    </row>
    <row r="4" spans="3:7" x14ac:dyDescent="0.25">
      <c r="C4" s="39" t="s">
        <v>82</v>
      </c>
    </row>
    <row r="5" spans="3:7" x14ac:dyDescent="0.25">
      <c r="C5" s="39" t="s">
        <v>83</v>
      </c>
    </row>
    <row r="6" spans="3:7" x14ac:dyDescent="0.25">
      <c r="C6" s="2" t="str">
        <f>'Trial balance'!A5</f>
        <v>Bank</v>
      </c>
      <c r="E6" s="2">
        <f>'Trial balance'!B5</f>
        <v>151979</v>
      </c>
    </row>
    <row r="7" spans="3:7" x14ac:dyDescent="0.25">
      <c r="C7" s="2" t="str">
        <f>'Trial balance'!A20</f>
        <v xml:space="preserve">Accounts Receivable </v>
      </c>
      <c r="E7" s="2">
        <f>'Trial balance'!B20</f>
        <v>8192.5</v>
      </c>
    </row>
    <row r="8" spans="3:7" x14ac:dyDescent="0.25">
      <c r="C8" s="2" t="str">
        <f>'Trial balance'!A17</f>
        <v>Inventory</v>
      </c>
      <c r="E8" s="37">
        <f>'Trial balance'!B17</f>
        <v>1217.5</v>
      </c>
      <c r="F8" s="2">
        <f>SUM(E6:E8)</f>
        <v>161389</v>
      </c>
    </row>
    <row r="10" spans="3:7" x14ac:dyDescent="0.25">
      <c r="C10" s="39" t="s">
        <v>84</v>
      </c>
    </row>
    <row r="11" spans="3:7" x14ac:dyDescent="0.25">
      <c r="C11" s="2" t="str">
        <f>'Trial balance'!A33</f>
        <v>Cell Phone</v>
      </c>
      <c r="E11" s="2">
        <f>'Trial balance'!B33</f>
        <v>100</v>
      </c>
    </row>
    <row r="12" spans="3:7" x14ac:dyDescent="0.25">
      <c r="C12" s="2" t="str">
        <f>'Trial balance'!A13</f>
        <v>Equipment</v>
      </c>
      <c r="D12" s="2">
        <f>'Trial balance'!B13</f>
        <v>1471</v>
      </c>
    </row>
    <row r="13" spans="3:7" x14ac:dyDescent="0.25">
      <c r="C13" s="2" t="s">
        <v>85</v>
      </c>
      <c r="D13" s="37">
        <f>'Trial balance'!C28</f>
        <v>735.5</v>
      </c>
      <c r="E13" s="2">
        <f>D12-D13</f>
        <v>735.5</v>
      </c>
    </row>
    <row r="14" spans="3:7" x14ac:dyDescent="0.25">
      <c r="C14" s="2" t="str">
        <f>'Trial balance'!A24</f>
        <v xml:space="preserve">Work Vehicle </v>
      </c>
      <c r="D14" s="2">
        <f>'Trial balance'!B24</f>
        <v>10000</v>
      </c>
    </row>
    <row r="15" spans="3:7" x14ac:dyDescent="0.25">
      <c r="C15" s="2" t="s">
        <v>85</v>
      </c>
      <c r="D15" s="37">
        <f>'Trial balance'!C30</f>
        <v>1050</v>
      </c>
      <c r="E15" s="13">
        <f>D14-D15</f>
        <v>8950</v>
      </c>
      <c r="F15" s="13">
        <f>SUM(E11:E15)</f>
        <v>9785.5</v>
      </c>
    </row>
    <row r="17" spans="3:6" x14ac:dyDescent="0.25">
      <c r="C17" s="39" t="str">
        <f>'Trial balance'!A26</f>
        <v>Intangible Assets</v>
      </c>
      <c r="E17" s="13">
        <f>'Trial balance'!B26</f>
        <v>355</v>
      </c>
    </row>
    <row r="18" spans="3:6" x14ac:dyDescent="0.25">
      <c r="C18" s="2" t="s">
        <v>85</v>
      </c>
      <c r="E18" s="37">
        <f>'Trial balance'!C32</f>
        <v>23.7</v>
      </c>
      <c r="F18" s="37">
        <f>E17-E18</f>
        <v>331.3</v>
      </c>
    </row>
    <row r="19" spans="3:6" ht="15.75" thickBot="1" x14ac:dyDescent="0.3">
      <c r="C19" s="2" t="s">
        <v>86</v>
      </c>
      <c r="F19" s="40">
        <f>SUM(F8:F18)</f>
        <v>171505.8</v>
      </c>
    </row>
    <row r="20" spans="3:6" ht="15.75" thickTop="1" x14ac:dyDescent="0.25"/>
    <row r="21" spans="3:6" x14ac:dyDescent="0.25">
      <c r="C21" s="2" t="s">
        <v>87</v>
      </c>
    </row>
    <row r="22" spans="3:6" x14ac:dyDescent="0.25">
      <c r="C22" s="2" t="s">
        <v>89</v>
      </c>
    </row>
    <row r="23" spans="3:6" x14ac:dyDescent="0.25">
      <c r="C23" s="2" t="str">
        <f>'Trial balance'!A22</f>
        <v>Sales Tax Liability</v>
      </c>
      <c r="E23" s="2">
        <f>'Trial balance'!C22</f>
        <v>117.5</v>
      </c>
    </row>
    <row r="24" spans="3:6" x14ac:dyDescent="0.25">
      <c r="C24" s="2" t="str">
        <f>'Trial balance'!A7</f>
        <v>Unearned Revenue</v>
      </c>
      <c r="E24" s="37">
        <f>'Trial balance'!C7</f>
        <v>2525</v>
      </c>
      <c r="F24" s="2">
        <f>E24+E23</f>
        <v>2642.5</v>
      </c>
    </row>
    <row r="26" spans="3:6" x14ac:dyDescent="0.25">
      <c r="C26" s="2" t="str">
        <f>'Trial balance'!A35</f>
        <v>Notes Payable</v>
      </c>
      <c r="F26" s="37">
        <f>'Trial balance'!C35</f>
        <v>100000</v>
      </c>
    </row>
    <row r="27" spans="3:6" x14ac:dyDescent="0.25">
      <c r="C27" s="2" t="s">
        <v>91</v>
      </c>
      <c r="F27" s="2">
        <f>F26+F24</f>
        <v>102642.5</v>
      </c>
    </row>
    <row r="29" spans="3:6" x14ac:dyDescent="0.25">
      <c r="C29" s="2" t="s">
        <v>90</v>
      </c>
      <c r="F29" s="37">
        <f>'Income Statement and RE'!F30</f>
        <v>66563.3</v>
      </c>
    </row>
    <row r="30" spans="3:6" ht="15.75" thickBot="1" x14ac:dyDescent="0.3">
      <c r="C30" s="2" t="s">
        <v>92</v>
      </c>
      <c r="F30" s="41">
        <f>F29+F27</f>
        <v>169205.8</v>
      </c>
    </row>
    <row r="31" spans="3:6" ht="15.75" thickTop="1" x14ac:dyDescent="0.25"/>
  </sheetData>
  <mergeCells count="3">
    <mergeCell ref="C1:G1"/>
    <mergeCell ref="C2:G2"/>
    <mergeCell ref="C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26"/>
  <sheetViews>
    <sheetView topLeftCell="A2" workbookViewId="0">
      <selection activeCell="C24" sqref="C24:C26"/>
    </sheetView>
    <sheetView workbookViewId="1"/>
  </sheetViews>
  <sheetFormatPr defaultRowHeight="15" x14ac:dyDescent="0.25"/>
  <cols>
    <col min="1" max="2" width="9.140625" style="2"/>
    <col min="3" max="3" width="38.7109375" style="2" bestFit="1" customWidth="1"/>
    <col min="4" max="16384" width="9.140625" style="2"/>
  </cols>
  <sheetData>
    <row r="1" spans="3:7" x14ac:dyDescent="0.25">
      <c r="C1" s="36" t="s">
        <v>73</v>
      </c>
      <c r="D1" s="36"/>
      <c r="E1" s="36"/>
      <c r="F1" s="36"/>
      <c r="G1" s="36"/>
    </row>
    <row r="2" spans="3:7" x14ac:dyDescent="0.25">
      <c r="C2" s="36" t="s">
        <v>95</v>
      </c>
      <c r="D2" s="36"/>
      <c r="E2" s="36"/>
      <c r="F2" s="36"/>
      <c r="G2" s="36"/>
    </row>
    <row r="3" spans="3:7" x14ac:dyDescent="0.25">
      <c r="C3" s="36" t="s">
        <v>75</v>
      </c>
      <c r="D3" s="36"/>
      <c r="E3" s="36"/>
      <c r="F3" s="36"/>
      <c r="G3" s="36"/>
    </row>
    <row r="4" spans="3:7" x14ac:dyDescent="0.25">
      <c r="C4" s="39" t="s">
        <v>96</v>
      </c>
    </row>
    <row r="5" spans="3:7" x14ac:dyDescent="0.25">
      <c r="C5" s="2" t="s">
        <v>97</v>
      </c>
      <c r="G5" s="2">
        <f>'Income Statement and RE'!F21</f>
        <v>52363.3</v>
      </c>
    </row>
    <row r="6" spans="3:7" x14ac:dyDescent="0.25">
      <c r="C6" s="2" t="s">
        <v>105</v>
      </c>
      <c r="G6" s="37">
        <f>'Balance Sheet'!D13+'Balance Sheet'!D15+'Balance Sheet'!E18</f>
        <v>1809.2</v>
      </c>
    </row>
    <row r="7" spans="3:7" x14ac:dyDescent="0.25">
      <c r="G7" s="2">
        <f>G5+G6</f>
        <v>54172.5</v>
      </c>
    </row>
    <row r="8" spans="3:7" x14ac:dyDescent="0.25">
      <c r="C8" s="2" t="s">
        <v>98</v>
      </c>
      <c r="F8" s="2">
        <f>-'Balance Sheet'!E8</f>
        <v>-1217.5</v>
      </c>
    </row>
    <row r="9" spans="3:7" x14ac:dyDescent="0.25">
      <c r="C9" s="2" t="s">
        <v>112</v>
      </c>
      <c r="F9" s="2">
        <f>'Balance Sheet'!E24</f>
        <v>2525</v>
      </c>
    </row>
    <row r="10" spans="3:7" x14ac:dyDescent="0.25">
      <c r="C10" s="2" t="s">
        <v>114</v>
      </c>
      <c r="F10" s="2">
        <f>-'Balance Sheet'!E23</f>
        <v>-117.5</v>
      </c>
    </row>
    <row r="11" spans="3:7" x14ac:dyDescent="0.25">
      <c r="C11" s="2" t="s">
        <v>99</v>
      </c>
      <c r="F11" s="37">
        <f>-'Balance Sheet'!E7</f>
        <v>-8192.5</v>
      </c>
      <c r="G11" s="37">
        <f>SUM(F8:F11)</f>
        <v>-7002.5</v>
      </c>
    </row>
    <row r="12" spans="3:7" x14ac:dyDescent="0.25">
      <c r="C12" s="2" t="s">
        <v>100</v>
      </c>
      <c r="G12" s="2">
        <f>G7+G11</f>
        <v>47170</v>
      </c>
    </row>
    <row r="14" spans="3:7" x14ac:dyDescent="0.25">
      <c r="C14" s="39" t="s">
        <v>101</v>
      </c>
    </row>
    <row r="15" spans="3:7" x14ac:dyDescent="0.25">
      <c r="C15" s="2" t="s">
        <v>102</v>
      </c>
      <c r="F15" s="2">
        <f>-'Balance Sheet'!D14</f>
        <v>-10000</v>
      </c>
    </row>
    <row r="16" spans="3:7" x14ac:dyDescent="0.25">
      <c r="C16" s="2" t="s">
        <v>103</v>
      </c>
      <c r="F16" s="2">
        <f>-'Balance Sheet'!E11</f>
        <v>-100</v>
      </c>
    </row>
    <row r="17" spans="3:7" x14ac:dyDescent="0.25">
      <c r="C17" s="2" t="s">
        <v>104</v>
      </c>
      <c r="F17" s="2">
        <f>-'Balance Sheet'!D12</f>
        <v>-1471</v>
      </c>
    </row>
    <row r="18" spans="3:7" x14ac:dyDescent="0.25">
      <c r="C18" s="2" t="s">
        <v>106</v>
      </c>
      <c r="F18" s="37">
        <f>-'Balance Sheet'!E17</f>
        <v>-355</v>
      </c>
    </row>
    <row r="19" spans="3:7" x14ac:dyDescent="0.25">
      <c r="C19" s="2" t="s">
        <v>107</v>
      </c>
      <c r="G19" s="2">
        <f>SUM(F15:F18)</f>
        <v>-11926</v>
      </c>
    </row>
    <row r="21" spans="3:7" x14ac:dyDescent="0.25">
      <c r="C21" s="39" t="s">
        <v>108</v>
      </c>
    </row>
    <row r="22" spans="3:7" x14ac:dyDescent="0.25">
      <c r="C22" s="2" t="s">
        <v>109</v>
      </c>
      <c r="F22" s="2">
        <v>100000</v>
      </c>
    </row>
    <row r="23" spans="3:7" x14ac:dyDescent="0.25">
      <c r="C23" s="2" t="s">
        <v>115</v>
      </c>
      <c r="G23" s="37">
        <f>F22</f>
        <v>100000</v>
      </c>
    </row>
    <row r="24" spans="3:7" x14ac:dyDescent="0.25">
      <c r="C24" s="39" t="s">
        <v>110</v>
      </c>
      <c r="G24" s="2">
        <f>F22+G19+G12</f>
        <v>135244</v>
      </c>
    </row>
    <row r="25" spans="3:7" x14ac:dyDescent="0.25">
      <c r="C25" s="39" t="s">
        <v>113</v>
      </c>
      <c r="G25" s="37">
        <v>15000</v>
      </c>
    </row>
    <row r="26" spans="3:7" x14ac:dyDescent="0.25">
      <c r="C26" s="39" t="s">
        <v>111</v>
      </c>
      <c r="G26" s="26">
        <f>G25+G24</f>
        <v>150244</v>
      </c>
    </row>
  </sheetData>
  <mergeCells count="3">
    <mergeCell ref="C1:G1"/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Journal Entries</vt:lpstr>
      <vt:lpstr>T Accounts</vt:lpstr>
      <vt:lpstr>Trial balance</vt:lpstr>
      <vt:lpstr>Income Statement and RE</vt:lpstr>
      <vt:lpstr>Balance Sheet</vt:lpstr>
      <vt:lpstr>Cash Flow Statement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Blacks</dc:creator>
  <cp:lastModifiedBy>Blacks</cp:lastModifiedBy>
  <dcterms:created xsi:type="dcterms:W3CDTF">2017-11-23T13:10:12Z</dcterms:created>
  <dcterms:modified xsi:type="dcterms:W3CDTF">2017-11-26T05:11:45Z</dcterms:modified>
</cp:coreProperties>
</file>