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ttsv\Desktop\MGMT 332 Aug21 Content\"/>
    </mc:Choice>
  </mc:AlternateContent>
  <xr:revisionPtr revIDLastSave="0" documentId="13_ncr:1_{9903A011-9D73-4421-AA2E-46A92870BDBE}" xr6:coauthVersionLast="46" xr6:coauthVersionMax="46" xr10:uidLastSave="{00000000-0000-0000-0000-000000000000}"/>
  <bookViews>
    <workbookView xWindow="-28920" yWindow="-1530" windowWidth="29040" windowHeight="15840" activeTab="3" xr2:uid="{63FF1A02-017F-41CE-BB30-81B0DCA78EB0}"/>
  </bookViews>
  <sheets>
    <sheet name="Prob. 1" sheetId="1" r:id="rId1"/>
    <sheet name="Prob. 2" sheetId="2" r:id="rId2"/>
    <sheet name="Prob. 3" sheetId="3" r:id="rId3"/>
    <sheet name="Prob. 4" sheetId="6" r:id="rId4"/>
    <sheet name="v. AUG 2021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2" l="1"/>
  <c r="G15" i="2" s="1"/>
  <c r="H15" i="2" s="1"/>
  <c r="I15" i="2" s="1"/>
  <c r="F14" i="2"/>
  <c r="G14" i="2" s="1"/>
  <c r="H14" i="2" s="1"/>
  <c r="I14" i="2" s="1"/>
  <c r="D9" i="2"/>
  <c r="D8" i="2"/>
  <c r="D7" i="2"/>
  <c r="G7" i="3" l="1"/>
  <c r="G8" i="3" s="1"/>
  <c r="G9" i="3" s="1"/>
  <c r="G10" i="3" s="1"/>
  <c r="G11" i="3" s="1"/>
  <c r="G12" i="3" s="1"/>
  <c r="G13" i="3" s="1"/>
  <c r="G14" i="3" s="1"/>
  <c r="G15" i="3" s="1"/>
  <c r="G16" i="3" s="1"/>
  <c r="G17" i="3" s="1"/>
  <c r="G18" i="3" s="1"/>
  <c r="G19" i="3" s="1"/>
  <c r="G20" i="3" s="1"/>
  <c r="G21" i="3" s="1"/>
  <c r="G22" i="3" s="1"/>
  <c r="G23" i="3" s="1"/>
  <c r="G24" i="3" s="1"/>
  <c r="G25" i="3" s="1"/>
  <c r="G26" i="3" s="1"/>
  <c r="G27" i="3" s="1"/>
  <c r="G28" i="3" s="1"/>
  <c r="G29" i="3" s="1"/>
  <c r="A9" i="3"/>
  <c r="A11" i="3"/>
  <c r="A13" i="3"/>
  <c r="A15" i="3"/>
  <c r="A17" i="3"/>
  <c r="A19" i="3"/>
  <c r="A21" i="3"/>
  <c r="A23" i="3"/>
  <c r="A25" i="3"/>
  <c r="A27" i="3"/>
  <c r="A29" i="3"/>
  <c r="D9" i="6" l="1"/>
  <c r="C9" i="6"/>
  <c r="B9" i="6"/>
  <c r="D10" i="6" l="1"/>
  <c r="D11" i="6"/>
  <c r="D12" i="6" s="1"/>
  <c r="C11" i="6"/>
  <c r="C12" i="6" s="1"/>
  <c r="C10" i="6"/>
  <c r="B10" i="6"/>
  <c r="B11" i="6"/>
  <c r="B12" i="6" s="1"/>
  <c r="C13" i="6" l="1"/>
  <c r="D13" i="6"/>
  <c r="B13" i="6"/>
  <c r="A7" i="3" l="1"/>
  <c r="F4" i="2"/>
  <c r="G4" i="2" s="1"/>
  <c r="H4" i="2" s="1"/>
  <c r="I4" i="2" s="1"/>
</calcChain>
</file>

<file path=xl/sharedStrings.xml><?xml version="1.0" encoding="utf-8"?>
<sst xmlns="http://schemas.openxmlformats.org/spreadsheetml/2006/main" count="86" uniqueCount="82">
  <si>
    <t>Cash Flows</t>
  </si>
  <si>
    <t>Sales</t>
  </si>
  <si>
    <t>Rates:</t>
  </si>
  <si>
    <t>Net Income before Tax</t>
  </si>
  <si>
    <t>Taxes</t>
  </si>
  <si>
    <t>Results</t>
  </si>
  <si>
    <t>Net Income after Tax</t>
  </si>
  <si>
    <t>PV of NCF (incl. TV)</t>
  </si>
  <si>
    <t>Cash flow adjustments:</t>
  </si>
  <si>
    <t xml:space="preserve"> + Cash</t>
  </si>
  <si>
    <t>Working Capital</t>
  </si>
  <si>
    <t xml:space="preserve"> - Debt</t>
  </si>
  <si>
    <t>Capital Expenditures</t>
  </si>
  <si>
    <t>Net Cash Flows</t>
  </si>
  <si>
    <t>TV</t>
  </si>
  <si>
    <t>A</t>
  </si>
  <si>
    <t>B</t>
  </si>
  <si>
    <t>C</t>
  </si>
  <si>
    <t>D</t>
  </si>
  <si>
    <t>Maturity</t>
  </si>
  <si>
    <t>Risk free rate</t>
  </si>
  <si>
    <t>Volatility</t>
  </si>
  <si>
    <t>BS calculations:</t>
  </si>
  <si>
    <t>d1</t>
  </si>
  <si>
    <t>N(d1)</t>
  </si>
  <si>
    <t>d2</t>
  </si>
  <si>
    <t>N(d2)</t>
  </si>
  <si>
    <t>Price of call</t>
  </si>
  <si>
    <t>Tax</t>
  </si>
  <si>
    <t>Discount</t>
  </si>
  <si>
    <t>Stock price</t>
  </si>
  <si>
    <t># of contracts</t>
  </si>
  <si>
    <t>Contract price</t>
  </si>
  <si>
    <t>Spot price</t>
  </si>
  <si>
    <t>Price</t>
  </si>
  <si>
    <t>Implicit cost of credit</t>
  </si>
  <si>
    <t>Cash</t>
  </si>
  <si>
    <t>Down payment</t>
  </si>
  <si>
    <t>Monthly payment</t>
  </si>
  <si>
    <t>Mo. 1</t>
  </si>
  <si>
    <t>Mo. 2</t>
  </si>
  <si>
    <t>Mo. 3</t>
  </si>
  <si>
    <t>Mo. 4</t>
  </si>
  <si>
    <t>Mo. 5</t>
  </si>
  <si>
    <t>Mo. 6</t>
  </si>
  <si>
    <t>Mo. 7</t>
  </si>
  <si>
    <t>Mo. 8</t>
  </si>
  <si>
    <t>Mo. 9</t>
  </si>
  <si>
    <t>Mo. 10</t>
  </si>
  <si>
    <t>Mo. 11</t>
  </si>
  <si>
    <t>Mo. 12</t>
  </si>
  <si>
    <t>Cash price minus down payment</t>
  </si>
  <si>
    <t>Coupon</t>
  </si>
  <si>
    <t>Par Value</t>
  </si>
  <si>
    <t>E</t>
  </si>
  <si>
    <t>F</t>
  </si>
  <si>
    <t>G</t>
  </si>
  <si>
    <t>Yield</t>
  </si>
  <si>
    <t>Cash flows:</t>
  </si>
  <si>
    <t>TED Flight School</t>
  </si>
  <si>
    <t>Revenue growth</t>
  </si>
  <si>
    <t>Yrs. 1-5</t>
  </si>
  <si>
    <t>Wages and benefits</t>
  </si>
  <si>
    <t>Aircraft and fuel costs</t>
  </si>
  <si>
    <t>General and administrative</t>
  </si>
  <si>
    <t>Cash Flows (in '000 $)</t>
  </si>
  <si>
    <t>Costs (% of revenue):</t>
  </si>
  <si>
    <t>Value of equity</t>
  </si>
  <si>
    <t>CEO</t>
  </si>
  <si>
    <t>CFO</t>
  </si>
  <si>
    <t>CIO</t>
  </si>
  <si>
    <t>Gallons</t>
  </si>
  <si>
    <t>Gallons/contract</t>
  </si>
  <si>
    <t>Profit/(Loss)</t>
  </si>
  <si>
    <t>No content - Intentionally left blank.</t>
  </si>
  <si>
    <t>Enter your text answer in the box below.</t>
  </si>
  <si>
    <t>Market Rate</t>
  </si>
  <si>
    <t>Market Price</t>
  </si>
  <si>
    <t>A. Option Pricing</t>
  </si>
  <si>
    <t>B. Futures Prices</t>
  </si>
  <si>
    <t>Exercise Price</t>
  </si>
  <si>
    <t>Cash Flows: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</si>
</sst>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_);_(* \(#,##0.0\);_(* &quot;-&quot;??_);_(@_)"/>
    <numFmt numFmtId="167" formatCode="0.0000%"/>
    <numFmt numFmtId="168" formatCode="_(* #,##0.0_);_(* \(#,##0.0\);_(* &quot;-&quot;?_);_(@_)"/>
    <numFmt numFmtId="169" formatCode="_(* #,##0.0000_);_(* \(#,##0.0000\);_(* &quot;-&quot;??_);_(@_)"/>
  </numFmts>
  <fonts count="15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color rgb="FFFF0000"/>
      <name val="Times New Roman"/>
      <family val="2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u val="singleAccounting"/>
      <sz val="12"/>
      <name val="Times New Roman"/>
      <family val="1"/>
    </font>
    <font>
      <sz val="12"/>
      <color indexed="10"/>
      <name val="Times New Roman"/>
      <family val="1"/>
    </font>
    <font>
      <b/>
      <sz val="12"/>
      <color rgb="FFFF0000"/>
      <name val="Times New Roman"/>
      <family val="1"/>
    </font>
    <font>
      <u val="singleAccounting"/>
      <sz val="12"/>
      <color rgb="FFFF0000"/>
      <name val="Times New Roman"/>
      <family val="1"/>
    </font>
    <font>
      <b/>
      <u val="singleAccounting"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8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3" fillId="0" borderId="0" xfId="0" applyFont="1"/>
    <xf numFmtId="165" fontId="4" fillId="0" borderId="0" xfId="2" applyNumberFormat="1" applyFont="1"/>
    <xf numFmtId="0" fontId="6" fillId="0" borderId="0" xfId="0" applyFont="1"/>
    <xf numFmtId="0" fontId="5" fillId="0" borderId="0" xfId="0" applyFont="1"/>
    <xf numFmtId="16" fontId="6" fillId="0" borderId="0" xfId="0" quotePrefix="1" applyNumberFormat="1" applyFont="1" applyAlignment="1">
      <alignment horizontal="right"/>
    </xf>
    <xf numFmtId="0" fontId="8" fillId="0" borderId="0" xfId="0" applyFont="1"/>
    <xf numFmtId="166" fontId="5" fillId="0" borderId="0" xfId="1" applyNumberFormat="1" applyFont="1"/>
    <xf numFmtId="166" fontId="0" fillId="0" borderId="0" xfId="1" applyNumberFormat="1" applyFont="1"/>
    <xf numFmtId="0" fontId="3" fillId="0" borderId="0" xfId="0" quotePrefix="1" applyFont="1"/>
    <xf numFmtId="166" fontId="8" fillId="0" borderId="0" xfId="1" applyNumberFormat="1" applyFont="1"/>
    <xf numFmtId="0" fontId="6" fillId="0" borderId="0" xfId="0" applyFont="1" applyAlignment="1">
      <alignment horizontal="right"/>
    </xf>
    <xf numFmtId="0" fontId="5" fillId="0" borderId="0" xfId="0" quotePrefix="1" applyFont="1"/>
    <xf numFmtId="43" fontId="5" fillId="0" borderId="0" xfId="1" applyFont="1"/>
    <xf numFmtId="0" fontId="5" fillId="0" borderId="0" xfId="0" applyFont="1" applyAlignment="1">
      <alignment horizontal="center"/>
    </xf>
    <xf numFmtId="165" fontId="4" fillId="0" borderId="0" xfId="2" applyNumberFormat="1" applyFont="1" applyAlignment="1">
      <alignment horizontal="center"/>
    </xf>
    <xf numFmtId="9" fontId="3" fillId="0" borderId="0" xfId="2" applyFont="1"/>
    <xf numFmtId="164" fontId="2" fillId="0" borderId="0" xfId="1" applyNumberFormat="1" applyFont="1"/>
    <xf numFmtId="0" fontId="12" fillId="0" borderId="0" xfId="0" applyFont="1"/>
    <xf numFmtId="43" fontId="0" fillId="0" borderId="0" xfId="1" applyFont="1"/>
    <xf numFmtId="43" fontId="5" fillId="0" borderId="0" xfId="1" quotePrefix="1" applyNumberFormat="1" applyFont="1"/>
    <xf numFmtId="0" fontId="13" fillId="0" borderId="0" xfId="0" applyFont="1" applyAlignment="1">
      <alignment horizontal="right"/>
    </xf>
    <xf numFmtId="164" fontId="12" fillId="0" borderId="0" xfId="1" applyNumberFormat="1" applyFont="1"/>
    <xf numFmtId="0" fontId="2" fillId="0" borderId="0" xfId="0" applyFont="1"/>
    <xf numFmtId="165" fontId="2" fillId="0" borderId="0" xfId="2" applyNumberFormat="1" applyFont="1"/>
    <xf numFmtId="168" fontId="0" fillId="0" borderId="0" xfId="0" applyNumberFormat="1"/>
    <xf numFmtId="43" fontId="12" fillId="0" borderId="0" xfId="1" applyFont="1"/>
    <xf numFmtId="168" fontId="12" fillId="0" borderId="0" xfId="0" applyNumberFormat="1" applyFont="1"/>
    <xf numFmtId="164" fontId="1" fillId="0" borderId="4" xfId="1" applyNumberFormat="1" applyBorder="1"/>
    <xf numFmtId="43" fontId="11" fillId="0" borderId="5" xfId="1" applyFont="1" applyBorder="1" applyAlignment="1">
      <alignment horizontal="right"/>
    </xf>
    <xf numFmtId="43" fontId="11" fillId="0" borderId="6" xfId="1" applyFont="1" applyBorder="1" applyAlignment="1">
      <alignment horizontal="right"/>
    </xf>
    <xf numFmtId="166" fontId="1" fillId="0" borderId="10" xfId="1" applyNumberFormat="1" applyBorder="1"/>
    <xf numFmtId="164" fontId="2" fillId="0" borderId="0" xfId="1" applyNumberFormat="1" applyFont="1" applyBorder="1"/>
    <xf numFmtId="164" fontId="2" fillId="0" borderId="11" xfId="1" applyNumberFormat="1" applyFont="1" applyBorder="1"/>
    <xf numFmtId="166" fontId="1" fillId="0" borderId="7" xfId="1" applyNumberFormat="1" applyBorder="1"/>
    <xf numFmtId="164" fontId="2" fillId="0" borderId="8" xfId="1" applyNumberFormat="1" applyFont="1" applyBorder="1"/>
    <xf numFmtId="43" fontId="2" fillId="0" borderId="9" xfId="1" applyFont="1" applyBorder="1"/>
    <xf numFmtId="164" fontId="0" fillId="2" borderId="0" xfId="0" applyNumberFormat="1" applyFill="1"/>
    <xf numFmtId="164" fontId="2" fillId="2" borderId="0" xfId="1" applyNumberFormat="1" applyFont="1" applyFill="1"/>
    <xf numFmtId="165" fontId="0" fillId="2" borderId="0" xfId="0" applyNumberFormat="1" applyFill="1"/>
    <xf numFmtId="165" fontId="2" fillId="0" borderId="0" xfId="2" applyNumberFormat="1" applyFont="1" applyBorder="1"/>
    <xf numFmtId="166" fontId="12" fillId="0" borderId="10" xfId="1" applyNumberFormat="1" applyFont="1" applyBorder="1" applyAlignment="1"/>
    <xf numFmtId="164" fontId="12" fillId="0" borderId="10" xfId="1" applyNumberFormat="1" applyFont="1" applyBorder="1" applyAlignment="1"/>
    <xf numFmtId="165" fontId="2" fillId="0" borderId="11" xfId="2" applyNumberFormat="1" applyFont="1" applyBorder="1"/>
    <xf numFmtId="0" fontId="0" fillId="0" borderId="0" xfId="0" applyBorder="1"/>
    <xf numFmtId="166" fontId="12" fillId="0" borderId="0" xfId="1" applyNumberFormat="1" applyFont="1" applyBorder="1" applyAlignment="1"/>
    <xf numFmtId="0" fontId="0" fillId="0" borderId="11" xfId="0" applyBorder="1"/>
    <xf numFmtId="0" fontId="12" fillId="0" borderId="0" xfId="0" applyFont="1" applyAlignment="1">
      <alignment horizontal="right"/>
    </xf>
    <xf numFmtId="165" fontId="8" fillId="2" borderId="0" xfId="2" applyNumberFormat="1" applyFont="1" applyFill="1"/>
    <xf numFmtId="9" fontId="4" fillId="2" borderId="0" xfId="2" applyFont="1" applyFill="1"/>
    <xf numFmtId="165" fontId="4" fillId="2" borderId="0" xfId="2" applyNumberFormat="1" applyFont="1" applyFill="1"/>
    <xf numFmtId="166" fontId="5" fillId="2" borderId="0" xfId="1" applyNumberFormat="1" applyFont="1" applyFill="1"/>
    <xf numFmtId="166" fontId="8" fillId="2" borderId="0" xfId="1" applyNumberFormat="1" applyFont="1" applyFill="1"/>
    <xf numFmtId="166" fontId="9" fillId="2" borderId="0" xfId="1" applyNumberFormat="1" applyFont="1" applyFill="1"/>
    <xf numFmtId="166" fontId="0" fillId="2" borderId="0" xfId="1" applyNumberFormat="1" applyFont="1" applyFill="1"/>
    <xf numFmtId="166" fontId="7" fillId="2" borderId="0" xfId="1" applyNumberFormat="1" applyFont="1" applyFill="1"/>
    <xf numFmtId="166" fontId="4" fillId="2" borderId="0" xfId="1" applyNumberFormat="1" applyFont="1" applyFill="1"/>
    <xf numFmtId="166" fontId="10" fillId="2" borderId="0" xfId="1" applyNumberFormat="1" applyFont="1" applyFill="1"/>
    <xf numFmtId="43" fontId="5" fillId="2" borderId="0" xfId="0" applyNumberFormat="1" applyFont="1" applyFill="1"/>
    <xf numFmtId="164" fontId="2" fillId="2" borderId="0" xfId="1" applyNumberFormat="1" applyFont="1" applyFill="1" applyBorder="1"/>
    <xf numFmtId="164" fontId="2" fillId="2" borderId="11" xfId="1" applyNumberFormat="1" applyFont="1" applyFill="1" applyBorder="1"/>
    <xf numFmtId="164" fontId="2" fillId="2" borderId="8" xfId="1" applyNumberFormat="1" applyFont="1" applyFill="1" applyBorder="1"/>
    <xf numFmtId="169" fontId="12" fillId="2" borderId="0" xfId="1" applyNumberFormat="1" applyFont="1" applyFill="1" applyBorder="1" applyAlignment="1">
      <alignment horizontal="right"/>
    </xf>
    <xf numFmtId="165" fontId="2" fillId="2" borderId="0" xfId="2" applyNumberFormat="1" applyFont="1" applyFill="1" applyBorder="1"/>
    <xf numFmtId="165" fontId="2" fillId="2" borderId="11" xfId="2" applyNumberFormat="1" applyFont="1" applyFill="1" applyBorder="1"/>
    <xf numFmtId="10" fontId="2" fillId="2" borderId="0" xfId="2" applyNumberFormat="1" applyFont="1" applyFill="1" applyBorder="1"/>
    <xf numFmtId="10" fontId="2" fillId="2" borderId="11" xfId="2" applyNumberFormat="1" applyFont="1" applyFill="1" applyBorder="1"/>
    <xf numFmtId="164" fontId="2" fillId="2" borderId="9" xfId="1" applyNumberFormat="1" applyFont="1" applyFill="1" applyBorder="1"/>
    <xf numFmtId="167" fontId="12" fillId="2" borderId="0" xfId="2" applyNumberFormat="1" applyFont="1" applyFill="1" applyBorder="1" applyAlignment="1">
      <alignment horizontal="right"/>
    </xf>
    <xf numFmtId="43" fontId="4" fillId="2" borderId="0" xfId="1" applyNumberFormat="1" applyFont="1" applyFill="1"/>
    <xf numFmtId="8" fontId="4" fillId="2" borderId="0" xfId="1" applyNumberFormat="1" applyFont="1" applyFill="1"/>
    <xf numFmtId="10" fontId="4" fillId="2" borderId="0" xfId="2" applyNumberFormat="1" applyFont="1" applyFill="1"/>
    <xf numFmtId="164" fontId="4" fillId="2" borderId="0" xfId="1" applyNumberFormat="1" applyFont="1" applyFill="1"/>
    <xf numFmtId="164" fontId="0" fillId="2" borderId="0" xfId="1" applyNumberFormat="1" applyFont="1" applyFill="1"/>
    <xf numFmtId="169" fontId="4" fillId="2" borderId="0" xfId="1" applyNumberFormat="1" applyFont="1" applyFill="1"/>
    <xf numFmtId="164" fontId="12" fillId="2" borderId="0" xfId="1" applyNumberFormat="1" applyFont="1" applyFill="1"/>
    <xf numFmtId="166" fontId="12" fillId="0" borderId="10" xfId="1" applyNumberFormat="1" applyFont="1" applyBorder="1"/>
    <xf numFmtId="0" fontId="12" fillId="0" borderId="13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11" xfId="1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B22EF-6FFB-44C3-9C38-ECB751C0CFB3}">
  <dimension ref="A1:G18"/>
  <sheetViews>
    <sheetView zoomScale="144" zoomScaleNormal="144" workbookViewId="0">
      <selection activeCell="E4" sqref="E4:G4"/>
    </sheetView>
  </sheetViews>
  <sheetFormatPr defaultRowHeight="15.5" x14ac:dyDescent="0.35"/>
  <cols>
    <col min="1" max="1" width="15.33203125" customWidth="1"/>
    <col min="2" max="2" width="13.33203125" customWidth="1"/>
    <col min="3" max="3" width="10.4140625" bestFit="1" customWidth="1"/>
    <col min="4" max="4" width="2.5" customWidth="1"/>
    <col min="5" max="5" width="19" bestFit="1" customWidth="1"/>
  </cols>
  <sheetData>
    <row r="1" spans="1:7" x14ac:dyDescent="0.35">
      <c r="B1" s="21" t="s">
        <v>34</v>
      </c>
      <c r="E1" s="21" t="s">
        <v>35</v>
      </c>
    </row>
    <row r="2" spans="1:7" x14ac:dyDescent="0.35">
      <c r="A2" t="s">
        <v>36</v>
      </c>
      <c r="B2" s="38"/>
      <c r="E2" s="39"/>
    </row>
    <row r="3" spans="1:7" x14ac:dyDescent="0.35">
      <c r="A3" t="s">
        <v>37</v>
      </c>
      <c r="B3" s="38"/>
    </row>
    <row r="4" spans="1:7" ht="16" thickBot="1" x14ac:dyDescent="0.4">
      <c r="A4" t="s">
        <v>38</v>
      </c>
      <c r="B4" s="38"/>
      <c r="E4" s="77" t="s">
        <v>75</v>
      </c>
      <c r="F4" s="78"/>
      <c r="G4" s="79"/>
    </row>
    <row r="5" spans="1:7" ht="15.25" customHeight="1" x14ac:dyDescent="0.35">
      <c r="B5" s="21"/>
      <c r="C5" s="21" t="s">
        <v>0</v>
      </c>
      <c r="E5" s="80"/>
      <c r="F5" s="81"/>
      <c r="G5" s="82"/>
    </row>
    <row r="6" spans="1:7" x14ac:dyDescent="0.35">
      <c r="A6" t="s">
        <v>51</v>
      </c>
      <c r="B6" s="21"/>
      <c r="C6" s="37"/>
      <c r="E6" s="83"/>
      <c r="F6" s="84"/>
      <c r="G6" s="85"/>
    </row>
    <row r="7" spans="1:7" x14ac:dyDescent="0.35">
      <c r="B7" t="s">
        <v>39</v>
      </c>
      <c r="C7" s="37"/>
      <c r="E7" s="83"/>
      <c r="F7" s="84"/>
      <c r="G7" s="85"/>
    </row>
    <row r="8" spans="1:7" ht="16" thickBot="1" x14ac:dyDescent="0.4">
      <c r="B8" t="s">
        <v>40</v>
      </c>
      <c r="C8" s="37"/>
      <c r="E8" s="86"/>
      <c r="F8" s="87"/>
      <c r="G8" s="88"/>
    </row>
    <row r="9" spans="1:7" x14ac:dyDescent="0.35">
      <c r="B9" t="s">
        <v>41</v>
      </c>
      <c r="C9" s="37"/>
    </row>
    <row r="10" spans="1:7" x14ac:dyDescent="0.35">
      <c r="B10" t="s">
        <v>42</v>
      </c>
      <c r="C10" s="37"/>
    </row>
    <row r="11" spans="1:7" x14ac:dyDescent="0.35">
      <c r="B11" t="s">
        <v>43</v>
      </c>
      <c r="C11" s="37"/>
    </row>
    <row r="12" spans="1:7" x14ac:dyDescent="0.35">
      <c r="B12" t="s">
        <v>44</v>
      </c>
      <c r="C12" s="37"/>
    </row>
    <row r="13" spans="1:7" x14ac:dyDescent="0.35">
      <c r="B13" t="s">
        <v>45</v>
      </c>
      <c r="C13" s="37"/>
    </row>
    <row r="14" spans="1:7" x14ac:dyDescent="0.35">
      <c r="B14" t="s">
        <v>46</v>
      </c>
      <c r="C14" s="37"/>
    </row>
    <row r="15" spans="1:7" x14ac:dyDescent="0.35">
      <c r="B15" t="s">
        <v>47</v>
      </c>
      <c r="C15" s="37"/>
    </row>
    <row r="16" spans="1:7" x14ac:dyDescent="0.35">
      <c r="B16" t="s">
        <v>48</v>
      </c>
      <c r="C16" s="37"/>
    </row>
    <row r="17" spans="2:3" x14ac:dyDescent="0.35">
      <c r="B17" t="s">
        <v>49</v>
      </c>
      <c r="C17" s="37"/>
    </row>
    <row r="18" spans="2:3" x14ac:dyDescent="0.35">
      <c r="B18" t="s">
        <v>50</v>
      </c>
      <c r="C18" s="37"/>
    </row>
  </sheetData>
  <mergeCells count="2">
    <mergeCell ref="E4:G4"/>
    <mergeCell ref="E5:G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1E682-D409-40C8-9D68-02A7801F67CF}">
  <dimension ref="A1:J23"/>
  <sheetViews>
    <sheetView zoomScale="110" zoomScaleNormal="110" workbookViewId="0">
      <selection activeCell="E16" sqref="E16:J16"/>
    </sheetView>
  </sheetViews>
  <sheetFormatPr defaultRowHeight="15.5" x14ac:dyDescent="0.35"/>
  <cols>
    <col min="1" max="1" width="26.33203125" customWidth="1"/>
    <col min="2" max="2" width="7.58203125" bestFit="1" customWidth="1"/>
    <col min="3" max="3" width="2" customWidth="1"/>
    <col min="4" max="4" width="25.1640625" bestFit="1" customWidth="1"/>
    <col min="5" max="9" width="8.58203125" customWidth="1"/>
    <col min="10" max="10" width="9.1640625" bestFit="1" customWidth="1"/>
    <col min="255" max="255" width="25.1640625" bestFit="1" customWidth="1"/>
    <col min="256" max="256" width="7.58203125" bestFit="1" customWidth="1"/>
    <col min="257" max="257" width="7" customWidth="1"/>
    <col min="258" max="258" width="2" customWidth="1"/>
    <col min="259" max="259" width="25.1640625" bestFit="1" customWidth="1"/>
    <col min="260" max="266" width="8.58203125" customWidth="1"/>
    <col min="511" max="511" width="25.1640625" bestFit="1" customWidth="1"/>
    <col min="512" max="512" width="7.58203125" bestFit="1" customWidth="1"/>
    <col min="513" max="513" width="7" customWidth="1"/>
    <col min="514" max="514" width="2" customWidth="1"/>
    <col min="515" max="515" width="25.1640625" bestFit="1" customWidth="1"/>
    <col min="516" max="522" width="8.58203125" customWidth="1"/>
    <col min="767" max="767" width="25.1640625" bestFit="1" customWidth="1"/>
    <col min="768" max="768" width="7.58203125" bestFit="1" customWidth="1"/>
    <col min="769" max="769" width="7" customWidth="1"/>
    <col min="770" max="770" width="2" customWidth="1"/>
    <col min="771" max="771" width="25.1640625" bestFit="1" customWidth="1"/>
    <col min="772" max="778" width="8.58203125" customWidth="1"/>
    <col min="1023" max="1023" width="25.1640625" bestFit="1" customWidth="1"/>
    <col min="1024" max="1024" width="7.58203125" bestFit="1" customWidth="1"/>
    <col min="1025" max="1025" width="7" customWidth="1"/>
    <col min="1026" max="1026" width="2" customWidth="1"/>
    <col min="1027" max="1027" width="25.1640625" bestFit="1" customWidth="1"/>
    <col min="1028" max="1034" width="8.58203125" customWidth="1"/>
    <col min="1279" max="1279" width="25.1640625" bestFit="1" customWidth="1"/>
    <col min="1280" max="1280" width="7.58203125" bestFit="1" customWidth="1"/>
    <col min="1281" max="1281" width="7" customWidth="1"/>
    <col min="1282" max="1282" width="2" customWidth="1"/>
    <col min="1283" max="1283" width="25.1640625" bestFit="1" customWidth="1"/>
    <col min="1284" max="1290" width="8.58203125" customWidth="1"/>
    <col min="1535" max="1535" width="25.1640625" bestFit="1" customWidth="1"/>
    <col min="1536" max="1536" width="7.58203125" bestFit="1" customWidth="1"/>
    <col min="1537" max="1537" width="7" customWidth="1"/>
    <col min="1538" max="1538" width="2" customWidth="1"/>
    <col min="1539" max="1539" width="25.1640625" bestFit="1" customWidth="1"/>
    <col min="1540" max="1546" width="8.58203125" customWidth="1"/>
    <col min="1791" max="1791" width="25.1640625" bestFit="1" customWidth="1"/>
    <col min="1792" max="1792" width="7.58203125" bestFit="1" customWidth="1"/>
    <col min="1793" max="1793" width="7" customWidth="1"/>
    <col min="1794" max="1794" width="2" customWidth="1"/>
    <col min="1795" max="1795" width="25.1640625" bestFit="1" customWidth="1"/>
    <col min="1796" max="1802" width="8.58203125" customWidth="1"/>
    <col min="2047" max="2047" width="25.1640625" bestFit="1" customWidth="1"/>
    <col min="2048" max="2048" width="7.58203125" bestFit="1" customWidth="1"/>
    <col min="2049" max="2049" width="7" customWidth="1"/>
    <col min="2050" max="2050" width="2" customWidth="1"/>
    <col min="2051" max="2051" width="25.1640625" bestFit="1" customWidth="1"/>
    <col min="2052" max="2058" width="8.58203125" customWidth="1"/>
    <col min="2303" max="2303" width="25.1640625" bestFit="1" customWidth="1"/>
    <col min="2304" max="2304" width="7.58203125" bestFit="1" customWidth="1"/>
    <col min="2305" max="2305" width="7" customWidth="1"/>
    <col min="2306" max="2306" width="2" customWidth="1"/>
    <col min="2307" max="2307" width="25.1640625" bestFit="1" customWidth="1"/>
    <col min="2308" max="2314" width="8.58203125" customWidth="1"/>
    <col min="2559" max="2559" width="25.1640625" bestFit="1" customWidth="1"/>
    <col min="2560" max="2560" width="7.58203125" bestFit="1" customWidth="1"/>
    <col min="2561" max="2561" width="7" customWidth="1"/>
    <col min="2562" max="2562" width="2" customWidth="1"/>
    <col min="2563" max="2563" width="25.1640625" bestFit="1" customWidth="1"/>
    <col min="2564" max="2570" width="8.58203125" customWidth="1"/>
    <col min="2815" max="2815" width="25.1640625" bestFit="1" customWidth="1"/>
    <col min="2816" max="2816" width="7.58203125" bestFit="1" customWidth="1"/>
    <col min="2817" max="2817" width="7" customWidth="1"/>
    <col min="2818" max="2818" width="2" customWidth="1"/>
    <col min="2819" max="2819" width="25.1640625" bestFit="1" customWidth="1"/>
    <col min="2820" max="2826" width="8.58203125" customWidth="1"/>
    <col min="3071" max="3071" width="25.1640625" bestFit="1" customWidth="1"/>
    <col min="3072" max="3072" width="7.58203125" bestFit="1" customWidth="1"/>
    <col min="3073" max="3073" width="7" customWidth="1"/>
    <col min="3074" max="3074" width="2" customWidth="1"/>
    <col min="3075" max="3075" width="25.1640625" bestFit="1" customWidth="1"/>
    <col min="3076" max="3082" width="8.58203125" customWidth="1"/>
    <col min="3327" max="3327" width="25.1640625" bestFit="1" customWidth="1"/>
    <col min="3328" max="3328" width="7.58203125" bestFit="1" customWidth="1"/>
    <col min="3329" max="3329" width="7" customWidth="1"/>
    <col min="3330" max="3330" width="2" customWidth="1"/>
    <col min="3331" max="3331" width="25.1640625" bestFit="1" customWidth="1"/>
    <col min="3332" max="3338" width="8.58203125" customWidth="1"/>
    <col min="3583" max="3583" width="25.1640625" bestFit="1" customWidth="1"/>
    <col min="3584" max="3584" width="7.58203125" bestFit="1" customWidth="1"/>
    <col min="3585" max="3585" width="7" customWidth="1"/>
    <col min="3586" max="3586" width="2" customWidth="1"/>
    <col min="3587" max="3587" width="25.1640625" bestFit="1" customWidth="1"/>
    <col min="3588" max="3594" width="8.58203125" customWidth="1"/>
    <col min="3839" max="3839" width="25.1640625" bestFit="1" customWidth="1"/>
    <col min="3840" max="3840" width="7.58203125" bestFit="1" customWidth="1"/>
    <col min="3841" max="3841" width="7" customWidth="1"/>
    <col min="3842" max="3842" width="2" customWidth="1"/>
    <col min="3843" max="3843" width="25.1640625" bestFit="1" customWidth="1"/>
    <col min="3844" max="3850" width="8.58203125" customWidth="1"/>
    <col min="4095" max="4095" width="25.1640625" bestFit="1" customWidth="1"/>
    <col min="4096" max="4096" width="7.58203125" bestFit="1" customWidth="1"/>
    <col min="4097" max="4097" width="7" customWidth="1"/>
    <col min="4098" max="4098" width="2" customWidth="1"/>
    <col min="4099" max="4099" width="25.1640625" bestFit="1" customWidth="1"/>
    <col min="4100" max="4106" width="8.58203125" customWidth="1"/>
    <col min="4351" max="4351" width="25.1640625" bestFit="1" customWidth="1"/>
    <col min="4352" max="4352" width="7.58203125" bestFit="1" customWidth="1"/>
    <col min="4353" max="4353" width="7" customWidth="1"/>
    <col min="4354" max="4354" width="2" customWidth="1"/>
    <col min="4355" max="4355" width="25.1640625" bestFit="1" customWidth="1"/>
    <col min="4356" max="4362" width="8.58203125" customWidth="1"/>
    <col min="4607" max="4607" width="25.1640625" bestFit="1" customWidth="1"/>
    <col min="4608" max="4608" width="7.58203125" bestFit="1" customWidth="1"/>
    <col min="4609" max="4609" width="7" customWidth="1"/>
    <col min="4610" max="4610" width="2" customWidth="1"/>
    <col min="4611" max="4611" width="25.1640625" bestFit="1" customWidth="1"/>
    <col min="4612" max="4618" width="8.58203125" customWidth="1"/>
    <col min="4863" max="4863" width="25.1640625" bestFit="1" customWidth="1"/>
    <col min="4864" max="4864" width="7.58203125" bestFit="1" customWidth="1"/>
    <col min="4865" max="4865" width="7" customWidth="1"/>
    <col min="4866" max="4866" width="2" customWidth="1"/>
    <col min="4867" max="4867" width="25.1640625" bestFit="1" customWidth="1"/>
    <col min="4868" max="4874" width="8.58203125" customWidth="1"/>
    <col min="5119" max="5119" width="25.1640625" bestFit="1" customWidth="1"/>
    <col min="5120" max="5120" width="7.58203125" bestFit="1" customWidth="1"/>
    <col min="5121" max="5121" width="7" customWidth="1"/>
    <col min="5122" max="5122" width="2" customWidth="1"/>
    <col min="5123" max="5123" width="25.1640625" bestFit="1" customWidth="1"/>
    <col min="5124" max="5130" width="8.58203125" customWidth="1"/>
    <col min="5375" max="5375" width="25.1640625" bestFit="1" customWidth="1"/>
    <col min="5376" max="5376" width="7.58203125" bestFit="1" customWidth="1"/>
    <col min="5377" max="5377" width="7" customWidth="1"/>
    <col min="5378" max="5378" width="2" customWidth="1"/>
    <col min="5379" max="5379" width="25.1640625" bestFit="1" customWidth="1"/>
    <col min="5380" max="5386" width="8.58203125" customWidth="1"/>
    <col min="5631" max="5631" width="25.1640625" bestFit="1" customWidth="1"/>
    <col min="5632" max="5632" width="7.58203125" bestFit="1" customWidth="1"/>
    <col min="5633" max="5633" width="7" customWidth="1"/>
    <col min="5634" max="5634" width="2" customWidth="1"/>
    <col min="5635" max="5635" width="25.1640625" bestFit="1" customWidth="1"/>
    <col min="5636" max="5642" width="8.58203125" customWidth="1"/>
    <col min="5887" max="5887" width="25.1640625" bestFit="1" customWidth="1"/>
    <col min="5888" max="5888" width="7.58203125" bestFit="1" customWidth="1"/>
    <col min="5889" max="5889" width="7" customWidth="1"/>
    <col min="5890" max="5890" width="2" customWidth="1"/>
    <col min="5891" max="5891" width="25.1640625" bestFit="1" customWidth="1"/>
    <col min="5892" max="5898" width="8.58203125" customWidth="1"/>
    <col min="6143" max="6143" width="25.1640625" bestFit="1" customWidth="1"/>
    <col min="6144" max="6144" width="7.58203125" bestFit="1" customWidth="1"/>
    <col min="6145" max="6145" width="7" customWidth="1"/>
    <col min="6146" max="6146" width="2" customWidth="1"/>
    <col min="6147" max="6147" width="25.1640625" bestFit="1" customWidth="1"/>
    <col min="6148" max="6154" width="8.58203125" customWidth="1"/>
    <col min="6399" max="6399" width="25.1640625" bestFit="1" customWidth="1"/>
    <col min="6400" max="6400" width="7.58203125" bestFit="1" customWidth="1"/>
    <col min="6401" max="6401" width="7" customWidth="1"/>
    <col min="6402" max="6402" width="2" customWidth="1"/>
    <col min="6403" max="6403" width="25.1640625" bestFit="1" customWidth="1"/>
    <col min="6404" max="6410" width="8.58203125" customWidth="1"/>
    <col min="6655" max="6655" width="25.1640625" bestFit="1" customWidth="1"/>
    <col min="6656" max="6656" width="7.58203125" bestFit="1" customWidth="1"/>
    <col min="6657" max="6657" width="7" customWidth="1"/>
    <col min="6658" max="6658" width="2" customWidth="1"/>
    <col min="6659" max="6659" width="25.1640625" bestFit="1" customWidth="1"/>
    <col min="6660" max="6666" width="8.58203125" customWidth="1"/>
    <col min="6911" max="6911" width="25.1640625" bestFit="1" customWidth="1"/>
    <col min="6912" max="6912" width="7.58203125" bestFit="1" customWidth="1"/>
    <col min="6913" max="6913" width="7" customWidth="1"/>
    <col min="6914" max="6914" width="2" customWidth="1"/>
    <col min="6915" max="6915" width="25.1640625" bestFit="1" customWidth="1"/>
    <col min="6916" max="6922" width="8.58203125" customWidth="1"/>
    <col min="7167" max="7167" width="25.1640625" bestFit="1" customWidth="1"/>
    <col min="7168" max="7168" width="7.58203125" bestFit="1" customWidth="1"/>
    <col min="7169" max="7169" width="7" customWidth="1"/>
    <col min="7170" max="7170" width="2" customWidth="1"/>
    <col min="7171" max="7171" width="25.1640625" bestFit="1" customWidth="1"/>
    <col min="7172" max="7178" width="8.58203125" customWidth="1"/>
    <col min="7423" max="7423" width="25.1640625" bestFit="1" customWidth="1"/>
    <col min="7424" max="7424" width="7.58203125" bestFit="1" customWidth="1"/>
    <col min="7425" max="7425" width="7" customWidth="1"/>
    <col min="7426" max="7426" width="2" customWidth="1"/>
    <col min="7427" max="7427" width="25.1640625" bestFit="1" customWidth="1"/>
    <col min="7428" max="7434" width="8.58203125" customWidth="1"/>
    <col min="7679" max="7679" width="25.1640625" bestFit="1" customWidth="1"/>
    <col min="7680" max="7680" width="7.58203125" bestFit="1" customWidth="1"/>
    <col min="7681" max="7681" width="7" customWidth="1"/>
    <col min="7682" max="7682" width="2" customWidth="1"/>
    <col min="7683" max="7683" width="25.1640625" bestFit="1" customWidth="1"/>
    <col min="7684" max="7690" width="8.58203125" customWidth="1"/>
    <col min="7935" max="7935" width="25.1640625" bestFit="1" customWidth="1"/>
    <col min="7936" max="7936" width="7.58203125" bestFit="1" customWidth="1"/>
    <col min="7937" max="7937" width="7" customWidth="1"/>
    <col min="7938" max="7938" width="2" customWidth="1"/>
    <col min="7939" max="7939" width="25.1640625" bestFit="1" customWidth="1"/>
    <col min="7940" max="7946" width="8.58203125" customWidth="1"/>
    <col min="8191" max="8191" width="25.1640625" bestFit="1" customWidth="1"/>
    <col min="8192" max="8192" width="7.58203125" bestFit="1" customWidth="1"/>
    <col min="8193" max="8193" width="7" customWidth="1"/>
    <col min="8194" max="8194" width="2" customWidth="1"/>
    <col min="8195" max="8195" width="25.1640625" bestFit="1" customWidth="1"/>
    <col min="8196" max="8202" width="8.58203125" customWidth="1"/>
    <col min="8447" max="8447" width="25.1640625" bestFit="1" customWidth="1"/>
    <col min="8448" max="8448" width="7.58203125" bestFit="1" customWidth="1"/>
    <col min="8449" max="8449" width="7" customWidth="1"/>
    <col min="8450" max="8450" width="2" customWidth="1"/>
    <col min="8451" max="8451" width="25.1640625" bestFit="1" customWidth="1"/>
    <col min="8452" max="8458" width="8.58203125" customWidth="1"/>
    <col min="8703" max="8703" width="25.1640625" bestFit="1" customWidth="1"/>
    <col min="8704" max="8704" width="7.58203125" bestFit="1" customWidth="1"/>
    <col min="8705" max="8705" width="7" customWidth="1"/>
    <col min="8706" max="8706" width="2" customWidth="1"/>
    <col min="8707" max="8707" width="25.1640625" bestFit="1" customWidth="1"/>
    <col min="8708" max="8714" width="8.58203125" customWidth="1"/>
    <col min="8959" max="8959" width="25.1640625" bestFit="1" customWidth="1"/>
    <col min="8960" max="8960" width="7.58203125" bestFit="1" customWidth="1"/>
    <col min="8961" max="8961" width="7" customWidth="1"/>
    <col min="8962" max="8962" width="2" customWidth="1"/>
    <col min="8963" max="8963" width="25.1640625" bestFit="1" customWidth="1"/>
    <col min="8964" max="8970" width="8.58203125" customWidth="1"/>
    <col min="9215" max="9215" width="25.1640625" bestFit="1" customWidth="1"/>
    <col min="9216" max="9216" width="7.58203125" bestFit="1" customWidth="1"/>
    <col min="9217" max="9217" width="7" customWidth="1"/>
    <col min="9218" max="9218" width="2" customWidth="1"/>
    <col min="9219" max="9219" width="25.1640625" bestFit="1" customWidth="1"/>
    <col min="9220" max="9226" width="8.58203125" customWidth="1"/>
    <col min="9471" max="9471" width="25.1640625" bestFit="1" customWidth="1"/>
    <col min="9472" max="9472" width="7.58203125" bestFit="1" customWidth="1"/>
    <col min="9473" max="9473" width="7" customWidth="1"/>
    <col min="9474" max="9474" width="2" customWidth="1"/>
    <col min="9475" max="9475" width="25.1640625" bestFit="1" customWidth="1"/>
    <col min="9476" max="9482" width="8.58203125" customWidth="1"/>
    <col min="9727" max="9727" width="25.1640625" bestFit="1" customWidth="1"/>
    <col min="9728" max="9728" width="7.58203125" bestFit="1" customWidth="1"/>
    <col min="9729" max="9729" width="7" customWidth="1"/>
    <col min="9730" max="9730" width="2" customWidth="1"/>
    <col min="9731" max="9731" width="25.1640625" bestFit="1" customWidth="1"/>
    <col min="9732" max="9738" width="8.58203125" customWidth="1"/>
    <col min="9983" max="9983" width="25.1640625" bestFit="1" customWidth="1"/>
    <col min="9984" max="9984" width="7.58203125" bestFit="1" customWidth="1"/>
    <col min="9985" max="9985" width="7" customWidth="1"/>
    <col min="9986" max="9986" width="2" customWidth="1"/>
    <col min="9987" max="9987" width="25.1640625" bestFit="1" customWidth="1"/>
    <col min="9988" max="9994" width="8.58203125" customWidth="1"/>
    <col min="10239" max="10239" width="25.1640625" bestFit="1" customWidth="1"/>
    <col min="10240" max="10240" width="7.58203125" bestFit="1" customWidth="1"/>
    <col min="10241" max="10241" width="7" customWidth="1"/>
    <col min="10242" max="10242" width="2" customWidth="1"/>
    <col min="10243" max="10243" width="25.1640625" bestFit="1" customWidth="1"/>
    <col min="10244" max="10250" width="8.58203125" customWidth="1"/>
    <col min="10495" max="10495" width="25.1640625" bestFit="1" customWidth="1"/>
    <col min="10496" max="10496" width="7.58203125" bestFit="1" customWidth="1"/>
    <col min="10497" max="10497" width="7" customWidth="1"/>
    <col min="10498" max="10498" width="2" customWidth="1"/>
    <col min="10499" max="10499" width="25.1640625" bestFit="1" customWidth="1"/>
    <col min="10500" max="10506" width="8.58203125" customWidth="1"/>
    <col min="10751" max="10751" width="25.1640625" bestFit="1" customWidth="1"/>
    <col min="10752" max="10752" width="7.58203125" bestFit="1" customWidth="1"/>
    <col min="10753" max="10753" width="7" customWidth="1"/>
    <col min="10754" max="10754" width="2" customWidth="1"/>
    <col min="10755" max="10755" width="25.1640625" bestFit="1" customWidth="1"/>
    <col min="10756" max="10762" width="8.58203125" customWidth="1"/>
    <col min="11007" max="11007" width="25.1640625" bestFit="1" customWidth="1"/>
    <col min="11008" max="11008" width="7.58203125" bestFit="1" customWidth="1"/>
    <col min="11009" max="11009" width="7" customWidth="1"/>
    <col min="11010" max="11010" width="2" customWidth="1"/>
    <col min="11011" max="11011" width="25.1640625" bestFit="1" customWidth="1"/>
    <col min="11012" max="11018" width="8.58203125" customWidth="1"/>
    <col min="11263" max="11263" width="25.1640625" bestFit="1" customWidth="1"/>
    <col min="11264" max="11264" width="7.58203125" bestFit="1" customWidth="1"/>
    <col min="11265" max="11265" width="7" customWidth="1"/>
    <col min="11266" max="11266" width="2" customWidth="1"/>
    <col min="11267" max="11267" width="25.1640625" bestFit="1" customWidth="1"/>
    <col min="11268" max="11274" width="8.58203125" customWidth="1"/>
    <col min="11519" max="11519" width="25.1640625" bestFit="1" customWidth="1"/>
    <col min="11520" max="11520" width="7.58203125" bestFit="1" customWidth="1"/>
    <col min="11521" max="11521" width="7" customWidth="1"/>
    <col min="11522" max="11522" width="2" customWidth="1"/>
    <col min="11523" max="11523" width="25.1640625" bestFit="1" customWidth="1"/>
    <col min="11524" max="11530" width="8.58203125" customWidth="1"/>
    <col min="11775" max="11775" width="25.1640625" bestFit="1" customWidth="1"/>
    <col min="11776" max="11776" width="7.58203125" bestFit="1" customWidth="1"/>
    <col min="11777" max="11777" width="7" customWidth="1"/>
    <col min="11778" max="11778" width="2" customWidth="1"/>
    <col min="11779" max="11779" width="25.1640625" bestFit="1" customWidth="1"/>
    <col min="11780" max="11786" width="8.58203125" customWidth="1"/>
    <col min="12031" max="12031" width="25.1640625" bestFit="1" customWidth="1"/>
    <col min="12032" max="12032" width="7.58203125" bestFit="1" customWidth="1"/>
    <col min="12033" max="12033" width="7" customWidth="1"/>
    <col min="12034" max="12034" width="2" customWidth="1"/>
    <col min="12035" max="12035" width="25.1640625" bestFit="1" customWidth="1"/>
    <col min="12036" max="12042" width="8.58203125" customWidth="1"/>
    <col min="12287" max="12287" width="25.1640625" bestFit="1" customWidth="1"/>
    <col min="12288" max="12288" width="7.58203125" bestFit="1" customWidth="1"/>
    <col min="12289" max="12289" width="7" customWidth="1"/>
    <col min="12290" max="12290" width="2" customWidth="1"/>
    <col min="12291" max="12291" width="25.1640625" bestFit="1" customWidth="1"/>
    <col min="12292" max="12298" width="8.58203125" customWidth="1"/>
    <col min="12543" max="12543" width="25.1640625" bestFit="1" customWidth="1"/>
    <col min="12544" max="12544" width="7.58203125" bestFit="1" customWidth="1"/>
    <col min="12545" max="12545" width="7" customWidth="1"/>
    <col min="12546" max="12546" width="2" customWidth="1"/>
    <col min="12547" max="12547" width="25.1640625" bestFit="1" customWidth="1"/>
    <col min="12548" max="12554" width="8.58203125" customWidth="1"/>
    <col min="12799" max="12799" width="25.1640625" bestFit="1" customWidth="1"/>
    <col min="12800" max="12800" width="7.58203125" bestFit="1" customWidth="1"/>
    <col min="12801" max="12801" width="7" customWidth="1"/>
    <col min="12802" max="12802" width="2" customWidth="1"/>
    <col min="12803" max="12803" width="25.1640625" bestFit="1" customWidth="1"/>
    <col min="12804" max="12810" width="8.58203125" customWidth="1"/>
    <col min="13055" max="13055" width="25.1640625" bestFit="1" customWidth="1"/>
    <col min="13056" max="13056" width="7.58203125" bestFit="1" customWidth="1"/>
    <col min="13057" max="13057" width="7" customWidth="1"/>
    <col min="13058" max="13058" width="2" customWidth="1"/>
    <col min="13059" max="13059" width="25.1640625" bestFit="1" customWidth="1"/>
    <col min="13060" max="13066" width="8.58203125" customWidth="1"/>
    <col min="13311" max="13311" width="25.1640625" bestFit="1" customWidth="1"/>
    <col min="13312" max="13312" width="7.58203125" bestFit="1" customWidth="1"/>
    <col min="13313" max="13313" width="7" customWidth="1"/>
    <col min="13314" max="13314" width="2" customWidth="1"/>
    <col min="13315" max="13315" width="25.1640625" bestFit="1" customWidth="1"/>
    <col min="13316" max="13322" width="8.58203125" customWidth="1"/>
    <col min="13567" max="13567" width="25.1640625" bestFit="1" customWidth="1"/>
    <col min="13568" max="13568" width="7.58203125" bestFit="1" customWidth="1"/>
    <col min="13569" max="13569" width="7" customWidth="1"/>
    <col min="13570" max="13570" width="2" customWidth="1"/>
    <col min="13571" max="13571" width="25.1640625" bestFit="1" customWidth="1"/>
    <col min="13572" max="13578" width="8.58203125" customWidth="1"/>
    <col min="13823" max="13823" width="25.1640625" bestFit="1" customWidth="1"/>
    <col min="13824" max="13824" width="7.58203125" bestFit="1" customWidth="1"/>
    <col min="13825" max="13825" width="7" customWidth="1"/>
    <col min="13826" max="13826" width="2" customWidth="1"/>
    <col min="13827" max="13827" width="25.1640625" bestFit="1" customWidth="1"/>
    <col min="13828" max="13834" width="8.58203125" customWidth="1"/>
    <col min="14079" max="14079" width="25.1640625" bestFit="1" customWidth="1"/>
    <col min="14080" max="14080" width="7.58203125" bestFit="1" customWidth="1"/>
    <col min="14081" max="14081" width="7" customWidth="1"/>
    <col min="14082" max="14082" width="2" customWidth="1"/>
    <col min="14083" max="14083" width="25.1640625" bestFit="1" customWidth="1"/>
    <col min="14084" max="14090" width="8.58203125" customWidth="1"/>
    <col min="14335" max="14335" width="25.1640625" bestFit="1" customWidth="1"/>
    <col min="14336" max="14336" width="7.58203125" bestFit="1" customWidth="1"/>
    <col min="14337" max="14337" width="7" customWidth="1"/>
    <col min="14338" max="14338" width="2" customWidth="1"/>
    <col min="14339" max="14339" width="25.1640625" bestFit="1" customWidth="1"/>
    <col min="14340" max="14346" width="8.58203125" customWidth="1"/>
    <col min="14591" max="14591" width="25.1640625" bestFit="1" customWidth="1"/>
    <col min="14592" max="14592" width="7.58203125" bestFit="1" customWidth="1"/>
    <col min="14593" max="14593" width="7" customWidth="1"/>
    <col min="14594" max="14594" width="2" customWidth="1"/>
    <col min="14595" max="14595" width="25.1640625" bestFit="1" customWidth="1"/>
    <col min="14596" max="14602" width="8.58203125" customWidth="1"/>
    <col min="14847" max="14847" width="25.1640625" bestFit="1" customWidth="1"/>
    <col min="14848" max="14848" width="7.58203125" bestFit="1" customWidth="1"/>
    <col min="14849" max="14849" width="7" customWidth="1"/>
    <col min="14850" max="14850" width="2" customWidth="1"/>
    <col min="14851" max="14851" width="25.1640625" bestFit="1" customWidth="1"/>
    <col min="14852" max="14858" width="8.58203125" customWidth="1"/>
    <col min="15103" max="15103" width="25.1640625" bestFit="1" customWidth="1"/>
    <col min="15104" max="15104" width="7.58203125" bestFit="1" customWidth="1"/>
    <col min="15105" max="15105" width="7" customWidth="1"/>
    <col min="15106" max="15106" width="2" customWidth="1"/>
    <col min="15107" max="15107" width="25.1640625" bestFit="1" customWidth="1"/>
    <col min="15108" max="15114" width="8.58203125" customWidth="1"/>
    <col min="15359" max="15359" width="25.1640625" bestFit="1" customWidth="1"/>
    <col min="15360" max="15360" width="7.58203125" bestFit="1" customWidth="1"/>
    <col min="15361" max="15361" width="7" customWidth="1"/>
    <col min="15362" max="15362" width="2" customWidth="1"/>
    <col min="15363" max="15363" width="25.1640625" bestFit="1" customWidth="1"/>
    <col min="15364" max="15370" width="8.58203125" customWidth="1"/>
    <col min="15615" max="15615" width="25.1640625" bestFit="1" customWidth="1"/>
    <col min="15616" max="15616" width="7.58203125" bestFit="1" customWidth="1"/>
    <col min="15617" max="15617" width="7" customWidth="1"/>
    <col min="15618" max="15618" width="2" customWidth="1"/>
    <col min="15619" max="15619" width="25.1640625" bestFit="1" customWidth="1"/>
    <col min="15620" max="15626" width="8.58203125" customWidth="1"/>
    <col min="15871" max="15871" width="25.1640625" bestFit="1" customWidth="1"/>
    <col min="15872" max="15872" width="7.58203125" bestFit="1" customWidth="1"/>
    <col min="15873" max="15873" width="7" customWidth="1"/>
    <col min="15874" max="15874" width="2" customWidth="1"/>
    <col min="15875" max="15875" width="25.1640625" bestFit="1" customWidth="1"/>
    <col min="15876" max="15882" width="8.58203125" customWidth="1"/>
    <col min="16127" max="16127" width="25.1640625" bestFit="1" customWidth="1"/>
    <col min="16128" max="16128" width="7.58203125" bestFit="1" customWidth="1"/>
    <col min="16129" max="16129" width="7" customWidth="1"/>
    <col min="16130" max="16130" width="2" customWidth="1"/>
    <col min="16131" max="16131" width="25.1640625" bestFit="1" customWidth="1"/>
    <col min="16132" max="16138" width="8.58203125" customWidth="1"/>
  </cols>
  <sheetData>
    <row r="1" spans="1:10" ht="16" thickBot="1" x14ac:dyDescent="0.4">
      <c r="A1" s="89" t="s">
        <v>59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6" thickBot="1" x14ac:dyDescent="0.4">
      <c r="B2" s="5" t="s">
        <v>61</v>
      </c>
    </row>
    <row r="3" spans="1:10" ht="16" thickBot="1" x14ac:dyDescent="0.4">
      <c r="A3" s="4" t="s">
        <v>60</v>
      </c>
      <c r="B3" s="48">
        <v>4.1000000000000002E-2</v>
      </c>
      <c r="E3" s="89" t="s">
        <v>65</v>
      </c>
      <c r="F3" s="90"/>
      <c r="G3" s="90"/>
      <c r="H3" s="90"/>
      <c r="I3" s="90"/>
      <c r="J3" s="91"/>
    </row>
    <row r="4" spans="1:10" x14ac:dyDescent="0.35">
      <c r="A4" s="4" t="s">
        <v>66</v>
      </c>
      <c r="B4" s="6"/>
      <c r="E4" s="3">
        <v>1</v>
      </c>
      <c r="F4" s="3">
        <f>+E4+1</f>
        <v>2</v>
      </c>
      <c r="G4" s="3">
        <f>+F4+1</f>
        <v>3</v>
      </c>
      <c r="H4" s="3">
        <f>+G4+1</f>
        <v>4</v>
      </c>
      <c r="I4" s="3">
        <f>+H4+1</f>
        <v>5</v>
      </c>
      <c r="J4" s="11" t="s">
        <v>14</v>
      </c>
    </row>
    <row r="5" spans="1:10" x14ac:dyDescent="0.35">
      <c r="A5" s="1" t="s">
        <v>62</v>
      </c>
      <c r="B5" s="49">
        <v>0.61</v>
      </c>
      <c r="D5" s="4" t="s">
        <v>1</v>
      </c>
      <c r="E5" s="53">
        <v>404.33199999999999</v>
      </c>
      <c r="F5" s="51"/>
      <c r="G5" s="51"/>
      <c r="H5" s="51"/>
      <c r="I5" s="51"/>
    </row>
    <row r="6" spans="1:10" x14ac:dyDescent="0.35">
      <c r="A6" t="s">
        <v>63</v>
      </c>
      <c r="B6" s="49">
        <v>0.25</v>
      </c>
    </row>
    <row r="7" spans="1:10" x14ac:dyDescent="0.35">
      <c r="A7" s="1" t="s">
        <v>64</v>
      </c>
      <c r="B7" s="49">
        <v>0.04</v>
      </c>
      <c r="D7" s="1" t="str">
        <f>A5</f>
        <v>Wages and benefits</v>
      </c>
      <c r="E7" s="54"/>
      <c r="F7" s="54"/>
      <c r="G7" s="54"/>
      <c r="H7" s="54"/>
      <c r="I7" s="54"/>
    </row>
    <row r="8" spans="1:10" x14ac:dyDescent="0.35">
      <c r="A8" s="4" t="s">
        <v>2</v>
      </c>
      <c r="D8" s="1" t="str">
        <f>A6</f>
        <v>Aircraft and fuel costs</v>
      </c>
      <c r="E8" s="54"/>
      <c r="F8" s="54"/>
      <c r="G8" s="54"/>
      <c r="H8" s="54"/>
      <c r="I8" s="54"/>
    </row>
    <row r="9" spans="1:10" ht="17" x14ac:dyDescent="0.5">
      <c r="A9" s="1" t="s">
        <v>28</v>
      </c>
      <c r="B9" s="50">
        <v>0.21</v>
      </c>
      <c r="D9" s="1" t="str">
        <f>A7</f>
        <v>General and administrative</v>
      </c>
      <c r="E9" s="55"/>
      <c r="F9" s="55"/>
      <c r="G9" s="55"/>
      <c r="H9" s="55"/>
      <c r="I9" s="55"/>
    </row>
    <row r="10" spans="1:10" x14ac:dyDescent="0.35">
      <c r="A10" s="1" t="s">
        <v>29</v>
      </c>
      <c r="B10" s="50">
        <v>4.4999999999999998E-2</v>
      </c>
      <c r="D10" s="4" t="s">
        <v>3</v>
      </c>
      <c r="E10" s="51"/>
      <c r="F10" s="51"/>
      <c r="G10" s="51"/>
      <c r="H10" s="51"/>
      <c r="I10" s="51"/>
    </row>
    <row r="11" spans="1:10" ht="17.5" thickBot="1" x14ac:dyDescent="0.55000000000000004">
      <c r="A11" s="1"/>
      <c r="B11" s="2"/>
      <c r="D11" t="s">
        <v>4</v>
      </c>
      <c r="E11" s="55"/>
      <c r="F11" s="55"/>
      <c r="G11" s="55"/>
      <c r="H11" s="55"/>
      <c r="I11" s="55"/>
    </row>
    <row r="12" spans="1:10" ht="16" thickBot="1" x14ac:dyDescent="0.4">
      <c r="A12" s="89" t="s">
        <v>5</v>
      </c>
      <c r="B12" s="90"/>
      <c r="D12" s="4" t="s">
        <v>6</v>
      </c>
      <c r="E12" s="51"/>
      <c r="F12" s="51"/>
      <c r="G12" s="51"/>
      <c r="H12" s="51"/>
      <c r="I12" s="51"/>
    </row>
    <row r="13" spans="1:10" x14ac:dyDescent="0.35">
      <c r="A13" s="4" t="s">
        <v>7</v>
      </c>
      <c r="B13" s="51"/>
      <c r="D13" s="4" t="s">
        <v>8</v>
      </c>
      <c r="E13" s="8"/>
      <c r="F13" s="8"/>
      <c r="G13" s="8"/>
      <c r="H13" s="8"/>
      <c r="I13" s="8"/>
    </row>
    <row r="14" spans="1:10" x14ac:dyDescent="0.35">
      <c r="A14" s="9" t="s">
        <v>9</v>
      </c>
      <c r="B14" s="52">
        <v>4.7</v>
      </c>
      <c r="D14" t="s">
        <v>10</v>
      </c>
      <c r="E14" s="56">
        <v>-0.3</v>
      </c>
      <c r="F14" s="56">
        <f>E14*1.01</f>
        <v>-0.30299999999999999</v>
      </c>
      <c r="G14" s="56">
        <f t="shared" ref="G14:I15" si="0">F14*1.01</f>
        <v>-0.30602999999999997</v>
      </c>
      <c r="H14" s="56">
        <f t="shared" si="0"/>
        <v>-0.30909029999999998</v>
      </c>
      <c r="I14" s="56">
        <f t="shared" si="0"/>
        <v>-0.31218120299999996</v>
      </c>
    </row>
    <row r="15" spans="1:10" ht="17" x14ac:dyDescent="0.5">
      <c r="A15" s="9" t="s">
        <v>11</v>
      </c>
      <c r="B15" s="52">
        <v>0.6</v>
      </c>
      <c r="D15" s="1" t="s">
        <v>12</v>
      </c>
      <c r="E15" s="57">
        <v>-11.5</v>
      </c>
      <c r="F15" s="57">
        <f>E15*1.01</f>
        <v>-11.615</v>
      </c>
      <c r="G15" s="57">
        <f t="shared" si="0"/>
        <v>-11.73115</v>
      </c>
      <c r="H15" s="57">
        <f t="shared" si="0"/>
        <v>-11.848461499999999</v>
      </c>
      <c r="I15" s="57">
        <f t="shared" si="0"/>
        <v>-11.966946114999999</v>
      </c>
    </row>
    <row r="16" spans="1:10" x14ac:dyDescent="0.35">
      <c r="A16" s="4" t="s">
        <v>67</v>
      </c>
      <c r="B16" s="51"/>
      <c r="D16" s="4" t="s">
        <v>13</v>
      </c>
      <c r="E16" s="51"/>
      <c r="F16" s="51"/>
      <c r="G16" s="51"/>
      <c r="H16" s="51"/>
      <c r="I16" s="51"/>
      <c r="J16" s="58"/>
    </row>
    <row r="17" spans="1:9" x14ac:dyDescent="0.35">
      <c r="A17" s="1"/>
      <c r="B17" s="10"/>
      <c r="D17" s="4"/>
      <c r="E17" s="7"/>
      <c r="F17" s="7"/>
      <c r="G17" s="7"/>
      <c r="H17" s="7"/>
      <c r="I17" s="7"/>
    </row>
    <row r="18" spans="1:9" x14ac:dyDescent="0.35">
      <c r="A18" s="12"/>
      <c r="B18" s="13"/>
    </row>
    <row r="19" spans="1:9" ht="15.65" customHeight="1" x14ac:dyDescent="0.35">
      <c r="A19" s="1"/>
      <c r="B19" s="8"/>
    </row>
    <row r="20" spans="1:9" ht="15.65" customHeight="1" x14ac:dyDescent="0.35">
      <c r="B20" s="16"/>
      <c r="D20" s="14"/>
    </row>
    <row r="21" spans="1:9" x14ac:dyDescent="0.35">
      <c r="D21" s="15"/>
    </row>
    <row r="22" spans="1:9" x14ac:dyDescent="0.35">
      <c r="D22" s="15"/>
    </row>
    <row r="23" spans="1:9" x14ac:dyDescent="0.35">
      <c r="D23" s="15"/>
    </row>
  </sheetData>
  <mergeCells count="3">
    <mergeCell ref="A12:B12"/>
    <mergeCell ref="E3:J3"/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BF0C5-F020-45FC-B462-1F3B16DD4DD5}">
  <dimension ref="A1:M31"/>
  <sheetViews>
    <sheetView zoomScale="105" zoomScaleNormal="105" workbookViewId="0">
      <selection activeCell="A5" sqref="A5"/>
    </sheetView>
  </sheetViews>
  <sheetFormatPr defaultRowHeight="15.5" x14ac:dyDescent="0.35"/>
  <cols>
    <col min="1" max="1" width="13.33203125" customWidth="1"/>
    <col min="2" max="2" width="10.58203125" customWidth="1"/>
    <col min="3" max="4" width="11.08203125" bestFit="1" customWidth="1"/>
    <col min="5" max="5" width="10.58203125" customWidth="1"/>
    <col min="7" max="7" width="13.83203125" bestFit="1" customWidth="1"/>
    <col min="8" max="11" width="10.58203125" customWidth="1"/>
  </cols>
  <sheetData>
    <row r="1" spans="1:11" ht="18" x14ac:dyDescent="0.6">
      <c r="A1" s="28"/>
      <c r="B1" s="29" t="s">
        <v>15</v>
      </c>
      <c r="C1" s="29" t="s">
        <v>16</v>
      </c>
      <c r="D1" s="29" t="s">
        <v>17</v>
      </c>
      <c r="E1" s="30" t="s">
        <v>18</v>
      </c>
      <c r="G1" s="28"/>
      <c r="H1" s="29" t="s">
        <v>18</v>
      </c>
      <c r="I1" s="29" t="s">
        <v>54</v>
      </c>
      <c r="J1" s="29" t="s">
        <v>55</v>
      </c>
      <c r="K1" s="30" t="s">
        <v>56</v>
      </c>
    </row>
    <row r="2" spans="1:11" ht="16" thickBot="1" x14ac:dyDescent="0.4">
      <c r="A2" s="41" t="s">
        <v>52</v>
      </c>
      <c r="B2" s="63"/>
      <c r="C2" s="63"/>
      <c r="D2" s="63"/>
      <c r="E2" s="64"/>
      <c r="G2" s="41" t="s">
        <v>52</v>
      </c>
      <c r="H2" s="65"/>
      <c r="I2" s="65"/>
      <c r="J2" s="65"/>
      <c r="K2" s="66"/>
    </row>
    <row r="3" spans="1:11" ht="16" thickBot="1" x14ac:dyDescent="0.4">
      <c r="A3" s="41" t="s">
        <v>53</v>
      </c>
      <c r="B3" s="92"/>
      <c r="C3" s="93"/>
      <c r="D3" s="93"/>
      <c r="E3" s="94"/>
      <c r="G3" s="41" t="s">
        <v>53</v>
      </c>
      <c r="H3" s="95"/>
      <c r="I3" s="95"/>
      <c r="J3" s="95"/>
      <c r="K3" s="96"/>
    </row>
    <row r="4" spans="1:11" x14ac:dyDescent="0.35">
      <c r="A4" s="41" t="s">
        <v>76</v>
      </c>
      <c r="B4" s="63"/>
      <c r="C4" s="63"/>
      <c r="D4" s="63"/>
      <c r="E4" s="64"/>
      <c r="G4" s="42" t="s">
        <v>58</v>
      </c>
      <c r="H4" s="44"/>
      <c r="I4" s="44"/>
      <c r="J4" s="44"/>
      <c r="K4" s="46"/>
    </row>
    <row r="5" spans="1:11" x14ac:dyDescent="0.35">
      <c r="A5" s="41" t="s">
        <v>81</v>
      </c>
      <c r="B5" s="40"/>
      <c r="C5" s="40"/>
      <c r="D5" s="40"/>
      <c r="E5" s="43"/>
      <c r="G5" s="76" t="s">
        <v>77</v>
      </c>
      <c r="H5" s="59"/>
      <c r="I5" s="59"/>
      <c r="J5" s="59"/>
      <c r="K5" s="60"/>
    </row>
    <row r="6" spans="1:11" x14ac:dyDescent="0.35">
      <c r="A6" s="31">
        <v>0.5</v>
      </c>
      <c r="B6" s="59"/>
      <c r="C6" s="59"/>
      <c r="D6" s="59"/>
      <c r="E6" s="60"/>
      <c r="G6" s="31">
        <v>0.5</v>
      </c>
      <c r="H6" s="59"/>
      <c r="I6" s="59"/>
      <c r="J6" s="59"/>
      <c r="K6" s="60"/>
    </row>
    <row r="7" spans="1:11" x14ac:dyDescent="0.35">
      <c r="A7" s="31">
        <f t="shared" ref="A7:A29" si="0">+A6+0.5</f>
        <v>1</v>
      </c>
      <c r="B7" s="59"/>
      <c r="C7" s="59"/>
      <c r="D7" s="59"/>
      <c r="E7" s="60"/>
      <c r="G7" s="31">
        <f>G6+0.5</f>
        <v>1</v>
      </c>
      <c r="H7" s="59"/>
      <c r="I7" s="59"/>
      <c r="J7" s="59"/>
      <c r="K7" s="60"/>
    </row>
    <row r="8" spans="1:11" x14ac:dyDescent="0.35">
      <c r="A8" s="31">
        <v>1.5</v>
      </c>
      <c r="B8" s="59"/>
      <c r="C8" s="59"/>
      <c r="D8" s="59"/>
      <c r="E8" s="60"/>
      <c r="G8" s="31">
        <f t="shared" ref="G8:G29" si="1">G7+0.5</f>
        <v>1.5</v>
      </c>
      <c r="H8" s="59"/>
      <c r="I8" s="59"/>
      <c r="J8" s="59"/>
      <c r="K8" s="60"/>
    </row>
    <row r="9" spans="1:11" x14ac:dyDescent="0.35">
      <c r="A9" s="31">
        <f t="shared" si="0"/>
        <v>2</v>
      </c>
      <c r="B9" s="59"/>
      <c r="C9" s="59"/>
      <c r="D9" s="59"/>
      <c r="E9" s="60"/>
      <c r="G9" s="31">
        <f t="shared" si="1"/>
        <v>2</v>
      </c>
      <c r="H9" s="59"/>
      <c r="I9" s="59"/>
      <c r="J9" s="59"/>
      <c r="K9" s="60"/>
    </row>
    <row r="10" spans="1:11" x14ac:dyDescent="0.35">
      <c r="A10" s="31">
        <v>2.5</v>
      </c>
      <c r="B10" s="59"/>
      <c r="C10" s="59"/>
      <c r="D10" s="59"/>
      <c r="E10" s="60"/>
      <c r="G10" s="31">
        <f t="shared" si="1"/>
        <v>2.5</v>
      </c>
      <c r="H10" s="59"/>
      <c r="I10" s="59"/>
      <c r="J10" s="59"/>
      <c r="K10" s="60"/>
    </row>
    <row r="11" spans="1:11" x14ac:dyDescent="0.35">
      <c r="A11" s="31">
        <f t="shared" si="0"/>
        <v>3</v>
      </c>
      <c r="B11" s="59"/>
      <c r="C11" s="59"/>
      <c r="D11" s="59"/>
      <c r="E11" s="60"/>
      <c r="G11" s="31">
        <f t="shared" si="1"/>
        <v>3</v>
      </c>
      <c r="H11" s="59"/>
      <c r="I11" s="59"/>
      <c r="J11" s="59"/>
      <c r="K11" s="60"/>
    </row>
    <row r="12" spans="1:11" x14ac:dyDescent="0.35">
      <c r="A12" s="31">
        <v>3.5</v>
      </c>
      <c r="B12" s="59"/>
      <c r="C12" s="59"/>
      <c r="D12" s="59"/>
      <c r="E12" s="60"/>
      <c r="G12" s="31">
        <f t="shared" si="1"/>
        <v>3.5</v>
      </c>
      <c r="H12" s="59"/>
      <c r="I12" s="59"/>
      <c r="J12" s="59"/>
      <c r="K12" s="60"/>
    </row>
    <row r="13" spans="1:11" x14ac:dyDescent="0.35">
      <c r="A13" s="31">
        <f t="shared" si="0"/>
        <v>4</v>
      </c>
      <c r="B13" s="59"/>
      <c r="C13" s="59"/>
      <c r="D13" s="59"/>
      <c r="E13" s="60"/>
      <c r="G13" s="31">
        <f t="shared" si="1"/>
        <v>4</v>
      </c>
      <c r="H13" s="59"/>
      <c r="I13" s="59"/>
      <c r="J13" s="59"/>
      <c r="K13" s="60"/>
    </row>
    <row r="14" spans="1:11" x14ac:dyDescent="0.35">
      <c r="A14" s="31">
        <v>4.5</v>
      </c>
      <c r="B14" s="59"/>
      <c r="C14" s="59"/>
      <c r="D14" s="59"/>
      <c r="E14" s="60"/>
      <c r="G14" s="31">
        <f t="shared" si="1"/>
        <v>4.5</v>
      </c>
      <c r="H14" s="59"/>
      <c r="I14" s="59"/>
      <c r="J14" s="59"/>
      <c r="K14" s="60"/>
    </row>
    <row r="15" spans="1:11" x14ac:dyDescent="0.35">
      <c r="A15" s="31">
        <f t="shared" si="0"/>
        <v>5</v>
      </c>
      <c r="B15" s="59"/>
      <c r="C15" s="59"/>
      <c r="D15" s="59"/>
      <c r="E15" s="60"/>
      <c r="G15" s="31">
        <f t="shared" si="1"/>
        <v>5</v>
      </c>
      <c r="H15" s="59"/>
      <c r="I15" s="59"/>
      <c r="J15" s="59"/>
      <c r="K15" s="60"/>
    </row>
    <row r="16" spans="1:11" x14ac:dyDescent="0.35">
      <c r="A16" s="31">
        <v>5.5</v>
      </c>
      <c r="B16" s="59"/>
      <c r="C16" s="59"/>
      <c r="D16" s="59"/>
      <c r="E16" s="60"/>
      <c r="G16" s="31">
        <f t="shared" si="1"/>
        <v>5.5</v>
      </c>
      <c r="H16" s="59"/>
      <c r="I16" s="59"/>
      <c r="J16" s="59"/>
      <c r="K16" s="60"/>
    </row>
    <row r="17" spans="1:13" x14ac:dyDescent="0.35">
      <c r="A17" s="31">
        <f t="shared" si="0"/>
        <v>6</v>
      </c>
      <c r="B17" s="59"/>
      <c r="C17" s="59"/>
      <c r="D17" s="59"/>
      <c r="E17" s="60"/>
      <c r="G17" s="31">
        <f t="shared" si="1"/>
        <v>6</v>
      </c>
      <c r="H17" s="59"/>
      <c r="I17" s="59"/>
      <c r="J17" s="59"/>
      <c r="K17" s="60"/>
    </row>
    <row r="18" spans="1:13" x14ac:dyDescent="0.35">
      <c r="A18" s="31">
        <v>6.5</v>
      </c>
      <c r="B18" s="59"/>
      <c r="C18" s="59"/>
      <c r="D18" s="59"/>
      <c r="E18" s="60"/>
      <c r="G18" s="31">
        <f t="shared" si="1"/>
        <v>6.5</v>
      </c>
      <c r="H18" s="59"/>
      <c r="I18" s="59"/>
      <c r="J18" s="59"/>
      <c r="K18" s="60"/>
    </row>
    <row r="19" spans="1:13" x14ac:dyDescent="0.35">
      <c r="A19" s="31">
        <f t="shared" si="0"/>
        <v>7</v>
      </c>
      <c r="B19" s="59"/>
      <c r="C19" s="59"/>
      <c r="D19" s="59"/>
      <c r="E19" s="60"/>
      <c r="G19" s="31">
        <f t="shared" si="1"/>
        <v>7</v>
      </c>
      <c r="H19" s="59"/>
      <c r="I19" s="59"/>
      <c r="J19" s="59"/>
      <c r="K19" s="60"/>
    </row>
    <row r="20" spans="1:13" x14ac:dyDescent="0.35">
      <c r="A20" s="31">
        <v>7.5</v>
      </c>
      <c r="B20" s="59"/>
      <c r="C20" s="59"/>
      <c r="D20" s="59"/>
      <c r="E20" s="60"/>
      <c r="G20" s="31">
        <f t="shared" si="1"/>
        <v>7.5</v>
      </c>
      <c r="H20" s="59"/>
      <c r="I20" s="59"/>
      <c r="J20" s="59"/>
      <c r="K20" s="60"/>
    </row>
    <row r="21" spans="1:13" x14ac:dyDescent="0.35">
      <c r="A21" s="31">
        <f t="shared" si="0"/>
        <v>8</v>
      </c>
      <c r="B21" s="59"/>
      <c r="C21" s="59"/>
      <c r="D21" s="59"/>
      <c r="E21" s="60"/>
      <c r="G21" s="31">
        <f t="shared" si="1"/>
        <v>8</v>
      </c>
      <c r="H21" s="59"/>
      <c r="I21" s="59"/>
      <c r="J21" s="59"/>
      <c r="K21" s="60"/>
    </row>
    <row r="22" spans="1:13" x14ac:dyDescent="0.35">
      <c r="A22" s="31">
        <v>8.5</v>
      </c>
      <c r="B22" s="32"/>
      <c r="C22" s="59"/>
      <c r="D22" s="59"/>
      <c r="E22" s="60"/>
      <c r="G22" s="31">
        <f t="shared" si="1"/>
        <v>8.5</v>
      </c>
      <c r="H22" s="59"/>
      <c r="I22" s="59"/>
      <c r="J22" s="32"/>
      <c r="K22" s="60"/>
    </row>
    <row r="23" spans="1:13" x14ac:dyDescent="0.35">
      <c r="A23" s="31">
        <f t="shared" si="0"/>
        <v>9</v>
      </c>
      <c r="B23" s="32"/>
      <c r="C23" s="59"/>
      <c r="D23" s="59"/>
      <c r="E23" s="60"/>
      <c r="G23" s="31">
        <f t="shared" si="1"/>
        <v>9</v>
      </c>
      <c r="H23" s="59"/>
      <c r="I23" s="59"/>
      <c r="J23" s="32"/>
      <c r="K23" s="60"/>
    </row>
    <row r="24" spans="1:13" x14ac:dyDescent="0.35">
      <c r="A24" s="31">
        <v>9.5</v>
      </c>
      <c r="B24" s="32"/>
      <c r="C24" s="59"/>
      <c r="D24" s="59"/>
      <c r="E24" s="60"/>
      <c r="G24" s="31">
        <f t="shared" si="1"/>
        <v>9.5</v>
      </c>
      <c r="H24" s="32"/>
      <c r="I24" s="59"/>
      <c r="J24" s="32"/>
      <c r="K24" s="60"/>
    </row>
    <row r="25" spans="1:13" x14ac:dyDescent="0.35">
      <c r="A25" s="31">
        <f t="shared" si="0"/>
        <v>10</v>
      </c>
      <c r="B25" s="32"/>
      <c r="C25" s="59"/>
      <c r="D25" s="59"/>
      <c r="E25" s="60"/>
      <c r="G25" s="31">
        <f t="shared" si="1"/>
        <v>10</v>
      </c>
      <c r="H25" s="32"/>
      <c r="I25" s="59"/>
      <c r="J25" s="32"/>
      <c r="K25" s="60"/>
    </row>
    <row r="26" spans="1:13" x14ac:dyDescent="0.35">
      <c r="A26" s="31">
        <v>10.5</v>
      </c>
      <c r="B26" s="32"/>
      <c r="C26" s="59"/>
      <c r="D26" s="59"/>
      <c r="E26" s="33"/>
      <c r="G26" s="31">
        <f t="shared" si="1"/>
        <v>10.5</v>
      </c>
      <c r="H26" s="44"/>
      <c r="I26" s="44"/>
      <c r="J26" s="44"/>
      <c r="K26" s="60"/>
    </row>
    <row r="27" spans="1:13" x14ac:dyDescent="0.35">
      <c r="A27" s="31">
        <f t="shared" si="0"/>
        <v>11</v>
      </c>
      <c r="B27" s="32"/>
      <c r="C27" s="59"/>
      <c r="D27" s="59"/>
      <c r="E27" s="33"/>
      <c r="G27" s="31">
        <f t="shared" si="1"/>
        <v>11</v>
      </c>
      <c r="H27" s="32"/>
      <c r="I27" s="32"/>
      <c r="J27" s="32"/>
      <c r="K27" s="60"/>
    </row>
    <row r="28" spans="1:13" x14ac:dyDescent="0.35">
      <c r="A28" s="31">
        <v>11.5</v>
      </c>
      <c r="B28" s="32"/>
      <c r="C28" s="32"/>
      <c r="D28" s="59"/>
      <c r="E28" s="33"/>
      <c r="G28" s="31">
        <f t="shared" si="1"/>
        <v>11.5</v>
      </c>
      <c r="H28" s="32"/>
      <c r="I28" s="32"/>
      <c r="J28" s="32"/>
      <c r="K28" s="60"/>
    </row>
    <row r="29" spans="1:13" ht="16" thickBot="1" x14ac:dyDescent="0.4">
      <c r="A29" s="34">
        <f t="shared" si="0"/>
        <v>12</v>
      </c>
      <c r="B29" s="35"/>
      <c r="C29" s="35"/>
      <c r="D29" s="61"/>
      <c r="E29" s="36"/>
      <c r="G29" s="34">
        <f t="shared" si="1"/>
        <v>12</v>
      </c>
      <c r="H29" s="35"/>
      <c r="I29" s="35"/>
      <c r="J29" s="35"/>
      <c r="K29" s="67"/>
    </row>
    <row r="31" spans="1:13" x14ac:dyDescent="0.35">
      <c r="A31" s="42" t="s">
        <v>34</v>
      </c>
      <c r="B31" s="62"/>
      <c r="C31" s="62"/>
      <c r="D31" s="62"/>
      <c r="E31" s="62"/>
      <c r="F31" s="44"/>
      <c r="G31" s="45" t="s">
        <v>57</v>
      </c>
      <c r="H31" s="68"/>
      <c r="I31" s="68"/>
      <c r="J31" s="68"/>
      <c r="K31" s="68"/>
      <c r="L31" s="44"/>
      <c r="M31" s="44"/>
    </row>
  </sheetData>
  <mergeCells count="2">
    <mergeCell ref="B3:E3"/>
    <mergeCell ref="H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D9568-E7D6-4719-A33E-86D72AB6B33A}">
  <dimension ref="A1:J23"/>
  <sheetViews>
    <sheetView tabSelected="1" zoomScale="166" zoomScaleNormal="166" workbookViewId="0">
      <selection activeCell="B13" sqref="B13"/>
    </sheetView>
  </sheetViews>
  <sheetFormatPr defaultRowHeight="15.5" x14ac:dyDescent="0.35"/>
  <cols>
    <col min="1" max="1" width="15.58203125" customWidth="1"/>
    <col min="2" max="4" width="11.58203125" customWidth="1"/>
    <col min="5" max="5" width="2.25" customWidth="1"/>
    <col min="6" max="6" width="20" customWidth="1"/>
    <col min="7" max="7" width="11.1640625" bestFit="1" customWidth="1"/>
    <col min="9" max="9" width="12.4140625" customWidth="1"/>
    <col min="10" max="10" width="9.6640625" customWidth="1"/>
  </cols>
  <sheetData>
    <row r="1" spans="1:10" ht="16" thickBot="1" x14ac:dyDescent="0.4">
      <c r="A1" s="97" t="s">
        <v>78</v>
      </c>
      <c r="B1" s="98"/>
      <c r="C1" s="98"/>
      <c r="D1" s="99"/>
      <c r="F1" s="97" t="s">
        <v>79</v>
      </c>
      <c r="G1" s="99"/>
    </row>
    <row r="2" spans="1:10" x14ac:dyDescent="0.35">
      <c r="B2" s="21" t="s">
        <v>68</v>
      </c>
      <c r="C2" s="21" t="s">
        <v>69</v>
      </c>
      <c r="D2" s="21" t="s">
        <v>70</v>
      </c>
      <c r="G2" s="21"/>
    </row>
    <row r="3" spans="1:10" x14ac:dyDescent="0.35">
      <c r="A3" t="s">
        <v>80</v>
      </c>
      <c r="B3" s="69"/>
      <c r="C3" s="69"/>
      <c r="D3" s="69"/>
      <c r="F3" t="s">
        <v>71</v>
      </c>
      <c r="G3" s="72"/>
    </row>
    <row r="4" spans="1:10" x14ac:dyDescent="0.35">
      <c r="A4" t="s">
        <v>19</v>
      </c>
      <c r="B4" s="56"/>
      <c r="C4" s="56"/>
      <c r="D4" s="56"/>
      <c r="F4" t="s">
        <v>72</v>
      </c>
      <c r="G4" s="72"/>
    </row>
    <row r="5" spans="1:10" x14ac:dyDescent="0.35">
      <c r="A5" t="s">
        <v>30</v>
      </c>
      <c r="B5" s="70"/>
      <c r="C5" s="69"/>
      <c r="D5" s="69"/>
      <c r="F5" t="s">
        <v>31</v>
      </c>
      <c r="G5" s="73"/>
    </row>
    <row r="6" spans="1:10" x14ac:dyDescent="0.35">
      <c r="A6" t="s">
        <v>20</v>
      </c>
      <c r="B6" s="71"/>
      <c r="C6" s="71"/>
      <c r="D6" s="71"/>
      <c r="F6" t="s">
        <v>32</v>
      </c>
      <c r="G6" s="74"/>
    </row>
    <row r="7" spans="1:10" x14ac:dyDescent="0.35">
      <c r="A7" t="s">
        <v>21</v>
      </c>
      <c r="B7" s="50"/>
      <c r="C7" s="50"/>
      <c r="D7" s="50"/>
      <c r="F7" t="s">
        <v>33</v>
      </c>
      <c r="G7" s="74"/>
    </row>
    <row r="8" spans="1:10" x14ac:dyDescent="0.35">
      <c r="A8" s="1" t="s">
        <v>22</v>
      </c>
      <c r="F8" s="47" t="s">
        <v>73</v>
      </c>
      <c r="G8" s="75"/>
    </row>
    <row r="9" spans="1:10" x14ac:dyDescent="0.35">
      <c r="A9" t="s">
        <v>23</v>
      </c>
      <c r="B9" s="19" t="e">
        <f>+(LN(B5/B3)+(B6+B7^2/2)*B4)/((B7*B4^0.5))</f>
        <v>#DIV/0!</v>
      </c>
      <c r="C9" s="19" t="e">
        <f>+(LN(C5/C3)+(C6+C7^2/2)*C4)/((C7*C4^0.5))</f>
        <v>#DIV/0!</v>
      </c>
      <c r="D9" s="19" t="e">
        <f>+(LN(D5/D3)+(D6+D7^2/2)*D4)/((D7*D4^0.5))</f>
        <v>#DIV/0!</v>
      </c>
      <c r="F9" s="18"/>
      <c r="G9" s="22"/>
    </row>
    <row r="10" spans="1:10" x14ac:dyDescent="0.35">
      <c r="A10" t="s">
        <v>24</v>
      </c>
      <c r="B10" s="19" t="e">
        <f>NORMSDIST(B9)</f>
        <v>#DIV/0!</v>
      </c>
      <c r="C10" s="19" t="e">
        <f>NORMSDIST(C9)</f>
        <v>#DIV/0!</v>
      </c>
      <c r="D10" s="19" t="e">
        <f>NORMSDIST(D9)</f>
        <v>#DIV/0!</v>
      </c>
      <c r="G10" s="17"/>
      <c r="H10" s="25"/>
      <c r="I10" s="25"/>
      <c r="J10" s="27"/>
    </row>
    <row r="11" spans="1:10" x14ac:dyDescent="0.35">
      <c r="A11" t="s">
        <v>25</v>
      </c>
      <c r="B11" s="19" t="e">
        <f>+B9-(B7)*B4^0.5</f>
        <v>#DIV/0!</v>
      </c>
      <c r="C11" s="19" t="e">
        <f>+C9-(C7)*C4^0.5</f>
        <v>#DIV/0!</v>
      </c>
      <c r="D11" s="19" t="e">
        <f>+D9-(D7)*D4^0.5</f>
        <v>#DIV/0!</v>
      </c>
      <c r="G11" s="24"/>
      <c r="H11" s="25"/>
      <c r="I11" s="25"/>
      <c r="J11" s="27"/>
    </row>
    <row r="12" spans="1:10" x14ac:dyDescent="0.35">
      <c r="A12" t="s">
        <v>26</v>
      </c>
      <c r="B12" s="19" t="e">
        <f>NORMSDIST(B11)</f>
        <v>#DIV/0!</v>
      </c>
      <c r="C12" s="19" t="e">
        <f>NORMSDIST(C11)</f>
        <v>#DIV/0!</v>
      </c>
      <c r="D12" s="19" t="e">
        <f>NORMSDIST(D11)</f>
        <v>#DIV/0!</v>
      </c>
      <c r="G12" s="24"/>
      <c r="H12" s="25"/>
      <c r="I12" s="25"/>
      <c r="J12" s="27"/>
    </row>
    <row r="13" spans="1:10" x14ac:dyDescent="0.35">
      <c r="A13" t="s">
        <v>27</v>
      </c>
      <c r="B13" s="20" t="e">
        <f>+B5*B10-(B3*B12*(2.71828^((-B6)*B4)))</f>
        <v>#DIV/0!</v>
      </c>
      <c r="C13" s="20" t="e">
        <f>+C5*C10-(C3*C12*(2.71828^((-C6)*C4)))</f>
        <v>#DIV/0!</v>
      </c>
      <c r="D13" s="20" t="e">
        <f>+D5*D10-(D3*D12*(2.71828^((-D6)*D4)))</f>
        <v>#DIV/0!</v>
      </c>
      <c r="G13" s="23"/>
      <c r="H13" s="25"/>
      <c r="I13" s="25"/>
      <c r="J13" s="27"/>
    </row>
    <row r="14" spans="1:10" x14ac:dyDescent="0.35">
      <c r="G14" s="24"/>
      <c r="H14" s="25"/>
      <c r="I14" s="25"/>
      <c r="J14" s="27"/>
    </row>
    <row r="15" spans="1:10" x14ac:dyDescent="0.35">
      <c r="G15" s="24"/>
      <c r="H15" s="25"/>
      <c r="I15" s="25"/>
      <c r="J15" s="27"/>
    </row>
    <row r="16" spans="1:10" x14ac:dyDescent="0.35">
      <c r="G16" s="24"/>
      <c r="H16" s="25"/>
      <c r="I16" s="25"/>
      <c r="J16" s="27"/>
    </row>
    <row r="17" spans="7:10" x14ac:dyDescent="0.35">
      <c r="G17" s="24"/>
      <c r="H17" s="25"/>
      <c r="I17" s="25"/>
      <c r="J17" s="27"/>
    </row>
    <row r="18" spans="7:10" x14ac:dyDescent="0.35">
      <c r="G18" s="24"/>
      <c r="H18" s="25"/>
      <c r="I18" s="25"/>
      <c r="J18" s="27"/>
    </row>
    <row r="19" spans="7:10" x14ac:dyDescent="0.35">
      <c r="G19" s="23"/>
      <c r="H19" s="25"/>
      <c r="I19" s="25"/>
      <c r="J19" s="27"/>
    </row>
    <row r="20" spans="7:10" x14ac:dyDescent="0.35">
      <c r="G20" s="24"/>
      <c r="H20" s="25"/>
      <c r="I20" s="25"/>
      <c r="J20" s="27"/>
    </row>
    <row r="21" spans="7:10" x14ac:dyDescent="0.35">
      <c r="G21" s="24"/>
      <c r="H21" s="25"/>
      <c r="I21" s="25"/>
      <c r="J21" s="27"/>
    </row>
    <row r="22" spans="7:10" x14ac:dyDescent="0.35">
      <c r="G22" s="23"/>
      <c r="H22" s="25"/>
      <c r="I22" s="25"/>
      <c r="J22" s="27"/>
    </row>
    <row r="23" spans="7:10" x14ac:dyDescent="0.35">
      <c r="H23" s="18"/>
      <c r="I23" s="18"/>
      <c r="J23" s="26"/>
    </row>
  </sheetData>
  <mergeCells count="2">
    <mergeCell ref="A1:D1"/>
    <mergeCell ref="F1:G1"/>
  </mergeCells>
  <phoneticPr fontId="1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525C1-B44B-4927-B8D8-45610C82777D}">
  <dimension ref="A1"/>
  <sheetViews>
    <sheetView workbookViewId="0"/>
  </sheetViews>
  <sheetFormatPr defaultRowHeight="15.5" x14ac:dyDescent="0.35"/>
  <sheetData>
    <row r="1" spans="1:1" x14ac:dyDescent="0.35">
      <c r="A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Prob. 1</vt:lpstr>
      <vt:lpstr>Prob. 2</vt:lpstr>
      <vt:lpstr>Prob. 3</vt:lpstr>
      <vt:lpstr>Prob. 4</vt:lpstr>
      <vt:lpstr>v. AUG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 canella</dc:creator>
  <cp:lastModifiedBy>Watts, Veronica L.</cp:lastModifiedBy>
  <dcterms:created xsi:type="dcterms:W3CDTF">2019-10-30T21:25:17Z</dcterms:created>
  <dcterms:modified xsi:type="dcterms:W3CDTF">2021-04-15T14:16:19Z</dcterms:modified>
</cp:coreProperties>
</file>