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345" windowHeight="6315"/>
  </bookViews>
  <sheets>
    <sheet name="Combined worked out forecast" sheetId="1" r:id="rId1"/>
    <sheet name="Automated Forecast" sheetId="2" r:id="rId2"/>
  </sheets>
  <definedNames>
    <definedName name="Demand">'Combined worked out forecast'!$D$2:$D$61</definedName>
    <definedName name="LTF">'Combined worked out forecast'!$E$2:$E$61</definedName>
    <definedName name="Month">'Combined worked out forecast'!$C$2:$C$61</definedName>
    <definedName name="Months">'Combined worked out forecast'!$C$2:$C$61</definedName>
    <definedName name="Periods">'Combined worked out forecast'!$A$2:$A$61</definedName>
    <definedName name="Sindex">'Combined worked out forecast'!$I$5:$J$16</definedName>
    <definedName name="Year">'Combined worked out forecast'!$B$2:$B$61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" i="1" l="1"/>
  <c r="F63" i="1"/>
  <c r="F64" i="1"/>
  <c r="F65" i="1"/>
  <c r="F66" i="1"/>
  <c r="F67" i="1"/>
  <c r="F68" i="1"/>
  <c r="F69" i="1"/>
  <c r="F70" i="1"/>
  <c r="F71" i="1"/>
  <c r="F72" i="1"/>
  <c r="F73" i="1"/>
  <c r="F61" i="1"/>
  <c r="F59" i="1"/>
  <c r="F60" i="1"/>
  <c r="E63" i="1"/>
  <c r="E73" i="1"/>
  <c r="E72" i="1"/>
  <c r="E71" i="1"/>
  <c r="E70" i="1"/>
  <c r="E69" i="1"/>
  <c r="E68" i="1"/>
  <c r="E67" i="1"/>
  <c r="E65" i="1"/>
  <c r="E66" i="1"/>
  <c r="E64" i="1"/>
  <c r="E62" i="1"/>
  <c r="E61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2" i="1"/>
  <c r="J6" i="1"/>
  <c r="J7" i="1"/>
  <c r="J8" i="1"/>
  <c r="J9" i="1"/>
  <c r="J10" i="1"/>
  <c r="J11" i="1"/>
  <c r="J12" i="1"/>
  <c r="J13" i="1"/>
  <c r="J14" i="1"/>
  <c r="J15" i="1"/>
  <c r="J16" i="1"/>
  <c r="J5" i="1"/>
  <c r="J2" i="1"/>
  <c r="J1" i="1"/>
  <c r="H8" i="2"/>
  <c r="H6" i="2"/>
  <c r="H4" i="2"/>
  <c r="H2" i="2"/>
  <c r="C74" i="2"/>
  <c r="C72" i="2"/>
  <c r="C70" i="2"/>
  <c r="C68" i="2"/>
  <c r="C66" i="2"/>
  <c r="C64" i="2"/>
  <c r="C62" i="2"/>
  <c r="H7" i="2"/>
  <c r="H5" i="2"/>
  <c r="H3" i="2"/>
  <c r="C71" i="2"/>
  <c r="C67" i="2"/>
  <c r="C63" i="2"/>
  <c r="C73" i="2"/>
  <c r="C69" i="2"/>
  <c r="C65" i="2"/>
  <c r="D65" i="2"/>
  <c r="D69" i="2"/>
  <c r="D73" i="2"/>
  <c r="D63" i="2"/>
  <c r="D67" i="2"/>
  <c r="D71" i="2"/>
  <c r="D62" i="2"/>
  <c r="D64" i="2"/>
  <c r="D66" i="2"/>
  <c r="D68" i="2"/>
  <c r="D70" i="2"/>
  <c r="D72" i="2"/>
  <c r="D74" i="2"/>
  <c r="E65" i="2"/>
  <c r="E69" i="2"/>
  <c r="E73" i="2"/>
  <c r="E63" i="2"/>
  <c r="E67" i="2"/>
  <c r="E71" i="2"/>
  <c r="E62" i="2"/>
  <c r="E64" i="2"/>
  <c r="E66" i="2"/>
  <c r="E68" i="2"/>
  <c r="E70" i="2"/>
  <c r="E72" i="2"/>
  <c r="E74" i="2"/>
</calcChain>
</file>

<file path=xl/sharedStrings.xml><?xml version="1.0" encoding="utf-8"?>
<sst xmlns="http://schemas.openxmlformats.org/spreadsheetml/2006/main" count="108" uniqueCount="35">
  <si>
    <t>Year</t>
  </si>
  <si>
    <t>Month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</si>
  <si>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</si>
  <si>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</si>
  <si>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</si>
  <si>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</si>
  <si>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</si>
  <si>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</si>
  <si>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</si>
  <si>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</si>
  <si>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</si>
  <si>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</si>
  <si>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</si>
  <si>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</si>
  <si>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Timeline</t>
  </si>
  <si>
    <t>Values</t>
  </si>
  <si>
    <t>Forecast</t>
  </si>
  <si>
    <t>Lower Confidence Bound</t>
  </si>
  <si>
    <t>Upper Confidence Bound</t>
  </si>
  <si>
    <t>Statistic</t>
  </si>
  <si>
    <t>Value</t>
  </si>
  <si>
    <t>Alpha</t>
  </si>
  <si>
    <t>Beta</t>
  </si>
  <si>
    <t>Gamma</t>
  </si>
  <si>
    <t>MASE</t>
  </si>
  <si>
    <t>SMAPE</t>
  </si>
  <si>
    <t>MAE</t>
  </si>
  <si>
    <t>RMSE</t>
  </si>
  <si>
    <t>Periods</t>
  </si>
  <si>
    <t>Demand</t>
  </si>
  <si>
    <t>Intercept</t>
  </si>
  <si>
    <t>Slope</t>
  </si>
  <si>
    <t>Linear Tread Forecast</t>
  </si>
  <si>
    <t>SeasonalitY Index</t>
  </si>
  <si>
    <t>Seasonal Forecast with Tread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</si>
</sst>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0" fontId="1" fillId="0" borderId="0" xfId="0" applyFont="1" applyAlignment="1"/>
    <xf numFmtId="14" fontId="1" fillId="0" borderId="0" xfId="0" applyNumberFormat="1" applyFont="1"/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4" formatCode="#,##0.0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Linear Tread Forecast</a:t>
            </a:r>
          </a:p>
        </c:rich>
      </c:tx>
      <c:layout>
        <c:manualLayout>
          <c:xMode val="edge"/>
          <c:yMode val="edge"/>
          <c:x val="0.31967583907205727"/>
          <c:y val="2.77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'Combined worked out forecast'!$D$1</c:f>
              <c:strCache>
                <c:ptCount val="1"/>
                <c:pt idx="0">
                  <c:v>Demand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'Combined worked out forecast'!$A$2:$C$61</c:f>
              <c:multiLvlStrCache>
                <c:ptCount val="60"/>
                <c:lvl>
                  <c:pt idx="0">
                    <c:v>January</c:v>
                  </c:pt>
                  <c:pt idx="1">
                    <c:v>February </c:v>
                  </c:pt>
                  <c:pt idx="2">
                    <c:v>March</c:v>
                  </c:pt>
                  <c:pt idx="3">
                    <c:v>April</c:v>
                  </c:pt>
                  <c:pt idx="4">
                    <c:v>May</c:v>
                  </c:pt>
                  <c:pt idx="5">
                    <c:v>June</c:v>
                  </c:pt>
                  <c:pt idx="6">
                    <c:v>July</c:v>
                  </c:pt>
                  <c:pt idx="7">
                    <c:v>August</c:v>
                  </c:pt>
                  <c:pt idx="8">
                    <c:v>September</c:v>
                  </c:pt>
                  <c:pt idx="9">
                    <c:v>October</c:v>
                  </c:pt>
                  <c:pt idx="10">
                    <c:v>November</c:v>
                  </c:pt>
                  <c:pt idx="11">
                    <c:v>December</c:v>
                  </c:pt>
                  <c:pt idx="12">
                    <c:v>January</c:v>
                  </c:pt>
                  <c:pt idx="13">
                    <c:v>February </c:v>
                  </c:pt>
                  <c:pt idx="14">
                    <c:v>March</c:v>
                  </c:pt>
                  <c:pt idx="15">
                    <c:v>April</c:v>
                  </c:pt>
                  <c:pt idx="16">
                    <c:v>May</c:v>
                  </c:pt>
                  <c:pt idx="17">
                    <c:v>June</c:v>
                  </c:pt>
                  <c:pt idx="18">
                    <c:v>July</c:v>
                  </c:pt>
                  <c:pt idx="19">
                    <c:v>August</c:v>
                  </c:pt>
                  <c:pt idx="20">
                    <c:v>September</c:v>
                  </c:pt>
                  <c:pt idx="21">
                    <c:v>October</c:v>
                  </c:pt>
                  <c:pt idx="22">
                    <c:v>November</c:v>
                  </c:pt>
                  <c:pt idx="23">
                    <c:v>December</c:v>
                  </c:pt>
                  <c:pt idx="24">
                    <c:v>January</c:v>
                  </c:pt>
                  <c:pt idx="25">
                    <c:v>February </c:v>
                  </c:pt>
                  <c:pt idx="26">
                    <c:v>March</c:v>
                  </c:pt>
                  <c:pt idx="27">
                    <c:v>April</c:v>
                  </c:pt>
                  <c:pt idx="28">
                    <c:v>May</c:v>
                  </c:pt>
                  <c:pt idx="29">
                    <c:v>June</c:v>
                  </c:pt>
                  <c:pt idx="30">
                    <c:v>July</c:v>
                  </c:pt>
                  <c:pt idx="31">
                    <c:v>August</c:v>
                  </c:pt>
                  <c:pt idx="32">
                    <c:v>September</c:v>
                  </c:pt>
                  <c:pt idx="33">
                    <c:v>October</c:v>
                  </c:pt>
                  <c:pt idx="34">
                    <c:v>November</c:v>
                  </c:pt>
                  <c:pt idx="35">
                    <c:v>December</c:v>
                  </c:pt>
                  <c:pt idx="36">
                    <c:v>January</c:v>
                  </c:pt>
                  <c:pt idx="37">
                    <c:v>February </c:v>
                  </c:pt>
                  <c:pt idx="38">
                    <c:v>March</c:v>
                  </c:pt>
                  <c:pt idx="39">
                    <c:v>April</c:v>
                  </c:pt>
                  <c:pt idx="40">
                    <c:v>May</c:v>
                  </c:pt>
                  <c:pt idx="41">
                    <c:v>June</c:v>
                  </c:pt>
                  <c:pt idx="42">
                    <c:v>July</c:v>
                  </c:pt>
                  <c:pt idx="43">
                    <c:v>August</c:v>
                  </c:pt>
                  <c:pt idx="44">
                    <c:v>September</c:v>
                  </c:pt>
                  <c:pt idx="45">
                    <c:v>October</c:v>
                  </c:pt>
                  <c:pt idx="46">
                    <c:v>November</c:v>
                  </c:pt>
                  <c:pt idx="47">
                    <c:v>December</c:v>
                  </c:pt>
                  <c:pt idx="48">
                    <c:v>January</c:v>
                  </c:pt>
                  <c:pt idx="49">
                    <c:v>February </c:v>
                  </c:pt>
                  <c:pt idx="50">
                    <c:v>March</c:v>
                  </c:pt>
                  <c:pt idx="51">
                    <c:v>April</c:v>
                  </c:pt>
                  <c:pt idx="52">
                    <c:v>May</c:v>
                  </c:pt>
                  <c:pt idx="53">
                    <c:v>June</c:v>
                  </c:pt>
                  <c:pt idx="54">
                    <c:v>July</c:v>
                  </c:pt>
                  <c:pt idx="55">
                    <c:v>August</c:v>
                  </c:pt>
                  <c:pt idx="56">
                    <c:v>September</c:v>
                  </c:pt>
                  <c:pt idx="57">
                    <c:v>October</c:v>
                  </c:pt>
                  <c:pt idx="58">
                    <c:v>November</c:v>
                  </c:pt>
                  <c:pt idx="59">
                    <c:v>December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  <c:pt idx="24">
                    <c:v>2015</c:v>
                  </c:pt>
                  <c:pt idx="36">
                    <c:v>2016</c:v>
                  </c:pt>
                  <c:pt idx="48">
                    <c:v>2017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53</c:v>
                  </c:pt>
                  <c:pt idx="53">
                    <c:v>54</c:v>
                  </c:pt>
                  <c:pt idx="54">
                    <c:v>55</c:v>
                  </c:pt>
                  <c:pt idx="55">
                    <c:v>56</c:v>
                  </c:pt>
                  <c:pt idx="56">
                    <c:v>57</c:v>
                  </c:pt>
                  <c:pt idx="57">
                    <c:v>58</c:v>
                  </c:pt>
                  <c:pt idx="58">
                    <c:v>59</c:v>
                  </c:pt>
                  <c:pt idx="59">
                    <c:v>60</c:v>
                  </c:pt>
                </c:lvl>
              </c:multiLvlStrCache>
            </c:multiLvlStrRef>
          </c:cat>
          <c:val>
            <c:numRef>
              <c:f>'Combined worked out forecast'!$D$2:$D$61</c:f>
              <c:numCache>
                <c:formatCode>General</c:formatCode>
                <c:ptCount val="60"/>
                <c:pt idx="0">
                  <c:v>211</c:v>
                </c:pt>
                <c:pt idx="1">
                  <c:v>338</c:v>
                </c:pt>
                <c:pt idx="2">
                  <c:v>191</c:v>
                </c:pt>
                <c:pt idx="3">
                  <c:v>192</c:v>
                </c:pt>
                <c:pt idx="4">
                  <c:v>138</c:v>
                </c:pt>
                <c:pt idx="5">
                  <c:v>148</c:v>
                </c:pt>
                <c:pt idx="6">
                  <c:v>205</c:v>
                </c:pt>
                <c:pt idx="7">
                  <c:v>244</c:v>
                </c:pt>
                <c:pt idx="8">
                  <c:v>164</c:v>
                </c:pt>
                <c:pt idx="9">
                  <c:v>200</c:v>
                </c:pt>
                <c:pt idx="10">
                  <c:v>205</c:v>
                </c:pt>
                <c:pt idx="11">
                  <c:v>229</c:v>
                </c:pt>
                <c:pt idx="12">
                  <c:v>244</c:v>
                </c:pt>
                <c:pt idx="13">
                  <c:v>403</c:v>
                </c:pt>
                <c:pt idx="14">
                  <c:v>213</c:v>
                </c:pt>
                <c:pt idx="15">
                  <c:v>244</c:v>
                </c:pt>
                <c:pt idx="16">
                  <c:v>253</c:v>
                </c:pt>
                <c:pt idx="17">
                  <c:v>195</c:v>
                </c:pt>
                <c:pt idx="18">
                  <c:v>231</c:v>
                </c:pt>
                <c:pt idx="19">
                  <c:v>327</c:v>
                </c:pt>
                <c:pt idx="20">
                  <c:v>337</c:v>
                </c:pt>
                <c:pt idx="21">
                  <c:v>247</c:v>
                </c:pt>
                <c:pt idx="22">
                  <c:v>234</c:v>
                </c:pt>
                <c:pt idx="23">
                  <c:v>438</c:v>
                </c:pt>
                <c:pt idx="24">
                  <c:v>291</c:v>
                </c:pt>
                <c:pt idx="25">
                  <c:v>386</c:v>
                </c:pt>
                <c:pt idx="26">
                  <c:v>335</c:v>
                </c:pt>
                <c:pt idx="27">
                  <c:v>278</c:v>
                </c:pt>
                <c:pt idx="28">
                  <c:v>159</c:v>
                </c:pt>
                <c:pt idx="29">
                  <c:v>209</c:v>
                </c:pt>
                <c:pt idx="30">
                  <c:v>205</c:v>
                </c:pt>
                <c:pt idx="31">
                  <c:v>364</c:v>
                </c:pt>
                <c:pt idx="32">
                  <c:v>263</c:v>
                </c:pt>
                <c:pt idx="33">
                  <c:v>280</c:v>
                </c:pt>
                <c:pt idx="34">
                  <c:v>282</c:v>
                </c:pt>
                <c:pt idx="35">
                  <c:v>273</c:v>
                </c:pt>
                <c:pt idx="36">
                  <c:v>323</c:v>
                </c:pt>
                <c:pt idx="37">
                  <c:v>470</c:v>
                </c:pt>
                <c:pt idx="38">
                  <c:v>327</c:v>
                </c:pt>
                <c:pt idx="39">
                  <c:v>327</c:v>
                </c:pt>
                <c:pt idx="40">
                  <c:v>211</c:v>
                </c:pt>
                <c:pt idx="41">
                  <c:v>342</c:v>
                </c:pt>
                <c:pt idx="42">
                  <c:v>288</c:v>
                </c:pt>
                <c:pt idx="43">
                  <c:v>374</c:v>
                </c:pt>
                <c:pt idx="44">
                  <c:v>304</c:v>
                </c:pt>
                <c:pt idx="45">
                  <c:v>337</c:v>
                </c:pt>
                <c:pt idx="46">
                  <c:v>304</c:v>
                </c:pt>
                <c:pt idx="47">
                  <c:v>357</c:v>
                </c:pt>
                <c:pt idx="48">
                  <c:v>328</c:v>
                </c:pt>
                <c:pt idx="49">
                  <c:v>522</c:v>
                </c:pt>
                <c:pt idx="50">
                  <c:v>320</c:v>
                </c:pt>
                <c:pt idx="51">
                  <c:v>346</c:v>
                </c:pt>
                <c:pt idx="52">
                  <c:v>261</c:v>
                </c:pt>
                <c:pt idx="53">
                  <c:v>296</c:v>
                </c:pt>
                <c:pt idx="54">
                  <c:v>394</c:v>
                </c:pt>
                <c:pt idx="55">
                  <c:v>331</c:v>
                </c:pt>
                <c:pt idx="56">
                  <c:v>305</c:v>
                </c:pt>
                <c:pt idx="57">
                  <c:v>305</c:v>
                </c:pt>
                <c:pt idx="58">
                  <c:v>321</c:v>
                </c:pt>
                <c:pt idx="59">
                  <c:v>369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A6-48FF-8B45-7675F5E5C4A6}"/>
            </c:ext>
          </c:extLst>
        </c:ser>
        <c:ser>
          <c:idx val="1"/>
          <c:order val="1"/>
          <c:tx>
            <c:strRef>
              <c:f>'Combined worked out forecast'!$E$1</c:f>
              <c:strCache>
                <c:ptCount val="1"/>
                <c:pt idx="0">
                  <c:v>Linear Tread 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'Combined worked out forecast'!$A$2:$C$61</c:f>
              <c:multiLvlStrCache>
                <c:ptCount val="60"/>
                <c:lvl>
                  <c:pt idx="0">
                    <c:v>January</c:v>
                  </c:pt>
                  <c:pt idx="1">
                    <c:v>February </c:v>
                  </c:pt>
                  <c:pt idx="2">
                    <c:v>March</c:v>
                  </c:pt>
                  <c:pt idx="3">
                    <c:v>April</c:v>
                  </c:pt>
                  <c:pt idx="4">
                    <c:v>May</c:v>
                  </c:pt>
                  <c:pt idx="5">
                    <c:v>June</c:v>
                  </c:pt>
                  <c:pt idx="6">
                    <c:v>July</c:v>
                  </c:pt>
                  <c:pt idx="7">
                    <c:v>August</c:v>
                  </c:pt>
                  <c:pt idx="8">
                    <c:v>September</c:v>
                  </c:pt>
                  <c:pt idx="9">
                    <c:v>October</c:v>
                  </c:pt>
                  <c:pt idx="10">
                    <c:v>November</c:v>
                  </c:pt>
                  <c:pt idx="11">
                    <c:v>December</c:v>
                  </c:pt>
                  <c:pt idx="12">
                    <c:v>January</c:v>
                  </c:pt>
                  <c:pt idx="13">
                    <c:v>February </c:v>
                  </c:pt>
                  <c:pt idx="14">
                    <c:v>March</c:v>
                  </c:pt>
                  <c:pt idx="15">
                    <c:v>April</c:v>
                  </c:pt>
                  <c:pt idx="16">
                    <c:v>May</c:v>
                  </c:pt>
                  <c:pt idx="17">
                    <c:v>June</c:v>
                  </c:pt>
                  <c:pt idx="18">
                    <c:v>July</c:v>
                  </c:pt>
                  <c:pt idx="19">
                    <c:v>August</c:v>
                  </c:pt>
                  <c:pt idx="20">
                    <c:v>September</c:v>
                  </c:pt>
                  <c:pt idx="21">
                    <c:v>October</c:v>
                  </c:pt>
                  <c:pt idx="22">
                    <c:v>November</c:v>
                  </c:pt>
                  <c:pt idx="23">
                    <c:v>December</c:v>
                  </c:pt>
                  <c:pt idx="24">
                    <c:v>January</c:v>
                  </c:pt>
                  <c:pt idx="25">
                    <c:v>February </c:v>
                  </c:pt>
                  <c:pt idx="26">
                    <c:v>March</c:v>
                  </c:pt>
                  <c:pt idx="27">
                    <c:v>April</c:v>
                  </c:pt>
                  <c:pt idx="28">
                    <c:v>May</c:v>
                  </c:pt>
                  <c:pt idx="29">
                    <c:v>June</c:v>
                  </c:pt>
                  <c:pt idx="30">
                    <c:v>July</c:v>
                  </c:pt>
                  <c:pt idx="31">
                    <c:v>August</c:v>
                  </c:pt>
                  <c:pt idx="32">
                    <c:v>September</c:v>
                  </c:pt>
                  <c:pt idx="33">
                    <c:v>October</c:v>
                  </c:pt>
                  <c:pt idx="34">
                    <c:v>November</c:v>
                  </c:pt>
                  <c:pt idx="35">
                    <c:v>December</c:v>
                  </c:pt>
                  <c:pt idx="36">
                    <c:v>January</c:v>
                  </c:pt>
                  <c:pt idx="37">
                    <c:v>February </c:v>
                  </c:pt>
                  <c:pt idx="38">
                    <c:v>March</c:v>
                  </c:pt>
                  <c:pt idx="39">
                    <c:v>April</c:v>
                  </c:pt>
                  <c:pt idx="40">
                    <c:v>May</c:v>
                  </c:pt>
                  <c:pt idx="41">
                    <c:v>June</c:v>
                  </c:pt>
                  <c:pt idx="42">
                    <c:v>July</c:v>
                  </c:pt>
                  <c:pt idx="43">
                    <c:v>August</c:v>
                  </c:pt>
                  <c:pt idx="44">
                    <c:v>September</c:v>
                  </c:pt>
                  <c:pt idx="45">
                    <c:v>October</c:v>
                  </c:pt>
                  <c:pt idx="46">
                    <c:v>November</c:v>
                  </c:pt>
                  <c:pt idx="47">
                    <c:v>December</c:v>
                  </c:pt>
                  <c:pt idx="48">
                    <c:v>January</c:v>
                  </c:pt>
                  <c:pt idx="49">
                    <c:v>February </c:v>
                  </c:pt>
                  <c:pt idx="50">
                    <c:v>March</c:v>
                  </c:pt>
                  <c:pt idx="51">
                    <c:v>April</c:v>
                  </c:pt>
                  <c:pt idx="52">
                    <c:v>May</c:v>
                  </c:pt>
                  <c:pt idx="53">
                    <c:v>June</c:v>
                  </c:pt>
                  <c:pt idx="54">
                    <c:v>July</c:v>
                  </c:pt>
                  <c:pt idx="55">
                    <c:v>August</c:v>
                  </c:pt>
                  <c:pt idx="56">
                    <c:v>September</c:v>
                  </c:pt>
                  <c:pt idx="57">
                    <c:v>October</c:v>
                  </c:pt>
                  <c:pt idx="58">
                    <c:v>November</c:v>
                  </c:pt>
                  <c:pt idx="59">
                    <c:v>December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  <c:pt idx="24">
                    <c:v>2015</c:v>
                  </c:pt>
                  <c:pt idx="36">
                    <c:v>2016</c:v>
                  </c:pt>
                  <c:pt idx="48">
                    <c:v>2017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53</c:v>
                  </c:pt>
                  <c:pt idx="53">
                    <c:v>54</c:v>
                  </c:pt>
                  <c:pt idx="54">
                    <c:v>55</c:v>
                  </c:pt>
                  <c:pt idx="55">
                    <c:v>56</c:v>
                  </c:pt>
                  <c:pt idx="56">
                    <c:v>57</c:v>
                  </c:pt>
                  <c:pt idx="57">
                    <c:v>58</c:v>
                  </c:pt>
                  <c:pt idx="58">
                    <c:v>59</c:v>
                  </c:pt>
                  <c:pt idx="59">
                    <c:v>60</c:v>
                  </c:pt>
                </c:lvl>
              </c:multiLvlStrCache>
            </c:multiLvlStrRef>
          </c:cat>
          <c:val>
            <c:numRef>
              <c:f>'Combined worked out forecast'!$E$2:$E$61</c:f>
              <c:numCache>
                <c:formatCode>0.00</c:formatCode>
                <c:ptCount val="60"/>
                <c:pt idx="0">
                  <c:v>212.75683060109287</c:v>
                </c:pt>
                <c:pt idx="1">
                  <c:v>217.78800592757244</c:v>
                </c:pt>
                <c:pt idx="2">
                  <c:v>217.78800592757244</c:v>
                </c:pt>
                <c:pt idx="3">
                  <c:v>220.30359359081223</c:v>
                </c:pt>
                <c:pt idx="4">
                  <c:v>222.81918125405204</c:v>
                </c:pt>
                <c:pt idx="5">
                  <c:v>225.33476891729183</c:v>
                </c:pt>
                <c:pt idx="6">
                  <c:v>227.85035658053161</c:v>
                </c:pt>
                <c:pt idx="7">
                  <c:v>230.36594424377139</c:v>
                </c:pt>
                <c:pt idx="8">
                  <c:v>232.88153190701118</c:v>
                </c:pt>
                <c:pt idx="9">
                  <c:v>235.39711957025096</c:v>
                </c:pt>
                <c:pt idx="10">
                  <c:v>237.91270723349075</c:v>
                </c:pt>
                <c:pt idx="11">
                  <c:v>240.42829489673053</c:v>
                </c:pt>
                <c:pt idx="12">
                  <c:v>242.94388255997035</c:v>
                </c:pt>
                <c:pt idx="13">
                  <c:v>245.45947022321013</c:v>
                </c:pt>
                <c:pt idx="14">
                  <c:v>247.97505788644992</c:v>
                </c:pt>
                <c:pt idx="15">
                  <c:v>250.4906455496897</c:v>
                </c:pt>
                <c:pt idx="16">
                  <c:v>253.00623321292949</c:v>
                </c:pt>
                <c:pt idx="17">
                  <c:v>255.52182087616927</c:v>
                </c:pt>
                <c:pt idx="18">
                  <c:v>258.03740853940906</c:v>
                </c:pt>
                <c:pt idx="19">
                  <c:v>260.55299620264884</c:v>
                </c:pt>
                <c:pt idx="20">
                  <c:v>263.06858386588863</c:v>
                </c:pt>
                <c:pt idx="21">
                  <c:v>265.58417152912841</c:v>
                </c:pt>
                <c:pt idx="22">
                  <c:v>268.0997591923682</c:v>
                </c:pt>
                <c:pt idx="23">
                  <c:v>270.61534685560798</c:v>
                </c:pt>
                <c:pt idx="24">
                  <c:v>273.13093451884777</c:v>
                </c:pt>
                <c:pt idx="25">
                  <c:v>275.64652218208755</c:v>
                </c:pt>
                <c:pt idx="26">
                  <c:v>278.16210984532734</c:v>
                </c:pt>
                <c:pt idx="27">
                  <c:v>280.67769750856712</c:v>
                </c:pt>
                <c:pt idx="28">
                  <c:v>283.19328517180691</c:v>
                </c:pt>
                <c:pt idx="29">
                  <c:v>285.70887283504675</c:v>
                </c:pt>
                <c:pt idx="30">
                  <c:v>288.22446049828653</c:v>
                </c:pt>
                <c:pt idx="31">
                  <c:v>290.74004816152632</c:v>
                </c:pt>
                <c:pt idx="32">
                  <c:v>293.2556358247661</c:v>
                </c:pt>
                <c:pt idx="33">
                  <c:v>295.77122348800589</c:v>
                </c:pt>
                <c:pt idx="34">
                  <c:v>298.28681115124567</c:v>
                </c:pt>
                <c:pt idx="35">
                  <c:v>300.80239881448546</c:v>
                </c:pt>
                <c:pt idx="36">
                  <c:v>303.31798647772524</c:v>
                </c:pt>
                <c:pt idx="37">
                  <c:v>305.83357414096503</c:v>
                </c:pt>
                <c:pt idx="38">
                  <c:v>308.34916180420481</c:v>
                </c:pt>
                <c:pt idx="39">
                  <c:v>310.8647494674446</c:v>
                </c:pt>
                <c:pt idx="40">
                  <c:v>313.38033713068438</c:v>
                </c:pt>
                <c:pt idx="41">
                  <c:v>315.89592479392417</c:v>
                </c:pt>
                <c:pt idx="42">
                  <c:v>318.41151245716395</c:v>
                </c:pt>
                <c:pt idx="43">
                  <c:v>320.92710012040379</c:v>
                </c:pt>
                <c:pt idx="44">
                  <c:v>323.44268778364358</c:v>
                </c:pt>
                <c:pt idx="45">
                  <c:v>325.95827544688336</c:v>
                </c:pt>
                <c:pt idx="46">
                  <c:v>328.47386311012315</c:v>
                </c:pt>
                <c:pt idx="47">
                  <c:v>330.98945077336293</c:v>
                </c:pt>
                <c:pt idx="48">
                  <c:v>333.50503843660272</c:v>
                </c:pt>
                <c:pt idx="49">
                  <c:v>336.0206260998425</c:v>
                </c:pt>
                <c:pt idx="50">
                  <c:v>338.53621376308229</c:v>
                </c:pt>
                <c:pt idx="51">
                  <c:v>341.05180142632207</c:v>
                </c:pt>
                <c:pt idx="52">
                  <c:v>343.56738908956186</c:v>
                </c:pt>
                <c:pt idx="53">
                  <c:v>346.08297675280164</c:v>
                </c:pt>
                <c:pt idx="54">
                  <c:v>348.59856441604143</c:v>
                </c:pt>
                <c:pt idx="55">
                  <c:v>351.11415207928121</c:v>
                </c:pt>
                <c:pt idx="56">
                  <c:v>353.629739742521</c:v>
                </c:pt>
                <c:pt idx="57">
                  <c:v>356.14532740576078</c:v>
                </c:pt>
                <c:pt idx="58">
                  <c:v>358.66091506900057</c:v>
                </c:pt>
                <c:pt idx="59">
                  <c:v>361.17650273224035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7A6-48FF-8B45-7675F5E5C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119360"/>
        <c:axId val="44340352"/>
      </c:lineChart>
      <c:catAx>
        <c:axId val="6911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40352"/>
        <c:crosses val="autoZero"/>
        <c:auto val="1"/>
        <c:lblAlgn val="ctr"/>
        <c:lblOffset val="100"/>
        <c:noMultiLvlLbl val="0"/>
      </c:catAx>
      <c:valAx>
        <c:axId val="4434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119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Combined</a:t>
            </a:r>
            <a:r>
              <a:rPr lang="en-US" baseline="0"/>
              <a:t> 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Linear</a:t>
            </a:r>
            <a:r>
              <a:rPr lang="en-US" baseline="0"/>
              <a:t> Tread and Seasonal Forecast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'Combined worked out forecast'!$D$1</c:f>
              <c:strCache>
                <c:ptCount val="1"/>
                <c:pt idx="0">
                  <c:v>Demand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'Combined worked out forecast'!$A$2:$C$121</c:f>
              <c:multiLvlStrCache>
                <c:ptCount val="72"/>
                <c:lvl>
                  <c:pt idx="0">
                    <c:v>January</c:v>
                  </c:pt>
                  <c:pt idx="1">
                    <c:v>February </c:v>
                  </c:pt>
                  <c:pt idx="2">
                    <c:v>March</c:v>
                  </c:pt>
                  <c:pt idx="3">
                    <c:v>April</c:v>
                  </c:pt>
                  <c:pt idx="4">
                    <c:v>May</c:v>
                  </c:pt>
                  <c:pt idx="5">
                    <c:v>June</c:v>
                  </c:pt>
                  <c:pt idx="6">
                    <c:v>July</c:v>
                  </c:pt>
                  <c:pt idx="7">
                    <c:v>August</c:v>
                  </c:pt>
                  <c:pt idx="8">
                    <c:v>September</c:v>
                  </c:pt>
                  <c:pt idx="9">
                    <c:v>October</c:v>
                  </c:pt>
                  <c:pt idx="10">
                    <c:v>November</c:v>
                  </c:pt>
                  <c:pt idx="11">
                    <c:v>December</c:v>
                  </c:pt>
                  <c:pt idx="12">
                    <c:v>January</c:v>
                  </c:pt>
                  <c:pt idx="13">
                    <c:v>February </c:v>
                  </c:pt>
                  <c:pt idx="14">
                    <c:v>March</c:v>
                  </c:pt>
                  <c:pt idx="15">
                    <c:v>April</c:v>
                  </c:pt>
                  <c:pt idx="16">
                    <c:v>May</c:v>
                  </c:pt>
                  <c:pt idx="17">
                    <c:v>June</c:v>
                  </c:pt>
                  <c:pt idx="18">
                    <c:v>July</c:v>
                  </c:pt>
                  <c:pt idx="19">
                    <c:v>August</c:v>
                  </c:pt>
                  <c:pt idx="20">
                    <c:v>September</c:v>
                  </c:pt>
                  <c:pt idx="21">
                    <c:v>October</c:v>
                  </c:pt>
                  <c:pt idx="22">
                    <c:v>November</c:v>
                  </c:pt>
                  <c:pt idx="23">
                    <c:v>December</c:v>
                  </c:pt>
                  <c:pt idx="24">
                    <c:v>January</c:v>
                  </c:pt>
                  <c:pt idx="25">
                    <c:v>February </c:v>
                  </c:pt>
                  <c:pt idx="26">
                    <c:v>March</c:v>
                  </c:pt>
                  <c:pt idx="27">
                    <c:v>April</c:v>
                  </c:pt>
                  <c:pt idx="28">
                    <c:v>May</c:v>
                  </c:pt>
                  <c:pt idx="29">
                    <c:v>June</c:v>
                  </c:pt>
                  <c:pt idx="30">
                    <c:v>July</c:v>
                  </c:pt>
                  <c:pt idx="31">
                    <c:v>August</c:v>
                  </c:pt>
                  <c:pt idx="32">
                    <c:v>September</c:v>
                  </c:pt>
                  <c:pt idx="33">
                    <c:v>October</c:v>
                  </c:pt>
                  <c:pt idx="34">
                    <c:v>November</c:v>
                  </c:pt>
                  <c:pt idx="35">
                    <c:v>December</c:v>
                  </c:pt>
                  <c:pt idx="36">
                    <c:v>January</c:v>
                  </c:pt>
                  <c:pt idx="37">
                    <c:v>February </c:v>
                  </c:pt>
                  <c:pt idx="38">
                    <c:v>March</c:v>
                  </c:pt>
                  <c:pt idx="39">
                    <c:v>April</c:v>
                  </c:pt>
                  <c:pt idx="40">
                    <c:v>May</c:v>
                  </c:pt>
                  <c:pt idx="41">
                    <c:v>June</c:v>
                  </c:pt>
                  <c:pt idx="42">
                    <c:v>July</c:v>
                  </c:pt>
                  <c:pt idx="43">
                    <c:v>August</c:v>
                  </c:pt>
                  <c:pt idx="44">
                    <c:v>September</c:v>
                  </c:pt>
                  <c:pt idx="45">
                    <c:v>October</c:v>
                  </c:pt>
                  <c:pt idx="46">
                    <c:v>November</c:v>
                  </c:pt>
                  <c:pt idx="47">
                    <c:v>December</c:v>
                  </c:pt>
                  <c:pt idx="48">
                    <c:v>January</c:v>
                  </c:pt>
                  <c:pt idx="49">
                    <c:v>February </c:v>
                  </c:pt>
                  <c:pt idx="50">
                    <c:v>March</c:v>
                  </c:pt>
                  <c:pt idx="51">
                    <c:v>April</c:v>
                  </c:pt>
                  <c:pt idx="52">
                    <c:v>May</c:v>
                  </c:pt>
                  <c:pt idx="53">
                    <c:v>June</c:v>
                  </c:pt>
                  <c:pt idx="54">
                    <c:v>July</c:v>
                  </c:pt>
                  <c:pt idx="55">
                    <c:v>August</c:v>
                  </c:pt>
                  <c:pt idx="56">
                    <c:v>September</c:v>
                  </c:pt>
                  <c:pt idx="57">
                    <c:v>October</c:v>
                  </c:pt>
                  <c:pt idx="58">
                    <c:v>November</c:v>
                  </c:pt>
                  <c:pt idx="59">
                    <c:v>December</c:v>
                  </c:pt>
                  <c:pt idx="60">
                    <c:v>January</c:v>
                  </c:pt>
                  <c:pt idx="61">
                    <c:v>February </c:v>
                  </c:pt>
                  <c:pt idx="62">
                    <c:v>March</c:v>
                  </c:pt>
                  <c:pt idx="63">
                    <c:v>April</c:v>
                  </c:pt>
                  <c:pt idx="64">
                    <c:v>May</c:v>
                  </c:pt>
                  <c:pt idx="65">
                    <c:v>June</c:v>
                  </c:pt>
                  <c:pt idx="66">
                    <c:v>July</c:v>
                  </c:pt>
                  <c:pt idx="67">
                    <c:v>August</c:v>
                  </c:pt>
                  <c:pt idx="68">
                    <c:v>September</c:v>
                  </c:pt>
                  <c:pt idx="69">
                    <c:v>October</c:v>
                  </c:pt>
                  <c:pt idx="70">
                    <c:v>November</c:v>
                  </c:pt>
                  <c:pt idx="71">
                    <c:v>December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  <c:pt idx="24">
                    <c:v>2015</c:v>
                  </c:pt>
                  <c:pt idx="36">
                    <c:v>2016</c:v>
                  </c:pt>
                  <c:pt idx="48">
                    <c:v>2017</c:v>
                  </c:pt>
                  <c:pt idx="60">
                    <c:v>2018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53</c:v>
                  </c:pt>
                  <c:pt idx="53">
                    <c:v>54</c:v>
                  </c:pt>
                  <c:pt idx="54">
                    <c:v>55</c:v>
                  </c:pt>
                  <c:pt idx="55">
                    <c:v>56</c:v>
                  </c:pt>
                  <c:pt idx="56">
                    <c:v>57</c:v>
                  </c:pt>
                  <c:pt idx="57">
                    <c:v>58</c:v>
                  </c:pt>
                  <c:pt idx="58">
                    <c:v>59</c:v>
                  </c:pt>
                  <c:pt idx="59">
                    <c:v>60</c:v>
                  </c:pt>
                  <c:pt idx="60">
                    <c:v>61</c:v>
                  </c:pt>
                  <c:pt idx="61">
                    <c:v>62</c:v>
                  </c:pt>
                  <c:pt idx="62">
                    <c:v>63</c:v>
                  </c:pt>
                  <c:pt idx="63">
                    <c:v>64</c:v>
                  </c:pt>
                  <c:pt idx="64">
                    <c:v>65</c:v>
                  </c:pt>
                  <c:pt idx="65">
                    <c:v>66</c:v>
                  </c:pt>
                  <c:pt idx="66">
                    <c:v>67</c:v>
                  </c:pt>
                  <c:pt idx="67">
                    <c:v>68</c:v>
                  </c:pt>
                  <c:pt idx="68">
                    <c:v>69</c:v>
                  </c:pt>
                  <c:pt idx="69">
                    <c:v>70</c:v>
                  </c:pt>
                  <c:pt idx="70">
                    <c:v>71</c:v>
                  </c:pt>
                  <c:pt idx="71">
                    <c:v>72</c:v>
                  </c:pt>
                </c:lvl>
              </c:multiLvlStrCache>
            </c:multiLvlStrRef>
          </c:cat>
          <c:val>
            <c:numRef>
              <c:f>'Combined worked out forecast'!$D$2:$D$121</c:f>
              <c:numCache>
                <c:formatCode>General</c:formatCode>
                <c:ptCount val="120"/>
                <c:pt idx="0">
                  <c:v>211</c:v>
                </c:pt>
                <c:pt idx="1">
                  <c:v>338</c:v>
                </c:pt>
                <c:pt idx="2">
                  <c:v>191</c:v>
                </c:pt>
                <c:pt idx="3">
                  <c:v>192</c:v>
                </c:pt>
                <c:pt idx="4">
                  <c:v>138</c:v>
                </c:pt>
                <c:pt idx="5">
                  <c:v>148</c:v>
                </c:pt>
                <c:pt idx="6">
                  <c:v>205</c:v>
                </c:pt>
                <c:pt idx="7">
                  <c:v>244</c:v>
                </c:pt>
                <c:pt idx="8">
                  <c:v>164</c:v>
                </c:pt>
                <c:pt idx="9">
                  <c:v>200</c:v>
                </c:pt>
                <c:pt idx="10">
                  <c:v>205</c:v>
                </c:pt>
                <c:pt idx="11">
                  <c:v>229</c:v>
                </c:pt>
                <c:pt idx="12">
                  <c:v>244</c:v>
                </c:pt>
                <c:pt idx="13">
                  <c:v>403</c:v>
                </c:pt>
                <c:pt idx="14">
                  <c:v>213</c:v>
                </c:pt>
                <c:pt idx="15">
                  <c:v>244</c:v>
                </c:pt>
                <c:pt idx="16">
                  <c:v>253</c:v>
                </c:pt>
                <c:pt idx="17">
                  <c:v>195</c:v>
                </c:pt>
                <c:pt idx="18">
                  <c:v>231</c:v>
                </c:pt>
                <c:pt idx="19">
                  <c:v>327</c:v>
                </c:pt>
                <c:pt idx="20">
                  <c:v>337</c:v>
                </c:pt>
                <c:pt idx="21">
                  <c:v>247</c:v>
                </c:pt>
                <c:pt idx="22">
                  <c:v>234</c:v>
                </c:pt>
                <c:pt idx="23">
                  <c:v>438</c:v>
                </c:pt>
                <c:pt idx="24">
                  <c:v>291</c:v>
                </c:pt>
                <c:pt idx="25">
                  <c:v>386</c:v>
                </c:pt>
                <c:pt idx="26">
                  <c:v>335</c:v>
                </c:pt>
                <c:pt idx="27">
                  <c:v>278</c:v>
                </c:pt>
                <c:pt idx="28">
                  <c:v>159</c:v>
                </c:pt>
                <c:pt idx="29">
                  <c:v>209</c:v>
                </c:pt>
                <c:pt idx="30">
                  <c:v>205</c:v>
                </c:pt>
                <c:pt idx="31">
                  <c:v>364</c:v>
                </c:pt>
                <c:pt idx="32">
                  <c:v>263</c:v>
                </c:pt>
                <c:pt idx="33">
                  <c:v>280</c:v>
                </c:pt>
                <c:pt idx="34">
                  <c:v>282</c:v>
                </c:pt>
                <c:pt idx="35">
                  <c:v>273</c:v>
                </c:pt>
                <c:pt idx="36">
                  <c:v>323</c:v>
                </c:pt>
                <c:pt idx="37">
                  <c:v>470</c:v>
                </c:pt>
                <c:pt idx="38">
                  <c:v>327</c:v>
                </c:pt>
                <c:pt idx="39">
                  <c:v>327</c:v>
                </c:pt>
                <c:pt idx="40">
                  <c:v>211</c:v>
                </c:pt>
                <c:pt idx="41">
                  <c:v>342</c:v>
                </c:pt>
                <c:pt idx="42">
                  <c:v>288</c:v>
                </c:pt>
                <c:pt idx="43">
                  <c:v>374</c:v>
                </c:pt>
                <c:pt idx="44">
                  <c:v>304</c:v>
                </c:pt>
                <c:pt idx="45">
                  <c:v>337</c:v>
                </c:pt>
                <c:pt idx="46">
                  <c:v>304</c:v>
                </c:pt>
                <c:pt idx="47">
                  <c:v>357</c:v>
                </c:pt>
                <c:pt idx="48">
                  <c:v>328</c:v>
                </c:pt>
                <c:pt idx="49">
                  <c:v>522</c:v>
                </c:pt>
                <c:pt idx="50">
                  <c:v>320</c:v>
                </c:pt>
                <c:pt idx="51">
                  <c:v>346</c:v>
                </c:pt>
                <c:pt idx="52">
                  <c:v>261</c:v>
                </c:pt>
                <c:pt idx="53">
                  <c:v>296</c:v>
                </c:pt>
                <c:pt idx="54">
                  <c:v>394</c:v>
                </c:pt>
                <c:pt idx="55">
                  <c:v>331</c:v>
                </c:pt>
                <c:pt idx="56">
                  <c:v>305</c:v>
                </c:pt>
                <c:pt idx="57">
                  <c:v>305</c:v>
                </c:pt>
                <c:pt idx="58">
                  <c:v>321</c:v>
                </c:pt>
                <c:pt idx="59">
                  <c:v>369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6F-42F1-B9C4-0BBD567F5E47}"/>
            </c:ext>
          </c:extLst>
        </c:ser>
        <c:ser>
          <c:idx val="1"/>
          <c:order val="1"/>
          <c:tx>
            <c:strRef>
              <c:f>'Combined worked out forecast'!$E$1</c:f>
              <c:strCache>
                <c:ptCount val="1"/>
                <c:pt idx="0">
                  <c:v>Linear Tread Forecast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'Combined worked out forecast'!$A$2:$C$121</c:f>
              <c:multiLvlStrCache>
                <c:ptCount val="72"/>
                <c:lvl>
                  <c:pt idx="0">
                    <c:v>January</c:v>
                  </c:pt>
                  <c:pt idx="1">
                    <c:v>February </c:v>
                  </c:pt>
                  <c:pt idx="2">
                    <c:v>March</c:v>
                  </c:pt>
                  <c:pt idx="3">
                    <c:v>April</c:v>
                  </c:pt>
                  <c:pt idx="4">
                    <c:v>May</c:v>
                  </c:pt>
                  <c:pt idx="5">
                    <c:v>June</c:v>
                  </c:pt>
                  <c:pt idx="6">
                    <c:v>July</c:v>
                  </c:pt>
                  <c:pt idx="7">
                    <c:v>August</c:v>
                  </c:pt>
                  <c:pt idx="8">
                    <c:v>September</c:v>
                  </c:pt>
                  <c:pt idx="9">
                    <c:v>October</c:v>
                  </c:pt>
                  <c:pt idx="10">
                    <c:v>November</c:v>
                  </c:pt>
                  <c:pt idx="11">
                    <c:v>December</c:v>
                  </c:pt>
                  <c:pt idx="12">
                    <c:v>January</c:v>
                  </c:pt>
                  <c:pt idx="13">
                    <c:v>February </c:v>
                  </c:pt>
                  <c:pt idx="14">
                    <c:v>March</c:v>
                  </c:pt>
                  <c:pt idx="15">
                    <c:v>April</c:v>
                  </c:pt>
                  <c:pt idx="16">
                    <c:v>May</c:v>
                  </c:pt>
                  <c:pt idx="17">
                    <c:v>June</c:v>
                  </c:pt>
                  <c:pt idx="18">
                    <c:v>July</c:v>
                  </c:pt>
                  <c:pt idx="19">
                    <c:v>August</c:v>
                  </c:pt>
                  <c:pt idx="20">
                    <c:v>September</c:v>
                  </c:pt>
                  <c:pt idx="21">
                    <c:v>October</c:v>
                  </c:pt>
                  <c:pt idx="22">
                    <c:v>November</c:v>
                  </c:pt>
                  <c:pt idx="23">
                    <c:v>December</c:v>
                  </c:pt>
                  <c:pt idx="24">
                    <c:v>January</c:v>
                  </c:pt>
                  <c:pt idx="25">
                    <c:v>February </c:v>
                  </c:pt>
                  <c:pt idx="26">
                    <c:v>March</c:v>
                  </c:pt>
                  <c:pt idx="27">
                    <c:v>April</c:v>
                  </c:pt>
                  <c:pt idx="28">
                    <c:v>May</c:v>
                  </c:pt>
                  <c:pt idx="29">
                    <c:v>June</c:v>
                  </c:pt>
                  <c:pt idx="30">
                    <c:v>July</c:v>
                  </c:pt>
                  <c:pt idx="31">
                    <c:v>August</c:v>
                  </c:pt>
                  <c:pt idx="32">
                    <c:v>September</c:v>
                  </c:pt>
                  <c:pt idx="33">
                    <c:v>October</c:v>
                  </c:pt>
                  <c:pt idx="34">
                    <c:v>November</c:v>
                  </c:pt>
                  <c:pt idx="35">
                    <c:v>December</c:v>
                  </c:pt>
                  <c:pt idx="36">
                    <c:v>January</c:v>
                  </c:pt>
                  <c:pt idx="37">
                    <c:v>February </c:v>
                  </c:pt>
                  <c:pt idx="38">
                    <c:v>March</c:v>
                  </c:pt>
                  <c:pt idx="39">
                    <c:v>April</c:v>
                  </c:pt>
                  <c:pt idx="40">
                    <c:v>May</c:v>
                  </c:pt>
                  <c:pt idx="41">
                    <c:v>June</c:v>
                  </c:pt>
                  <c:pt idx="42">
                    <c:v>July</c:v>
                  </c:pt>
                  <c:pt idx="43">
                    <c:v>August</c:v>
                  </c:pt>
                  <c:pt idx="44">
                    <c:v>September</c:v>
                  </c:pt>
                  <c:pt idx="45">
                    <c:v>October</c:v>
                  </c:pt>
                  <c:pt idx="46">
                    <c:v>November</c:v>
                  </c:pt>
                  <c:pt idx="47">
                    <c:v>December</c:v>
                  </c:pt>
                  <c:pt idx="48">
                    <c:v>January</c:v>
                  </c:pt>
                  <c:pt idx="49">
                    <c:v>February </c:v>
                  </c:pt>
                  <c:pt idx="50">
                    <c:v>March</c:v>
                  </c:pt>
                  <c:pt idx="51">
                    <c:v>April</c:v>
                  </c:pt>
                  <c:pt idx="52">
                    <c:v>May</c:v>
                  </c:pt>
                  <c:pt idx="53">
                    <c:v>June</c:v>
                  </c:pt>
                  <c:pt idx="54">
                    <c:v>July</c:v>
                  </c:pt>
                  <c:pt idx="55">
                    <c:v>August</c:v>
                  </c:pt>
                  <c:pt idx="56">
                    <c:v>September</c:v>
                  </c:pt>
                  <c:pt idx="57">
                    <c:v>October</c:v>
                  </c:pt>
                  <c:pt idx="58">
                    <c:v>November</c:v>
                  </c:pt>
                  <c:pt idx="59">
                    <c:v>December</c:v>
                  </c:pt>
                  <c:pt idx="60">
                    <c:v>January</c:v>
                  </c:pt>
                  <c:pt idx="61">
                    <c:v>February </c:v>
                  </c:pt>
                  <c:pt idx="62">
                    <c:v>March</c:v>
                  </c:pt>
                  <c:pt idx="63">
                    <c:v>April</c:v>
                  </c:pt>
                  <c:pt idx="64">
                    <c:v>May</c:v>
                  </c:pt>
                  <c:pt idx="65">
                    <c:v>June</c:v>
                  </c:pt>
                  <c:pt idx="66">
                    <c:v>July</c:v>
                  </c:pt>
                  <c:pt idx="67">
                    <c:v>August</c:v>
                  </c:pt>
                  <c:pt idx="68">
                    <c:v>September</c:v>
                  </c:pt>
                  <c:pt idx="69">
                    <c:v>October</c:v>
                  </c:pt>
                  <c:pt idx="70">
                    <c:v>November</c:v>
                  </c:pt>
                  <c:pt idx="71">
                    <c:v>December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  <c:pt idx="24">
                    <c:v>2015</c:v>
                  </c:pt>
                  <c:pt idx="36">
                    <c:v>2016</c:v>
                  </c:pt>
                  <c:pt idx="48">
                    <c:v>2017</c:v>
                  </c:pt>
                  <c:pt idx="60">
                    <c:v>2018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53</c:v>
                  </c:pt>
                  <c:pt idx="53">
                    <c:v>54</c:v>
                  </c:pt>
                  <c:pt idx="54">
                    <c:v>55</c:v>
                  </c:pt>
                  <c:pt idx="55">
                    <c:v>56</c:v>
                  </c:pt>
                  <c:pt idx="56">
                    <c:v>57</c:v>
                  </c:pt>
                  <c:pt idx="57">
                    <c:v>58</c:v>
                  </c:pt>
                  <c:pt idx="58">
                    <c:v>59</c:v>
                  </c:pt>
                  <c:pt idx="59">
                    <c:v>60</c:v>
                  </c:pt>
                  <c:pt idx="60">
                    <c:v>61</c:v>
                  </c:pt>
                  <c:pt idx="61">
                    <c:v>62</c:v>
                  </c:pt>
                  <c:pt idx="62">
                    <c:v>63</c:v>
                  </c:pt>
                  <c:pt idx="63">
                    <c:v>64</c:v>
                  </c:pt>
                  <c:pt idx="64">
                    <c:v>65</c:v>
                  </c:pt>
                  <c:pt idx="65">
                    <c:v>66</c:v>
                  </c:pt>
                  <c:pt idx="66">
                    <c:v>67</c:v>
                  </c:pt>
                  <c:pt idx="67">
                    <c:v>68</c:v>
                  </c:pt>
                  <c:pt idx="68">
                    <c:v>69</c:v>
                  </c:pt>
                  <c:pt idx="69">
                    <c:v>70</c:v>
                  </c:pt>
                  <c:pt idx="70">
                    <c:v>71</c:v>
                  </c:pt>
                  <c:pt idx="71">
                    <c:v>72</c:v>
                  </c:pt>
                </c:lvl>
              </c:multiLvlStrCache>
            </c:multiLvlStrRef>
          </c:cat>
          <c:val>
            <c:numRef>
              <c:f>'Combined worked out forecast'!$E$2:$E$121</c:f>
              <c:numCache>
                <c:formatCode>0.00</c:formatCode>
                <c:ptCount val="120"/>
                <c:pt idx="0">
                  <c:v>212.75683060109287</c:v>
                </c:pt>
                <c:pt idx="1">
                  <c:v>217.78800592757244</c:v>
                </c:pt>
                <c:pt idx="2">
                  <c:v>217.78800592757244</c:v>
                </c:pt>
                <c:pt idx="3">
                  <c:v>220.30359359081223</c:v>
                </c:pt>
                <c:pt idx="4">
                  <c:v>222.81918125405204</c:v>
                </c:pt>
                <c:pt idx="5">
                  <c:v>225.33476891729183</c:v>
                </c:pt>
                <c:pt idx="6">
                  <c:v>227.85035658053161</c:v>
                </c:pt>
                <c:pt idx="7">
                  <c:v>230.36594424377139</c:v>
                </c:pt>
                <c:pt idx="8">
                  <c:v>232.88153190701118</c:v>
                </c:pt>
                <c:pt idx="9">
                  <c:v>235.39711957025096</c:v>
                </c:pt>
                <c:pt idx="10">
                  <c:v>237.91270723349075</c:v>
                </c:pt>
                <c:pt idx="11">
                  <c:v>240.42829489673053</c:v>
                </c:pt>
                <c:pt idx="12">
                  <c:v>242.94388255997035</c:v>
                </c:pt>
                <c:pt idx="13">
                  <c:v>245.45947022321013</c:v>
                </c:pt>
                <c:pt idx="14">
                  <c:v>247.97505788644992</c:v>
                </c:pt>
                <c:pt idx="15">
                  <c:v>250.4906455496897</c:v>
                </c:pt>
                <c:pt idx="16">
                  <c:v>253.00623321292949</c:v>
                </c:pt>
                <c:pt idx="17">
                  <c:v>255.52182087616927</c:v>
                </c:pt>
                <c:pt idx="18">
                  <c:v>258.03740853940906</c:v>
                </c:pt>
                <c:pt idx="19">
                  <c:v>260.55299620264884</c:v>
                </c:pt>
                <c:pt idx="20">
                  <c:v>263.06858386588863</c:v>
                </c:pt>
                <c:pt idx="21">
                  <c:v>265.58417152912841</c:v>
                </c:pt>
                <c:pt idx="22">
                  <c:v>268.0997591923682</c:v>
                </c:pt>
                <c:pt idx="23">
                  <c:v>270.61534685560798</c:v>
                </c:pt>
                <c:pt idx="24">
                  <c:v>273.13093451884777</c:v>
                </c:pt>
                <c:pt idx="25">
                  <c:v>275.64652218208755</c:v>
                </c:pt>
                <c:pt idx="26">
                  <c:v>278.16210984532734</c:v>
                </c:pt>
                <c:pt idx="27">
                  <c:v>280.67769750856712</c:v>
                </c:pt>
                <c:pt idx="28">
                  <c:v>283.19328517180691</c:v>
                </c:pt>
                <c:pt idx="29">
                  <c:v>285.70887283504675</c:v>
                </c:pt>
                <c:pt idx="30">
                  <c:v>288.22446049828653</c:v>
                </c:pt>
                <c:pt idx="31">
                  <c:v>290.74004816152632</c:v>
                </c:pt>
                <c:pt idx="32">
                  <c:v>293.2556358247661</c:v>
                </c:pt>
                <c:pt idx="33">
                  <c:v>295.77122348800589</c:v>
                </c:pt>
                <c:pt idx="34">
                  <c:v>298.28681115124567</c:v>
                </c:pt>
                <c:pt idx="35">
                  <c:v>300.80239881448546</c:v>
                </c:pt>
                <c:pt idx="36">
                  <c:v>303.31798647772524</c:v>
                </c:pt>
                <c:pt idx="37">
                  <c:v>305.83357414096503</c:v>
                </c:pt>
                <c:pt idx="38">
                  <c:v>308.34916180420481</c:v>
                </c:pt>
                <c:pt idx="39">
                  <c:v>310.8647494674446</c:v>
                </c:pt>
                <c:pt idx="40">
                  <c:v>313.38033713068438</c:v>
                </c:pt>
                <c:pt idx="41">
                  <c:v>315.89592479392417</c:v>
                </c:pt>
                <c:pt idx="42">
                  <c:v>318.41151245716395</c:v>
                </c:pt>
                <c:pt idx="43">
                  <c:v>320.92710012040379</c:v>
                </c:pt>
                <c:pt idx="44">
                  <c:v>323.44268778364358</c:v>
                </c:pt>
                <c:pt idx="45">
                  <c:v>325.95827544688336</c:v>
                </c:pt>
                <c:pt idx="46">
                  <c:v>328.47386311012315</c:v>
                </c:pt>
                <c:pt idx="47">
                  <c:v>330.98945077336293</c:v>
                </c:pt>
                <c:pt idx="48">
                  <c:v>333.50503843660272</c:v>
                </c:pt>
                <c:pt idx="49">
                  <c:v>336.0206260998425</c:v>
                </c:pt>
                <c:pt idx="50">
                  <c:v>338.53621376308229</c:v>
                </c:pt>
                <c:pt idx="51">
                  <c:v>341.05180142632207</c:v>
                </c:pt>
                <c:pt idx="52">
                  <c:v>343.56738908956186</c:v>
                </c:pt>
                <c:pt idx="53">
                  <c:v>346.08297675280164</c:v>
                </c:pt>
                <c:pt idx="54">
                  <c:v>348.59856441604143</c:v>
                </c:pt>
                <c:pt idx="55">
                  <c:v>351.11415207928121</c:v>
                </c:pt>
                <c:pt idx="56">
                  <c:v>353.629739742521</c:v>
                </c:pt>
                <c:pt idx="57">
                  <c:v>356.14532740576078</c:v>
                </c:pt>
                <c:pt idx="58">
                  <c:v>358.66091506900057</c:v>
                </c:pt>
                <c:pt idx="59">
                  <c:v>361.17650273224035</c:v>
                </c:pt>
                <c:pt idx="60">
                  <c:v>363.69209039548014</c:v>
                </c:pt>
                <c:pt idx="61">
                  <c:v>366.20767805871992</c:v>
                </c:pt>
                <c:pt idx="62">
                  <c:v>368.72326572195971</c:v>
                </c:pt>
                <c:pt idx="63">
                  <c:v>371.23885338519949</c:v>
                </c:pt>
                <c:pt idx="64">
                  <c:v>373.75444104843928</c:v>
                </c:pt>
                <c:pt idx="65">
                  <c:v>376.27002871167906</c:v>
                </c:pt>
                <c:pt idx="66">
                  <c:v>378.78561637491885</c:v>
                </c:pt>
                <c:pt idx="67">
                  <c:v>381.30120403815863</c:v>
                </c:pt>
                <c:pt idx="68">
                  <c:v>383.81679170139847</c:v>
                </c:pt>
                <c:pt idx="69">
                  <c:v>386.33237936463826</c:v>
                </c:pt>
                <c:pt idx="70">
                  <c:v>388.84796702787804</c:v>
                </c:pt>
                <c:pt idx="71">
                  <c:v>391.36355469111783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6F-42F1-B9C4-0BBD567F5E47}"/>
            </c:ext>
          </c:extLst>
        </c:ser>
        <c:ser>
          <c:idx val="2"/>
          <c:order val="2"/>
          <c:tx>
            <c:strRef>
              <c:f>'Combined worked out forecast'!$F$1</c:f>
              <c:strCache>
                <c:ptCount val="1"/>
                <c:pt idx="0">
                  <c:v>Seasonal Forecast with Tread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'Combined worked out forecast'!$A$2:$C$121</c:f>
              <c:multiLvlStrCache>
                <c:ptCount val="72"/>
                <c:lvl>
                  <c:pt idx="0">
                    <c:v>January</c:v>
                  </c:pt>
                  <c:pt idx="1">
                    <c:v>February </c:v>
                  </c:pt>
                  <c:pt idx="2">
                    <c:v>March</c:v>
                  </c:pt>
                  <c:pt idx="3">
                    <c:v>April</c:v>
                  </c:pt>
                  <c:pt idx="4">
                    <c:v>May</c:v>
                  </c:pt>
                  <c:pt idx="5">
                    <c:v>June</c:v>
                  </c:pt>
                  <c:pt idx="6">
                    <c:v>July</c:v>
                  </c:pt>
                  <c:pt idx="7">
                    <c:v>August</c:v>
                  </c:pt>
                  <c:pt idx="8">
                    <c:v>September</c:v>
                  </c:pt>
                  <c:pt idx="9">
                    <c:v>October</c:v>
                  </c:pt>
                  <c:pt idx="10">
                    <c:v>November</c:v>
                  </c:pt>
                  <c:pt idx="11">
                    <c:v>December</c:v>
                  </c:pt>
                  <c:pt idx="12">
                    <c:v>January</c:v>
                  </c:pt>
                  <c:pt idx="13">
                    <c:v>February </c:v>
                  </c:pt>
                  <c:pt idx="14">
                    <c:v>March</c:v>
                  </c:pt>
                  <c:pt idx="15">
                    <c:v>April</c:v>
                  </c:pt>
                  <c:pt idx="16">
                    <c:v>May</c:v>
                  </c:pt>
                  <c:pt idx="17">
                    <c:v>June</c:v>
                  </c:pt>
                  <c:pt idx="18">
                    <c:v>July</c:v>
                  </c:pt>
                  <c:pt idx="19">
                    <c:v>August</c:v>
                  </c:pt>
                  <c:pt idx="20">
                    <c:v>September</c:v>
                  </c:pt>
                  <c:pt idx="21">
                    <c:v>October</c:v>
                  </c:pt>
                  <c:pt idx="22">
                    <c:v>November</c:v>
                  </c:pt>
                  <c:pt idx="23">
                    <c:v>December</c:v>
                  </c:pt>
                  <c:pt idx="24">
                    <c:v>January</c:v>
                  </c:pt>
                  <c:pt idx="25">
                    <c:v>February </c:v>
                  </c:pt>
                  <c:pt idx="26">
                    <c:v>March</c:v>
                  </c:pt>
                  <c:pt idx="27">
                    <c:v>April</c:v>
                  </c:pt>
                  <c:pt idx="28">
                    <c:v>May</c:v>
                  </c:pt>
                  <c:pt idx="29">
                    <c:v>June</c:v>
                  </c:pt>
                  <c:pt idx="30">
                    <c:v>July</c:v>
                  </c:pt>
                  <c:pt idx="31">
                    <c:v>August</c:v>
                  </c:pt>
                  <c:pt idx="32">
                    <c:v>September</c:v>
                  </c:pt>
                  <c:pt idx="33">
                    <c:v>October</c:v>
                  </c:pt>
                  <c:pt idx="34">
                    <c:v>November</c:v>
                  </c:pt>
                  <c:pt idx="35">
                    <c:v>December</c:v>
                  </c:pt>
                  <c:pt idx="36">
                    <c:v>January</c:v>
                  </c:pt>
                  <c:pt idx="37">
                    <c:v>February </c:v>
                  </c:pt>
                  <c:pt idx="38">
                    <c:v>March</c:v>
                  </c:pt>
                  <c:pt idx="39">
                    <c:v>April</c:v>
                  </c:pt>
                  <c:pt idx="40">
                    <c:v>May</c:v>
                  </c:pt>
                  <c:pt idx="41">
                    <c:v>June</c:v>
                  </c:pt>
                  <c:pt idx="42">
                    <c:v>July</c:v>
                  </c:pt>
                  <c:pt idx="43">
                    <c:v>August</c:v>
                  </c:pt>
                  <c:pt idx="44">
                    <c:v>September</c:v>
                  </c:pt>
                  <c:pt idx="45">
                    <c:v>October</c:v>
                  </c:pt>
                  <c:pt idx="46">
                    <c:v>November</c:v>
                  </c:pt>
                  <c:pt idx="47">
                    <c:v>December</c:v>
                  </c:pt>
                  <c:pt idx="48">
                    <c:v>January</c:v>
                  </c:pt>
                  <c:pt idx="49">
                    <c:v>February </c:v>
                  </c:pt>
                  <c:pt idx="50">
                    <c:v>March</c:v>
                  </c:pt>
                  <c:pt idx="51">
                    <c:v>April</c:v>
                  </c:pt>
                  <c:pt idx="52">
                    <c:v>May</c:v>
                  </c:pt>
                  <c:pt idx="53">
                    <c:v>June</c:v>
                  </c:pt>
                  <c:pt idx="54">
                    <c:v>July</c:v>
                  </c:pt>
                  <c:pt idx="55">
                    <c:v>August</c:v>
                  </c:pt>
                  <c:pt idx="56">
                    <c:v>September</c:v>
                  </c:pt>
                  <c:pt idx="57">
                    <c:v>October</c:v>
                  </c:pt>
                  <c:pt idx="58">
                    <c:v>November</c:v>
                  </c:pt>
                  <c:pt idx="59">
                    <c:v>December</c:v>
                  </c:pt>
                  <c:pt idx="60">
                    <c:v>January</c:v>
                  </c:pt>
                  <c:pt idx="61">
                    <c:v>February </c:v>
                  </c:pt>
                  <c:pt idx="62">
                    <c:v>March</c:v>
                  </c:pt>
                  <c:pt idx="63">
                    <c:v>April</c:v>
                  </c:pt>
                  <c:pt idx="64">
                    <c:v>May</c:v>
                  </c:pt>
                  <c:pt idx="65">
                    <c:v>June</c:v>
                  </c:pt>
                  <c:pt idx="66">
                    <c:v>July</c:v>
                  </c:pt>
                  <c:pt idx="67">
                    <c:v>August</c:v>
                  </c:pt>
                  <c:pt idx="68">
                    <c:v>September</c:v>
                  </c:pt>
                  <c:pt idx="69">
                    <c:v>October</c:v>
                  </c:pt>
                  <c:pt idx="70">
                    <c:v>November</c:v>
                  </c:pt>
                  <c:pt idx="71">
                    <c:v>December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  <c:pt idx="24">
                    <c:v>2015</c:v>
                  </c:pt>
                  <c:pt idx="36">
                    <c:v>2016</c:v>
                  </c:pt>
                  <c:pt idx="48">
                    <c:v>2017</c:v>
                  </c:pt>
                  <c:pt idx="60">
                    <c:v>2018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53</c:v>
                  </c:pt>
                  <c:pt idx="53">
                    <c:v>54</c:v>
                  </c:pt>
                  <c:pt idx="54">
                    <c:v>55</c:v>
                  </c:pt>
                  <c:pt idx="55">
                    <c:v>56</c:v>
                  </c:pt>
                  <c:pt idx="56">
                    <c:v>57</c:v>
                  </c:pt>
                  <c:pt idx="57">
                    <c:v>58</c:v>
                  </c:pt>
                  <c:pt idx="58">
                    <c:v>59</c:v>
                  </c:pt>
                  <c:pt idx="59">
                    <c:v>60</c:v>
                  </c:pt>
                  <c:pt idx="60">
                    <c:v>61</c:v>
                  </c:pt>
                  <c:pt idx="61">
                    <c:v>62</c:v>
                  </c:pt>
                  <c:pt idx="62">
                    <c:v>63</c:v>
                  </c:pt>
                  <c:pt idx="63">
                    <c:v>64</c:v>
                  </c:pt>
                  <c:pt idx="64">
                    <c:v>65</c:v>
                  </c:pt>
                  <c:pt idx="65">
                    <c:v>66</c:v>
                  </c:pt>
                  <c:pt idx="66">
                    <c:v>67</c:v>
                  </c:pt>
                  <c:pt idx="67">
                    <c:v>68</c:v>
                  </c:pt>
                  <c:pt idx="68">
                    <c:v>69</c:v>
                  </c:pt>
                  <c:pt idx="69">
                    <c:v>70</c:v>
                  </c:pt>
                  <c:pt idx="70">
                    <c:v>71</c:v>
                  </c:pt>
                  <c:pt idx="71">
                    <c:v>72</c:v>
                  </c:pt>
                </c:lvl>
              </c:multiLvlStrCache>
            </c:multiLvlStrRef>
          </c:cat>
          <c:val>
            <c:numRef>
              <c:f>'Combined worked out forecast'!$F$2:$F$121</c:f>
              <c:numCache>
                <c:formatCode>0.00</c:formatCode>
                <c:ptCount val="120"/>
                <c:pt idx="0">
                  <c:v>207.14691068630043</c:v>
                </c:pt>
                <c:pt idx="1">
                  <c:v>321.63511527043283</c:v>
                </c:pt>
                <c:pt idx="2">
                  <c:v>210.37577619859363</c:v>
                </c:pt>
                <c:pt idx="3">
                  <c:v>212.95928747389235</c:v>
                </c:pt>
                <c:pt idx="4">
                  <c:v>158.70916708675193</c:v>
                </c:pt>
                <c:pt idx="5">
                  <c:v>186.88468464043024</c:v>
                </c:pt>
                <c:pt idx="6">
                  <c:v>210.09131496529915</c:v>
                </c:pt>
                <c:pt idx="7">
                  <c:v>263.30594626073997</c:v>
                </c:pt>
                <c:pt idx="8">
                  <c:v>222.84563362178631</c:v>
                </c:pt>
                <c:pt idx="9">
                  <c:v>224.59657801719618</c:v>
                </c:pt>
                <c:pt idx="10">
                  <c:v>223.18306697847268</c:v>
                </c:pt>
                <c:pt idx="11">
                  <c:v>279.16380947702623</c:v>
                </c:pt>
                <c:pt idx="12">
                  <c:v>236.53799786475449</c:v>
                </c:pt>
                <c:pt idx="13">
                  <c:v>362.50106916225974</c:v>
                </c:pt>
                <c:pt idx="14">
                  <c:v>239.5354374937528</c:v>
                </c:pt>
                <c:pt idx="15">
                  <c:v>242.13998748571467</c:v>
                </c:pt>
                <c:pt idx="16">
                  <c:v>180.21073551651574</c:v>
                </c:pt>
                <c:pt idx="17">
                  <c:v>211.92075746960725</c:v>
                </c:pt>
                <c:pt idx="18">
                  <c:v>237.92553711067831</c:v>
                </c:pt>
                <c:pt idx="19">
                  <c:v>297.80944158834529</c:v>
                </c:pt>
                <c:pt idx="20">
                  <c:v>251.73179160032419</c:v>
                </c:pt>
                <c:pt idx="21">
                  <c:v>253.39858112908132</c:v>
                </c:pt>
                <c:pt idx="22">
                  <c:v>251.50117960710483</c:v>
                </c:pt>
                <c:pt idx="23">
                  <c:v>314.21431143787407</c:v>
                </c:pt>
                <c:pt idx="24">
                  <c:v>265.92908504320849</c:v>
                </c:pt>
                <c:pt idx="25">
                  <c:v>407.08210977152532</c:v>
                </c:pt>
                <c:pt idx="26">
                  <c:v>268.69509878891188</c:v>
                </c:pt>
                <c:pt idx="27">
                  <c:v>271.32068749753694</c:v>
                </c:pt>
                <c:pt idx="28">
                  <c:v>201.71230394627952</c:v>
                </c:pt>
                <c:pt idx="29">
                  <c:v>236.9568302987843</c:v>
                </c:pt>
                <c:pt idx="30">
                  <c:v>265.75975925605746</c:v>
                </c:pt>
                <c:pt idx="31">
                  <c:v>332.31293691595062</c:v>
                </c:pt>
                <c:pt idx="32">
                  <c:v>280.61794957886207</c:v>
                </c:pt>
                <c:pt idx="33">
                  <c:v>282.20058424096652</c:v>
                </c:pt>
                <c:pt idx="34">
                  <c:v>279.81929223573701</c:v>
                </c:pt>
                <c:pt idx="35">
                  <c:v>349.26481339872191</c:v>
                </c:pt>
                <c:pt idx="36">
                  <c:v>295.32017222166257</c:v>
                </c:pt>
                <c:pt idx="37">
                  <c:v>451.66315038079102</c:v>
                </c:pt>
                <c:pt idx="38">
                  <c:v>297.85476008407102</c:v>
                </c:pt>
                <c:pt idx="39">
                  <c:v>300.50138750935923</c:v>
                </c:pt>
                <c:pt idx="40">
                  <c:v>223.21387237604333</c:v>
                </c:pt>
                <c:pt idx="41">
                  <c:v>261.99290312796131</c:v>
                </c:pt>
                <c:pt idx="42">
                  <c:v>293.59398140143662</c:v>
                </c:pt>
                <c:pt idx="43">
                  <c:v>366.81643224355599</c:v>
                </c:pt>
                <c:pt idx="44">
                  <c:v>309.50410755739995</c:v>
                </c:pt>
                <c:pt idx="45">
                  <c:v>311.00258735285172</c:v>
                </c:pt>
                <c:pt idx="46">
                  <c:v>308.13740486436922</c:v>
                </c:pt>
                <c:pt idx="47">
                  <c:v>384.31531535956981</c:v>
                </c:pt>
                <c:pt idx="48">
                  <c:v>324.7112594001166</c:v>
                </c:pt>
                <c:pt idx="49">
                  <c:v>496.24419099005667</c:v>
                </c:pt>
                <c:pt idx="50">
                  <c:v>327.01442137923016</c:v>
                </c:pt>
                <c:pt idx="51">
                  <c:v>329.68208752118159</c:v>
                </c:pt>
                <c:pt idx="52">
                  <c:v>244.71544080580713</c:v>
                </c:pt>
                <c:pt idx="53">
                  <c:v>287.02897595713836</c:v>
                </c:pt>
                <c:pt idx="54">
                  <c:v>321.42820354681584</c:v>
                </c:pt>
                <c:pt idx="55">
                  <c:v>401.31992757116126</c:v>
                </c:pt>
                <c:pt idx="56">
                  <c:v>338.39026553593777</c:v>
                </c:pt>
                <c:pt idx="57">
                  <c:v>339.80459046473686</c:v>
                </c:pt>
                <c:pt idx="58">
                  <c:v>336.45551749300137</c:v>
                </c:pt>
                <c:pt idx="59">
                  <c:v>419.36581732041759</c:v>
                </c:pt>
                <c:pt idx="60">
                  <c:v>354.10234657857063</c:v>
                </c:pt>
                <c:pt idx="61">
                  <c:v>540.82523159932225</c:v>
                </c:pt>
                <c:pt idx="62">
                  <c:v>356.17408267438924</c:v>
                </c:pt>
                <c:pt idx="63">
                  <c:v>358.86278753300383</c:v>
                </c:pt>
                <c:pt idx="64">
                  <c:v>266.21700923557091</c:v>
                </c:pt>
                <c:pt idx="65">
                  <c:v>312.06504878631534</c:v>
                </c:pt>
                <c:pt idx="66">
                  <c:v>349.26242569219494</c:v>
                </c:pt>
                <c:pt idx="67">
                  <c:v>435.82342289876652</c:v>
                </c:pt>
                <c:pt idx="68">
                  <c:v>367.27642351447565</c:v>
                </c:pt>
                <c:pt idx="69">
                  <c:v>368.60659357662206</c:v>
                </c:pt>
                <c:pt idx="70">
                  <c:v>364.77363012163352</c:v>
                </c:pt>
                <c:pt idx="71">
                  <c:v>454.41631928126549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6F-42F1-B9C4-0BBD567F5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44380928"/>
        <c:axId val="44382848"/>
      </c:lineChart>
      <c:catAx>
        <c:axId val="44380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Periods</a:t>
                </a:r>
              </a:p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82848"/>
        <c:crosses val="autoZero"/>
        <c:auto val="1"/>
        <c:lblAlgn val="ctr"/>
        <c:lblOffset val="100"/>
        <c:noMultiLvlLbl val="0"/>
      </c:catAx>
      <c:valAx>
        <c:axId val="44382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Demand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80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Times New Roman" pitchFamily="18" charset="0"/>
                <a:ea typeface="+mj-ea"/>
                <a:cs typeface="Times New Roman" pitchFamily="18" charset="0"/>
              </a:defRPr>
            </a:pPr>
            <a:r>
              <a:rPr lang="en-US" sz="1200">
                <a:latin typeface="Times New Roman" pitchFamily="18" charset="0"/>
                <a:cs typeface="Times New Roman" pitchFamily="18" charset="0"/>
              </a:rPr>
              <a:t>Automated Forecast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'Automated Forecast'!$B$1</c:f>
              <c:strCache>
                <c:ptCount val="1"/>
                <c:pt idx="0">
                  <c:v>Values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'Automated Forecast'!$B$2:$B$93</c:f>
              <c:numCache>
                <c:formatCode>General</c:formatCode>
                <c:ptCount val="92"/>
                <c:pt idx="0">
                  <c:v>211</c:v>
                </c:pt>
                <c:pt idx="1">
                  <c:v>338</c:v>
                </c:pt>
                <c:pt idx="2">
                  <c:v>191</c:v>
                </c:pt>
                <c:pt idx="3">
                  <c:v>192</c:v>
                </c:pt>
                <c:pt idx="4">
                  <c:v>138</c:v>
                </c:pt>
                <c:pt idx="5">
                  <c:v>148</c:v>
                </c:pt>
                <c:pt idx="6">
                  <c:v>205</c:v>
                </c:pt>
                <c:pt idx="7">
                  <c:v>244</c:v>
                </c:pt>
                <c:pt idx="8">
                  <c:v>164</c:v>
                </c:pt>
                <c:pt idx="9">
                  <c:v>200</c:v>
                </c:pt>
                <c:pt idx="10">
                  <c:v>205</c:v>
                </c:pt>
                <c:pt idx="11">
                  <c:v>229</c:v>
                </c:pt>
                <c:pt idx="12">
                  <c:v>244</c:v>
                </c:pt>
                <c:pt idx="13">
                  <c:v>403</c:v>
                </c:pt>
                <c:pt idx="14">
                  <c:v>213</c:v>
                </c:pt>
                <c:pt idx="15">
                  <c:v>244</c:v>
                </c:pt>
                <c:pt idx="16">
                  <c:v>253</c:v>
                </c:pt>
                <c:pt idx="17">
                  <c:v>195</c:v>
                </c:pt>
                <c:pt idx="18">
                  <c:v>231</c:v>
                </c:pt>
                <c:pt idx="19">
                  <c:v>327</c:v>
                </c:pt>
                <c:pt idx="20">
                  <c:v>337</c:v>
                </c:pt>
                <c:pt idx="21">
                  <c:v>247</c:v>
                </c:pt>
                <c:pt idx="22">
                  <c:v>234</c:v>
                </c:pt>
                <c:pt idx="23">
                  <c:v>438</c:v>
                </c:pt>
                <c:pt idx="24">
                  <c:v>291</c:v>
                </c:pt>
                <c:pt idx="25">
                  <c:v>386</c:v>
                </c:pt>
                <c:pt idx="26">
                  <c:v>335</c:v>
                </c:pt>
                <c:pt idx="27">
                  <c:v>278</c:v>
                </c:pt>
                <c:pt idx="28">
                  <c:v>159</c:v>
                </c:pt>
                <c:pt idx="29">
                  <c:v>209</c:v>
                </c:pt>
                <c:pt idx="30">
                  <c:v>205</c:v>
                </c:pt>
                <c:pt idx="31">
                  <c:v>364</c:v>
                </c:pt>
                <c:pt idx="32">
                  <c:v>263</c:v>
                </c:pt>
                <c:pt idx="33">
                  <c:v>280</c:v>
                </c:pt>
                <c:pt idx="34">
                  <c:v>282</c:v>
                </c:pt>
                <c:pt idx="35">
                  <c:v>273</c:v>
                </c:pt>
                <c:pt idx="36">
                  <c:v>323</c:v>
                </c:pt>
                <c:pt idx="37">
                  <c:v>470</c:v>
                </c:pt>
                <c:pt idx="38">
                  <c:v>327</c:v>
                </c:pt>
                <c:pt idx="39">
                  <c:v>327</c:v>
                </c:pt>
                <c:pt idx="40">
                  <c:v>211</c:v>
                </c:pt>
                <c:pt idx="41">
                  <c:v>342</c:v>
                </c:pt>
                <c:pt idx="42">
                  <c:v>288</c:v>
                </c:pt>
                <c:pt idx="43">
                  <c:v>374</c:v>
                </c:pt>
                <c:pt idx="44">
                  <c:v>304</c:v>
                </c:pt>
                <c:pt idx="45">
                  <c:v>337</c:v>
                </c:pt>
                <c:pt idx="46">
                  <c:v>304</c:v>
                </c:pt>
                <c:pt idx="47">
                  <c:v>357</c:v>
                </c:pt>
                <c:pt idx="48">
                  <c:v>328</c:v>
                </c:pt>
                <c:pt idx="49">
                  <c:v>522</c:v>
                </c:pt>
                <c:pt idx="50">
                  <c:v>320</c:v>
                </c:pt>
                <c:pt idx="51">
                  <c:v>346</c:v>
                </c:pt>
                <c:pt idx="52">
                  <c:v>261</c:v>
                </c:pt>
                <c:pt idx="53">
                  <c:v>296</c:v>
                </c:pt>
                <c:pt idx="54">
                  <c:v>394</c:v>
                </c:pt>
                <c:pt idx="55">
                  <c:v>331</c:v>
                </c:pt>
                <c:pt idx="56">
                  <c:v>305</c:v>
                </c:pt>
                <c:pt idx="57">
                  <c:v>305</c:v>
                </c:pt>
                <c:pt idx="58">
                  <c:v>321</c:v>
                </c:pt>
                <c:pt idx="59">
                  <c:v>369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111-41D0-A5DB-1ACB3144D0B3}"/>
            </c:ext>
          </c:extLst>
        </c:ser>
        <c:ser>
          <c:idx val="1"/>
          <c:order val="1"/>
          <c:tx>
            <c:strRef>
              <c:f>'Automated Forecast'!$C$1</c:f>
              <c:strCache>
                <c:ptCount val="1"/>
                <c:pt idx="0">
                  <c:v>Forecast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'Automated Forecast'!$A$2:$A$93</c:f>
              <c:numCache>
                <c:formatCode>General</c:formatCode>
                <c:ptCount val="9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</c:numCache>
            </c:numRef>
          </c:cat>
          <c:val>
            <c:numRef>
              <c:f>'Automated Forecast'!$C$2:$C$93</c:f>
              <c:numCache>
                <c:formatCode>General</c:formatCode>
                <c:ptCount val="92"/>
                <c:pt idx="59">
                  <c:v>369</c:v>
                </c:pt>
                <c:pt idx="60">
                  <c:v>366.89945762054191</c:v>
                </c:pt>
                <c:pt idx="61">
                  <c:v>501.36584833567264</c:v>
                </c:pt>
                <c:pt idx="62">
                  <c:v>374.37180687090074</c:v>
                </c:pt>
                <c:pt idx="63">
                  <c:v>365.65902403353277</c:v>
                </c:pt>
                <c:pt idx="64">
                  <c:v>290.3645182136608</c:v>
                </c:pt>
                <c:pt idx="65">
                  <c:v>299.5962246707486</c:v>
                </c:pt>
                <c:pt idx="66">
                  <c:v>329.11965228670567</c:v>
                </c:pt>
                <c:pt idx="67">
                  <c:v>426.06251978017042</c:v>
                </c:pt>
                <c:pt idx="68">
                  <c:v>368.32961448420781</c:v>
                </c:pt>
                <c:pt idx="69">
                  <c:v>355.38184829572185</c:v>
                </c:pt>
                <c:pt idx="70">
                  <c:v>354.84415197312507</c:v>
                </c:pt>
                <c:pt idx="71">
                  <c:v>426.31981759669554</c:v>
                </c:pt>
                <c:pt idx="72">
                  <c:v>398.2125816294141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111-41D0-A5DB-1ACB3144D0B3}"/>
            </c:ext>
          </c:extLst>
        </c:ser>
        <c:ser>
          <c:idx val="2"/>
          <c:order val="2"/>
          <c:tx>
            <c:strRef>
              <c:f>'Automated Forecast'!$D$1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'Automated Forecast'!$A$2:$A$93</c:f>
              <c:numCache>
                <c:formatCode>General</c:formatCode>
                <c:ptCount val="9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</c:numCache>
            </c:numRef>
          </c:cat>
          <c:val>
            <c:numRef>
              <c:f>'Automated Forecast'!$D$2:$D$93</c:f>
              <c:numCache>
                <c:formatCode>General</c:formatCode>
                <c:ptCount val="92"/>
                <c:pt idx="59" formatCode="0.00">
                  <c:v>369</c:v>
                </c:pt>
                <c:pt idx="60" formatCode="0.00">
                  <c:v>289.52152852052996</c:v>
                </c:pt>
                <c:pt idx="61" formatCode="0.00">
                  <c:v>423.36640101865635</c:v>
                </c:pt>
                <c:pt idx="62" formatCode="0.00">
                  <c:v>295.74604503413991</c:v>
                </c:pt>
                <c:pt idx="63" formatCode="0.00">
                  <c:v>286.40218953676901</c:v>
                </c:pt>
                <c:pt idx="64" formatCode="0.00">
                  <c:v>210.47189072803519</c:v>
                </c:pt>
                <c:pt idx="65" formatCode="0.00">
                  <c:v>219.06312131922334</c:v>
                </c:pt>
                <c:pt idx="66" formatCode="0.00">
                  <c:v>247.94142727687461</c:v>
                </c:pt>
                <c:pt idx="67" formatCode="0.00">
                  <c:v>344.23456403030025</c:v>
                </c:pt>
                <c:pt idx="68" formatCode="0.00">
                  <c:v>285.84735524330739</c:v>
                </c:pt>
                <c:pt idx="69" formatCode="0.00">
                  <c:v>272.24074875839449</c:v>
                </c:pt>
                <c:pt idx="70" formatCode="0.00">
                  <c:v>271.03971088991904</c:v>
                </c:pt>
                <c:pt idx="71" formatCode="0.00">
                  <c:v>341.84756888062759</c:v>
                </c:pt>
                <c:pt idx="72" formatCode="0.00">
                  <c:v>313.05835522303272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111-41D0-A5DB-1ACB3144D0B3}"/>
            </c:ext>
          </c:extLst>
        </c:ser>
        <c:ser>
          <c:idx val="3"/>
          <c:order val="3"/>
          <c:tx>
            <c:strRef>
              <c:f>'Automated Forecast'!$E$1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'Automated Forecast'!$A$2:$A$93</c:f>
              <c:numCache>
                <c:formatCode>General</c:formatCode>
                <c:ptCount val="9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</c:numCache>
            </c:numRef>
          </c:cat>
          <c:val>
            <c:numRef>
              <c:f>'Automated Forecast'!$E$2:$E$93</c:f>
              <c:numCache>
                <c:formatCode>General</c:formatCode>
                <c:ptCount val="92"/>
                <c:pt idx="59" formatCode="0.00">
                  <c:v>369</c:v>
                </c:pt>
                <c:pt idx="60" formatCode="0.00">
                  <c:v>444.27738672055386</c:v>
                </c:pt>
                <c:pt idx="61" formatCode="0.00">
                  <c:v>579.36529565268893</c:v>
                </c:pt>
                <c:pt idx="62" formatCode="0.00">
                  <c:v>452.99756870766157</c:v>
                </c:pt>
                <c:pt idx="63" formatCode="0.00">
                  <c:v>444.91585853029653</c:v>
                </c:pt>
                <c:pt idx="64" formatCode="0.00">
                  <c:v>370.25714569928641</c:v>
                </c:pt>
                <c:pt idx="65" formatCode="0.00">
                  <c:v>380.12932802227385</c:v>
                </c:pt>
                <c:pt idx="66" formatCode="0.00">
                  <c:v>410.29787729653674</c:v>
                </c:pt>
                <c:pt idx="67" formatCode="0.00">
                  <c:v>507.89047553004059</c:v>
                </c:pt>
                <c:pt idx="68" formatCode="0.00">
                  <c:v>450.81187372510823</c:v>
                </c:pt>
                <c:pt idx="69" formatCode="0.00">
                  <c:v>438.52294783304922</c:v>
                </c:pt>
                <c:pt idx="70" formatCode="0.00">
                  <c:v>438.64859305633109</c:v>
                </c:pt>
                <c:pt idx="71" formatCode="0.00">
                  <c:v>510.7920663127635</c:v>
                </c:pt>
                <c:pt idx="72" formatCode="0.00">
                  <c:v>483.36680803579549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111-41D0-A5DB-1ACB3144D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88224"/>
        <c:axId val="43190144"/>
      </c:lineChart>
      <c:catAx>
        <c:axId val="4318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Timene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90144"/>
        <c:crosses val="autoZero"/>
        <c:auto val="1"/>
        <c:lblAlgn val="ctr"/>
        <c:lblOffset val="100"/>
        <c:noMultiLvlLbl val="0"/>
      </c:catAx>
      <c:valAx>
        <c:axId val="43190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Demand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8822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504263</xdr:colOff>
      <xdr:row>3</xdr:row>
      <xdr:rowOff>189096</xdr:rowOff>
    </xdr:from>
    <xdr:to>
      <xdr:col>17</xdr:col>
      <xdr:colOff>558052</xdr:colOff>
      <xdr:row>18</xdr:row>
      <xdr:rowOff>74796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73704DD6-631E-4159-A2E3-5C124FA697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560295</xdr:colOff>
      <xdr:row>24</xdr:row>
      <xdr:rowOff>72276</xdr:rowOff>
    </xdr:from>
    <xdr:to>
      <xdr:col>26</xdr:col>
      <xdr:colOff>515471</xdr:colOff>
      <xdr:row>53</xdr:row>
      <xdr:rowOff>179293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374848D4-0186-4873-A505-C1A5255CD5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11</xdr:row>
      <xdr:rowOff>52387</xdr:rowOff>
    </xdr:from>
    <xdr:to>
      <xdr:col>15</xdr:col>
      <xdr:colOff>428625</xdr:colOff>
      <xdr:row>31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D5DCE715-E1CF-4CEB-9C40-6F5BDA564B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E93" totalsRowShown="0" headerRowDxfId="5" dataDxfId="4">
  <autoFilter ref="A1:E93"/>
  <tableColumns count="5">
    <tableColumn id="1" name="Timeline" dataDxfId="10"/>
    <tableColumn id="2" name="Values" dataDxfId="9"/>
    <tableColumn id="3" name="Forecast" dataDxfId="8">
      <calculatedColumnFormula>_xlfn.FORECAST.ETS(A2,$B$2:$B$61,$A$2:$A$61,1,1)</calculatedColumnFormula>
    </tableColumn>
    <tableColumn id="4" name="Lower Confidence Bound" dataDxfId="7">
      <calculatedColumnFormula>C2-_xlfn.FORECAST.ETS.CONFINT(A2,$B$2:$B$61,$A$2:$A$61,0.95,1,1)</calculatedColumnFormula>
    </tableColumn>
    <tableColumn id="5" name="Upper Confidence Bound" dataDxfId="6">
      <calculatedColumnFormula>C2+_xlfn.FORECAST.ETS.CONFINT(A2,$B$2:$B$61,$A$2:$A$61,0.95,1,1)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G1:H8" totalsRowShown="0" headerRowDxfId="1" dataDxfId="0">
  <autoFilter ref="G1:H8"/>
  <tableColumns count="2">
    <tableColumn id="1" name="Statistic" dataDxfId="3"/>
    <tableColumn id="2" name="Valu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zoomScale="85" zoomScaleNormal="85" workbookViewId="0">
      <selection activeCell="J21" sqref="J21"/>
    </sheetView>
  </sheetViews>
  <sheetFormatPr defaultRowHeight="15.75" x14ac:dyDescent="0.25"/>
  <cols>
    <col min="1" max="2" width="9.140625" style="1"/>
    <col min="3" max="3" width="12.7109375" style="1" customWidth="1"/>
    <col min="4" max="4" width="14.28515625" style="1" customWidth="1"/>
    <col min="5" max="5" width="19.28515625" style="4" customWidth="1"/>
    <col min="6" max="6" width="27" style="1" customWidth="1"/>
    <col min="7" max="9" width="9.140625" style="1"/>
    <col min="10" max="10" width="16.5703125" style="1" customWidth="1"/>
    <col min="11" max="11" width="9.140625" style="1"/>
    <col min="12" max="12" width="12.7109375" style="1" customWidth="1"/>
    <col min="13" max="16384" width="9.140625" style="1"/>
  </cols>
  <sheetData>
    <row r="1" spans="1:10" x14ac:dyDescent="0.25">
      <c r="A1" s="1" t="s">
        <v>28</v>
      </c>
      <c r="B1" s="1" t="s">
        <v>0</v>
      </c>
      <c r="C1" s="1" t="s">
        <v>1</v>
      </c>
      <c r="D1" s="1" t="s">
        <v>29</v>
      </c>
      <c r="E1" s="4" t="s">
        <v>32</v>
      </c>
      <c r="F1" s="1" t="s">
        <v>34</v>
      </c>
      <c r="I1" s="5" t="s">
        <v>30</v>
      </c>
      <c r="J1" s="1">
        <f xml:space="preserve"> INTERCEPT(Demand, Periods)</f>
        <v>210.24124293785309</v>
      </c>
    </row>
    <row r="2" spans="1:10" x14ac:dyDescent="0.25">
      <c r="A2" s="1">
        <v>1</v>
      </c>
      <c r="B2" s="1">
        <v>2013</v>
      </c>
      <c r="C2" s="6" t="s">
        <v>2</v>
      </c>
      <c r="D2" s="1">
        <v>211</v>
      </c>
      <c r="E2" s="4">
        <f>J1+J2*A2</f>
        <v>212.75683060109287</v>
      </c>
      <c r="F2" s="4">
        <f t="shared" ref="F2:F33" si="0">VLOOKUP(C2,Sindex,2,FALSE)*E2</f>
        <v>207.14691068630043</v>
      </c>
      <c r="I2" s="1" t="s">
        <v>31</v>
      </c>
      <c r="J2" s="1">
        <f xml:space="preserve"> SLOPE(Demand, Periods)</f>
        <v>2.515587663239788</v>
      </c>
    </row>
    <row r="3" spans="1:10" x14ac:dyDescent="0.25">
      <c r="A3" s="1">
        <v>2</v>
      </c>
      <c r="C3" s="6" t="s">
        <v>3</v>
      </c>
      <c r="D3" s="1">
        <v>338</v>
      </c>
      <c r="E3" s="4">
        <f>J1+J2*A4</f>
        <v>217.78800592757244</v>
      </c>
      <c r="F3" s="4">
        <f t="shared" si="0"/>
        <v>321.63511527043283</v>
      </c>
    </row>
    <row r="4" spans="1:10" x14ac:dyDescent="0.25">
      <c r="A4" s="1">
        <v>3</v>
      </c>
      <c r="C4" s="6" t="s">
        <v>4</v>
      </c>
      <c r="D4" s="1">
        <v>191</v>
      </c>
      <c r="E4" s="4">
        <f>J1+J2*A4</f>
        <v>217.78800592757244</v>
      </c>
      <c r="F4" s="4">
        <f t="shared" si="0"/>
        <v>210.37577619859363</v>
      </c>
      <c r="I4" s="1" t="s">
        <v>1</v>
      </c>
      <c r="J4" s="1" t="s">
        <v>33</v>
      </c>
    </row>
    <row r="5" spans="1:10" x14ac:dyDescent="0.25">
      <c r="A5" s="1">
        <v>4</v>
      </c>
      <c r="C5" s="6" t="s">
        <v>5</v>
      </c>
      <c r="D5" s="1">
        <v>192</v>
      </c>
      <c r="E5" s="4">
        <f>J1+J2*A5</f>
        <v>220.30359359081223</v>
      </c>
      <c r="F5" s="4">
        <f t="shared" si="0"/>
        <v>212.95928747389235</v>
      </c>
      <c r="I5" s="1" t="s">
        <v>2</v>
      </c>
      <c r="J5" s="1">
        <f t="shared" ref="J5:J16" si="1">AVERAGEIF(Month,I5,Demand)/AVERAGE(Demand)</f>
        <v>0.97363224532466019</v>
      </c>
    </row>
    <row r="6" spans="1:10" x14ac:dyDescent="0.25">
      <c r="A6" s="1">
        <v>5</v>
      </c>
      <c r="C6" s="6" t="s">
        <v>6</v>
      </c>
      <c r="D6" s="1">
        <v>138</v>
      </c>
      <c r="E6" s="4">
        <f>J1+J2*A6</f>
        <v>222.81918125405204</v>
      </c>
      <c r="F6" s="4">
        <f t="shared" si="0"/>
        <v>158.70916708675193</v>
      </c>
      <c r="I6" s="1" t="s">
        <v>3</v>
      </c>
      <c r="J6" s="1">
        <f t="shared" si="1"/>
        <v>1.4768265768381927</v>
      </c>
    </row>
    <row r="7" spans="1:10" x14ac:dyDescent="0.25">
      <c r="A7" s="1">
        <v>6</v>
      </c>
      <c r="C7" s="6" t="s">
        <v>7</v>
      </c>
      <c r="D7" s="1">
        <v>148</v>
      </c>
      <c r="E7" s="4">
        <f>J1+J2*A7</f>
        <v>225.33476891729183</v>
      </c>
      <c r="F7" s="4">
        <f t="shared" si="0"/>
        <v>186.88468464043024</v>
      </c>
      <c r="I7" s="1" t="s">
        <v>4</v>
      </c>
      <c r="J7" s="1">
        <f t="shared" si="1"/>
        <v>0.96596584969218269</v>
      </c>
    </row>
    <row r="8" spans="1:10" x14ac:dyDescent="0.25">
      <c r="A8" s="1">
        <v>7</v>
      </c>
      <c r="C8" s="6" t="s">
        <v>8</v>
      </c>
      <c r="D8" s="1">
        <v>205</v>
      </c>
      <c r="E8" s="4">
        <f>J1+J2*A8</f>
        <v>227.85035658053161</v>
      </c>
      <c r="F8" s="4">
        <f t="shared" si="0"/>
        <v>210.09131496529915</v>
      </c>
      <c r="I8" s="1" t="s">
        <v>5</v>
      </c>
      <c r="J8" s="1">
        <f t="shared" si="1"/>
        <v>0.96666279474968053</v>
      </c>
    </row>
    <row r="9" spans="1:10" x14ac:dyDescent="0.25">
      <c r="A9" s="1">
        <v>8</v>
      </c>
      <c r="C9" s="6" t="s">
        <v>9</v>
      </c>
      <c r="D9" s="1">
        <v>244</v>
      </c>
      <c r="E9" s="4">
        <f>J1+J2*A9</f>
        <v>230.36594424377139</v>
      </c>
      <c r="F9" s="4">
        <f t="shared" si="0"/>
        <v>263.30594626073997</v>
      </c>
      <c r="I9" s="1" t="s">
        <v>6</v>
      </c>
      <c r="J9" s="1">
        <f t="shared" si="1"/>
        <v>0.71227784876292266</v>
      </c>
    </row>
    <row r="10" spans="1:10" x14ac:dyDescent="0.25">
      <c r="A10" s="1">
        <v>9</v>
      </c>
      <c r="C10" s="6" t="s">
        <v>10</v>
      </c>
      <c r="D10" s="1">
        <v>164</v>
      </c>
      <c r="E10" s="4">
        <f>J1+J2*A10</f>
        <v>232.88153190701118</v>
      </c>
      <c r="F10" s="4">
        <f t="shared" si="0"/>
        <v>222.84563362178631</v>
      </c>
      <c r="I10" s="1" t="s">
        <v>7</v>
      </c>
      <c r="J10" s="1">
        <f t="shared" si="1"/>
        <v>0.82936461842258113</v>
      </c>
    </row>
    <row r="11" spans="1:10" x14ac:dyDescent="0.25">
      <c r="A11" s="1">
        <v>10</v>
      </c>
      <c r="C11" s="6" t="s">
        <v>11</v>
      </c>
      <c r="D11" s="1">
        <v>200</v>
      </c>
      <c r="E11" s="4">
        <f>J1+J2*A11</f>
        <v>235.39711957025096</v>
      </c>
      <c r="F11" s="4">
        <f t="shared" si="0"/>
        <v>224.59657801719618</v>
      </c>
      <c r="I11" s="1" t="s">
        <v>8</v>
      </c>
      <c r="J11" s="1">
        <f t="shared" si="1"/>
        <v>0.92205831106981084</v>
      </c>
    </row>
    <row r="12" spans="1:10" x14ac:dyDescent="0.25">
      <c r="A12" s="1">
        <v>11</v>
      </c>
      <c r="C12" s="6" t="s">
        <v>12</v>
      </c>
      <c r="D12" s="1">
        <v>205</v>
      </c>
      <c r="E12" s="4">
        <f>J1+J2*A12</f>
        <v>237.91270723349075</v>
      </c>
      <c r="F12" s="4">
        <f t="shared" si="0"/>
        <v>223.18306697847268</v>
      </c>
      <c r="I12" s="1" t="s">
        <v>9</v>
      </c>
      <c r="J12" s="1">
        <f t="shared" si="1"/>
        <v>1.1429898942966663</v>
      </c>
    </row>
    <row r="13" spans="1:10" x14ac:dyDescent="0.25">
      <c r="A13" s="1">
        <v>12</v>
      </c>
      <c r="C13" s="6" t="s">
        <v>13</v>
      </c>
      <c r="D13" s="1">
        <v>229</v>
      </c>
      <c r="E13" s="4">
        <f>J1+J2*A13</f>
        <v>240.42829489673053</v>
      </c>
      <c r="F13" s="4">
        <f t="shared" si="0"/>
        <v>279.16380947702623</v>
      </c>
      <c r="I13" s="1" t="s">
        <v>10</v>
      </c>
      <c r="J13" s="1">
        <f t="shared" si="1"/>
        <v>0.95690556394470916</v>
      </c>
    </row>
    <row r="14" spans="1:10" x14ac:dyDescent="0.25">
      <c r="A14" s="1">
        <v>13</v>
      </c>
      <c r="B14" s="1">
        <v>2014</v>
      </c>
      <c r="C14" s="6" t="s">
        <v>2</v>
      </c>
      <c r="D14" s="1">
        <v>244</v>
      </c>
      <c r="E14" s="4">
        <f>J1+J2*A14</f>
        <v>242.94388255997035</v>
      </c>
      <c r="F14" s="4">
        <f t="shared" si="0"/>
        <v>236.53799786475449</v>
      </c>
      <c r="I14" s="1" t="s">
        <v>11</v>
      </c>
      <c r="J14" s="1">
        <f t="shared" si="1"/>
        <v>0.95411778371471734</v>
      </c>
    </row>
    <row r="15" spans="1:10" x14ac:dyDescent="0.25">
      <c r="A15" s="1">
        <v>14</v>
      </c>
      <c r="C15" s="6" t="s">
        <v>3</v>
      </c>
      <c r="D15" s="1">
        <v>403</v>
      </c>
      <c r="E15" s="4">
        <f>J1+J2*A15</f>
        <v>245.45947022321013</v>
      </c>
      <c r="F15" s="4">
        <f t="shared" si="0"/>
        <v>362.50106916225974</v>
      </c>
      <c r="I15" s="1" t="s">
        <v>12</v>
      </c>
      <c r="J15" s="1">
        <f t="shared" si="1"/>
        <v>0.93808804739226392</v>
      </c>
    </row>
    <row r="16" spans="1:10" x14ac:dyDescent="0.25">
      <c r="A16" s="1">
        <v>15</v>
      </c>
      <c r="C16" s="6" t="s">
        <v>4</v>
      </c>
      <c r="D16" s="1">
        <v>213</v>
      </c>
      <c r="E16" s="4">
        <f>J1+J2*A16</f>
        <v>247.97505788644992</v>
      </c>
      <c r="F16" s="4">
        <f t="shared" si="0"/>
        <v>239.5354374937528</v>
      </c>
      <c r="I16" s="1" t="s">
        <v>13</v>
      </c>
      <c r="J16" s="1">
        <f t="shared" si="1"/>
        <v>1.1611104657916136</v>
      </c>
    </row>
    <row r="17" spans="1:6" x14ac:dyDescent="0.25">
      <c r="A17" s="1">
        <v>16</v>
      </c>
      <c r="C17" s="6" t="s">
        <v>5</v>
      </c>
      <c r="D17" s="1">
        <v>244</v>
      </c>
      <c r="E17" s="4">
        <f>J1+J2*A17</f>
        <v>250.4906455496897</v>
      </c>
      <c r="F17" s="4">
        <f t="shared" si="0"/>
        <v>242.13998748571467</v>
      </c>
    </row>
    <row r="18" spans="1:6" x14ac:dyDescent="0.25">
      <c r="A18" s="1">
        <v>17</v>
      </c>
      <c r="C18" s="6" t="s">
        <v>6</v>
      </c>
      <c r="D18" s="1">
        <v>253</v>
      </c>
      <c r="E18" s="4">
        <f>J1+J2*A18</f>
        <v>253.00623321292949</v>
      </c>
      <c r="F18" s="4">
        <f t="shared" si="0"/>
        <v>180.21073551651574</v>
      </c>
    </row>
    <row r="19" spans="1:6" x14ac:dyDescent="0.25">
      <c r="A19" s="1">
        <v>18</v>
      </c>
      <c r="C19" s="6" t="s">
        <v>7</v>
      </c>
      <c r="D19" s="1">
        <v>195</v>
      </c>
      <c r="E19" s="4">
        <f>J1+J2*A19</f>
        <v>255.52182087616927</v>
      </c>
      <c r="F19" s="4">
        <f t="shared" si="0"/>
        <v>211.92075746960725</v>
      </c>
    </row>
    <row r="20" spans="1:6" x14ac:dyDescent="0.25">
      <c r="A20" s="1">
        <v>19</v>
      </c>
      <c r="C20" s="6" t="s">
        <v>8</v>
      </c>
      <c r="D20" s="1">
        <v>231</v>
      </c>
      <c r="E20" s="4">
        <f>J1+J2*A20</f>
        <v>258.03740853940906</v>
      </c>
      <c r="F20" s="4">
        <f t="shared" si="0"/>
        <v>237.92553711067831</v>
      </c>
    </row>
    <row r="21" spans="1:6" x14ac:dyDescent="0.25">
      <c r="A21" s="1">
        <v>20</v>
      </c>
      <c r="C21" s="6" t="s">
        <v>9</v>
      </c>
      <c r="D21" s="1">
        <v>327</v>
      </c>
      <c r="E21" s="4">
        <f>J1+J2*A21</f>
        <v>260.55299620264884</v>
      </c>
      <c r="F21" s="4">
        <f t="shared" si="0"/>
        <v>297.80944158834529</v>
      </c>
    </row>
    <row r="22" spans="1:6" x14ac:dyDescent="0.25">
      <c r="A22" s="1">
        <v>21</v>
      </c>
      <c r="C22" s="6" t="s">
        <v>10</v>
      </c>
      <c r="D22" s="1">
        <v>337</v>
      </c>
      <c r="E22" s="4">
        <f>J1+J2*A22</f>
        <v>263.06858386588863</v>
      </c>
      <c r="F22" s="4">
        <f t="shared" si="0"/>
        <v>251.73179160032419</v>
      </c>
    </row>
    <row r="23" spans="1:6" x14ac:dyDescent="0.25">
      <c r="A23" s="1">
        <v>22</v>
      </c>
      <c r="C23" s="6" t="s">
        <v>11</v>
      </c>
      <c r="D23" s="1">
        <v>247</v>
      </c>
      <c r="E23" s="4">
        <f>J1+J2*A23</f>
        <v>265.58417152912841</v>
      </c>
      <c r="F23" s="4">
        <f t="shared" si="0"/>
        <v>253.39858112908132</v>
      </c>
    </row>
    <row r="24" spans="1:6" x14ac:dyDescent="0.25">
      <c r="A24" s="1">
        <v>23</v>
      </c>
      <c r="C24" s="6" t="s">
        <v>12</v>
      </c>
      <c r="D24" s="1">
        <v>234</v>
      </c>
      <c r="E24" s="4">
        <f>J1+J2*A24</f>
        <v>268.0997591923682</v>
      </c>
      <c r="F24" s="4">
        <f t="shared" si="0"/>
        <v>251.50117960710483</v>
      </c>
    </row>
    <row r="25" spans="1:6" x14ac:dyDescent="0.25">
      <c r="A25" s="1">
        <v>24</v>
      </c>
      <c r="C25" s="6" t="s">
        <v>13</v>
      </c>
      <c r="D25" s="1">
        <v>438</v>
      </c>
      <c r="E25" s="4">
        <f>J1+J2*A25</f>
        <v>270.61534685560798</v>
      </c>
      <c r="F25" s="4">
        <f t="shared" si="0"/>
        <v>314.21431143787407</v>
      </c>
    </row>
    <row r="26" spans="1:6" x14ac:dyDescent="0.25">
      <c r="A26" s="1">
        <v>25</v>
      </c>
      <c r="B26" s="1">
        <v>2015</v>
      </c>
      <c r="C26" s="6" t="s">
        <v>2</v>
      </c>
      <c r="D26" s="1">
        <v>291</v>
      </c>
      <c r="E26" s="4">
        <f>J1+J2*A26</f>
        <v>273.13093451884777</v>
      </c>
      <c r="F26" s="4">
        <f t="shared" si="0"/>
        <v>265.92908504320849</v>
      </c>
    </row>
    <row r="27" spans="1:6" x14ac:dyDescent="0.25">
      <c r="A27" s="1">
        <v>26</v>
      </c>
      <c r="C27" s="6" t="s">
        <v>3</v>
      </c>
      <c r="D27" s="1">
        <v>386</v>
      </c>
      <c r="E27" s="4">
        <f>J1+J2*A27</f>
        <v>275.64652218208755</v>
      </c>
      <c r="F27" s="4">
        <f t="shared" si="0"/>
        <v>407.08210977152532</v>
      </c>
    </row>
    <row r="28" spans="1:6" x14ac:dyDescent="0.25">
      <c r="A28" s="1">
        <v>27</v>
      </c>
      <c r="C28" s="6" t="s">
        <v>4</v>
      </c>
      <c r="D28" s="1">
        <v>335</v>
      </c>
      <c r="E28" s="4">
        <f>J1+J2*A28</f>
        <v>278.16210984532734</v>
      </c>
      <c r="F28" s="4">
        <f t="shared" si="0"/>
        <v>268.69509878891188</v>
      </c>
    </row>
    <row r="29" spans="1:6" x14ac:dyDescent="0.25">
      <c r="A29" s="1">
        <v>28</v>
      </c>
      <c r="C29" s="6" t="s">
        <v>5</v>
      </c>
      <c r="D29" s="1">
        <v>278</v>
      </c>
      <c r="E29" s="4">
        <f>J1+J2*A29</f>
        <v>280.67769750856712</v>
      </c>
      <c r="F29" s="4">
        <f t="shared" si="0"/>
        <v>271.32068749753694</v>
      </c>
    </row>
    <row r="30" spans="1:6" x14ac:dyDescent="0.25">
      <c r="A30" s="1">
        <v>29</v>
      </c>
      <c r="C30" s="6" t="s">
        <v>6</v>
      </c>
      <c r="D30" s="1">
        <v>159</v>
      </c>
      <c r="E30" s="4">
        <f>J1+J2*A30</f>
        <v>283.19328517180691</v>
      </c>
      <c r="F30" s="4">
        <f t="shared" si="0"/>
        <v>201.71230394627952</v>
      </c>
    </row>
    <row r="31" spans="1:6" x14ac:dyDescent="0.25">
      <c r="A31" s="1">
        <v>30</v>
      </c>
      <c r="C31" s="6" t="s">
        <v>7</v>
      </c>
      <c r="D31" s="1">
        <v>209</v>
      </c>
      <c r="E31" s="4">
        <f>J1+J2*A31</f>
        <v>285.70887283504675</v>
      </c>
      <c r="F31" s="4">
        <f t="shared" si="0"/>
        <v>236.9568302987843</v>
      </c>
    </row>
    <row r="32" spans="1:6" x14ac:dyDescent="0.25">
      <c r="A32" s="1">
        <v>31</v>
      </c>
      <c r="C32" s="6" t="s">
        <v>8</v>
      </c>
      <c r="D32" s="1">
        <v>205</v>
      </c>
      <c r="E32" s="4">
        <f>J1+J2*A32</f>
        <v>288.22446049828653</v>
      </c>
      <c r="F32" s="4">
        <f t="shared" si="0"/>
        <v>265.75975925605746</v>
      </c>
    </row>
    <row r="33" spans="1:6" x14ac:dyDescent="0.25">
      <c r="A33" s="1">
        <v>32</v>
      </c>
      <c r="C33" s="6" t="s">
        <v>9</v>
      </c>
      <c r="D33" s="1">
        <v>364</v>
      </c>
      <c r="E33" s="4">
        <f>J1+J2*A33</f>
        <v>290.74004816152632</v>
      </c>
      <c r="F33" s="4">
        <f t="shared" si="0"/>
        <v>332.31293691595062</v>
      </c>
    </row>
    <row r="34" spans="1:6" x14ac:dyDescent="0.25">
      <c r="A34" s="1">
        <v>33</v>
      </c>
      <c r="C34" s="6" t="s">
        <v>10</v>
      </c>
      <c r="D34" s="1">
        <v>263</v>
      </c>
      <c r="E34" s="4">
        <f>J1+J2*A34</f>
        <v>293.2556358247661</v>
      </c>
      <c r="F34" s="4">
        <f t="shared" ref="F34:F65" si="2">VLOOKUP(C34,Sindex,2,FALSE)*E34</f>
        <v>280.61794957886207</v>
      </c>
    </row>
    <row r="35" spans="1:6" x14ac:dyDescent="0.25">
      <c r="A35" s="1">
        <v>34</v>
      </c>
      <c r="C35" s="6" t="s">
        <v>11</v>
      </c>
      <c r="D35" s="1">
        <v>280</v>
      </c>
      <c r="E35" s="4">
        <f>J1+J2*A35</f>
        <v>295.77122348800589</v>
      </c>
      <c r="F35" s="4">
        <f t="shared" si="2"/>
        <v>282.20058424096652</v>
      </c>
    </row>
    <row r="36" spans="1:6" x14ac:dyDescent="0.25">
      <c r="A36" s="1">
        <v>35</v>
      </c>
      <c r="C36" s="6" t="s">
        <v>12</v>
      </c>
      <c r="D36" s="1">
        <v>282</v>
      </c>
      <c r="E36" s="4">
        <f>J1+J2*A36</f>
        <v>298.28681115124567</v>
      </c>
      <c r="F36" s="4">
        <f t="shared" si="2"/>
        <v>279.81929223573701</v>
      </c>
    </row>
    <row r="37" spans="1:6" x14ac:dyDescent="0.25">
      <c r="A37" s="1">
        <v>36</v>
      </c>
      <c r="C37" s="6" t="s">
        <v>13</v>
      </c>
      <c r="D37" s="1">
        <v>273</v>
      </c>
      <c r="E37" s="4">
        <f>J1+J2*A37</f>
        <v>300.80239881448546</v>
      </c>
      <c r="F37" s="4">
        <f t="shared" si="2"/>
        <v>349.26481339872191</v>
      </c>
    </row>
    <row r="38" spans="1:6" x14ac:dyDescent="0.25">
      <c r="A38" s="1">
        <v>37</v>
      </c>
      <c r="B38" s="1">
        <v>2016</v>
      </c>
      <c r="C38" s="6" t="s">
        <v>2</v>
      </c>
      <c r="D38" s="1">
        <v>323</v>
      </c>
      <c r="E38" s="4">
        <f>J1+J2*A38</f>
        <v>303.31798647772524</v>
      </c>
      <c r="F38" s="4">
        <f t="shared" si="2"/>
        <v>295.32017222166257</v>
      </c>
    </row>
    <row r="39" spans="1:6" x14ac:dyDescent="0.25">
      <c r="A39" s="1">
        <v>38</v>
      </c>
      <c r="C39" s="6" t="s">
        <v>3</v>
      </c>
      <c r="D39" s="1">
        <v>470</v>
      </c>
      <c r="E39" s="4">
        <f>J1+J2*A39</f>
        <v>305.83357414096503</v>
      </c>
      <c r="F39" s="4">
        <f t="shared" si="2"/>
        <v>451.66315038079102</v>
      </c>
    </row>
    <row r="40" spans="1:6" x14ac:dyDescent="0.25">
      <c r="A40" s="1">
        <v>39</v>
      </c>
      <c r="C40" s="6" t="s">
        <v>4</v>
      </c>
      <c r="D40" s="1">
        <v>327</v>
      </c>
      <c r="E40" s="4">
        <f>J1+J2*A40</f>
        <v>308.34916180420481</v>
      </c>
      <c r="F40" s="4">
        <f t="shared" si="2"/>
        <v>297.85476008407102</v>
      </c>
    </row>
    <row r="41" spans="1:6" x14ac:dyDescent="0.25">
      <c r="A41" s="1">
        <v>40</v>
      </c>
      <c r="C41" s="6" t="s">
        <v>5</v>
      </c>
      <c r="D41" s="1">
        <v>327</v>
      </c>
      <c r="E41" s="4">
        <f>J1+J2*A41</f>
        <v>310.8647494674446</v>
      </c>
      <c r="F41" s="4">
        <f t="shared" si="2"/>
        <v>300.50138750935923</v>
      </c>
    </row>
    <row r="42" spans="1:6" x14ac:dyDescent="0.25">
      <c r="A42" s="1">
        <v>41</v>
      </c>
      <c r="C42" s="6" t="s">
        <v>6</v>
      </c>
      <c r="D42" s="1">
        <v>211</v>
      </c>
      <c r="E42" s="4">
        <f>J1+J2*A42</f>
        <v>313.38033713068438</v>
      </c>
      <c r="F42" s="4">
        <f t="shared" si="2"/>
        <v>223.21387237604333</v>
      </c>
    </row>
    <row r="43" spans="1:6" x14ac:dyDescent="0.25">
      <c r="A43" s="1">
        <v>42</v>
      </c>
      <c r="C43" s="6" t="s">
        <v>7</v>
      </c>
      <c r="D43" s="1">
        <v>342</v>
      </c>
      <c r="E43" s="4">
        <f>J1+J2*A43</f>
        <v>315.89592479392417</v>
      </c>
      <c r="F43" s="4">
        <f t="shared" si="2"/>
        <v>261.99290312796131</v>
      </c>
    </row>
    <row r="44" spans="1:6" x14ac:dyDescent="0.25">
      <c r="A44" s="1">
        <v>43</v>
      </c>
      <c r="C44" s="6" t="s">
        <v>8</v>
      </c>
      <c r="D44" s="1">
        <v>288</v>
      </c>
      <c r="E44" s="4">
        <f>J1+J2*A44</f>
        <v>318.41151245716395</v>
      </c>
      <c r="F44" s="4">
        <f t="shared" si="2"/>
        <v>293.59398140143662</v>
      </c>
    </row>
    <row r="45" spans="1:6" x14ac:dyDescent="0.25">
      <c r="A45" s="1">
        <v>44</v>
      </c>
      <c r="C45" s="6" t="s">
        <v>9</v>
      </c>
      <c r="D45" s="1">
        <v>374</v>
      </c>
      <c r="E45" s="4">
        <f>J1+J2*A45</f>
        <v>320.92710012040379</v>
      </c>
      <c r="F45" s="4">
        <f t="shared" si="2"/>
        <v>366.81643224355599</v>
      </c>
    </row>
    <row r="46" spans="1:6" x14ac:dyDescent="0.25">
      <c r="A46" s="1">
        <v>45</v>
      </c>
      <c r="C46" s="6" t="s">
        <v>10</v>
      </c>
      <c r="D46" s="1">
        <v>304</v>
      </c>
      <c r="E46" s="4">
        <f>J1+J2*A46</f>
        <v>323.44268778364358</v>
      </c>
      <c r="F46" s="4">
        <f t="shared" si="2"/>
        <v>309.50410755739995</v>
      </c>
    </row>
    <row r="47" spans="1:6" x14ac:dyDescent="0.25">
      <c r="A47" s="1">
        <v>46</v>
      </c>
      <c r="C47" s="6" t="s">
        <v>11</v>
      </c>
      <c r="D47" s="1">
        <v>337</v>
      </c>
      <c r="E47" s="4">
        <f>J1+J2*A47</f>
        <v>325.95827544688336</v>
      </c>
      <c r="F47" s="4">
        <f t="shared" si="2"/>
        <v>311.00258735285172</v>
      </c>
    </row>
    <row r="48" spans="1:6" x14ac:dyDescent="0.25">
      <c r="A48" s="1">
        <v>47</v>
      </c>
      <c r="C48" s="6" t="s">
        <v>12</v>
      </c>
      <c r="D48" s="1">
        <v>304</v>
      </c>
      <c r="E48" s="4">
        <f>J1+J2*A48</f>
        <v>328.47386311012315</v>
      </c>
      <c r="F48" s="4">
        <f t="shared" si="2"/>
        <v>308.13740486436922</v>
      </c>
    </row>
    <row r="49" spans="1:6" x14ac:dyDescent="0.25">
      <c r="A49" s="1">
        <v>48</v>
      </c>
      <c r="C49" s="6" t="s">
        <v>13</v>
      </c>
      <c r="D49" s="1">
        <v>357</v>
      </c>
      <c r="E49" s="4">
        <f>J1+J2*A49</f>
        <v>330.98945077336293</v>
      </c>
      <c r="F49" s="4">
        <f t="shared" si="2"/>
        <v>384.31531535956981</v>
      </c>
    </row>
    <row r="50" spans="1:6" x14ac:dyDescent="0.25">
      <c r="A50" s="1">
        <v>49</v>
      </c>
      <c r="B50" s="1">
        <v>2017</v>
      </c>
      <c r="C50" s="6" t="s">
        <v>2</v>
      </c>
      <c r="D50" s="1">
        <v>328</v>
      </c>
      <c r="E50" s="4">
        <f>J1+J2*A50</f>
        <v>333.50503843660272</v>
      </c>
      <c r="F50" s="4">
        <f t="shared" si="2"/>
        <v>324.7112594001166</v>
      </c>
    </row>
    <row r="51" spans="1:6" x14ac:dyDescent="0.25">
      <c r="A51" s="1">
        <v>50</v>
      </c>
      <c r="C51" s="6" t="s">
        <v>3</v>
      </c>
      <c r="D51" s="1">
        <v>522</v>
      </c>
      <c r="E51" s="4">
        <f>J1+J2*A51</f>
        <v>336.0206260998425</v>
      </c>
      <c r="F51" s="4">
        <f t="shared" si="2"/>
        <v>496.24419099005667</v>
      </c>
    </row>
    <row r="52" spans="1:6" x14ac:dyDescent="0.25">
      <c r="A52" s="1">
        <v>51</v>
      </c>
      <c r="C52" s="6" t="s">
        <v>4</v>
      </c>
      <c r="D52" s="1">
        <v>320</v>
      </c>
      <c r="E52" s="4">
        <f>J1+J2*A52</f>
        <v>338.53621376308229</v>
      </c>
      <c r="F52" s="4">
        <f t="shared" si="2"/>
        <v>327.01442137923016</v>
      </c>
    </row>
    <row r="53" spans="1:6" x14ac:dyDescent="0.25">
      <c r="A53" s="1">
        <v>52</v>
      </c>
      <c r="C53" s="6" t="s">
        <v>5</v>
      </c>
      <c r="D53" s="1">
        <v>346</v>
      </c>
      <c r="E53" s="4">
        <f>J1+J2*A53</f>
        <v>341.05180142632207</v>
      </c>
      <c r="F53" s="4">
        <f t="shared" si="2"/>
        <v>329.68208752118159</v>
      </c>
    </row>
    <row r="54" spans="1:6" x14ac:dyDescent="0.25">
      <c r="A54" s="1">
        <v>53</v>
      </c>
      <c r="C54" s="6" t="s">
        <v>6</v>
      </c>
      <c r="D54" s="1">
        <v>261</v>
      </c>
      <c r="E54" s="4">
        <f>J1+J2*A54</f>
        <v>343.56738908956186</v>
      </c>
      <c r="F54" s="4">
        <f t="shared" si="2"/>
        <v>244.71544080580713</v>
      </c>
    </row>
    <row r="55" spans="1:6" x14ac:dyDescent="0.25">
      <c r="A55" s="1">
        <v>54</v>
      </c>
      <c r="C55" s="6" t="s">
        <v>7</v>
      </c>
      <c r="D55" s="1">
        <v>296</v>
      </c>
      <c r="E55" s="4">
        <f>J1+J2*A55</f>
        <v>346.08297675280164</v>
      </c>
      <c r="F55" s="4">
        <f t="shared" si="2"/>
        <v>287.02897595713836</v>
      </c>
    </row>
    <row r="56" spans="1:6" x14ac:dyDescent="0.25">
      <c r="A56" s="1">
        <v>55</v>
      </c>
      <c r="C56" s="6" t="s">
        <v>8</v>
      </c>
      <c r="D56" s="1">
        <v>394</v>
      </c>
      <c r="E56" s="4">
        <f>J1+J2*A56</f>
        <v>348.59856441604143</v>
      </c>
      <c r="F56" s="4">
        <f t="shared" si="2"/>
        <v>321.42820354681584</v>
      </c>
    </row>
    <row r="57" spans="1:6" x14ac:dyDescent="0.25">
      <c r="A57" s="1">
        <v>56</v>
      </c>
      <c r="C57" s="6" t="s">
        <v>9</v>
      </c>
      <c r="D57" s="1">
        <v>331</v>
      </c>
      <c r="E57" s="4">
        <f>J1+J2*A57</f>
        <v>351.11415207928121</v>
      </c>
      <c r="F57" s="4">
        <f t="shared" si="2"/>
        <v>401.31992757116126</v>
      </c>
    </row>
    <row r="58" spans="1:6" x14ac:dyDescent="0.25">
      <c r="A58" s="1">
        <v>57</v>
      </c>
      <c r="C58" s="6" t="s">
        <v>10</v>
      </c>
      <c r="D58" s="1">
        <v>305</v>
      </c>
      <c r="E58" s="4">
        <f>J1+J2*A58</f>
        <v>353.629739742521</v>
      </c>
      <c r="F58" s="4">
        <f t="shared" si="2"/>
        <v>338.39026553593777</v>
      </c>
    </row>
    <row r="59" spans="1:6" x14ac:dyDescent="0.25">
      <c r="A59" s="1">
        <v>58</v>
      </c>
      <c r="C59" s="6" t="s">
        <v>11</v>
      </c>
      <c r="D59" s="1">
        <v>305</v>
      </c>
      <c r="E59" s="4">
        <f>J1+J2*A59</f>
        <v>356.14532740576078</v>
      </c>
      <c r="F59" s="4">
        <f t="shared" si="2"/>
        <v>339.80459046473686</v>
      </c>
    </row>
    <row r="60" spans="1:6" x14ac:dyDescent="0.25">
      <c r="A60" s="1">
        <v>59</v>
      </c>
      <c r="C60" s="6" t="s">
        <v>12</v>
      </c>
      <c r="D60" s="1">
        <v>321</v>
      </c>
      <c r="E60" s="4">
        <f>J1+J2*A60</f>
        <v>358.66091506900057</v>
      </c>
      <c r="F60" s="4">
        <f t="shared" si="2"/>
        <v>336.45551749300137</v>
      </c>
    </row>
    <row r="61" spans="1:6" x14ac:dyDescent="0.25">
      <c r="A61" s="1">
        <v>60</v>
      </c>
      <c r="C61" s="6" t="s">
        <v>13</v>
      </c>
      <c r="D61" s="1">
        <v>369</v>
      </c>
      <c r="E61" s="4">
        <f>J1+J2*A61</f>
        <v>361.17650273224035</v>
      </c>
      <c r="F61" s="4">
        <f t="shared" si="2"/>
        <v>419.36581732041759</v>
      </c>
    </row>
    <row r="62" spans="1:6" x14ac:dyDescent="0.25">
      <c r="A62" s="1">
        <v>61</v>
      </c>
      <c r="B62" s="1">
        <v>2018</v>
      </c>
      <c r="C62" s="6" t="s">
        <v>2</v>
      </c>
      <c r="E62" s="4">
        <f>J1+J2*A62</f>
        <v>363.69209039548014</v>
      </c>
      <c r="F62" s="4">
        <f t="shared" si="2"/>
        <v>354.10234657857063</v>
      </c>
    </row>
    <row r="63" spans="1:6" x14ac:dyDescent="0.25">
      <c r="A63" s="1">
        <v>62</v>
      </c>
      <c r="C63" s="6" t="s">
        <v>3</v>
      </c>
      <c r="E63" s="4">
        <f>J1+J2*A63</f>
        <v>366.20767805871992</v>
      </c>
      <c r="F63" s="4">
        <f t="shared" si="2"/>
        <v>540.82523159932225</v>
      </c>
    </row>
    <row r="64" spans="1:6" x14ac:dyDescent="0.25">
      <c r="A64" s="1">
        <v>63</v>
      </c>
      <c r="C64" s="6" t="s">
        <v>4</v>
      </c>
      <c r="E64" s="4">
        <f>J1+J2*A64</f>
        <v>368.72326572195971</v>
      </c>
      <c r="F64" s="4">
        <f t="shared" si="2"/>
        <v>356.17408267438924</v>
      </c>
    </row>
    <row r="65" spans="1:6" x14ac:dyDescent="0.25">
      <c r="A65" s="1">
        <v>64</v>
      </c>
      <c r="C65" s="6" t="s">
        <v>5</v>
      </c>
      <c r="E65" s="4">
        <f>J1+J2*A65</f>
        <v>371.23885338519949</v>
      </c>
      <c r="F65" s="4">
        <f t="shared" si="2"/>
        <v>358.86278753300383</v>
      </c>
    </row>
    <row r="66" spans="1:6" x14ac:dyDescent="0.25">
      <c r="A66" s="1">
        <v>65</v>
      </c>
      <c r="C66" s="6" t="s">
        <v>6</v>
      </c>
      <c r="E66" s="4">
        <f>J1+J2*A66</f>
        <v>373.75444104843928</v>
      </c>
      <c r="F66" s="4">
        <f t="shared" ref="F66:F97" si="3">VLOOKUP(C66,Sindex,2,FALSE)*E66</f>
        <v>266.21700923557091</v>
      </c>
    </row>
    <row r="67" spans="1:6" x14ac:dyDescent="0.25">
      <c r="A67" s="1">
        <v>66</v>
      </c>
      <c r="C67" s="6" t="s">
        <v>7</v>
      </c>
      <c r="E67" s="4">
        <f>J1+J2*A67</f>
        <v>376.27002871167906</v>
      </c>
      <c r="F67" s="4">
        <f t="shared" si="3"/>
        <v>312.06504878631534</v>
      </c>
    </row>
    <row r="68" spans="1:6" x14ac:dyDescent="0.25">
      <c r="A68" s="1">
        <v>67</v>
      </c>
      <c r="C68" s="6" t="s">
        <v>8</v>
      </c>
      <c r="E68" s="4">
        <f>J1+J2*A68</f>
        <v>378.78561637491885</v>
      </c>
      <c r="F68" s="4">
        <f t="shared" si="3"/>
        <v>349.26242569219494</v>
      </c>
    </row>
    <row r="69" spans="1:6" x14ac:dyDescent="0.25">
      <c r="A69" s="1">
        <v>68</v>
      </c>
      <c r="C69" s="6" t="s">
        <v>9</v>
      </c>
      <c r="E69" s="4">
        <f>J1+J2*A69</f>
        <v>381.30120403815863</v>
      </c>
      <c r="F69" s="4">
        <f t="shared" si="3"/>
        <v>435.82342289876652</v>
      </c>
    </row>
    <row r="70" spans="1:6" x14ac:dyDescent="0.25">
      <c r="A70" s="1">
        <v>69</v>
      </c>
      <c r="C70" s="6" t="s">
        <v>10</v>
      </c>
      <c r="E70" s="4">
        <f>J1+J2*A70</f>
        <v>383.81679170139847</v>
      </c>
      <c r="F70" s="4">
        <f t="shared" si="3"/>
        <v>367.27642351447565</v>
      </c>
    </row>
    <row r="71" spans="1:6" x14ac:dyDescent="0.25">
      <c r="A71" s="1">
        <v>70</v>
      </c>
      <c r="C71" s="6" t="s">
        <v>11</v>
      </c>
      <c r="E71" s="4">
        <f>J1+J2*A71</f>
        <v>386.33237936463826</v>
      </c>
      <c r="F71" s="4">
        <f t="shared" si="3"/>
        <v>368.60659357662206</v>
      </c>
    </row>
    <row r="72" spans="1:6" x14ac:dyDescent="0.25">
      <c r="A72" s="1">
        <v>71</v>
      </c>
      <c r="C72" s="6" t="s">
        <v>12</v>
      </c>
      <c r="E72" s="4">
        <f>J1+J2*A72</f>
        <v>388.84796702787804</v>
      </c>
      <c r="F72" s="4">
        <f t="shared" si="3"/>
        <v>364.77363012163352</v>
      </c>
    </row>
    <row r="73" spans="1:6" x14ac:dyDescent="0.25">
      <c r="A73" s="1">
        <v>72</v>
      </c>
      <c r="C73" s="6" t="s">
        <v>13</v>
      </c>
      <c r="E73" s="4">
        <f>J1+J2*A73</f>
        <v>391.36355469111783</v>
      </c>
      <c r="F73" s="4">
        <f t="shared" si="3"/>
        <v>454.41631928126549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D11" sqref="D11"/>
    </sheetView>
  </sheetViews>
  <sheetFormatPr defaultRowHeight="15.75" x14ac:dyDescent="0.25"/>
  <cols>
    <col min="1" max="1" width="11" style="1" customWidth="1"/>
    <col min="2" max="2" width="9.140625" style="1"/>
    <col min="3" max="3" width="10.5703125" style="1" customWidth="1"/>
    <col min="4" max="4" width="25.28515625" style="1" customWidth="1"/>
    <col min="5" max="5" width="25.42578125" style="1" customWidth="1"/>
    <col min="6" max="6" width="9.140625" style="1"/>
    <col min="7" max="7" width="10.140625" style="1" customWidth="1"/>
    <col min="8" max="8" width="8.28515625" style="1" customWidth="1"/>
    <col min="9" max="16384" width="9.140625" style="1"/>
  </cols>
  <sheetData>
    <row r="1" spans="1:8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G1" s="1" t="s">
        <v>19</v>
      </c>
      <c r="H1" s="1" t="s">
        <v>20</v>
      </c>
    </row>
    <row r="2" spans="1:8" x14ac:dyDescent="0.25">
      <c r="A2" s="2">
        <v>1</v>
      </c>
      <c r="B2" s="2">
        <v>211</v>
      </c>
      <c r="G2" s="1" t="s">
        <v>21</v>
      </c>
      <c r="H2" s="3">
        <f>_xlfn.FORECAST.ETS.STAT($B$2:$B$61,$A$2:$A$61,1,1,1)</f>
        <v>0.126</v>
      </c>
    </row>
    <row r="3" spans="1:8" x14ac:dyDescent="0.25">
      <c r="A3" s="2">
        <v>2</v>
      </c>
      <c r="B3" s="2">
        <v>338</v>
      </c>
      <c r="G3" s="1" t="s">
        <v>22</v>
      </c>
      <c r="H3" s="3">
        <f>_xlfn.FORECAST.ETS.STAT($B$2:$B$61,$A$2:$A$61,2,1,1)</f>
        <v>1E-3</v>
      </c>
    </row>
    <row r="4" spans="1:8" x14ac:dyDescent="0.25">
      <c r="A4" s="2">
        <v>3</v>
      </c>
      <c r="B4" s="2">
        <v>191</v>
      </c>
      <c r="G4" s="1" t="s">
        <v>23</v>
      </c>
      <c r="H4" s="3">
        <f>_xlfn.FORECAST.ETS.STAT($B$2:$B$61,$A$2:$A$61,3,1,1)</f>
        <v>1E-3</v>
      </c>
    </row>
    <row r="5" spans="1:8" x14ac:dyDescent="0.25">
      <c r="A5" s="2">
        <v>4</v>
      </c>
      <c r="B5" s="2">
        <v>192</v>
      </c>
      <c r="G5" s="1" t="s">
        <v>24</v>
      </c>
      <c r="H5" s="3">
        <f>_xlfn.FORECAST.ETS.STAT($B$2:$B$61,$A$2:$A$61,4,1,1)</f>
        <v>0.43965081261741712</v>
      </c>
    </row>
    <row r="6" spans="1:8" x14ac:dyDescent="0.25">
      <c r="A6" s="2">
        <v>5</v>
      </c>
      <c r="B6" s="2">
        <v>138</v>
      </c>
      <c r="G6" s="1" t="s">
        <v>25</v>
      </c>
      <c r="H6" s="3">
        <f>_xlfn.FORECAST.ETS.STAT($B$2:$B$61,$A$2:$A$61,5,1,1)</f>
        <v>8.6160101460389271E-2</v>
      </c>
    </row>
    <row r="7" spans="1:8" x14ac:dyDescent="0.25">
      <c r="A7" s="2">
        <v>6</v>
      </c>
      <c r="B7" s="2">
        <v>148</v>
      </c>
      <c r="G7" s="1" t="s">
        <v>26</v>
      </c>
      <c r="H7" s="3">
        <f>_xlfn.FORECAST.ETS.STAT($B$2:$B$61,$A$2:$A$61,6,1,1)</f>
        <v>28.916462018436977</v>
      </c>
    </row>
    <row r="8" spans="1:8" x14ac:dyDescent="0.25">
      <c r="A8" s="2">
        <v>7</v>
      </c>
      <c r="B8" s="2">
        <v>205</v>
      </c>
      <c r="G8" s="1" t="s">
        <v>27</v>
      </c>
      <c r="H8" s="3">
        <f>_xlfn.FORECAST.ETS.STAT($B$2:$B$61,$A$2:$A$61,7,1,1)</f>
        <v>38.645231352472045</v>
      </c>
    </row>
    <row r="9" spans="1:8" x14ac:dyDescent="0.25">
      <c r="A9" s="2">
        <v>8</v>
      </c>
      <c r="B9" s="2">
        <v>244</v>
      </c>
    </row>
    <row r="10" spans="1:8" x14ac:dyDescent="0.25">
      <c r="A10" s="2">
        <v>9</v>
      </c>
      <c r="B10" s="2">
        <v>164</v>
      </c>
    </row>
    <row r="11" spans="1:8" x14ac:dyDescent="0.25">
      <c r="A11" s="2">
        <v>10</v>
      </c>
      <c r="B11" s="2">
        <v>200</v>
      </c>
    </row>
    <row r="12" spans="1:8" x14ac:dyDescent="0.25">
      <c r="A12" s="2">
        <v>11</v>
      </c>
      <c r="B12" s="2">
        <v>205</v>
      </c>
    </row>
    <row r="13" spans="1:8" x14ac:dyDescent="0.25">
      <c r="A13" s="2">
        <v>12</v>
      </c>
      <c r="B13" s="2">
        <v>229</v>
      </c>
    </row>
    <row r="14" spans="1:8" x14ac:dyDescent="0.25">
      <c r="A14" s="2">
        <v>13</v>
      </c>
      <c r="B14" s="2">
        <v>244</v>
      </c>
    </row>
    <row r="15" spans="1:8" x14ac:dyDescent="0.25">
      <c r="A15" s="2">
        <v>14</v>
      </c>
      <c r="B15" s="2">
        <v>403</v>
      </c>
    </row>
    <row r="16" spans="1:8" x14ac:dyDescent="0.25">
      <c r="A16" s="2">
        <v>15</v>
      </c>
      <c r="B16" s="2">
        <v>213</v>
      </c>
    </row>
    <row r="17" spans="1:2" x14ac:dyDescent="0.25">
      <c r="A17" s="2">
        <v>16</v>
      </c>
      <c r="B17" s="2">
        <v>244</v>
      </c>
    </row>
    <row r="18" spans="1:2" x14ac:dyDescent="0.25">
      <c r="A18" s="2">
        <v>17</v>
      </c>
      <c r="B18" s="2">
        <v>253</v>
      </c>
    </row>
    <row r="19" spans="1:2" x14ac:dyDescent="0.25">
      <c r="A19" s="2">
        <v>18</v>
      </c>
      <c r="B19" s="2">
        <v>195</v>
      </c>
    </row>
    <row r="20" spans="1:2" x14ac:dyDescent="0.25">
      <c r="A20" s="2">
        <v>19</v>
      </c>
      <c r="B20" s="2">
        <v>231</v>
      </c>
    </row>
    <row r="21" spans="1:2" x14ac:dyDescent="0.25">
      <c r="A21" s="2">
        <v>20</v>
      </c>
      <c r="B21" s="2">
        <v>327</v>
      </c>
    </row>
    <row r="22" spans="1:2" x14ac:dyDescent="0.25">
      <c r="A22" s="2">
        <v>21</v>
      </c>
      <c r="B22" s="2">
        <v>337</v>
      </c>
    </row>
    <row r="23" spans="1:2" x14ac:dyDescent="0.25">
      <c r="A23" s="2">
        <v>22</v>
      </c>
      <c r="B23" s="2">
        <v>247</v>
      </c>
    </row>
    <row r="24" spans="1:2" x14ac:dyDescent="0.25">
      <c r="A24" s="2">
        <v>23</v>
      </c>
      <c r="B24" s="2">
        <v>234</v>
      </c>
    </row>
    <row r="25" spans="1:2" x14ac:dyDescent="0.25">
      <c r="A25" s="2">
        <v>24</v>
      </c>
      <c r="B25" s="2">
        <v>438</v>
      </c>
    </row>
    <row r="26" spans="1:2" x14ac:dyDescent="0.25">
      <c r="A26" s="2">
        <v>25</v>
      </c>
      <c r="B26" s="2">
        <v>291</v>
      </c>
    </row>
    <row r="27" spans="1:2" x14ac:dyDescent="0.25">
      <c r="A27" s="2">
        <v>26</v>
      </c>
      <c r="B27" s="2">
        <v>386</v>
      </c>
    </row>
    <row r="28" spans="1:2" x14ac:dyDescent="0.25">
      <c r="A28" s="2">
        <v>27</v>
      </c>
      <c r="B28" s="2">
        <v>335</v>
      </c>
    </row>
    <row r="29" spans="1:2" x14ac:dyDescent="0.25">
      <c r="A29" s="2">
        <v>28</v>
      </c>
      <c r="B29" s="2">
        <v>278</v>
      </c>
    </row>
    <row r="30" spans="1:2" x14ac:dyDescent="0.25">
      <c r="A30" s="2">
        <v>29</v>
      </c>
      <c r="B30" s="2">
        <v>159</v>
      </c>
    </row>
    <row r="31" spans="1:2" x14ac:dyDescent="0.25">
      <c r="A31" s="2">
        <v>30</v>
      </c>
      <c r="B31" s="2">
        <v>209</v>
      </c>
    </row>
    <row r="32" spans="1:2" x14ac:dyDescent="0.25">
      <c r="A32" s="2">
        <v>31</v>
      </c>
      <c r="B32" s="2">
        <v>205</v>
      </c>
    </row>
    <row r="33" spans="1:2" x14ac:dyDescent="0.25">
      <c r="A33" s="2">
        <v>32</v>
      </c>
      <c r="B33" s="2">
        <v>364</v>
      </c>
    </row>
    <row r="34" spans="1:2" x14ac:dyDescent="0.25">
      <c r="A34" s="2">
        <v>33</v>
      </c>
      <c r="B34" s="2">
        <v>263</v>
      </c>
    </row>
    <row r="35" spans="1:2" x14ac:dyDescent="0.25">
      <c r="A35" s="2">
        <v>34</v>
      </c>
      <c r="B35" s="2">
        <v>280</v>
      </c>
    </row>
    <row r="36" spans="1:2" x14ac:dyDescent="0.25">
      <c r="A36" s="2">
        <v>35</v>
      </c>
      <c r="B36" s="2">
        <v>282</v>
      </c>
    </row>
    <row r="37" spans="1:2" x14ac:dyDescent="0.25">
      <c r="A37" s="2">
        <v>36</v>
      </c>
      <c r="B37" s="2">
        <v>273</v>
      </c>
    </row>
    <row r="38" spans="1:2" x14ac:dyDescent="0.25">
      <c r="A38" s="2">
        <v>37</v>
      </c>
      <c r="B38" s="2">
        <v>323</v>
      </c>
    </row>
    <row r="39" spans="1:2" x14ac:dyDescent="0.25">
      <c r="A39" s="2">
        <v>38</v>
      </c>
      <c r="B39" s="2">
        <v>470</v>
      </c>
    </row>
    <row r="40" spans="1:2" x14ac:dyDescent="0.25">
      <c r="A40" s="2">
        <v>39</v>
      </c>
      <c r="B40" s="2">
        <v>327</v>
      </c>
    </row>
    <row r="41" spans="1:2" x14ac:dyDescent="0.25">
      <c r="A41" s="2">
        <v>40</v>
      </c>
      <c r="B41" s="2">
        <v>327</v>
      </c>
    </row>
    <row r="42" spans="1:2" x14ac:dyDescent="0.25">
      <c r="A42" s="2">
        <v>41</v>
      </c>
      <c r="B42" s="2">
        <v>211</v>
      </c>
    </row>
    <row r="43" spans="1:2" x14ac:dyDescent="0.25">
      <c r="A43" s="2">
        <v>42</v>
      </c>
      <c r="B43" s="2">
        <v>342</v>
      </c>
    </row>
    <row r="44" spans="1:2" x14ac:dyDescent="0.25">
      <c r="A44" s="2">
        <v>43</v>
      </c>
      <c r="B44" s="2">
        <v>288</v>
      </c>
    </row>
    <row r="45" spans="1:2" x14ac:dyDescent="0.25">
      <c r="A45" s="2">
        <v>44</v>
      </c>
      <c r="B45" s="2">
        <v>374</v>
      </c>
    </row>
    <row r="46" spans="1:2" x14ac:dyDescent="0.25">
      <c r="A46" s="2">
        <v>45</v>
      </c>
      <c r="B46" s="2">
        <v>304</v>
      </c>
    </row>
    <row r="47" spans="1:2" x14ac:dyDescent="0.25">
      <c r="A47" s="2">
        <v>46</v>
      </c>
      <c r="B47" s="2">
        <v>337</v>
      </c>
    </row>
    <row r="48" spans="1:2" x14ac:dyDescent="0.25">
      <c r="A48" s="2">
        <v>47</v>
      </c>
      <c r="B48" s="2">
        <v>304</v>
      </c>
    </row>
    <row r="49" spans="1:5" x14ac:dyDescent="0.25">
      <c r="A49" s="2">
        <v>48</v>
      </c>
      <c r="B49" s="2">
        <v>357</v>
      </c>
    </row>
    <row r="50" spans="1:5" x14ac:dyDescent="0.25">
      <c r="A50" s="2">
        <v>49</v>
      </c>
      <c r="B50" s="2">
        <v>328</v>
      </c>
    </row>
    <row r="51" spans="1:5" x14ac:dyDescent="0.25">
      <c r="A51" s="2">
        <v>50</v>
      </c>
      <c r="B51" s="2">
        <v>522</v>
      </c>
    </row>
    <row r="52" spans="1:5" x14ac:dyDescent="0.25">
      <c r="A52" s="2">
        <v>51</v>
      </c>
      <c r="B52" s="2">
        <v>320</v>
      </c>
    </row>
    <row r="53" spans="1:5" x14ac:dyDescent="0.25">
      <c r="A53" s="2">
        <v>52</v>
      </c>
      <c r="B53" s="2">
        <v>346</v>
      </c>
    </row>
    <row r="54" spans="1:5" x14ac:dyDescent="0.25">
      <c r="A54" s="2">
        <v>53</v>
      </c>
      <c r="B54" s="2">
        <v>261</v>
      </c>
    </row>
    <row r="55" spans="1:5" x14ac:dyDescent="0.25">
      <c r="A55" s="2">
        <v>54</v>
      </c>
      <c r="B55" s="2">
        <v>296</v>
      </c>
    </row>
    <row r="56" spans="1:5" x14ac:dyDescent="0.25">
      <c r="A56" s="2">
        <v>55</v>
      </c>
      <c r="B56" s="2">
        <v>394</v>
      </c>
    </row>
    <row r="57" spans="1:5" x14ac:dyDescent="0.25">
      <c r="A57" s="2">
        <v>56</v>
      </c>
      <c r="B57" s="2">
        <v>331</v>
      </c>
    </row>
    <row r="58" spans="1:5" x14ac:dyDescent="0.25">
      <c r="A58" s="2">
        <v>57</v>
      </c>
      <c r="B58" s="2">
        <v>305</v>
      </c>
    </row>
    <row r="59" spans="1:5" x14ac:dyDescent="0.25">
      <c r="A59" s="2">
        <v>58</v>
      </c>
      <c r="B59" s="2">
        <v>305</v>
      </c>
    </row>
    <row r="60" spans="1:5" x14ac:dyDescent="0.25">
      <c r="A60" s="2">
        <v>59</v>
      </c>
      <c r="B60" s="2">
        <v>321</v>
      </c>
    </row>
    <row r="61" spans="1:5" x14ac:dyDescent="0.25">
      <c r="A61" s="2">
        <v>60</v>
      </c>
      <c r="B61" s="2">
        <v>369</v>
      </c>
      <c r="C61" s="2">
        <v>369</v>
      </c>
      <c r="D61" s="4">
        <v>369</v>
      </c>
      <c r="E61" s="4">
        <v>369</v>
      </c>
    </row>
    <row r="62" spans="1:5" x14ac:dyDescent="0.25">
      <c r="A62" s="2">
        <v>61</v>
      </c>
      <c r="C62" s="2">
        <f t="shared" ref="C62:C74" si="0">_xlfn.FORECAST.ETS(A62,$B$2:$B$61,$A$2:$A$61,1,1)</f>
        <v>366.89945762054191</v>
      </c>
      <c r="D62" s="4">
        <f t="shared" ref="D62:D74" si="1">C62-_xlfn.FORECAST.ETS.CONFINT(A62,$B$2:$B$61,$A$2:$A$61,0.95,1,1)</f>
        <v>289.52152852052996</v>
      </c>
      <c r="E62" s="4">
        <f t="shared" ref="E62:E74" si="2">C62+_xlfn.FORECAST.ETS.CONFINT(A62,$B$2:$B$61,$A$2:$A$61,0.95,1,1)</f>
        <v>444.27738672055386</v>
      </c>
    </row>
    <row r="63" spans="1:5" x14ac:dyDescent="0.25">
      <c r="A63" s="2">
        <v>62</v>
      </c>
      <c r="C63" s="2">
        <f t="shared" si="0"/>
        <v>501.36584833567264</v>
      </c>
      <c r="D63" s="4">
        <f t="shared" si="1"/>
        <v>423.36640101865635</v>
      </c>
      <c r="E63" s="4">
        <f t="shared" si="2"/>
        <v>579.36529565268893</v>
      </c>
    </row>
    <row r="64" spans="1:5" x14ac:dyDescent="0.25">
      <c r="A64" s="2">
        <v>63</v>
      </c>
      <c r="C64" s="2">
        <f t="shared" si="0"/>
        <v>374.37180687090074</v>
      </c>
      <c r="D64" s="4">
        <f t="shared" si="1"/>
        <v>295.74604503413991</v>
      </c>
      <c r="E64" s="4">
        <f t="shared" si="2"/>
        <v>452.99756870766157</v>
      </c>
    </row>
    <row r="65" spans="1:5" x14ac:dyDescent="0.25">
      <c r="A65" s="2">
        <v>64</v>
      </c>
      <c r="C65" s="2">
        <f t="shared" si="0"/>
        <v>365.65902403353277</v>
      </c>
      <c r="D65" s="4">
        <f t="shared" si="1"/>
        <v>286.40218953676901</v>
      </c>
      <c r="E65" s="4">
        <f t="shared" si="2"/>
        <v>444.91585853029653</v>
      </c>
    </row>
    <row r="66" spans="1:5" x14ac:dyDescent="0.25">
      <c r="A66" s="2">
        <v>65</v>
      </c>
      <c r="C66" s="2">
        <f t="shared" si="0"/>
        <v>290.3645182136608</v>
      </c>
      <c r="D66" s="4">
        <f t="shared" si="1"/>
        <v>210.47189072803519</v>
      </c>
      <c r="E66" s="4">
        <f t="shared" si="2"/>
        <v>370.25714569928641</v>
      </c>
    </row>
    <row r="67" spans="1:5" x14ac:dyDescent="0.25">
      <c r="A67" s="2">
        <v>66</v>
      </c>
      <c r="C67" s="2">
        <f t="shared" si="0"/>
        <v>299.5962246707486</v>
      </c>
      <c r="D67" s="4">
        <f t="shared" si="1"/>
        <v>219.06312131922334</v>
      </c>
      <c r="E67" s="4">
        <f t="shared" si="2"/>
        <v>380.12932802227385</v>
      </c>
    </row>
    <row r="68" spans="1:5" x14ac:dyDescent="0.25">
      <c r="A68" s="2">
        <v>67</v>
      </c>
      <c r="C68" s="2">
        <f t="shared" si="0"/>
        <v>329.11965228670567</v>
      </c>
      <c r="D68" s="4">
        <f t="shared" si="1"/>
        <v>247.94142727687461</v>
      </c>
      <c r="E68" s="4">
        <f t="shared" si="2"/>
        <v>410.29787729653674</v>
      </c>
    </row>
    <row r="69" spans="1:5" x14ac:dyDescent="0.25">
      <c r="A69" s="2">
        <v>68</v>
      </c>
      <c r="C69" s="2">
        <f t="shared" si="0"/>
        <v>426.06251978017042</v>
      </c>
      <c r="D69" s="4">
        <f t="shared" si="1"/>
        <v>344.23456403030025</v>
      </c>
      <c r="E69" s="4">
        <f t="shared" si="2"/>
        <v>507.89047553004059</v>
      </c>
    </row>
    <row r="70" spans="1:5" x14ac:dyDescent="0.25">
      <c r="A70" s="2">
        <v>69</v>
      </c>
      <c r="C70" s="2">
        <f t="shared" si="0"/>
        <v>368.32961448420781</v>
      </c>
      <c r="D70" s="4">
        <f t="shared" si="1"/>
        <v>285.84735524330739</v>
      </c>
      <c r="E70" s="4">
        <f t="shared" si="2"/>
        <v>450.81187372510823</v>
      </c>
    </row>
    <row r="71" spans="1:5" x14ac:dyDescent="0.25">
      <c r="A71" s="2">
        <v>70</v>
      </c>
      <c r="C71" s="2">
        <f t="shared" si="0"/>
        <v>355.38184829572185</v>
      </c>
      <c r="D71" s="4">
        <f t="shared" si="1"/>
        <v>272.24074875839449</v>
      </c>
      <c r="E71" s="4">
        <f t="shared" si="2"/>
        <v>438.52294783304922</v>
      </c>
    </row>
    <row r="72" spans="1:5" x14ac:dyDescent="0.25">
      <c r="A72" s="2">
        <v>71</v>
      </c>
      <c r="C72" s="2">
        <f t="shared" si="0"/>
        <v>354.84415197312507</v>
      </c>
      <c r="D72" s="4">
        <f t="shared" si="1"/>
        <v>271.03971088991904</v>
      </c>
      <c r="E72" s="4">
        <f t="shared" si="2"/>
        <v>438.64859305633109</v>
      </c>
    </row>
    <row r="73" spans="1:5" x14ac:dyDescent="0.25">
      <c r="A73" s="2">
        <v>72</v>
      </c>
      <c r="C73" s="2">
        <f t="shared" si="0"/>
        <v>426.31981759669554</v>
      </c>
      <c r="D73" s="4">
        <f t="shared" si="1"/>
        <v>341.84756888062759</v>
      </c>
      <c r="E73" s="4">
        <f t="shared" si="2"/>
        <v>510.7920663127635</v>
      </c>
    </row>
    <row r="74" spans="1:5" x14ac:dyDescent="0.25">
      <c r="A74" s="2">
        <v>73</v>
      </c>
      <c r="C74" s="2">
        <f t="shared" si="0"/>
        <v>398.2125816294141</v>
      </c>
      <c r="D74" s="4">
        <f t="shared" si="1"/>
        <v>313.05835522303272</v>
      </c>
      <c r="E74" s="4">
        <f t="shared" si="2"/>
        <v>483.36680803579549</v>
      </c>
    </row>
    <row r="75" spans="1:5" x14ac:dyDescent="0.25">
      <c r="A75" s="2"/>
      <c r="C75" s="2"/>
      <c r="D75" s="4"/>
      <c r="E75" s="4"/>
    </row>
    <row r="76" spans="1:5" x14ac:dyDescent="0.25">
      <c r="A76" s="2"/>
      <c r="C76" s="2"/>
      <c r="D76" s="4"/>
      <c r="E76" s="4"/>
    </row>
    <row r="77" spans="1:5" x14ac:dyDescent="0.25">
      <c r="A77" s="2"/>
      <c r="C77" s="2"/>
      <c r="D77" s="4"/>
      <c r="E77" s="4"/>
    </row>
    <row r="78" spans="1:5" x14ac:dyDescent="0.25">
      <c r="A78" s="2"/>
      <c r="C78" s="2"/>
      <c r="D78" s="4"/>
      <c r="E78" s="4"/>
    </row>
    <row r="79" spans="1:5" x14ac:dyDescent="0.25">
      <c r="A79" s="2"/>
      <c r="C79" s="2"/>
      <c r="D79" s="4"/>
      <c r="E79" s="4"/>
    </row>
    <row r="80" spans="1:5" x14ac:dyDescent="0.25">
      <c r="A80" s="2"/>
      <c r="C80" s="2"/>
      <c r="D80" s="4"/>
      <c r="E80" s="4"/>
    </row>
    <row r="81" spans="1:5" x14ac:dyDescent="0.25">
      <c r="A81" s="2"/>
      <c r="C81" s="2"/>
      <c r="D81" s="4"/>
      <c r="E81" s="4"/>
    </row>
    <row r="82" spans="1:5" x14ac:dyDescent="0.25">
      <c r="A82" s="2"/>
      <c r="C82" s="2"/>
      <c r="D82" s="4"/>
      <c r="E82" s="4"/>
    </row>
    <row r="83" spans="1:5" x14ac:dyDescent="0.25">
      <c r="A83" s="2"/>
      <c r="C83" s="2"/>
      <c r="D83" s="4"/>
      <c r="E83" s="4"/>
    </row>
    <row r="84" spans="1:5" x14ac:dyDescent="0.25">
      <c r="A84" s="2"/>
      <c r="C84" s="2"/>
      <c r="D84" s="4"/>
      <c r="E84" s="4"/>
    </row>
    <row r="85" spans="1:5" x14ac:dyDescent="0.25">
      <c r="A85" s="2"/>
      <c r="C85" s="2"/>
      <c r="D85" s="4"/>
      <c r="E85" s="4"/>
    </row>
    <row r="86" spans="1:5" x14ac:dyDescent="0.25">
      <c r="A86" s="2"/>
      <c r="C86" s="2"/>
      <c r="D86" s="4"/>
      <c r="E86" s="4"/>
    </row>
    <row r="87" spans="1:5" x14ac:dyDescent="0.25">
      <c r="A87" s="2"/>
      <c r="C87" s="2"/>
      <c r="D87" s="4"/>
      <c r="E87" s="4"/>
    </row>
    <row r="88" spans="1:5" x14ac:dyDescent="0.25">
      <c r="A88" s="2"/>
      <c r="C88" s="2"/>
      <c r="D88" s="4"/>
      <c r="E88" s="4"/>
    </row>
    <row r="89" spans="1:5" x14ac:dyDescent="0.25">
      <c r="A89" s="2"/>
      <c r="C89" s="2"/>
      <c r="D89" s="4"/>
      <c r="E89" s="4"/>
    </row>
    <row r="90" spans="1:5" x14ac:dyDescent="0.25">
      <c r="A90" s="2"/>
      <c r="C90" s="2"/>
      <c r="D90" s="4"/>
      <c r="E90" s="4"/>
    </row>
    <row r="91" spans="1:5" x14ac:dyDescent="0.25">
      <c r="A91" s="2"/>
      <c r="C91" s="2"/>
      <c r="D91" s="4"/>
      <c r="E91" s="4"/>
    </row>
    <row r="92" spans="1:5" x14ac:dyDescent="0.25">
      <c r="A92" s="2"/>
      <c r="C92" s="2"/>
      <c r="D92" s="4"/>
      <c r="E92" s="4"/>
    </row>
    <row r="93" spans="1:5" x14ac:dyDescent="0.25">
      <c r="A93" s="2"/>
      <c r="C93" s="2"/>
      <c r="D93" s="4"/>
      <c r="E93" s="4"/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Combined worked out forecast</vt:lpstr>
      <vt:lpstr>Automated Forecast</vt:lpstr>
      <vt:lpstr>Demand</vt:lpstr>
      <vt:lpstr>LTF</vt:lpstr>
      <vt:lpstr>Month</vt:lpstr>
      <vt:lpstr>Months</vt:lpstr>
      <vt:lpstr>Periods</vt:lpstr>
      <vt:lpstr>Sindex</vt:lpstr>
      <vt:lpstr>Year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maggie</cp:lastModifiedBy>
  <dcterms:created xsi:type="dcterms:W3CDTF">2018-11-26T09:41:56Z</dcterms:created>
  <dcterms:modified xsi:type="dcterms:W3CDTF">2018-11-26T21:26:17Z</dcterms:modified>
</cp:coreProperties>
</file>