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3.xml" ContentType="application/vnd.openxmlformats-officedocument.spreadsheetml.table+xml"/>
  <Override PartName="/xl/pivotTables/pivotTable3.xml" ContentType="application/vnd.openxmlformats-officedocument.spreadsheetml.pivotTable+xml"/>
  <Override PartName="/xl/drawings/drawing4.xml" ContentType="application/vnd.openxmlformats-officedocument.drawing+xml"/>
  <Override PartName="/xl/slicers/slicer1.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C:\Users\Never Give Up!\Downloads\"/>
    </mc:Choice>
  </mc:AlternateContent>
  <xr:revisionPtr revIDLastSave="0" documentId="13_ncr:1_{A09F7354-4688-4277-AC68-EEFE4E595F1B}" xr6:coauthVersionLast="46" xr6:coauthVersionMax="46" xr10:uidLastSave="{00000000-0000-0000-0000-000000000000}"/>
  <bookViews>
    <workbookView xWindow="-120" yWindow="-120" windowWidth="20730" windowHeight="11160" firstSheet="3" xr2:uid="{00000000-000D-0000-FFFF-FFFF00000000}"/>
  </bookViews>
  <sheets>
    <sheet name="Graded Summary Report" sheetId="36" r:id="rId1"/>
    <sheet name="Documentation" sheetId="6" r:id="rId2"/>
    <sheet name="Student Representatives" sheetId="35" r:id="rId3"/>
    <sheet name="Academic Groups" sheetId="28" r:id="rId4"/>
    <sheet name="Academic PivotTable" sheetId="34" r:id="rId5"/>
    <sheet name="All Groups" sheetId="26" r:id="rId6"/>
    <sheet name="All Groups PivotTable" sheetId="27" r:id="rId7"/>
    <sheet name="Activities PivotTable" sheetId="31" r:id="rId8"/>
  </sheets>
  <externalReferences>
    <externalReference r:id="rId9"/>
  </externalReferences>
  <definedNames>
    <definedName name="AAA">#REF!</definedName>
    <definedName name="Online">#REF!</definedName>
    <definedName name="Other_referrals">#REF!</definedName>
    <definedName name="Q1_Sales">#REF!</definedName>
    <definedName name="Q2_Sales">#REF!</definedName>
    <definedName name="Q3_Sales">#REF!</definedName>
    <definedName name="Q4_Sales">#REF!</definedName>
    <definedName name="Slicer_Activities">#N/A</definedName>
    <definedName name="Totals_2020">#REF!</definedName>
    <definedName name="Totals_2021">#REF!</definedName>
    <definedName name="Walkup">#REF!</definedName>
  </definedNames>
  <calcPr calcId="191029" concurrentCalc="0"/>
  <pivotCaches>
    <pivotCache cacheId="0" r:id="rId10"/>
    <pivotCache cacheId="1" r:id="rId11"/>
  </pivotCaches>
  <extLs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28" l="1"/>
  <c r="A14" i="28"/>
  <c r="N31" i="35"/>
  <c r="M31" i="35"/>
  <c r="L31" i="35"/>
  <c r="K31" i="35"/>
  <c r="J31" i="35"/>
  <c r="E31" i="35"/>
  <c r="N30" i="35"/>
  <c r="M30" i="35"/>
  <c r="L30" i="35"/>
  <c r="K30" i="35"/>
  <c r="J30" i="35"/>
  <c r="E30" i="35"/>
  <c r="N29" i="35"/>
  <c r="M29" i="35"/>
  <c r="L29" i="35"/>
  <c r="K29" i="35"/>
  <c r="J29" i="35"/>
  <c r="E29" i="35"/>
  <c r="N28" i="35"/>
  <c r="M28" i="35"/>
  <c r="L28" i="35"/>
  <c r="K28" i="35"/>
  <c r="J28" i="35"/>
  <c r="E28" i="35"/>
  <c r="N27" i="35"/>
  <c r="M27" i="35"/>
  <c r="L27" i="35"/>
  <c r="K27" i="35"/>
  <c r="J27" i="35"/>
  <c r="E27" i="35"/>
  <c r="N26" i="35"/>
  <c r="M26" i="35"/>
  <c r="L26" i="35"/>
  <c r="K26" i="35"/>
  <c r="J26" i="35"/>
  <c r="E26" i="35"/>
  <c r="N25" i="35"/>
  <c r="M25" i="35"/>
  <c r="L25" i="35"/>
  <c r="K25" i="35"/>
  <c r="J25" i="35"/>
  <c r="E25" i="35"/>
  <c r="N24" i="35"/>
  <c r="M24" i="35"/>
  <c r="L24" i="35"/>
  <c r="K24" i="35"/>
  <c r="J24" i="35"/>
  <c r="E24" i="35"/>
  <c r="N23" i="35"/>
  <c r="M23" i="35"/>
  <c r="L23" i="35"/>
  <c r="K23" i="35"/>
  <c r="J23" i="35"/>
  <c r="E23" i="35"/>
  <c r="N22" i="35"/>
  <c r="M22" i="35"/>
  <c r="L22" i="35"/>
  <c r="K22" i="35"/>
  <c r="J22" i="35"/>
  <c r="E22" i="35"/>
  <c r="N21" i="35"/>
  <c r="M21" i="35"/>
  <c r="L21" i="35"/>
  <c r="K21" i="35"/>
  <c r="J21" i="35"/>
  <c r="E21" i="35"/>
  <c r="N20" i="35"/>
  <c r="M20" i="35"/>
  <c r="L20" i="35"/>
  <c r="K20" i="35"/>
  <c r="J20" i="35"/>
  <c r="E20" i="35"/>
  <c r="N19" i="35"/>
  <c r="M19" i="35"/>
  <c r="L19" i="35"/>
  <c r="K19" i="35"/>
  <c r="J19" i="35"/>
  <c r="E19" i="35"/>
  <c r="N18" i="35"/>
  <c r="M18" i="35"/>
  <c r="L18" i="35"/>
  <c r="K18" i="35"/>
  <c r="J18" i="35"/>
  <c r="E18" i="35"/>
  <c r="N17" i="35"/>
  <c r="M17" i="35"/>
  <c r="L17" i="35"/>
  <c r="K17" i="35"/>
  <c r="J17" i="35"/>
  <c r="E17" i="35"/>
  <c r="N16" i="35"/>
  <c r="M16" i="35"/>
  <c r="L16" i="35"/>
  <c r="K16" i="35"/>
  <c r="J16" i="35"/>
  <c r="E16" i="35"/>
  <c r="N15" i="35"/>
  <c r="M15" i="35"/>
  <c r="L15" i="35"/>
  <c r="K15" i="35"/>
  <c r="J15" i="35"/>
  <c r="E15" i="35"/>
  <c r="N14" i="35"/>
  <c r="M14" i="35"/>
  <c r="L14" i="35"/>
  <c r="K14" i="35"/>
  <c r="J14" i="35"/>
  <c r="E14" i="35"/>
  <c r="N13" i="35"/>
  <c r="M13" i="35"/>
  <c r="L13" i="35"/>
  <c r="K13" i="35"/>
  <c r="J13" i="35"/>
  <c r="E13" i="35"/>
  <c r="N12" i="35"/>
  <c r="M12" i="35"/>
  <c r="L12" i="35"/>
  <c r="K12" i="35"/>
  <c r="J12" i="35"/>
  <c r="E12" i="35"/>
  <c r="N11" i="35"/>
  <c r="M11" i="35"/>
  <c r="L11" i="35"/>
  <c r="K11" i="35"/>
  <c r="J11" i="35"/>
  <c r="E11" i="35"/>
  <c r="N10" i="35"/>
  <c r="M10" i="35"/>
  <c r="L10" i="35"/>
  <c r="K10" i="35"/>
  <c r="J10" i="35"/>
  <c r="E10" i="35"/>
  <c r="R9" i="35"/>
  <c r="Q9" i="35"/>
  <c r="N9" i="35"/>
  <c r="M9" i="35"/>
  <c r="L9" i="35"/>
  <c r="K9" i="35"/>
  <c r="J9" i="35"/>
  <c r="E9" i="35"/>
  <c r="R8" i="35"/>
  <c r="Q8" i="35"/>
  <c r="N8" i="35"/>
  <c r="M8" i="35"/>
  <c r="L8" i="35"/>
  <c r="K8" i="35"/>
  <c r="J8" i="35"/>
  <c r="E8" i="35"/>
  <c r="N7" i="35"/>
  <c r="M7" i="35"/>
  <c r="L7" i="35"/>
  <c r="K7" i="35"/>
  <c r="J7" i="35"/>
  <c r="E7" i="35"/>
  <c r="N6" i="35"/>
  <c r="M6" i="35"/>
  <c r="L6" i="35"/>
  <c r="K6" i="35"/>
  <c r="J6" i="35"/>
  <c r="E6" i="35"/>
  <c r="N5" i="35"/>
  <c r="M5" i="35"/>
  <c r="L5" i="35"/>
  <c r="K5" i="35"/>
  <c r="J5" i="35"/>
  <c r="E5" i="35"/>
  <c r="N4" i="35"/>
  <c r="M4" i="35"/>
  <c r="L4" i="35"/>
  <c r="K4" i="35"/>
  <c r="J4" i="35"/>
  <c r="E4" i="35"/>
  <c r="Q3" i="35"/>
  <c r="N3" i="35"/>
  <c r="M3" i="35"/>
  <c r="L3" i="35"/>
  <c r="K3" i="35"/>
  <c r="J3" i="35"/>
  <c r="E3" i="35"/>
  <c r="N2" i="35"/>
  <c r="M2" i="35"/>
  <c r="L2" i="35"/>
  <c r="K2" i="35"/>
  <c r="J2" i="35"/>
  <c r="E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Grading Engine</author>
  </authors>
  <commentList>
    <comment ref="N1" authorId="0" shapeId="0" xr:uid="{00000000-0006-0000-0200-000001000000}">
      <text>
        <r>
          <rPr>
            <b/>
            <sz val="9"/>
            <color indexed="81"/>
            <rFont val="Tahoma"/>
            <charset val="1"/>
          </rPr>
          <t>Grading Error:</t>
        </r>
        <r>
          <rPr>
            <sz val="9"/>
            <color indexed="81"/>
            <rFont val="Tahoma"/>
            <charset val="1"/>
          </rPr>
          <t xml:space="preserve">
Step 6: In the Student Representatives worksheet, cell N1 should contain the text "Tier".</t>
        </r>
      </text>
    </comment>
    <comment ref="Q3" authorId="0" shapeId="0" xr:uid="{00000000-0006-0000-0200-000002000000}">
      <text>
        <r>
          <rPr>
            <b/>
            <sz val="9"/>
            <color indexed="81"/>
            <rFont val="Tahoma"/>
            <charset val="1"/>
          </rPr>
          <t>Grading Error:</t>
        </r>
        <r>
          <rPr>
            <sz val="9"/>
            <color indexed="81"/>
            <rFont val="Tahoma"/>
            <charset val="1"/>
          </rPr>
          <t xml:space="preserve">
Step 8: In the Student Representatives worksheet, the formula in cell Q3 has not been entered correctly.</t>
        </r>
      </text>
    </comment>
    <comment ref="Q8" authorId="0" shapeId="0" xr:uid="{00000000-0006-0000-0200-000003000000}">
      <text>
        <r>
          <rPr>
            <b/>
            <sz val="9"/>
            <color indexed="81"/>
            <rFont val="Tahoma"/>
            <charset val="1"/>
          </rPr>
          <t>Grading Error:</t>
        </r>
        <r>
          <rPr>
            <sz val="9"/>
            <color indexed="81"/>
            <rFont val="Tahoma"/>
            <charset val="1"/>
          </rPr>
          <t xml:space="preserve">
Step 9: In the Student Representatives worksheet, the formula in cell Q8 has not been entered correctly.</t>
        </r>
      </text>
    </comment>
    <comment ref="R8" authorId="0" shapeId="0" xr:uid="{00000000-0006-0000-0200-000004000000}">
      <text>
        <r>
          <rPr>
            <b/>
            <sz val="9"/>
            <color indexed="81"/>
            <rFont val="Tahoma"/>
            <charset val="1"/>
          </rPr>
          <t>Grading Error:</t>
        </r>
        <r>
          <rPr>
            <sz val="9"/>
            <color indexed="81"/>
            <rFont val="Tahoma"/>
            <charset val="1"/>
          </rPr>
          <t xml:space="preserve">
Step 10: In the Student Representatives worksheet, the formula in cell R8 has not been entered correctly.</t>
        </r>
      </text>
    </comment>
    <comment ref="R9" authorId="0" shapeId="0" xr:uid="{00000000-0006-0000-0200-000005000000}">
      <text>
        <r>
          <rPr>
            <b/>
            <sz val="9"/>
            <color indexed="81"/>
            <rFont val="Tahoma"/>
            <charset val="1"/>
          </rPr>
          <t>Grading Error:</t>
        </r>
        <r>
          <rPr>
            <sz val="9"/>
            <color indexed="81"/>
            <rFont val="Tahoma"/>
            <charset val="1"/>
          </rPr>
          <t xml:space="preserve">
Step 11: In the Student Representatives worksheet, the formula in cell R9 has not been entered correctly.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Grading Engine</author>
  </authors>
  <commentList>
    <comment ref="A14" authorId="0" shapeId="0" xr:uid="{00000000-0006-0000-0300-000001000000}">
      <text>
        <r>
          <rPr>
            <b/>
            <sz val="9"/>
            <color indexed="81"/>
            <rFont val="Tahoma"/>
            <charset val="1"/>
          </rPr>
          <t>Grading Error:</t>
        </r>
        <r>
          <rPr>
            <sz val="9"/>
            <color indexed="81"/>
            <rFont val="Tahoma"/>
            <charset val="1"/>
          </rPr>
          <t xml:space="preserve">
Step 12: In the Academic Groups worksheet, the formula in cell A14 has not been entered correctly.</t>
        </r>
      </text>
    </comment>
    <comment ref="A17" authorId="0" shapeId="0" xr:uid="{00000000-0006-0000-0300-000002000000}">
      <text>
        <r>
          <rPr>
            <b/>
            <sz val="9"/>
            <color indexed="81"/>
            <rFont val="Tahoma"/>
            <charset val="1"/>
          </rPr>
          <t>Grading Error:</t>
        </r>
        <r>
          <rPr>
            <sz val="9"/>
            <color indexed="81"/>
            <rFont val="Tahoma"/>
            <charset val="1"/>
          </rPr>
          <t xml:space="preserve">
Step 13: In the Academic Groups worksheet, the formula in cell A17 has not been entered correctly.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Grading Engine</author>
  </authors>
  <commentList>
    <comment ref="F2" authorId="0" shapeId="0" xr:uid="{00000000-0006-0000-0700-000001000000}">
      <text>
        <r>
          <rPr>
            <b/>
            <sz val="9"/>
            <color indexed="81"/>
            <rFont val="Tahoma"/>
            <charset val="1"/>
          </rPr>
          <t>Grading Error:</t>
        </r>
        <r>
          <rPr>
            <sz val="9"/>
            <color indexed="81"/>
            <rFont val="Tahoma"/>
            <charset val="1"/>
          </rPr>
          <t xml:space="preserve">
Step 20: The Activities PivotTable worksheet should contain a PivotChart based on the Activities PivotTable.
Step 20: The Activities PivotTable worksheet should contain a PivotChart based on the Activities PivotTable.
Step 20: The Activities PivotTable worksheet should contain a PivotChart based on the Activities PivotTable.
Step 20: The Activities PivotTable worksheet should contain a PivotChart based on the Activities PivotTable.</t>
        </r>
      </text>
    </comment>
  </commentList>
</comments>
</file>

<file path=xl/sharedStrings.xml><?xml version="1.0" encoding="utf-8"?>
<sst xmlns="http://schemas.openxmlformats.org/spreadsheetml/2006/main" count="584" uniqueCount="282">
  <si>
    <t>Note: Do not edit this sheet. If your name does not appear in cell B6, please download a new copy of the file from the SAM website.</t>
  </si>
  <si>
    <t>Layla N Johnson</t>
  </si>
  <si>
    <t>Author:</t>
  </si>
  <si>
    <t>Service</t>
  </si>
  <si>
    <t>2021</t>
  </si>
  <si>
    <t>2022</t>
  </si>
  <si>
    <t>2023</t>
  </si>
  <si>
    <t>Grand Total</t>
  </si>
  <si>
    <t>Valerian State College</t>
  </si>
  <si>
    <t>Name</t>
  </si>
  <si>
    <t>Age</t>
  </si>
  <si>
    <t>Class</t>
  </si>
  <si>
    <t>Grad Student</t>
  </si>
  <si>
    <t>Group Name</t>
  </si>
  <si>
    <t>Type</t>
  </si>
  <si>
    <t>Shannon	Garner</t>
  </si>
  <si>
    <t>Kay 	Colbert</t>
  </si>
  <si>
    <t>Brandon 	Miles</t>
  </si>
  <si>
    <t>Michael 	Alvarez</t>
  </si>
  <si>
    <t>Ida 	Smith</t>
  </si>
  <si>
    <t>Betty 	Garza</t>
  </si>
  <si>
    <t>Leroy 	Pirkle</t>
  </si>
  <si>
    <t>Warren 	Stewart</t>
  </si>
  <si>
    <t>Stacy 	Wiggins</t>
  </si>
  <si>
    <t>Billy 	Herald</t>
  </si>
  <si>
    <t>Margaret 	Cruz</t>
  </si>
  <si>
    <t>Chester 	Keese</t>
  </si>
  <si>
    <t>Claudette 	Littell</t>
  </si>
  <si>
    <t>Florence 	Miller</t>
  </si>
  <si>
    <t>Kimberly 	Gerace</t>
  </si>
  <si>
    <t>Roman 	Goble</t>
  </si>
  <si>
    <t>Jocelyn 	Allen</t>
  </si>
  <si>
    <t>Ron 	Morse</t>
  </si>
  <si>
    <t>Roberta 	Ervin</t>
  </si>
  <si>
    <t>James 	Rusnak</t>
  </si>
  <si>
    <t>Suzanne 	Lawrence</t>
  </si>
  <si>
    <t>Emory 	Little</t>
  </si>
  <si>
    <t>Floretta 	Cauthen</t>
  </si>
  <si>
    <t>Beverly 	Berry</t>
  </si>
  <si>
    <t>Stephanie 	Papa</t>
  </si>
  <si>
    <t>Wallace 	Rivera</t>
  </si>
  <si>
    <t>Larry 	Russell</t>
  </si>
  <si>
    <t>Aaron 	Sifford</t>
  </si>
  <si>
    <t>Michael 	Crozier</t>
  </si>
  <si>
    <t>Laura L	i</t>
  </si>
  <si>
    <t>Yes</t>
  </si>
  <si>
    <t>No</t>
  </si>
  <si>
    <t>Qualified Driver</t>
  </si>
  <si>
    <t>Officer Qualified</t>
  </si>
  <si>
    <t>Leadership Training</t>
  </si>
  <si>
    <t>Base Rate</t>
  </si>
  <si>
    <t>Student ID</t>
  </si>
  <si>
    <t>Student Name</t>
  </si>
  <si>
    <t>All Students</t>
  </si>
  <si>
    <t>Total Students</t>
  </si>
  <si>
    <t>Postsecondary Years</t>
  </si>
  <si>
    <t>G62918</t>
  </si>
  <si>
    <t>P49234</t>
  </si>
  <si>
    <t>W99035</t>
  </si>
  <si>
    <t>V42056</t>
  </si>
  <si>
    <t>T59828</t>
  </si>
  <si>
    <t>F72412</t>
  </si>
  <si>
    <t>W20999</t>
  </si>
  <si>
    <t>Q18870</t>
  </si>
  <si>
    <t>W75774</t>
  </si>
  <si>
    <t>N25220</t>
  </si>
  <si>
    <t>O94361</t>
  </si>
  <si>
    <t>G87578</t>
  </si>
  <si>
    <t>B68170</t>
  </si>
  <si>
    <t>M89375</t>
  </si>
  <si>
    <t>S63900</t>
  </si>
  <si>
    <t>Y96036</t>
  </si>
  <si>
    <t>C82505</t>
  </si>
  <si>
    <t>Y75358</t>
  </si>
  <si>
    <t>J60811</t>
  </si>
  <si>
    <t>Q56783</t>
  </si>
  <si>
    <t>Q75281</t>
  </si>
  <si>
    <t>V73596</t>
  </si>
  <si>
    <t>L86947</t>
  </si>
  <si>
    <t>W90960</t>
  </si>
  <si>
    <t>P40886</t>
  </si>
  <si>
    <t>U88627</t>
  </si>
  <si>
    <t>Y88831</t>
  </si>
  <si>
    <t>P83373</t>
  </si>
  <si>
    <t>B53454</t>
  </si>
  <si>
    <t>A60088</t>
  </si>
  <si>
    <t>Post-Secondary Years</t>
  </si>
  <si>
    <t>Finance Certified</t>
  </si>
  <si>
    <t>Elected</t>
  </si>
  <si>
    <t>Elected Students</t>
  </si>
  <si>
    <t>Average Post-Secondary Years</t>
  </si>
  <si>
    <t>Astronomy Society</t>
  </si>
  <si>
    <t>Accounting and Finance Forum</t>
  </si>
  <si>
    <t>Communication Studies Club</t>
  </si>
  <si>
    <t>Computing Club</t>
  </si>
  <si>
    <t>Investigative Forensics Club</t>
  </si>
  <si>
    <t>Environmental Management Club</t>
  </si>
  <si>
    <t>History Club</t>
  </si>
  <si>
    <t>Humanities and English Club</t>
  </si>
  <si>
    <t>Nursing Club</t>
  </si>
  <si>
    <t>Psychology Association for Students</t>
  </si>
  <si>
    <t>Academic</t>
  </si>
  <si>
    <t>Activities</t>
  </si>
  <si>
    <t>Professional</t>
  </si>
  <si>
    <t>Field</t>
  </si>
  <si>
    <t>Office</t>
  </si>
  <si>
    <t>None</t>
  </si>
  <si>
    <t>Private</t>
  </si>
  <si>
    <t>Public</t>
  </si>
  <si>
    <t>Row Labels</t>
  </si>
  <si>
    <t>2021 Membership</t>
  </si>
  <si>
    <t>2022 Membership</t>
  </si>
  <si>
    <t>2023 Membership</t>
  </si>
  <si>
    <t>Broomstick Ball</t>
  </si>
  <si>
    <t>Running Club</t>
  </si>
  <si>
    <t>Pickup Field Hockey</t>
  </si>
  <si>
    <t>Badminton Club</t>
  </si>
  <si>
    <t>Frisbee Golf Association</t>
  </si>
  <si>
    <t>Sailing Club</t>
  </si>
  <si>
    <t>Ultramarathoners Fellowship</t>
  </si>
  <si>
    <t>Recreational Rock Climbers</t>
  </si>
  <si>
    <t>Camping and Excursion Club</t>
  </si>
  <si>
    <t>Take A Hike</t>
  </si>
  <si>
    <t>Recreational</t>
  </si>
  <si>
    <t>Cultural</t>
  </si>
  <si>
    <t>Black Students Association</t>
  </si>
  <si>
    <t>Latinx Students at Valerian</t>
  </si>
  <si>
    <t>College Republicans</t>
  </si>
  <si>
    <t>College Democrats</t>
  </si>
  <si>
    <t>Democratic Socialists at Valerian</t>
  </si>
  <si>
    <t>Libertarian Valerians</t>
  </si>
  <si>
    <t>LGBTQI* Students Association</t>
  </si>
  <si>
    <t>International Students at Valerian</t>
  </si>
  <si>
    <t>Arab Students Association</t>
  </si>
  <si>
    <t>Hillel</t>
  </si>
  <si>
    <t>Pi Beta Phi</t>
  </si>
  <si>
    <t>Greek</t>
  </si>
  <si>
    <t>Chi Omega</t>
  </si>
  <si>
    <t>Sigma Sigma Sigma</t>
  </si>
  <si>
    <t>Alpha Phi</t>
  </si>
  <si>
    <t>Alpha Chi Omega</t>
  </si>
  <si>
    <t>Delta Delta Delta</t>
  </si>
  <si>
    <t>Alpha Phi Alpha</t>
  </si>
  <si>
    <t>Tau Kappa Epsilon</t>
  </si>
  <si>
    <t>Sigma Nu</t>
  </si>
  <si>
    <t>Kappa Delta</t>
  </si>
  <si>
    <t>Educational</t>
  </si>
  <si>
    <t>Political</t>
  </si>
  <si>
    <t>Fraternal</t>
  </si>
  <si>
    <t>Mentor</t>
  </si>
  <si>
    <t>Column1</t>
  </si>
  <si>
    <t>Largest Academic Club, 2023:</t>
  </si>
  <si>
    <t>2023 membership in large groups:</t>
  </si>
  <si>
    <r>
      <rPr>
        <b/>
        <sz val="10"/>
        <color theme="0"/>
        <rFont val="Century Gothic"/>
        <family val="2"/>
      </rPr>
      <t>New Perspectives Excel 2019</t>
    </r>
    <r>
      <rPr>
        <sz val="10"/>
        <color theme="0"/>
        <rFont val="Century Gothic"/>
        <family val="2"/>
      </rPr>
      <t xml:space="preserve"> | Module 7: SAM Project 1a</t>
    </r>
  </si>
  <si>
    <t>SUMMARIZING YOUR DATA WITH PIVOTTABLES</t>
  </si>
  <si>
    <t>5</t>
  </si>
  <si>
    <t>6</t>
  </si>
  <si>
    <t>52</t>
  </si>
  <si>
    <t>Sum of 2021</t>
  </si>
  <si>
    <t>Sum of 2022</t>
  </si>
  <si>
    <t>Sum of 2023</t>
  </si>
  <si>
    <t>Layla N Johnson</t>
  </si>
  <si>
    <t>New Perspectives Excel 2019 | Module 7: SAM Project 1a</t>
  </si>
  <si>
    <r>
      <rPr>
        <sz val="11"/>
        <color rgb="FF4B4C4C"/>
        <rFont val="Century Gothic"/>
        <family val="2"/>
      </rPr>
      <t xml:space="preserve">SUBMISSION #1 | SCORE IS: </t>
    </r>
    <r>
      <rPr>
        <b/>
        <sz val="11"/>
        <color rgb="FF4B4C4C"/>
        <rFont val="Century Gothic"/>
        <family val="2"/>
      </rPr>
      <t>54</t>
    </r>
    <r>
      <rPr>
        <sz val="11"/>
        <color rgb="FF4B4C4C"/>
        <rFont val="Century Gothic"/>
        <family val="2"/>
      </rPr>
      <t xml:space="preserve"> OUT OF </t>
    </r>
    <r>
      <rPr>
        <b/>
        <sz val="11"/>
        <color rgb="FF4B4C4C"/>
        <rFont val="Century Gothic"/>
        <family val="2"/>
      </rPr>
      <t>100</t>
    </r>
  </si>
  <si>
    <t>GE ver. 7.92.0</t>
  </si>
  <si>
    <t>1.</t>
  </si>
  <si>
    <r>
      <rPr>
        <sz val="11"/>
        <color rgb="FF000000"/>
        <rFont val="Century Gothic"/>
      </rPr>
      <t>Lael Masterson works in the Student Activities Office at Valerian State College in Illinois. Lael has started compiling information on students who are interested in helping run student organizations at Valerian State, and she needs your help completing the workbook.</t>
    </r>
    <r>
      <rPr>
        <sz val="11"/>
        <color rgb="FF000000"/>
        <rFont val="Century Gothic"/>
      </rPr>
      <t xml:space="preserve">
</t>
    </r>
    <r>
      <rPr>
        <sz val="11"/>
        <color rgb="FF000000"/>
        <rFont val="Century Gothic"/>
      </rPr>
      <t xml:space="preserve">Switch to the </t>
    </r>
    <r>
      <rPr>
        <i/>
        <sz val="11"/>
        <color rgb="FF000000"/>
        <rFont val="Century Gothic"/>
      </rPr>
      <t>Student Representatives</t>
    </r>
    <r>
      <rPr>
        <sz val="11"/>
        <color rgb="FF000000"/>
        <rFont val="Century Gothic"/>
      </rPr>
      <t xml:space="preserve"> worksheet. In cell E2, enter a formula using the </t>
    </r>
    <r>
      <rPr>
        <b/>
        <sz val="11"/>
        <color rgb="FF000000"/>
        <rFont val="Century Gothic"/>
      </rPr>
      <t>HLOOKUP</t>
    </r>
    <r>
      <rPr>
        <sz val="11"/>
        <color rgb="FF000000"/>
        <rFont val="Century Gothic"/>
      </rPr>
      <t xml:space="preserve"> function as follows to determine a student's potential base hourly rate (which is based on the number of years of post-secondary education):</t>
    </r>
    <r>
      <rPr>
        <sz val="11"/>
        <color rgb="FF000000"/>
        <rFont val="Century Gothic"/>
      </rPr>
      <t xml:space="preserve">
</t>
    </r>
    <r>
      <rPr>
        <sz val="11"/>
        <color rgb="FF000000"/>
        <rFont val="Century Gothic"/>
      </rPr>
      <t xml:space="preserve">a. Use a structured reference to look up the value in the Post-Secondary Years column. Retrieve the value in the </t>
    </r>
    <r>
      <rPr>
        <b/>
        <sz val="11"/>
        <color rgb="FF000000"/>
        <rFont val="Century Gothic"/>
      </rPr>
      <t>2</t>
    </r>
    <r>
      <rPr>
        <sz val="11"/>
        <color rgb="FF000000"/>
        <rFont val="Century Gothic"/>
      </rPr>
      <t xml:space="preserve">nd row of the table in the range </t>
    </r>
    <r>
      <rPr>
        <b/>
        <sz val="11"/>
        <color rgb="FF000000"/>
        <rFont val="Century Gothic"/>
      </rPr>
      <t>P13:U14</t>
    </r>
    <r>
      <rPr>
        <sz val="11"/>
        <color rgb="FF000000"/>
        <rFont val="Century Gothic"/>
      </rPr>
      <t>, using an absolute reference. Because base hourly rate is tiered based on the number of years of education, find an approximate match.</t>
    </r>
    <r>
      <rPr>
        <sz val="11"/>
        <color rgb="FF000000"/>
        <rFont val="Century Gothic"/>
      </rPr>
      <t xml:space="preserve">
</t>
    </r>
    <r>
      <rPr>
        <sz val="11"/>
        <color rgb="FF000000"/>
        <rFont val="Century Gothic"/>
      </rPr>
      <t>b. Fill the formula into the range E3:E31, if necessary.</t>
    </r>
  </si>
  <si>
    <t>5/5</t>
  </si>
  <si>
    <t>Create a formula using a function.</t>
  </si>
  <si>
    <t>Copy a formula into a range.</t>
  </si>
  <si>
    <t>2.</t>
  </si>
  <si>
    <r>
      <rPr>
        <sz val="11"/>
        <color rgb="FF000000"/>
        <rFont val="Century Gothic"/>
      </rPr>
      <t>Student organizations sometimes require transportation for off-campus activities, and school policy requires students to be over 23 years old to serve as transport.</t>
    </r>
    <r>
      <rPr>
        <sz val="11"/>
        <color rgb="FF000000"/>
        <rFont val="Century Gothic"/>
      </rPr>
      <t xml:space="preserve">
</t>
    </r>
    <r>
      <rPr>
        <sz val="11"/>
        <color rgb="FF000000"/>
        <rFont val="Century Gothic"/>
      </rPr>
      <t xml:space="preserve">Lael wants to determine how many of the active students will be eligible to transport other group members. In cell J2, enter a formula using the </t>
    </r>
    <r>
      <rPr>
        <b/>
        <sz val="11"/>
        <color rgb="FF000000"/>
        <rFont val="Century Gothic"/>
      </rPr>
      <t>IF</t>
    </r>
    <r>
      <rPr>
        <sz val="11"/>
        <color rgb="FF000000"/>
        <rFont val="Century Gothic"/>
      </rPr>
      <t xml:space="preserve"> function </t>
    </r>
    <r>
      <rPr>
        <sz val="11"/>
        <color rgb="FF000000"/>
        <rFont val="Century Gothic"/>
      </rPr>
      <t xml:space="preserve">and structured references </t>
    </r>
    <r>
      <rPr>
        <sz val="11"/>
        <color rgb="FF000000"/>
        <rFont val="Century Gothic"/>
      </rPr>
      <t>as follows to determine if Kay Colbert can serve as authorized transport:</t>
    </r>
    <r>
      <rPr>
        <sz val="11"/>
        <color rgb="FF000000"/>
        <rFont val="Century Gothic"/>
      </rPr>
      <t xml:space="preserve">
</t>
    </r>
    <r>
      <rPr>
        <sz val="11"/>
        <color rgb="FF000000"/>
        <rFont val="Century Gothic"/>
      </rPr>
      <t xml:space="preserve">a. The function should use a reference to the Age column to determine if the student's age is </t>
    </r>
    <r>
      <rPr>
        <b/>
        <sz val="11"/>
        <color rgb="FF000000"/>
        <rFont val="Century Gothic"/>
      </rPr>
      <t>greater than 23</t>
    </r>
    <r>
      <rPr>
        <sz val="11"/>
        <color rgb="FF000000"/>
        <rFont val="Century Gothic"/>
      </rPr>
      <t xml:space="preserve">, and should return the text </t>
    </r>
    <r>
      <rPr>
        <b/>
        <sz val="11"/>
        <color rgb="FF000000"/>
        <rFont val="Century Gothic"/>
      </rPr>
      <t>Yes</t>
    </r>
    <r>
      <rPr>
        <sz val="11"/>
        <color rgb="FF000000"/>
        <rFont val="Century Gothic"/>
      </rPr>
      <t xml:space="preserve"> if true and </t>
    </r>
    <r>
      <rPr>
        <b/>
        <sz val="11"/>
        <color rgb="FF000000"/>
        <rFont val="Century Gothic"/>
      </rPr>
      <t>No</t>
    </r>
    <r>
      <rPr>
        <sz val="11"/>
        <color rgb="FF000000"/>
        <rFont val="Century Gothic"/>
      </rPr>
      <t xml:space="preserve"> if false.</t>
    </r>
    <r>
      <rPr>
        <sz val="11"/>
        <color rgb="FF000000"/>
        <rFont val="Century Gothic"/>
      </rPr>
      <t xml:space="preserve">
</t>
    </r>
    <r>
      <rPr>
        <sz val="11"/>
        <color rgb="FF000000"/>
        <rFont val="Century Gothic"/>
      </rPr>
      <t>b. Fill the formula into the range J3:J31, if necessary.</t>
    </r>
  </si>
  <si>
    <t>5/5</t>
  </si>
  <si>
    <t>Create a formula using a function.</t>
  </si>
  <si>
    <t>Copy a formula into a range.</t>
  </si>
  <si>
    <t>3.</t>
  </si>
  <si>
    <r>
      <rPr>
        <sz val="11"/>
        <color rgb="FF000000"/>
        <rFont val="Century Gothic"/>
      </rPr>
      <t xml:space="preserve">To be eligible for the leadership training program offered by the office, a student must have at least 2 years of post-secondary education or have gone through the organization finance training. </t>
    </r>
    <r>
      <rPr>
        <sz val="11"/>
        <color rgb="FF000000"/>
        <rFont val="Century Gothic"/>
      </rPr>
      <t xml:space="preserve">
</t>
    </r>
    <r>
      <rPr>
        <sz val="11"/>
        <color rgb="FF000000"/>
        <rFont val="Century Gothic"/>
      </rPr>
      <t xml:space="preserve">In cell K2 enter a formula using the </t>
    </r>
    <r>
      <rPr>
        <b/>
        <sz val="11"/>
        <color rgb="FF000000"/>
        <rFont val="Century Gothic"/>
      </rPr>
      <t>IF</t>
    </r>
    <r>
      <rPr>
        <sz val="11"/>
        <color rgb="FF000000"/>
        <rFont val="Century Gothic"/>
      </rPr>
      <t xml:space="preserve"> and </t>
    </r>
    <r>
      <rPr>
        <b/>
        <sz val="11"/>
        <color rgb="FF000000"/>
        <rFont val="Century Gothic"/>
      </rPr>
      <t>OR</t>
    </r>
    <r>
      <rPr>
        <sz val="11"/>
        <color rgb="FF000000"/>
        <rFont val="Century Gothic"/>
      </rPr>
      <t xml:space="preserve"> functions </t>
    </r>
    <r>
      <rPr>
        <sz val="11"/>
        <color rgb="FF000000"/>
        <rFont val="Century Gothic"/>
      </rPr>
      <t xml:space="preserve">and structured references </t>
    </r>
    <r>
      <rPr>
        <sz val="11"/>
        <color rgb="FF000000"/>
        <rFont val="Century Gothic"/>
      </rPr>
      <t>as follows to determine if Kay Colbert can join the leadership training program:</t>
    </r>
    <r>
      <rPr>
        <sz val="11"/>
        <color rgb="FF000000"/>
        <rFont val="Century Gothic"/>
      </rPr>
      <t xml:space="preserve">
</t>
    </r>
    <r>
      <rPr>
        <sz val="11"/>
        <color rgb="FF000000"/>
        <rFont val="Century Gothic"/>
      </rPr>
      <t xml:space="preserve">a. The IF function should determine if the student's Post-Secondary Years is </t>
    </r>
    <r>
      <rPr>
        <b/>
        <sz val="11"/>
        <color rgb="FF000000"/>
        <rFont val="Century Gothic"/>
      </rPr>
      <t>greater than or equal to 2</t>
    </r>
    <r>
      <rPr>
        <sz val="11"/>
        <color rgb="FF000000"/>
        <rFont val="Century Gothic"/>
      </rPr>
      <t xml:space="preserve"> OR if the student's finance certified status is </t>
    </r>
    <r>
      <rPr>
        <b/>
        <sz val="11"/>
        <color rgb="FF000000"/>
        <rFont val="Century Gothic"/>
      </rPr>
      <t>"Yes"</t>
    </r>
    <r>
      <rPr>
        <sz val="11"/>
        <color rgb="FF000000"/>
        <rFont val="Century Gothic"/>
      </rPr>
      <t xml:space="preserve">, returning the text </t>
    </r>
    <r>
      <rPr>
        <b/>
        <sz val="11"/>
        <color rgb="FF000000"/>
        <rFont val="Century Gothic"/>
      </rPr>
      <t>Yes</t>
    </r>
    <r>
      <rPr>
        <sz val="11"/>
        <color rgb="FF000000"/>
        <rFont val="Century Gothic"/>
      </rPr>
      <t xml:space="preserve"> if a student meets one or both of those criteria or the text </t>
    </r>
    <r>
      <rPr>
        <b/>
        <sz val="11"/>
        <color rgb="FF000000"/>
        <rFont val="Century Gothic"/>
      </rPr>
      <t>No</t>
    </r>
    <r>
      <rPr>
        <sz val="11"/>
        <color rgb="FF000000"/>
        <rFont val="Century Gothic"/>
      </rPr>
      <t xml:space="preserve"> if a student meets neither of those criteria.</t>
    </r>
    <r>
      <rPr>
        <sz val="11"/>
        <color rgb="FF000000"/>
        <rFont val="Century Gothic"/>
      </rPr>
      <t xml:space="preserve">
</t>
    </r>
    <r>
      <rPr>
        <sz val="11"/>
        <color rgb="FF000000"/>
        <rFont val="Century Gothic"/>
      </rPr>
      <t>b. Fill the formula into the range K3:K31, if necessary.</t>
    </r>
  </si>
  <si>
    <t>5/5</t>
  </si>
  <si>
    <t>Create a formula using a function.</t>
  </si>
  <si>
    <t>Copy a formula into a range.</t>
  </si>
  <si>
    <t>4.</t>
  </si>
  <si>
    <r>
      <rPr>
        <sz val="11"/>
        <color rgb="FF000000"/>
        <rFont val="Century Gothic"/>
      </rPr>
      <t xml:space="preserve">Experienced students may serve as mentors if they are at least age 21 and have at least 3 years of post-secondary education. In cell L2, enter a formula using the </t>
    </r>
    <r>
      <rPr>
        <b/>
        <sz val="11"/>
        <color rgb="FF000000"/>
        <rFont val="Century Gothic"/>
      </rPr>
      <t>IF</t>
    </r>
    <r>
      <rPr>
        <sz val="11"/>
        <color rgb="FF000000"/>
        <rFont val="Century Gothic"/>
      </rPr>
      <t xml:space="preserve"> and </t>
    </r>
    <r>
      <rPr>
        <b/>
        <sz val="11"/>
        <color rgb="FF000000"/>
        <rFont val="Century Gothic"/>
      </rPr>
      <t>AND</t>
    </r>
    <r>
      <rPr>
        <sz val="11"/>
        <color rgb="FF000000"/>
        <rFont val="Century Gothic"/>
      </rPr>
      <t xml:space="preserve"> functions </t>
    </r>
    <r>
      <rPr>
        <sz val="11"/>
        <color rgb="FF000000"/>
        <rFont val="Century Gothic"/>
      </rPr>
      <t xml:space="preserve">and structured references </t>
    </r>
    <r>
      <rPr>
        <sz val="11"/>
        <color rgb="FF000000"/>
        <rFont val="Century Gothic"/>
      </rPr>
      <t>as follows to determine if Kay Colbert is eligible to serve as a mentor:</t>
    </r>
    <r>
      <rPr>
        <sz val="11"/>
        <color rgb="FF000000"/>
        <rFont val="Century Gothic"/>
      </rPr>
      <t xml:space="preserve">
</t>
    </r>
    <r>
      <rPr>
        <sz val="11"/>
        <color rgb="FF000000"/>
        <rFont val="Century Gothic"/>
      </rPr>
      <t xml:space="preserve">a. The IF function should determine if the student's age is </t>
    </r>
    <r>
      <rPr>
        <b/>
        <sz val="11"/>
        <color rgb="FF000000"/>
        <rFont val="Century Gothic"/>
      </rPr>
      <t>greater than or equal to 21</t>
    </r>
    <r>
      <rPr>
        <sz val="11"/>
        <color rgb="FF000000"/>
        <rFont val="Century Gothic"/>
      </rPr>
      <t xml:space="preserve"> AND the student's post-secondary years are </t>
    </r>
    <r>
      <rPr>
        <b/>
        <sz val="11"/>
        <color rgb="FF000000"/>
        <rFont val="Century Gothic"/>
      </rPr>
      <t>greater than or equal to 3</t>
    </r>
    <r>
      <rPr>
        <sz val="11"/>
        <color rgb="FF000000"/>
        <rFont val="Century Gothic"/>
      </rPr>
      <t xml:space="preserve">, and should return the text </t>
    </r>
    <r>
      <rPr>
        <b/>
        <sz val="11"/>
        <color rgb="FF000000"/>
        <rFont val="Century Gothic"/>
      </rPr>
      <t>Yes</t>
    </r>
    <r>
      <rPr>
        <sz val="11"/>
        <color rgb="FF000000"/>
        <rFont val="Century Gothic"/>
      </rPr>
      <t xml:space="preserve"> if a student meets both of those criteria or the text </t>
    </r>
    <r>
      <rPr>
        <b/>
        <sz val="11"/>
        <color rgb="FF000000"/>
        <rFont val="Century Gothic"/>
      </rPr>
      <t>No</t>
    </r>
    <r>
      <rPr>
        <sz val="11"/>
        <color rgb="FF000000"/>
        <rFont val="Century Gothic"/>
      </rPr>
      <t xml:space="preserve"> if a student meets none or only one of those criteria.</t>
    </r>
    <r>
      <rPr>
        <sz val="11"/>
        <color rgb="FF000000"/>
        <rFont val="Century Gothic"/>
      </rPr>
      <t xml:space="preserve">
</t>
    </r>
    <r>
      <rPr>
        <sz val="11"/>
        <color rgb="FF000000"/>
        <rFont val="Century Gothic"/>
      </rPr>
      <t>b. Fill the formula into the range L3:L31, if necessary.</t>
    </r>
  </si>
  <si>
    <t>5/5</t>
  </si>
  <si>
    <t>Create a formula using a function.</t>
  </si>
  <si>
    <t>Copy a formula into a range.</t>
  </si>
  <si>
    <t>5.</t>
  </si>
  <si>
    <r>
      <rPr>
        <sz val="11"/>
        <color rgb="FF000000"/>
        <rFont val="Century Gothic"/>
      </rPr>
      <t>Lael is always on the lookout for students who might be interested in running for office in student groups.</t>
    </r>
    <r>
      <rPr>
        <sz val="11"/>
        <color rgb="FF000000"/>
        <rFont val="Century Gothic"/>
      </rPr>
      <t xml:space="preserve">
</t>
    </r>
    <r>
      <rPr>
        <sz val="11"/>
        <color rgb="FF000000"/>
        <rFont val="Century Gothic"/>
      </rPr>
      <t xml:space="preserve">In cell M2, enter a formula using a nested </t>
    </r>
    <r>
      <rPr>
        <b/>
        <sz val="11"/>
        <color rgb="FF000000"/>
        <rFont val="Century Gothic"/>
      </rPr>
      <t>IF</t>
    </r>
    <r>
      <rPr>
        <sz val="11"/>
        <color rgb="FF000000"/>
        <rFont val="Century Gothic"/>
      </rPr>
      <t xml:space="preserve"> function </t>
    </r>
    <r>
      <rPr>
        <sz val="11"/>
        <color rgb="FF000000"/>
        <rFont val="Century Gothic"/>
      </rPr>
      <t xml:space="preserve">and structured references </t>
    </r>
    <r>
      <rPr>
        <sz val="11"/>
        <color rgb="FF000000"/>
        <rFont val="Century Gothic"/>
      </rPr>
      <t>as follows to determine first if a student has already been elected to office in a student group, and if not, whether that student meets the qualifications to run in the future:</t>
    </r>
    <r>
      <rPr>
        <sz val="11"/>
        <color rgb="FF000000"/>
        <rFont val="Century Gothic"/>
      </rPr>
      <t xml:space="preserve">
</t>
    </r>
    <r>
      <rPr>
        <sz val="11"/>
        <color rgb="FF000000"/>
        <rFont val="Century Gothic"/>
      </rPr>
      <t xml:space="preserve">a. If the value in the Elected column is equal to the text </t>
    </r>
    <r>
      <rPr>
        <b/>
        <sz val="11"/>
        <color rgb="FF000000"/>
        <rFont val="Century Gothic"/>
      </rPr>
      <t>"Yes"</t>
    </r>
    <r>
      <rPr>
        <sz val="11"/>
        <color rgb="FF000000"/>
        <rFont val="Century Gothic"/>
      </rPr>
      <t xml:space="preserve">, the formula should display </t>
    </r>
    <r>
      <rPr>
        <b/>
        <sz val="11"/>
        <color rgb="FF000000"/>
        <rFont val="Century Gothic"/>
      </rPr>
      <t xml:space="preserve">Elected </t>
    </r>
    <r>
      <rPr>
        <sz val="11"/>
        <color rgb="FF000000"/>
        <rFont val="Century Gothic"/>
      </rPr>
      <t>as the text.</t>
    </r>
    <r>
      <rPr>
        <sz val="11"/>
        <color rgb="FF000000"/>
        <rFont val="Century Gothic"/>
      </rPr>
      <t xml:space="preserve">
</t>
    </r>
    <r>
      <rPr>
        <sz val="11"/>
        <color rgb="FF000000"/>
        <rFont val="Century Gothic"/>
      </rPr>
      <t xml:space="preserve">b. Otherwise, the formula should determine if the value in the Finance Certified column is equal to the text </t>
    </r>
    <r>
      <rPr>
        <b/>
        <sz val="11"/>
        <color rgb="FF000000"/>
        <rFont val="Century Gothic"/>
      </rPr>
      <t>"Yes"</t>
    </r>
    <r>
      <rPr>
        <sz val="11"/>
        <color rgb="FF000000"/>
        <rFont val="Century Gothic"/>
      </rPr>
      <t xml:space="preserve"> and return the text </t>
    </r>
    <r>
      <rPr>
        <b/>
        <sz val="11"/>
        <color rgb="FF000000"/>
        <rFont val="Century Gothic"/>
      </rPr>
      <t>Yes</t>
    </r>
    <r>
      <rPr>
        <sz val="11"/>
        <color rgb="FF000000"/>
        <rFont val="Century Gothic"/>
      </rPr>
      <t xml:space="preserve"> if true And </t>
    </r>
    <r>
      <rPr>
        <b/>
        <sz val="11"/>
        <color rgb="FF000000"/>
        <rFont val="Century Gothic"/>
      </rPr>
      <t>No</t>
    </r>
    <r>
      <rPr>
        <sz val="11"/>
        <color rgb="FF000000"/>
        <rFont val="Century Gothic"/>
      </rPr>
      <t xml:space="preserve"> if false.</t>
    </r>
  </si>
  <si>
    <t>5/5</t>
  </si>
  <si>
    <t>Create a formula using a function.</t>
  </si>
  <si>
    <t>Copy a formula into a range.</t>
  </si>
  <si>
    <t>6.</t>
  </si>
  <si>
    <r>
      <rPr>
        <sz val="11"/>
        <color rgb="FF000000"/>
        <rFont val="Century Gothic"/>
      </rPr>
      <t>Students who work with student organizations are also considered for employment at the Student Activities Office. Students with more than 4 years of post-secondary education are qualified for more complex Tier 2 jobs.</t>
    </r>
    <r>
      <rPr>
        <sz val="11"/>
        <color rgb="FF000000"/>
        <rFont val="Century Gothic"/>
      </rPr>
      <t xml:space="preserve">
</t>
    </r>
    <r>
      <rPr>
        <sz val="11"/>
        <color rgb="FF000000"/>
        <rFont val="Century Gothic"/>
      </rPr>
      <t xml:space="preserve">In cell N1, enter the text </t>
    </r>
    <r>
      <rPr>
        <b/>
        <sz val="11"/>
        <color rgb="FF000000"/>
        <rFont val="Century Gothic"/>
      </rPr>
      <t>Tier</t>
    </r>
    <r>
      <rPr>
        <sz val="11"/>
        <color rgb="FF000000"/>
        <rFont val="Century Gothic"/>
      </rPr>
      <t xml:space="preserve"> as the column heading. </t>
    </r>
  </si>
  <si>
    <t>0/5</t>
  </si>
  <si>
    <t>Enter text in a cell.</t>
  </si>
  <si>
    <t>In the Student Representatives worksheet, cell N1 should contain the text "Tier".</t>
  </si>
  <si>
    <t>7.</t>
  </si>
  <si>
    <r>
      <rPr>
        <sz val="11"/>
        <color rgb="FF000000"/>
        <rFont val="Century Gothic"/>
      </rPr>
      <t xml:space="preserve">In cell N2, enter a formula using the </t>
    </r>
    <r>
      <rPr>
        <b/>
        <sz val="11"/>
        <color rgb="FF000000"/>
        <rFont val="Century Gothic"/>
      </rPr>
      <t>IF</t>
    </r>
    <r>
      <rPr>
        <sz val="11"/>
        <color rgb="FF000000"/>
        <rFont val="Century Gothic"/>
      </rPr>
      <t xml:space="preserve"> function and structured references as follows to determine which work tier Kay Colbert is qualified for:</t>
    </r>
    <r>
      <rPr>
        <sz val="11"/>
        <color rgb="FF000000"/>
        <rFont val="Century Gothic"/>
      </rPr>
      <t xml:space="preserve">
</t>
    </r>
    <r>
      <rPr>
        <sz val="11"/>
        <color rgb="FF000000"/>
        <rFont val="Century Gothic"/>
      </rPr>
      <t xml:space="preserve">a. The IF function should determine if the student's Post-Secondary Years is </t>
    </r>
    <r>
      <rPr>
        <b/>
        <sz val="11"/>
        <color rgb="FF000000"/>
        <rFont val="Century Gothic"/>
      </rPr>
      <t>greater than or equal to 4</t>
    </r>
    <r>
      <rPr>
        <sz val="11"/>
        <color rgb="FF000000"/>
        <rFont val="Century Gothic"/>
      </rPr>
      <t xml:space="preserve">, and return the value </t>
    </r>
    <r>
      <rPr>
        <b/>
        <sz val="11"/>
        <color rgb="FF000000"/>
        <rFont val="Century Gothic"/>
      </rPr>
      <t>2</t>
    </r>
    <r>
      <rPr>
        <sz val="11"/>
        <color rgb="FF000000"/>
        <rFont val="Century Gothic"/>
      </rPr>
      <t xml:space="preserve"> if true or the value </t>
    </r>
    <r>
      <rPr>
        <b/>
        <sz val="11"/>
        <color rgb="FF000000"/>
        <rFont val="Century Gothic"/>
      </rPr>
      <t>1</t>
    </r>
    <r>
      <rPr>
        <sz val="11"/>
        <color rgb="FF000000"/>
        <rFont val="Century Gothic"/>
      </rPr>
      <t xml:space="preserve"> if false.</t>
    </r>
    <r>
      <rPr>
        <sz val="11"/>
        <color rgb="FF000000"/>
        <rFont val="Century Gothic"/>
      </rPr>
      <t xml:space="preserve">
</t>
    </r>
    <r>
      <rPr>
        <sz val="11"/>
        <color rgb="FF000000"/>
        <rFont val="Century Gothic"/>
      </rPr>
      <t>b. Fill the formula into the range N3:N31, if necessary.</t>
    </r>
  </si>
  <si>
    <t>5/5</t>
  </si>
  <si>
    <t>Create a formula using a function.</t>
  </si>
  <si>
    <t>Copy a formula into a range.</t>
  </si>
  <si>
    <t>8.</t>
  </si>
  <si>
    <r>
      <rPr>
        <sz val="11"/>
        <color rgb="FF000000"/>
        <rFont val="Century Gothic"/>
      </rPr>
      <t>Lael wants a quick way to look up students by their Student ID.</t>
    </r>
    <r>
      <rPr>
        <sz val="11"/>
        <color rgb="FF000000"/>
        <rFont val="Century Gothic"/>
      </rPr>
      <t xml:space="preserve">
</t>
    </r>
    <r>
      <rPr>
        <sz val="11"/>
        <color rgb="FF000000"/>
        <rFont val="Century Gothic"/>
      </rPr>
      <t xml:space="preserve">In cell Q3, nest the existing VLOOKUP function in an </t>
    </r>
    <r>
      <rPr>
        <b/>
        <sz val="11"/>
        <color rgb="FF000000"/>
        <rFont val="Century Gothic"/>
      </rPr>
      <t>IFERROR</t>
    </r>
    <r>
      <rPr>
        <sz val="11"/>
        <color rgb="FF000000"/>
        <rFont val="Century Gothic"/>
      </rPr>
      <t xml:space="preserve"> function. If the VLOOKUP function returns an error result, the text </t>
    </r>
    <r>
      <rPr>
        <b/>
        <sz val="11"/>
        <color rgb="FF000000"/>
        <rFont val="Century Gothic"/>
      </rPr>
      <t>Invalid Student ID</t>
    </r>
    <r>
      <rPr>
        <sz val="11"/>
        <color rgb="FF000000"/>
        <rFont val="Century Gothic"/>
      </rPr>
      <t xml:space="preserve"> should display.</t>
    </r>
  </si>
  <si>
    <t>0/5</t>
  </si>
  <si>
    <t>Create a formula using a function.</t>
  </si>
  <si>
    <t>In the Student Representatives worksheet, the formula in cell Q3 has not been entered correctly.</t>
  </si>
  <si>
    <t>9.</t>
  </si>
  <si>
    <r>
      <rPr>
        <sz val="11"/>
        <color rgb="FF000000"/>
        <rFont val="Century Gothic"/>
      </rPr>
      <t>Lael wants to determine several totals and averages for active students.</t>
    </r>
    <r>
      <rPr>
        <sz val="11"/>
        <color rgb="FF000000"/>
        <rFont val="Century Gothic"/>
      </rPr>
      <t xml:space="preserve">
</t>
    </r>
    <r>
      <rPr>
        <sz val="11"/>
        <color rgb="FF000000"/>
        <rFont val="Century Gothic"/>
      </rPr>
      <t xml:space="preserve">In cell Q8, enter a formula using the </t>
    </r>
    <r>
      <rPr>
        <b/>
        <sz val="11"/>
        <color rgb="FF000000"/>
        <rFont val="Century Gothic"/>
      </rPr>
      <t>COUNTIF</t>
    </r>
    <r>
      <rPr>
        <sz val="11"/>
        <color rgb="FF000000"/>
        <rFont val="Century Gothic"/>
      </rPr>
      <t xml:space="preserve"> function </t>
    </r>
    <r>
      <rPr>
        <sz val="11"/>
        <color rgb="FF000000"/>
        <rFont val="Century Gothic"/>
      </rPr>
      <t xml:space="preserve">and structured references </t>
    </r>
    <r>
      <rPr>
        <sz val="11"/>
        <color rgb="FF000000"/>
        <rFont val="Century Gothic"/>
      </rPr>
      <t>to count the number of students who have been elected to offices in student organizations.</t>
    </r>
  </si>
  <si>
    <t>0/5</t>
  </si>
  <si>
    <t>Create a formula using a function.</t>
  </si>
  <si>
    <t>In the Student Representatives worksheet, the formula in cell Q8 has not been entered correctly.</t>
  </si>
  <si>
    <t>10.</t>
  </si>
  <si>
    <r>
      <rPr>
        <sz val="11"/>
        <color rgb="FF000000"/>
        <rFont val="Century Gothic"/>
      </rPr>
      <t xml:space="preserve">In cell R8, enter a formula using the </t>
    </r>
    <r>
      <rPr>
        <b/>
        <sz val="11"/>
        <color rgb="FF000000"/>
        <rFont val="Century Gothic"/>
      </rPr>
      <t>AVERAGEIF</t>
    </r>
    <r>
      <rPr>
        <sz val="11"/>
        <color rgb="FF000000"/>
        <rFont val="Century Gothic"/>
      </rPr>
      <t xml:space="preserve"> function </t>
    </r>
    <r>
      <rPr>
        <sz val="11"/>
        <color rgb="FF000000"/>
        <rFont val="Century Gothic"/>
      </rPr>
      <t xml:space="preserve">and structured references </t>
    </r>
    <r>
      <rPr>
        <sz val="11"/>
        <color rgb="FF000000"/>
        <rFont val="Century Gothic"/>
      </rPr>
      <t>to determine the average number of post-secondary years for students who have been elected.</t>
    </r>
  </si>
  <si>
    <t>0/5</t>
  </si>
  <si>
    <t>Create a formula using a function.</t>
  </si>
  <si>
    <t>In the Student Representatives worksheet, the formula in cell R8 has not been entered correctly.</t>
  </si>
  <si>
    <t>11.</t>
  </si>
  <si>
    <r>
      <rPr>
        <sz val="11"/>
        <color rgb="FF000000"/>
        <rFont val="Century Gothic"/>
      </rPr>
      <t xml:space="preserve">In cell R9, enter a formula using the </t>
    </r>
    <r>
      <rPr>
        <b/>
        <sz val="11"/>
        <color rgb="FF000000"/>
        <rFont val="Century Gothic"/>
      </rPr>
      <t>AVERAGE</t>
    </r>
    <r>
      <rPr>
        <sz val="11"/>
        <color rgb="FF000000"/>
        <rFont val="Century Gothic"/>
      </rPr>
      <t xml:space="preserve"> function </t>
    </r>
    <r>
      <rPr>
        <sz val="11"/>
        <color rgb="FF000000"/>
        <rFont val="Century Gothic"/>
      </rPr>
      <t xml:space="preserve">and structured references </t>
    </r>
    <r>
      <rPr>
        <sz val="11"/>
        <color rgb="FF000000"/>
        <rFont val="Century Gothic"/>
      </rPr>
      <t>to determine the average number of years of post-secondary education of all students as shown in the Post-Secondary Years column.</t>
    </r>
  </si>
  <si>
    <t>0/5</t>
  </si>
  <si>
    <t>Create a formula using a function.</t>
  </si>
  <si>
    <t>In the Student Representatives worksheet, the formula in cell R9 has not been entered correctly.</t>
  </si>
  <si>
    <t>12.</t>
  </si>
  <si>
    <r>
      <rPr>
        <sz val="11"/>
        <color rgb="FF000000"/>
        <rFont val="Century Gothic"/>
      </rPr>
      <t xml:space="preserve">Switch to the </t>
    </r>
    <r>
      <rPr>
        <i/>
        <sz val="11"/>
        <color rgb="FF000000"/>
        <rFont val="Century Gothic"/>
      </rPr>
      <t>Academic Groups</t>
    </r>
    <r>
      <rPr>
        <sz val="11"/>
        <color rgb="FF000000"/>
        <rFont val="Century Gothic"/>
      </rPr>
      <t xml:space="preserve"> worksheet. In cell A14, use the </t>
    </r>
    <r>
      <rPr>
        <b/>
        <sz val="11"/>
        <color rgb="FF000000"/>
        <rFont val="Century Gothic"/>
      </rPr>
      <t>INDEX</t>
    </r>
    <r>
      <rPr>
        <sz val="11"/>
        <color rgb="FF000000"/>
        <rFont val="Century Gothic"/>
      </rPr>
      <t xml:space="preserve"> function </t>
    </r>
    <r>
      <rPr>
        <sz val="11"/>
        <color rgb="FF000000"/>
        <rFont val="Century Gothic"/>
      </rPr>
      <t xml:space="preserve">and structured references </t>
    </r>
    <r>
      <rPr>
        <sz val="11"/>
        <color rgb="FF000000"/>
        <rFont val="Century Gothic"/>
      </rPr>
      <t>to display the value in the first row and first column of the AcademicGroups table.</t>
    </r>
  </si>
  <si>
    <t>0/5</t>
  </si>
  <si>
    <t>Create a formula using a function.</t>
  </si>
  <si>
    <t>In the Academic Groups worksheet, the formula in cell A14 has not been entered correctly.</t>
  </si>
  <si>
    <t>13.</t>
  </si>
  <si>
    <r>
      <rPr>
        <sz val="11"/>
        <color rgb="FF000000"/>
        <rFont val="Century Gothic"/>
      </rPr>
      <t xml:space="preserve">In cell A17, use the </t>
    </r>
    <r>
      <rPr>
        <b/>
        <sz val="11"/>
        <color rgb="FF000000"/>
        <rFont val="Century Gothic"/>
      </rPr>
      <t>SUMIF</t>
    </r>
    <r>
      <rPr>
        <sz val="11"/>
        <color rgb="FF000000"/>
        <rFont val="Century Gothic"/>
      </rPr>
      <t xml:space="preserve"> function and structured references to display the total membership in 2023 for groups with at least </t>
    </r>
    <r>
      <rPr>
        <b/>
        <sz val="11"/>
        <color rgb="FF000000"/>
        <rFont val="Century Gothic"/>
      </rPr>
      <t>40</t>
    </r>
    <r>
      <rPr>
        <sz val="11"/>
        <color rgb="FF000000"/>
        <rFont val="Century Gothic"/>
      </rPr>
      <t xml:space="preserve"> members.</t>
    </r>
  </si>
  <si>
    <t>0/5</t>
  </si>
  <si>
    <t>Create a formula using a function.</t>
  </si>
  <si>
    <t>In the Academic Groups worksheet, the formula in cell A17 has not been entered correctly.</t>
  </si>
  <si>
    <t>14.</t>
  </si>
  <si>
    <r>
      <rPr>
        <sz val="11"/>
        <color rgb="FF000000"/>
        <rFont val="Century Gothic"/>
      </rPr>
      <t>Lael is also planning for student groups that the office will be working with in the coming year. She decides to create a PivotTable to better manipulate and filter the student group data.</t>
    </r>
    <r>
      <rPr>
        <sz val="11"/>
        <color rgb="FF000000"/>
        <rFont val="Century Gothic"/>
      </rPr>
      <t xml:space="preserve">
</t>
    </r>
    <r>
      <rPr>
        <sz val="11"/>
        <color rgb="FF000000"/>
        <rFont val="Century Gothic"/>
      </rPr>
      <t xml:space="preserve">Switch to the </t>
    </r>
    <r>
      <rPr>
        <i/>
        <sz val="11"/>
        <color rgb="FF000000"/>
        <rFont val="Century Gothic"/>
      </rPr>
      <t>Academic PivotTable</t>
    </r>
    <r>
      <rPr>
        <sz val="11"/>
        <color rgb="FF000000"/>
        <rFont val="Century Gothic"/>
      </rPr>
      <t xml:space="preserve"> worksheet, then create a PivotTable in cell A1 based on the AcademicGroups table. Update the PivotTable as follows so that it matches Final Figure 2:</t>
    </r>
    <r>
      <rPr>
        <sz val="11"/>
        <color rgb="FF000000"/>
        <rFont val="Century Gothic"/>
      </rPr>
      <t xml:space="preserve">
</t>
    </r>
    <r>
      <rPr>
        <sz val="11"/>
        <color rgb="FF000000"/>
        <rFont val="Century Gothic"/>
      </rPr>
      <t xml:space="preserve">a. Change the PivotTable name to: </t>
    </r>
    <r>
      <rPr>
        <b/>
        <sz val="11"/>
        <color rgb="FF000000"/>
        <rFont val="Century Gothic"/>
      </rPr>
      <t>AcademicPivotTable</t>
    </r>
    <r>
      <rPr>
        <sz val="11"/>
        <color rgb="FF000000"/>
        <rFont val="Century Gothic"/>
      </rPr>
      <t xml:space="preserve">
</t>
    </r>
    <r>
      <rPr>
        <sz val="11"/>
        <color rgb="FF000000"/>
        <rFont val="Century Gothic"/>
      </rPr>
      <t xml:space="preserve">b. Add the Activities field and the Group Name field (in that order) to the Rows area. </t>
    </r>
    <r>
      <rPr>
        <sz val="11"/>
        <color rgb="FF000000"/>
        <rFont val="Century Gothic"/>
      </rPr>
      <t xml:space="preserve">
</t>
    </r>
    <r>
      <rPr>
        <sz val="11"/>
        <color rgb="FF000000"/>
        <rFont val="Century Gothic"/>
      </rPr>
      <t>c. Add the 2021, 2022, and 2023 fields (in that order) to the Values area.</t>
    </r>
    <r>
      <rPr>
        <sz val="11"/>
        <color rgb="FF000000"/>
        <rFont val="Century Gothic"/>
      </rPr>
      <t xml:space="preserve">
</t>
    </r>
    <r>
      <rPr>
        <sz val="11"/>
        <color rgb="FF000000"/>
        <rFont val="Century Gothic"/>
      </rPr>
      <t xml:space="preserve">d. Change the display of subtotals to </t>
    </r>
    <r>
      <rPr>
        <b/>
        <sz val="11"/>
        <color rgb="FF000000"/>
        <rFont val="Century Gothic"/>
      </rPr>
      <t>Show all Subtotals at Top of Group</t>
    </r>
    <r>
      <rPr>
        <sz val="11"/>
        <color rgb="FF000000"/>
        <rFont val="Century Gothic"/>
      </rPr>
      <t>.</t>
    </r>
    <r>
      <rPr>
        <sz val="11"/>
        <color rgb="FF000000"/>
        <rFont val="Century Gothic"/>
      </rPr>
      <t xml:space="preserve">
</t>
    </r>
    <r>
      <rPr>
        <sz val="11"/>
        <color rgb="FF000000"/>
        <rFont val="Century Gothic"/>
      </rPr>
      <t xml:space="preserve">e. Change the report layout to </t>
    </r>
    <r>
      <rPr>
        <b/>
        <sz val="11"/>
        <color rgb="FF000000"/>
        <rFont val="Century Gothic"/>
      </rPr>
      <t>Show in Outline Form</t>
    </r>
    <r>
      <rPr>
        <sz val="11"/>
        <color rgb="FF000000"/>
        <rFont val="Century Gothic"/>
      </rPr>
      <t>.</t>
    </r>
    <r>
      <rPr>
        <sz val="11"/>
        <color rgb="FF000000"/>
        <rFont val="Century Gothic"/>
      </rPr>
      <t xml:space="preserve">
</t>
    </r>
    <r>
      <rPr>
        <sz val="11"/>
        <color rgb="FF000000"/>
        <rFont val="Century Gothic"/>
      </rPr>
      <t xml:space="preserve">f. Update the Sum of 2021 field in the Values area to display the name </t>
    </r>
    <r>
      <rPr>
        <b/>
        <sz val="11"/>
        <color rgb="FF000000"/>
        <rFont val="Century Gothic"/>
      </rPr>
      <t>2021 Membership</t>
    </r>
    <r>
      <rPr>
        <sz val="11"/>
        <color rgb="FF000000"/>
        <rFont val="Century Gothic"/>
      </rPr>
      <t xml:space="preserve"> with the Number number format with 0 decimal places.</t>
    </r>
    <r>
      <rPr>
        <sz val="11"/>
        <color rgb="FF000000"/>
        <rFont val="Century Gothic"/>
      </rPr>
      <t xml:space="preserve">
</t>
    </r>
    <r>
      <rPr>
        <sz val="11"/>
        <color rgb="FF000000"/>
        <rFont val="Century Gothic"/>
      </rPr>
      <t xml:space="preserve">g. Update the Sum of 2022 field in the Values area to display the name </t>
    </r>
    <r>
      <rPr>
        <b/>
        <sz val="11"/>
        <color rgb="FF000000"/>
        <rFont val="Century Gothic"/>
      </rPr>
      <t>2022 Membership</t>
    </r>
    <r>
      <rPr>
        <sz val="11"/>
        <color rgb="FF000000"/>
        <rFont val="Century Gothic"/>
      </rPr>
      <t xml:space="preserve"> with the Number number format with 0 decimal places.</t>
    </r>
    <r>
      <rPr>
        <sz val="11"/>
        <color rgb="FF000000"/>
        <rFont val="Century Gothic"/>
      </rPr>
      <t xml:space="preserve">
</t>
    </r>
    <r>
      <rPr>
        <sz val="11"/>
        <color rgb="FF000000"/>
        <rFont val="Century Gothic"/>
      </rPr>
      <t xml:space="preserve">h. Update the Sum of 2023 field in the Values area to display the name </t>
    </r>
    <r>
      <rPr>
        <b/>
        <sz val="11"/>
        <color rgb="FF000000"/>
        <rFont val="Century Gothic"/>
      </rPr>
      <t>2023 Membership</t>
    </r>
    <r>
      <rPr>
        <sz val="11"/>
        <color rgb="FF000000"/>
        <rFont val="Century Gothic"/>
      </rPr>
      <t xml:space="preserve"> with the Number number format with 0 decimal places.</t>
    </r>
  </si>
  <si>
    <t>1/5</t>
  </si>
  <si>
    <t>Create a PivotTable.</t>
  </si>
  <si>
    <t>Set the name of a table.</t>
  </si>
  <si>
    <t>In the Academic PivotTable worksheet, the PivotTable beginning in cell A1 should be named "AcademicPivotTable".</t>
  </si>
  <si>
    <t>Add fields as rows in a PivotTable.</t>
  </si>
  <si>
    <t>The Academic PivotTable worksheet should contain a PivotTable based on the AcademicGroups table.</t>
  </si>
  <si>
    <t>Add values to a PivotTable.</t>
  </si>
  <si>
    <t>The Academic PivotTable worksheet should contain a PivotTable based on the AcademicGroups table.</t>
  </si>
  <si>
    <t>Update the layout of a PivotTable with subtotals.</t>
  </si>
  <si>
    <t>The Academic PivotTable worksheet should contain a PivotTable based on the AcademicGroups table.</t>
  </si>
  <si>
    <t>Change the layout of a PivotTable.</t>
  </si>
  <si>
    <t>The Academic PivotTable worksheet should contain a PivotTable based on the AcademicGroups table.</t>
  </si>
  <si>
    <t>Update the name of PivotTable fields.</t>
  </si>
  <si>
    <t>The Academic PivotTable worksheet should contain a PivotTable based on the AcademicGroups table.</t>
  </si>
  <si>
    <t>Modify the number format of PivotTable fields.</t>
  </si>
  <si>
    <t>The Academic PivotTable worksheet should contain a PivotTable based on the AcademicGroups table.</t>
  </si>
  <si>
    <t>15.</t>
  </si>
  <si>
    <r>
      <rPr>
        <sz val="11"/>
        <color rgb="FF000000"/>
        <rFont val="Century Gothic"/>
      </rPr>
      <t>Lael wants to summarize data for all student groups in a PivotTable. To do so, she must first update the AllGroups table.</t>
    </r>
    <r>
      <rPr>
        <sz val="11"/>
        <color rgb="FF000000"/>
        <rFont val="Century Gothic"/>
      </rPr>
      <t xml:space="preserve">
</t>
    </r>
    <r>
      <rPr>
        <sz val="11"/>
        <color rgb="FF000000"/>
        <rFont val="Century Gothic"/>
      </rPr>
      <t xml:space="preserve">Switch to the </t>
    </r>
    <r>
      <rPr>
        <i/>
        <sz val="11"/>
        <color rgb="FF000000"/>
        <rFont val="Century Gothic"/>
      </rPr>
      <t>All Groups</t>
    </r>
    <r>
      <rPr>
        <sz val="11"/>
        <color rgb="FF000000"/>
        <rFont val="Century Gothic"/>
      </rPr>
      <t xml:space="preserve"> worksheet then edit the record for the Astronomy Society to use </t>
    </r>
    <r>
      <rPr>
        <b/>
        <sz val="11"/>
        <color rgb="FF000000"/>
        <rFont val="Century Gothic"/>
      </rPr>
      <t>76</t>
    </r>
    <r>
      <rPr>
        <sz val="11"/>
        <color rgb="FF000000"/>
        <rFont val="Century Gothic"/>
      </rPr>
      <t xml:space="preserve"> as the 2023 field value.</t>
    </r>
  </si>
  <si>
    <t>5/5</t>
  </si>
  <si>
    <t>Edit a record in a table.</t>
  </si>
  <si>
    <t>16.</t>
  </si>
  <si>
    <r>
      <rPr>
        <sz val="11"/>
        <color rgb="FF000000"/>
        <rFont val="Century Gothic"/>
      </rPr>
      <t xml:space="preserve">Switch to the </t>
    </r>
    <r>
      <rPr>
        <i/>
        <sz val="11"/>
        <color rgb="FF000000"/>
        <rFont val="Century Gothic"/>
      </rPr>
      <t>All Groups PivotTable</t>
    </r>
    <r>
      <rPr>
        <sz val="11"/>
        <color rgb="FF000000"/>
        <rFont val="Century Gothic"/>
      </rPr>
      <t xml:space="preserve"> worksheet. Refresh the PivotTable data, then verify that the 2023 Membership value for the Astronomy Society in row 6 reflects the change you made in the previous step.</t>
    </r>
  </si>
  <si>
    <t>5/5</t>
  </si>
  <si>
    <t>Refresh PivotTable data.</t>
  </si>
  <si>
    <t>17.</t>
  </si>
  <si>
    <r>
      <rPr>
        <sz val="11"/>
        <color rgb="FF000000"/>
        <rFont val="Century Gothic"/>
      </rPr>
      <t xml:space="preserve">Apply the </t>
    </r>
    <r>
      <rPr>
        <b/>
        <sz val="11"/>
        <color rgb="FF000000"/>
        <rFont val="Century Gothic"/>
      </rPr>
      <t>Light Blue, Pivot Style Medium 2</t>
    </r>
    <r>
      <rPr>
        <sz val="11"/>
        <color rgb="FF000000"/>
        <rFont val="Century Gothic"/>
      </rPr>
      <t xml:space="preserve"> PivotTable style to the PivotTable.</t>
    </r>
  </si>
  <si>
    <t>5/5</t>
  </si>
  <si>
    <t>Apply a PivotTable style.</t>
  </si>
  <si>
    <t>18.</t>
  </si>
  <si>
    <r>
      <rPr>
        <sz val="11"/>
        <color rgb="FF000000"/>
        <rFont val="Century Gothic"/>
      </rPr>
      <t>Add the Office field to the Filters area of the Pivot Table. Filter the table so that only organizations with private offices are visible.</t>
    </r>
  </si>
  <si>
    <t>5/5</t>
  </si>
  <si>
    <t>Filter a PivotTable using a filter.</t>
  </si>
  <si>
    <t>19.</t>
  </si>
  <si>
    <r>
      <rPr>
        <sz val="11"/>
        <color rgb="FF000000"/>
        <rFont val="Century Gothic"/>
      </rPr>
      <t>Filter the PivotTable as follows:</t>
    </r>
    <r>
      <rPr>
        <sz val="11"/>
        <color rgb="FF000000"/>
        <rFont val="Century Gothic"/>
      </rPr>
      <t xml:space="preserve">
</t>
    </r>
    <r>
      <rPr>
        <sz val="11"/>
        <color rgb="FF000000"/>
        <rFont val="Century Gothic"/>
      </rPr>
      <t xml:space="preserve">a. Create a Slicer based on the </t>
    </r>
    <r>
      <rPr>
        <b/>
        <sz val="11"/>
        <color rgb="FF000000"/>
        <rFont val="Century Gothic"/>
      </rPr>
      <t>Activities</t>
    </r>
    <r>
      <rPr>
        <sz val="11"/>
        <color rgb="FF000000"/>
        <rFont val="Century Gothic"/>
      </rPr>
      <t xml:space="preserve"> field value.</t>
    </r>
    <r>
      <rPr>
        <sz val="11"/>
        <color rgb="FF000000"/>
        <rFont val="Century Gothic"/>
      </rPr>
      <t xml:space="preserve">
</t>
    </r>
    <r>
      <rPr>
        <sz val="11"/>
        <color rgb="FF000000"/>
        <rFont val="Century Gothic"/>
      </rPr>
      <t xml:space="preserve">b. Resize the slicer so that it has a height of </t>
    </r>
    <r>
      <rPr>
        <b/>
        <sz val="11"/>
        <color rgb="FF000000"/>
        <rFont val="Century Gothic"/>
      </rPr>
      <t>2.2"</t>
    </r>
    <r>
      <rPr>
        <sz val="11"/>
        <color rgb="FF000000"/>
        <rFont val="Century Gothic"/>
      </rPr>
      <t xml:space="preserve"> and a width of </t>
    </r>
    <r>
      <rPr>
        <b/>
        <sz val="11"/>
        <color rgb="FF000000"/>
        <rFont val="Century Gothic"/>
      </rPr>
      <t>3.2"</t>
    </r>
    <r>
      <rPr>
        <sz val="11"/>
        <color rgb="FF000000"/>
        <rFont val="Century Gothic"/>
      </rPr>
      <t xml:space="preserve">. </t>
    </r>
    <r>
      <rPr>
        <sz val="11"/>
        <color rgb="FF000000"/>
        <rFont val="Century Gothic"/>
      </rPr>
      <t xml:space="preserve">
</t>
    </r>
    <r>
      <rPr>
        <sz val="11"/>
        <color rgb="FF000000"/>
        <rFont val="Century Gothic"/>
      </rPr>
      <t xml:space="preserve">c. Move the slicer so that its upper-left corner appears within cell F3 and its lower-right corner appears within cell J14. </t>
    </r>
    <r>
      <rPr>
        <sz val="11"/>
        <color rgb="FF000000"/>
        <rFont val="Century Gothic"/>
      </rPr>
      <t xml:space="preserve">
</t>
    </r>
    <r>
      <rPr>
        <sz val="11"/>
        <color rgb="FF000000"/>
        <rFont val="Century Gothic"/>
      </rPr>
      <t>d. Use the slicer to filter the PivotTable so that only Fraternal groups are visible.</t>
    </r>
  </si>
  <si>
    <t>3/5</t>
  </si>
  <si>
    <t>Add a slicer to a PivotTable.</t>
  </si>
  <si>
    <t>Resize and reposition a slicer.</t>
  </si>
  <si>
    <t>In the All Groups PivotTable worksheet, the Activities slicer should be resized and repositioned so that the upper-left corner is located within cell F3 and the lower-right corner is located within cell J14.</t>
  </si>
  <si>
    <t>Filter a PivotTable using a slicer.</t>
  </si>
  <si>
    <t>20.</t>
  </si>
  <si>
    <r>
      <rPr>
        <sz val="11"/>
        <color rgb="FF000000"/>
        <rFont val="Century Gothic"/>
      </rPr>
      <t>Lael also wants to summarize membership data for all organizations using a PivotChart to help determine which groups are showing the most interest from students.</t>
    </r>
    <r>
      <rPr>
        <sz val="11"/>
        <color rgb="FF000000"/>
        <rFont val="Century Gothic"/>
      </rPr>
      <t xml:space="preserve">
</t>
    </r>
    <r>
      <rPr>
        <sz val="11"/>
        <color rgb="FF000000"/>
        <rFont val="Century Gothic"/>
      </rPr>
      <t xml:space="preserve">Switch to the </t>
    </r>
    <r>
      <rPr>
        <i/>
        <sz val="11"/>
        <color rgb="FF000000"/>
        <rFont val="Century Gothic"/>
      </rPr>
      <t>Activities PivotTable</t>
    </r>
    <r>
      <rPr>
        <sz val="11"/>
        <color rgb="FF000000"/>
        <rFont val="Century Gothic"/>
      </rPr>
      <t xml:space="preserve"> worksheet. Based on the PivotTable on the </t>
    </r>
    <r>
      <rPr>
        <i/>
        <sz val="11"/>
        <color rgb="FF000000"/>
        <rFont val="Century Gothic"/>
      </rPr>
      <t>Activities PivotTable</t>
    </r>
    <r>
      <rPr>
        <sz val="11"/>
        <color rgb="FF000000"/>
        <rFont val="Century Gothic"/>
      </rPr>
      <t xml:space="preserve"> worksheet, insert a PivotChart using the </t>
    </r>
    <r>
      <rPr>
        <b/>
        <sz val="11"/>
        <color rgb="FF000000"/>
        <rFont val="Century Gothic"/>
      </rPr>
      <t>Clustered Column</t>
    </r>
    <r>
      <rPr>
        <sz val="11"/>
        <color rgb="FF000000"/>
        <rFont val="Century Gothic"/>
      </rPr>
      <t xml:space="preserve"> chart type and format it as follows:</t>
    </r>
    <r>
      <rPr>
        <sz val="11"/>
        <color rgb="FF000000"/>
        <rFont val="Century Gothic"/>
      </rPr>
      <t xml:space="preserve">
</t>
    </r>
    <r>
      <rPr>
        <sz val="11"/>
        <color rgb="FF000000"/>
        <rFont val="Century Gothic"/>
      </rPr>
      <t>a. Resize and reposition the PivotChart so that the upper-left corner is located within cell F3 and the lower-right corner is located within cell O19.</t>
    </r>
    <r>
      <rPr>
        <sz val="11"/>
        <color rgb="FF000000"/>
        <rFont val="Century Gothic"/>
      </rPr>
      <t xml:space="preserve">
</t>
    </r>
    <r>
      <rPr>
        <sz val="11"/>
        <color rgb="FF000000"/>
        <rFont val="Century Gothic"/>
      </rPr>
      <t xml:space="preserve">b. Add the chart title </t>
    </r>
    <r>
      <rPr>
        <b/>
        <sz val="11"/>
        <color rgb="FF000000"/>
        <rFont val="Century Gothic"/>
      </rPr>
      <t>Membership by Type</t>
    </r>
    <r>
      <rPr>
        <sz val="11"/>
        <color rgb="FF000000"/>
        <rFont val="Century Gothic"/>
      </rPr>
      <t xml:space="preserve"> to the PivotChart using the Above Chart option. </t>
    </r>
    <r>
      <rPr>
        <sz val="11"/>
        <color rgb="FF000000"/>
        <rFont val="Century Gothic"/>
      </rPr>
      <t xml:space="preserve">
</t>
    </r>
    <r>
      <rPr>
        <sz val="11"/>
        <color rgb="FF000000"/>
        <rFont val="Century Gothic"/>
      </rPr>
      <t>c. Filter the PivotChart so that only the membership data for groups with educational, field, and fraternal activities in each type of group displays in the chart. (This filter may be automatically applied when you create the table.)</t>
    </r>
  </si>
  <si>
    <t>0/5</t>
  </si>
  <si>
    <t>Create a PivotChart.</t>
  </si>
  <si>
    <t>The Activities PivotTable worksheet should contain a PivotChart based on the Activities PivotTable.</t>
  </si>
  <si>
    <t>Resize a PivotChart.</t>
  </si>
  <si>
    <t>The Activities PivotTable worksheet should contain a PivotChart based on the Activities PivotTable.</t>
  </si>
  <si>
    <t>Add a title to a PivotChart.</t>
  </si>
  <si>
    <t>The Activities PivotTable worksheet should contain a PivotChart based on the Activities PivotTable.</t>
  </si>
  <si>
    <t>Filter a PivotChart.</t>
  </si>
  <si>
    <t>The Activities PivotTable worksheet should contain a PivotChart based on the Activities PivotTable.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</si>
</sst>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name val="Arial"/>
      <family val="2"/>
    </font>
    <font>
      <i/>
      <sz val="10"/>
      <name val="Century Gothic"/>
      <family val="2"/>
    </font>
    <font>
      <sz val="10"/>
      <name val="Century Gothic"/>
      <family val="2"/>
    </font>
    <font>
      <i/>
      <sz val="10"/>
      <color rgb="FFCC6600"/>
      <name val="Century Gothic"/>
      <family val="2"/>
    </font>
    <font>
      <sz val="11"/>
      <color rgb="FF000000"/>
      <name val="Century Gothic"/>
      <family val="2"/>
    </font>
    <font>
      <sz val="28"/>
      <color rgb="FF0070C0"/>
      <name val="Century Gothic"/>
      <family val="2"/>
    </font>
    <font>
      <sz val="10"/>
      <color rgb="FF0070C0"/>
      <name val="Century Gothic"/>
      <family val="2"/>
    </font>
    <font>
      <sz val="11"/>
      <color rgb="FF4B4C4C"/>
      <name val="Century Gothic"/>
      <family val="2"/>
    </font>
    <font>
      <sz val="10"/>
      <color theme="0"/>
      <name val="Century Gothic"/>
      <family val="2"/>
    </font>
    <font>
      <b/>
      <sz val="10"/>
      <color theme="0"/>
      <name val="Century Gothic"/>
      <family val="2"/>
    </font>
    <font>
      <sz val="11"/>
      <color theme="1"/>
      <name val="Calibri"/>
      <family val="2"/>
      <scheme val="minor"/>
    </font>
    <font>
      <b/>
      <sz val="11"/>
      <color theme="0"/>
      <name val="Calibri"/>
      <family val="2"/>
      <scheme val="minor"/>
    </font>
    <font>
      <sz val="11"/>
      <color theme="0"/>
      <name val="Calibri"/>
      <family val="2"/>
      <scheme val="minor"/>
    </font>
    <font>
      <b/>
      <sz val="11"/>
      <color theme="8" tint="-0.499984740745262"/>
      <name val="Calibri"/>
      <family val="2"/>
      <scheme val="minor"/>
    </font>
    <font>
      <sz val="11"/>
      <color rgb="FF000000"/>
      <name val="Century Gothic"/>
      <family val="2"/>
    </font>
    <font>
      <b/>
      <sz val="11"/>
      <color rgb="FF000000"/>
      <name val="Century Gothic"/>
      <family val="2"/>
    </font>
    <font>
      <sz val="28"/>
      <color rgb="FF0070C0"/>
      <name val="Century Gothic"/>
      <family val="2"/>
    </font>
    <font>
      <sz val="11"/>
      <color rgb="FFFFFFFF"/>
      <name val="Century Gothic"/>
      <family val="2"/>
    </font>
    <font>
      <sz val="11"/>
      <color rgb="FF4B4C4C"/>
      <name val="Century Gothic"/>
      <family val="2"/>
    </font>
    <font>
      <sz val="8"/>
      <color rgb="FF000000"/>
      <name val="Century Gothic"/>
      <family val="2"/>
    </font>
    <font>
      <sz val="11"/>
      <color rgb="FFFF0000"/>
      <name val="Century Gothic"/>
      <family val="2"/>
    </font>
    <font>
      <b/>
      <sz val="11"/>
      <color rgb="FF4B4C4C"/>
      <name val="Century Gothic"/>
      <family val="2"/>
    </font>
    <font>
      <sz val="11"/>
      <color rgb="FF000000"/>
      <name val="Century Gothic"/>
    </font>
    <font>
      <i/>
      <sz val="11"/>
      <color rgb="FF000000"/>
      <name val="Century Gothic"/>
    </font>
    <font>
      <b/>
      <sz val="11"/>
      <color rgb="FF000000"/>
      <name val="Century Gothic"/>
    </font>
    <font>
      <b/>
      <sz val="9"/>
      <color indexed="81"/>
      <name val="Tahoma"/>
      <charset val="1"/>
    </font>
    <font>
      <sz val="9"/>
      <color indexed="81"/>
      <name val="Tahoma"/>
      <charset val="1"/>
    </font>
  </fonts>
  <fills count="11">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E34601"/>
        <bgColor indexed="64"/>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rgb="FFFFFFFF"/>
        <bgColor indexed="64"/>
      </patternFill>
    </fill>
    <fill>
      <patternFill patternType="solid">
        <fgColor rgb="FFD9D9D9"/>
        <bgColor indexed="64"/>
      </patternFill>
    </fill>
    <fill>
      <patternFill patternType="solid">
        <fgColor rgb="FFE34601"/>
        <bgColor indexed="64"/>
      </patternFill>
    </fill>
  </fills>
  <borders count="11">
    <border>
      <left/>
      <right/>
      <top/>
      <bottom/>
      <diagonal/>
    </border>
    <border>
      <left/>
      <right style="thick">
        <color rgb="FF93A5B2"/>
      </right>
      <top/>
      <bottom/>
      <diagonal/>
    </border>
    <border>
      <left/>
      <right/>
      <top/>
      <bottom style="thin">
        <color rgb="FF93A5B2"/>
      </bottom>
      <diagonal/>
    </border>
    <border>
      <left/>
      <right/>
      <top/>
      <bottom style="thick">
        <color rgb="FF93A5B2"/>
      </bottom>
      <diagonal/>
    </border>
    <border>
      <left/>
      <right style="thick">
        <color rgb="FF93A5B2"/>
      </right>
      <top/>
      <bottom style="thick">
        <color rgb="FF93A5B2"/>
      </bottom>
      <diagonal/>
    </border>
    <border>
      <left/>
      <right style="thick">
        <color rgb="FF93A5B2"/>
      </right>
      <top/>
      <bottom style="thin">
        <color rgb="FFE34601"/>
      </bottom>
      <diagonal/>
    </border>
    <border>
      <left/>
      <right/>
      <top/>
      <bottom style="thin">
        <color rgb="FFE346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ck">
        <color rgb="FF93A5B2"/>
      </bottom>
      <diagonal/>
    </border>
    <border>
      <left/>
      <right/>
      <top style="thick">
        <color rgb="FF93A5B2"/>
      </top>
      <bottom/>
      <diagonal/>
    </border>
  </borders>
  <cellStyleXfs count="9">
    <xf numFmtId="0" fontId="0" fillId="0" borderId="0"/>
    <xf numFmtId="0" fontId="1" fillId="0" borderId="0"/>
    <xf numFmtId="0" fontId="5" fillId="2" borderId="0">
      <alignment vertical="top" wrapText="1"/>
    </xf>
    <xf numFmtId="0" fontId="6" fillId="2" borderId="0">
      <alignment vertical="top" wrapText="1"/>
    </xf>
    <xf numFmtId="0" fontId="5" fillId="2" borderId="0">
      <alignment vertical="top" wrapText="1"/>
    </xf>
    <xf numFmtId="0" fontId="1" fillId="0" borderId="0"/>
    <xf numFmtId="0" fontId="13"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cellStyleXfs>
  <cellXfs count="45">
    <xf numFmtId="0" fontId="0" fillId="0" borderId="0" xfId="0"/>
    <xf numFmtId="0" fontId="3" fillId="2" borderId="0" xfId="5" applyFont="1" applyFill="1" applyBorder="1" applyAlignment="1">
      <alignment horizontal="left"/>
    </xf>
    <xf numFmtId="0" fontId="3" fillId="2" borderId="1" xfId="5" applyFont="1" applyFill="1" applyBorder="1" applyAlignment="1">
      <alignment horizontal="left"/>
    </xf>
    <xf numFmtId="0" fontId="1" fillId="0" borderId="0" xfId="5" applyFill="1"/>
    <xf numFmtId="0" fontId="1" fillId="0" borderId="0" xfId="5" applyFill="1" applyAlignment="1">
      <alignment wrapText="1"/>
    </xf>
    <xf numFmtId="0" fontId="7" fillId="2" borderId="1" xfId="5" applyFont="1" applyFill="1" applyBorder="1" applyAlignment="1">
      <alignment horizontal="left" wrapText="1"/>
    </xf>
    <xf numFmtId="0" fontId="3" fillId="2" borderId="0" xfId="5" applyFont="1" applyFill="1" applyBorder="1" applyAlignment="1">
      <alignment horizontal="right"/>
    </xf>
    <xf numFmtId="0" fontId="4" fillId="3" borderId="2" xfId="5" applyFont="1" applyFill="1" applyBorder="1" applyAlignment="1">
      <alignment horizontal="left"/>
    </xf>
    <xf numFmtId="0" fontId="8" fillId="2" borderId="0" xfId="2" applyFont="1" applyBorder="1" applyAlignment="1">
      <alignment horizontal="left" vertical="top" wrapText="1"/>
    </xf>
    <xf numFmtId="0" fontId="6" fillId="2" borderId="0" xfId="3" applyBorder="1" applyAlignment="1">
      <alignment horizontal="left" vertical="top" wrapText="1"/>
    </xf>
    <xf numFmtId="0" fontId="3" fillId="0" borderId="0" xfId="5" applyFont="1" applyFill="1" applyBorder="1" applyAlignment="1">
      <alignment vertical="center"/>
    </xf>
    <xf numFmtId="0" fontId="3" fillId="4" borderId="5" xfId="5" applyFont="1" applyFill="1" applyBorder="1" applyAlignment="1">
      <alignment horizontal="left"/>
    </xf>
    <xf numFmtId="0" fontId="9" fillId="4" borderId="6" xfId="5" applyFont="1" applyFill="1" applyBorder="1" applyAlignment="1">
      <alignment vertical="center"/>
    </xf>
    <xf numFmtId="2" fontId="0" fillId="0" borderId="0" xfId="0" applyNumberFormat="1"/>
    <xf numFmtId="0" fontId="13" fillId="5" borderId="7" xfId="6" applyBorder="1"/>
    <xf numFmtId="0" fontId="11" fillId="7" borderId="7" xfId="8" applyBorder="1"/>
    <xf numFmtId="0" fontId="11" fillId="6" borderId="7" xfId="7" applyBorder="1"/>
    <xf numFmtId="0" fontId="12" fillId="5" borderId="7" xfId="6" applyFont="1" applyBorder="1"/>
    <xf numFmtId="0" fontId="12" fillId="5" borderId="8" xfId="6"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1" fontId="0" fillId="0" borderId="0" xfId="0" applyNumberFormat="1"/>
    <xf numFmtId="0" fontId="12" fillId="5" borderId="0" xfId="6" applyFont="1"/>
    <xf numFmtId="0" fontId="14" fillId="0" borderId="0" xfId="0" applyFont="1"/>
    <xf numFmtId="0" fontId="14" fillId="0" borderId="0" xfId="0" applyFont="1" applyAlignment="1">
      <alignment horizontal="left"/>
    </xf>
    <xf numFmtId="1" fontId="0" fillId="0" borderId="0" xfId="0" pivotButton="1" applyNumberFormat="1"/>
    <xf numFmtId="0" fontId="15" fillId="8" borderId="0" xfId="0" applyFont="1" applyFill="1" applyAlignment="1">
      <alignment horizontal="left" vertical="top"/>
    </xf>
    <xf numFmtId="0" fontId="15" fillId="9" borderId="0" xfId="0" applyFont="1" applyFill="1" applyAlignment="1">
      <alignment horizontal="left" vertical="top"/>
    </xf>
    <xf numFmtId="0" fontId="15" fillId="10" borderId="0" xfId="0" applyFont="1" applyFill="1" applyAlignment="1">
      <alignment horizontal="left" vertical="top"/>
    </xf>
    <xf numFmtId="0" fontId="20" fillId="8" borderId="0" xfId="0" applyFont="1" applyFill="1" applyAlignment="1">
      <alignment horizontal="left"/>
    </xf>
    <xf numFmtId="0" fontId="15" fillId="8" borderId="9" xfId="0" applyFont="1" applyFill="1" applyBorder="1" applyAlignment="1">
      <alignment horizontal="left" vertical="top"/>
    </xf>
    <xf numFmtId="0" fontId="16" fillId="8" borderId="0" xfId="0" applyFont="1" applyFill="1" applyAlignment="1">
      <alignment horizontal="right" vertical="top"/>
    </xf>
    <xf numFmtId="0" fontId="15" fillId="8" borderId="0" xfId="0" applyFont="1" applyFill="1" applyAlignment="1">
      <alignment horizontal="left" vertical="top" wrapText="1" readingOrder="1"/>
    </xf>
    <xf numFmtId="0" fontId="21" fillId="8" borderId="0" xfId="0" applyFont="1" applyFill="1" applyAlignment="1">
      <alignment horizontal="left" vertical="top" wrapText="1" readingOrder="1"/>
    </xf>
    <xf numFmtId="0" fontId="18" fillId="10" borderId="0" xfId="0" applyFont="1" applyFill="1" applyAlignment="1">
      <alignment horizontal="left"/>
    </xf>
    <xf numFmtId="0" fontId="15" fillId="10" borderId="0" xfId="0" applyFont="1" applyFill="1" applyAlignment="1">
      <alignment horizontal="left" vertical="top"/>
    </xf>
    <xf numFmtId="0" fontId="17" fillId="8" borderId="0" xfId="0" applyFont="1" applyFill="1" applyAlignment="1">
      <alignment horizontal="left" vertical="top"/>
    </xf>
    <xf numFmtId="0" fontId="19" fillId="8" borderId="0" xfId="0" applyFont="1" applyFill="1" applyAlignment="1">
      <alignment horizontal="left" vertical="top"/>
    </xf>
    <xf numFmtId="0" fontId="15" fillId="8" borderId="10" xfId="0" applyFont="1" applyFill="1" applyBorder="1" applyAlignment="1">
      <alignment horizontal="left" vertical="top"/>
    </xf>
    <xf numFmtId="0" fontId="15" fillId="8" borderId="0" xfId="0" applyFont="1" applyFill="1" applyAlignment="1">
      <alignment horizontal="left" vertical="top" wrapText="1" readingOrder="1"/>
    </xf>
    <xf numFmtId="0" fontId="2" fillId="2" borderId="0" xfId="5" applyFont="1" applyFill="1" applyBorder="1" applyAlignment="1">
      <alignment horizontal="center" vertical="center" wrapText="1"/>
    </xf>
    <xf numFmtId="0" fontId="2" fillId="2" borderId="1" xfId="5" applyFont="1" applyFill="1" applyBorder="1" applyAlignment="1">
      <alignment horizontal="center" vertical="center" wrapText="1"/>
    </xf>
    <xf numFmtId="0" fontId="2" fillId="2" borderId="3" xfId="5" applyFont="1" applyFill="1" applyBorder="1" applyAlignment="1">
      <alignment horizontal="center" vertical="center" wrapText="1"/>
    </xf>
    <xf numFmtId="0" fontId="2" fillId="2" borderId="4" xfId="5" applyFont="1" applyFill="1" applyBorder="1" applyAlignment="1">
      <alignment horizontal="center" vertical="center" wrapText="1"/>
    </xf>
  </cellXfs>
  <cellStyles count="9">
    <cellStyle name="20% - Accent5" xfId="7" builtinId="46"/>
    <cellStyle name="40% - Accent5" xfId="8" builtinId="47"/>
    <cellStyle name="Accent5" xfId="6" builtinId="45"/>
    <cellStyle name="Normal" xfId="0" builtinId="0"/>
    <cellStyle name="Normal 2" xfId="1" xr:uid="{00000000-0005-0000-0000-000004000000}"/>
    <cellStyle name="Normal 2 2" xfId="5" xr:uid="{00000000-0005-0000-0000-000005000000}"/>
    <cellStyle name="Project Header" xfId="4" xr:uid="{00000000-0005-0000-0000-000006000000}"/>
    <cellStyle name="Student Name" xfId="3" xr:uid="{00000000-0005-0000-0000-000007000000}"/>
    <cellStyle name="Submission" xfId="2" xr:uid="{00000000-0005-0000-0000-000008000000}"/>
  </cellStyles>
  <dxfs count="9">
    <dxf>
      <numFmt numFmtId="1" formatCode="0"/>
    </dxf>
    <dxf>
      <numFmt numFmtId="1" formatCode="0"/>
    </dxf>
    <dxf>
      <numFmt numFmtId="1" formatCode="0"/>
    </dxf>
    <dxf>
      <numFmt numFmtId="0" formatCode="General"/>
    </dxf>
    <dxf>
      <numFmt numFmtId="0" formatCode="General"/>
    </dxf>
    <dxf>
      <numFmt numFmtId="0" formatCode="General"/>
    </dxf>
    <dxf>
      <numFmt numFmtId="0" formatCode="General"/>
    </dxf>
    <dxf>
      <numFmt numFmtId="0" formatCode="General"/>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Membership by Type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9525" cap="flat" cmpd="sng" algn="ctr">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9525" cap="flat" cmpd="sng" algn="ctr">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9525" cap="flat" cmpd="sng" algn="ctr">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9525" cap="flat" cmpd="sng" algn="ctr">
            <a:noFill/>
            <a:round/>
          </a:ln>
          <a:effectLst/>
        </c:spPr>
        <c:marker>
          <c:symbol val="none"/>
        </c:marker>
      </c:pivotFmt>
      <c:pivotFmt>
        <c:idx val="4"/>
        <c:spPr>
          <a:solidFill>
            <a:schemeClr val="accent1"/>
          </a:solidFill>
          <a:ln w="9525" cap="flat" cmpd="sng" algn="ctr">
            <a:noFill/>
            <a:round/>
          </a:ln>
          <a:effectLst/>
        </c:spPr>
        <c:marker>
          <c:symbol val="none"/>
        </c:marker>
      </c:pivotFmt>
      <c:pivotFmt>
        <c:idx val="5"/>
        <c:spPr>
          <a:solidFill>
            <a:schemeClr val="accent1"/>
          </a:solidFill>
          <a:ln w="9525" cap="flat" cmpd="sng" algn="ctr">
            <a:noFill/>
            <a:round/>
          </a:ln>
          <a:effectLst/>
        </c:spPr>
        <c:marker>
          <c:symbol val="none"/>
        </c:marker>
      </c:pivotFmt>
    </c:pivotFmts>
    <c:plotArea>
      <c:layout/>
      <c:barChart>
        <c:barDir val="col"/>
        <c:grouping val="clustered"/>
        <c:varyColors val="0"/>
        <c:ser>
          <c:idx val="0"/>
          <c:order val="0"/>
          <c:tx>
            <c:v>2021 Membership</c:v>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Lit>
              <c:ptCount val="4"/>
              <c:pt idx="0">
                <c:v>Academic Field</c:v>
              </c:pt>
              <c:pt idx="1">
                <c:v>Cultural Educational</c:v>
              </c:pt>
              <c:pt idx="2">
                <c:v>Greek Fraternal</c:v>
              </c:pt>
              <c:pt idx="3">
                <c:v>Recreational Field</c:v>
              </c:pt>
            </c:strLit>
          </c:cat>
          <c:val>
            <c:numLit>
              <c:formatCode>General</c:formatCode>
              <c:ptCount val="4"/>
              <c:pt idx="0">
                <c:v>97</c:v>
              </c:pt>
              <c:pt idx="1">
                <c:v>129</c:v>
              </c:pt>
              <c:pt idx="2">
                <c:v>306</c:v>
              </c:pt>
              <c:pt idx="3">
                <c:v>298</c:v>
              </c:pt>
            </c:numLit>
          </c:val>
          <c:extLst>
            <c:ext xmlns:c16="http://schemas.microsoft.com/office/drawing/2014/chart" uri="{C3380CC4-5D6E-409C-BE32-E72D297353CC}">
              <c16:uniqueId val="{00000000-E0FF-F54B-8670-79398FF4A009}"/>
            </c:ext>
          </c:extLst>
        </c:ser>
        <c:ser>
          <c:idx val="1"/>
          <c:order val="1"/>
          <c:tx>
            <c:v>2022 Membership</c:v>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Lit>
              <c:ptCount val="4"/>
              <c:pt idx="0">
                <c:v>Academic Field</c:v>
              </c:pt>
              <c:pt idx="1">
                <c:v>Cultural Educational</c:v>
              </c:pt>
              <c:pt idx="2">
                <c:v>Greek Fraternal</c:v>
              </c:pt>
              <c:pt idx="3">
                <c:v>Recreational Field</c:v>
              </c:pt>
            </c:strLit>
          </c:cat>
          <c:val>
            <c:numLit>
              <c:formatCode>General</c:formatCode>
              <c:ptCount val="4"/>
              <c:pt idx="0">
                <c:v>140</c:v>
              </c:pt>
              <c:pt idx="1">
                <c:v>122</c:v>
              </c:pt>
              <c:pt idx="2">
                <c:v>333</c:v>
              </c:pt>
              <c:pt idx="3">
                <c:v>356</c:v>
              </c:pt>
            </c:numLit>
          </c:val>
          <c:extLst>
            <c:ext xmlns:c16="http://schemas.microsoft.com/office/drawing/2014/chart" uri="{C3380CC4-5D6E-409C-BE32-E72D297353CC}">
              <c16:uniqueId val="{00000001-E0FF-F54B-8670-79398FF4A009}"/>
            </c:ext>
          </c:extLst>
        </c:ser>
        <c:ser>
          <c:idx val="2"/>
          <c:order val="2"/>
          <c:tx>
            <c:v>2023 Membership</c:v>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Lit>
              <c:ptCount val="4"/>
              <c:pt idx="0">
                <c:v>Academic Field</c:v>
              </c:pt>
              <c:pt idx="1">
                <c:v>Cultural Educational</c:v>
              </c:pt>
              <c:pt idx="2">
                <c:v>Greek Fraternal</c:v>
              </c:pt>
              <c:pt idx="3">
                <c:v>Recreational Field</c:v>
              </c:pt>
            </c:strLit>
          </c:cat>
          <c:val>
            <c:numLit>
              <c:formatCode>General</c:formatCode>
              <c:ptCount val="4"/>
              <c:pt idx="0">
                <c:v>179</c:v>
              </c:pt>
              <c:pt idx="1">
                <c:v>130</c:v>
              </c:pt>
              <c:pt idx="2">
                <c:v>383</c:v>
              </c:pt>
              <c:pt idx="3">
                <c:v>350</c:v>
              </c:pt>
            </c:numLit>
          </c:val>
          <c:extLst>
            <c:ext xmlns:c16="http://schemas.microsoft.com/office/drawing/2014/chart" uri="{C3380CC4-5D6E-409C-BE32-E72D297353CC}">
              <c16:uniqueId val="{00000002-E0FF-F54B-8670-79398FF4A009}"/>
            </c:ext>
          </c:extLst>
        </c:ser>
        <c:dLbls>
          <c:dLblPos val="inEnd"/>
          <c:showLegendKey val="0"/>
          <c:showVal val="1"/>
          <c:showCatName val="0"/>
          <c:showSerName val="0"/>
          <c:showPercent val="0"/>
          <c:showBubbleSize val="0"/>
        </c:dLbls>
        <c:gapWidth val="65"/>
        <c:axId val="-606422608"/>
        <c:axId val="-606424784"/>
      </c:barChart>
      <c:catAx>
        <c:axId val="-6064226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06424784"/>
        <c:crosses val="autoZero"/>
        <c:auto val="1"/>
        <c:lblAlgn val="ctr"/>
        <c:lblOffset val="100"/>
        <c:noMultiLvlLbl val="0"/>
      </c:catAx>
      <c:valAx>
        <c:axId val="-6064247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0642260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-1782839</xdr:colOff>
      <xdr:row>0</xdr:row>
      <xdr:rowOff>1</xdr:rowOff>
    </xdr:from>
    <xdr:to>
      <xdr:col>5</xdr:col>
      <xdr:colOff>0</xdr:colOff>
      <xdr:row>3</xdr:row>
      <xdr:rowOff>1</xdr:rowOff>
    </xdr:to>
    <xdr:pic>
      <xdr:nvPicPr>
        <xdr:cNvPr id="71" name="SAM picture">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23061" y="1"/>
          <a:ext cx="1782839" cy="457200"/>
        </a:xfrm>
        <a:prstGeom prst="rect">
          <a:avLst/>
        </a:prstGeom>
        <a:noFill/>
        <a:ln>
          <a:noFill/>
        </a:ln>
      </xdr:spPr>
    </xdr:pic>
    <xdr:clientData/>
  </xdr:twoCellAnchor>
  <xdr:twoCellAnchor>
    <xdr:from>
      <xdr:col>1</xdr:col>
      <xdr:colOff>53515</xdr:colOff>
      <xdr:row>8</xdr:row>
      <xdr:rowOff>17584</xdr:rowOff>
    </xdr:from>
    <xdr:to>
      <xdr:col>1</xdr:col>
      <xdr:colOff>300403</xdr:colOff>
      <xdr:row>8</xdr:row>
      <xdr:rowOff>198857</xdr:rowOff>
    </xdr:to>
    <xdr:pic>
      <xdr:nvPicPr>
        <xdr:cNvPr id="2" name="Picture 2">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9</xdr:row>
      <xdr:rowOff>17584</xdr:rowOff>
    </xdr:from>
    <xdr:to>
      <xdr:col>1</xdr:col>
      <xdr:colOff>300403</xdr:colOff>
      <xdr:row>9</xdr:row>
      <xdr:rowOff>198857</xdr:rowOff>
    </xdr:to>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11</xdr:row>
      <xdr:rowOff>17584</xdr:rowOff>
    </xdr:from>
    <xdr:to>
      <xdr:col>1</xdr:col>
      <xdr:colOff>300403</xdr:colOff>
      <xdr:row>11</xdr:row>
      <xdr:rowOff>198857</xdr:rowOff>
    </xdr:to>
    <xdr:pic>
      <xdr:nvPicPr>
        <xdr:cNvPr id="4" name="Picture 4">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12</xdr:row>
      <xdr:rowOff>17584</xdr:rowOff>
    </xdr:from>
    <xdr:to>
      <xdr:col>1</xdr:col>
      <xdr:colOff>300403</xdr:colOff>
      <xdr:row>12</xdr:row>
      <xdr:rowOff>198857</xdr:rowOff>
    </xdr:to>
    <xdr:pic>
      <xdr:nvPicPr>
        <xdr:cNvPr id="5" name="Picture 5">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14</xdr:row>
      <xdr:rowOff>17584</xdr:rowOff>
    </xdr:from>
    <xdr:to>
      <xdr:col>1</xdr:col>
      <xdr:colOff>300403</xdr:colOff>
      <xdr:row>14</xdr:row>
      <xdr:rowOff>198857</xdr:rowOff>
    </xdr:to>
    <xdr:pic>
      <xdr:nvPicPr>
        <xdr:cNvPr id="6" name="Picture 6">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15</xdr:row>
      <xdr:rowOff>17584</xdr:rowOff>
    </xdr:from>
    <xdr:to>
      <xdr:col>1</xdr:col>
      <xdr:colOff>300403</xdr:colOff>
      <xdr:row>15</xdr:row>
      <xdr:rowOff>198857</xdr:rowOff>
    </xdr:to>
    <xdr:pic>
      <xdr:nvPicPr>
        <xdr:cNvPr id="7" name="Picture 7">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17</xdr:row>
      <xdr:rowOff>17584</xdr:rowOff>
    </xdr:from>
    <xdr:to>
      <xdr:col>1</xdr:col>
      <xdr:colOff>300403</xdr:colOff>
      <xdr:row>17</xdr:row>
      <xdr:rowOff>198857</xdr:rowOff>
    </xdr:to>
    <xdr:pic>
      <xdr:nvPicPr>
        <xdr:cNvPr id="8" name="Picture 8">
          <a:extLst>
            <a:ext uri="{FF2B5EF4-FFF2-40B4-BE49-F238E27FC236}">
              <a16:creationId xmlns:a16="http://schemas.microsoft.com/office/drawing/2014/main" id="{00000000-0008-0000-0000-000008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18</xdr:row>
      <xdr:rowOff>17584</xdr:rowOff>
    </xdr:from>
    <xdr:to>
      <xdr:col>1</xdr:col>
      <xdr:colOff>300403</xdr:colOff>
      <xdr:row>18</xdr:row>
      <xdr:rowOff>198857</xdr:rowOff>
    </xdr:to>
    <xdr:pic>
      <xdr:nvPicPr>
        <xdr:cNvPr id="9" name="Picture 9">
          <a:extLst>
            <a:ext uri="{FF2B5EF4-FFF2-40B4-BE49-F238E27FC236}">
              <a16:creationId xmlns:a16="http://schemas.microsoft.com/office/drawing/2014/main" id="{00000000-0008-0000-0000-000009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20</xdr:row>
      <xdr:rowOff>17584</xdr:rowOff>
    </xdr:from>
    <xdr:to>
      <xdr:col>1</xdr:col>
      <xdr:colOff>300403</xdr:colOff>
      <xdr:row>20</xdr:row>
      <xdr:rowOff>198857</xdr:rowOff>
    </xdr:to>
    <xdr:pic>
      <xdr:nvPicPr>
        <xdr:cNvPr id="10" name="Picture 10">
          <a:extLst>
            <a:ext uri="{FF2B5EF4-FFF2-40B4-BE49-F238E27FC236}">
              <a16:creationId xmlns:a16="http://schemas.microsoft.com/office/drawing/2014/main" id="{00000000-0008-0000-0000-00000A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21</xdr:row>
      <xdr:rowOff>17584</xdr:rowOff>
    </xdr:from>
    <xdr:to>
      <xdr:col>1</xdr:col>
      <xdr:colOff>300403</xdr:colOff>
      <xdr:row>21</xdr:row>
      <xdr:rowOff>198857</xdr:rowOff>
    </xdr:to>
    <xdr:pic>
      <xdr:nvPicPr>
        <xdr:cNvPr id="11" name="Picture 11">
          <a:extLst>
            <a:ext uri="{FF2B5EF4-FFF2-40B4-BE49-F238E27FC236}">
              <a16:creationId xmlns:a16="http://schemas.microsoft.com/office/drawing/2014/main" id="{00000000-0008-0000-0000-00000B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23</xdr:row>
      <xdr:rowOff>28708</xdr:rowOff>
    </xdr:from>
    <xdr:to>
      <xdr:col>1</xdr:col>
      <xdr:colOff>268399</xdr:colOff>
      <xdr:row>23</xdr:row>
      <xdr:rowOff>207050</xdr:rowOff>
    </xdr:to>
    <xdr:pic>
      <xdr:nvPicPr>
        <xdr:cNvPr id="12" name="Picture 12">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53515</xdr:colOff>
      <xdr:row>26</xdr:row>
      <xdr:rowOff>17584</xdr:rowOff>
    </xdr:from>
    <xdr:to>
      <xdr:col>1</xdr:col>
      <xdr:colOff>300403</xdr:colOff>
      <xdr:row>26</xdr:row>
      <xdr:rowOff>198857</xdr:rowOff>
    </xdr:to>
    <xdr:pic>
      <xdr:nvPicPr>
        <xdr:cNvPr id="13" name="Picture 13">
          <a:extLst>
            <a:ext uri="{FF2B5EF4-FFF2-40B4-BE49-F238E27FC236}">
              <a16:creationId xmlns:a16="http://schemas.microsoft.com/office/drawing/2014/main" id="{00000000-0008-0000-0000-00000D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27</xdr:row>
      <xdr:rowOff>17584</xdr:rowOff>
    </xdr:from>
    <xdr:to>
      <xdr:col>1</xdr:col>
      <xdr:colOff>300403</xdr:colOff>
      <xdr:row>27</xdr:row>
      <xdr:rowOff>198857</xdr:rowOff>
    </xdr:to>
    <xdr:pic>
      <xdr:nvPicPr>
        <xdr:cNvPr id="14" name="Picture 14">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29</xdr:row>
      <xdr:rowOff>28708</xdr:rowOff>
    </xdr:from>
    <xdr:to>
      <xdr:col>1</xdr:col>
      <xdr:colOff>268399</xdr:colOff>
      <xdr:row>29</xdr:row>
      <xdr:rowOff>207050</xdr:rowOff>
    </xdr:to>
    <xdr:pic>
      <xdr:nvPicPr>
        <xdr:cNvPr id="15" name="Picture 15">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32</xdr:row>
      <xdr:rowOff>28708</xdr:rowOff>
    </xdr:from>
    <xdr:to>
      <xdr:col>1</xdr:col>
      <xdr:colOff>268399</xdr:colOff>
      <xdr:row>32</xdr:row>
      <xdr:rowOff>207050</xdr:rowOff>
    </xdr:to>
    <xdr:pic>
      <xdr:nvPicPr>
        <xdr:cNvPr id="16" name="Picture 16">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35</xdr:row>
      <xdr:rowOff>28708</xdr:rowOff>
    </xdr:from>
    <xdr:to>
      <xdr:col>1</xdr:col>
      <xdr:colOff>268399</xdr:colOff>
      <xdr:row>35</xdr:row>
      <xdr:rowOff>207050</xdr:rowOff>
    </xdr:to>
    <xdr:pic>
      <xdr:nvPicPr>
        <xdr:cNvPr id="17" name="Picture 17">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38</xdr:row>
      <xdr:rowOff>28708</xdr:rowOff>
    </xdr:from>
    <xdr:to>
      <xdr:col>1</xdr:col>
      <xdr:colOff>268399</xdr:colOff>
      <xdr:row>38</xdr:row>
      <xdr:rowOff>207050</xdr:rowOff>
    </xdr:to>
    <xdr:pic>
      <xdr:nvPicPr>
        <xdr:cNvPr id="18" name="Picture 18">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41</xdr:row>
      <xdr:rowOff>28708</xdr:rowOff>
    </xdr:from>
    <xdr:to>
      <xdr:col>1</xdr:col>
      <xdr:colOff>268399</xdr:colOff>
      <xdr:row>41</xdr:row>
      <xdr:rowOff>207050</xdr:rowOff>
    </xdr:to>
    <xdr:pic>
      <xdr:nvPicPr>
        <xdr:cNvPr id="19" name="Picture 19">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44</xdr:row>
      <xdr:rowOff>28708</xdr:rowOff>
    </xdr:from>
    <xdr:to>
      <xdr:col>1</xdr:col>
      <xdr:colOff>268399</xdr:colOff>
      <xdr:row>44</xdr:row>
      <xdr:rowOff>207050</xdr:rowOff>
    </xdr:to>
    <xdr:pic>
      <xdr:nvPicPr>
        <xdr:cNvPr id="20" name="Picture 20">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53515</xdr:colOff>
      <xdr:row>47</xdr:row>
      <xdr:rowOff>17584</xdr:rowOff>
    </xdr:from>
    <xdr:to>
      <xdr:col>1</xdr:col>
      <xdr:colOff>300403</xdr:colOff>
      <xdr:row>47</xdr:row>
      <xdr:rowOff>198857</xdr:rowOff>
    </xdr:to>
    <xdr:pic>
      <xdr:nvPicPr>
        <xdr:cNvPr id="21" name="Picture 21">
          <a:extLst>
            <a:ext uri="{FF2B5EF4-FFF2-40B4-BE49-F238E27FC236}">
              <a16:creationId xmlns:a16="http://schemas.microsoft.com/office/drawing/2014/main" id="{00000000-0008-0000-0000-000015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48</xdr:row>
      <xdr:rowOff>28708</xdr:rowOff>
    </xdr:from>
    <xdr:to>
      <xdr:col>1</xdr:col>
      <xdr:colOff>268399</xdr:colOff>
      <xdr:row>48</xdr:row>
      <xdr:rowOff>207050</xdr:rowOff>
    </xdr:to>
    <xdr:pic>
      <xdr:nvPicPr>
        <xdr:cNvPr id="22" name="Picture 22">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50</xdr:row>
      <xdr:rowOff>28708</xdr:rowOff>
    </xdr:from>
    <xdr:to>
      <xdr:col>1</xdr:col>
      <xdr:colOff>268399</xdr:colOff>
      <xdr:row>50</xdr:row>
      <xdr:rowOff>207050</xdr:rowOff>
    </xdr:to>
    <xdr:pic>
      <xdr:nvPicPr>
        <xdr:cNvPr id="23" name="Picture 23">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52</xdr:row>
      <xdr:rowOff>28708</xdr:rowOff>
    </xdr:from>
    <xdr:to>
      <xdr:col>1</xdr:col>
      <xdr:colOff>268399</xdr:colOff>
      <xdr:row>52</xdr:row>
      <xdr:rowOff>207050</xdr:rowOff>
    </xdr:to>
    <xdr:pic>
      <xdr:nvPicPr>
        <xdr:cNvPr id="24" name="Picture 24">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54</xdr:row>
      <xdr:rowOff>28708</xdr:rowOff>
    </xdr:from>
    <xdr:to>
      <xdr:col>1</xdr:col>
      <xdr:colOff>268399</xdr:colOff>
      <xdr:row>54</xdr:row>
      <xdr:rowOff>207050</xdr:rowOff>
    </xdr:to>
    <xdr:pic>
      <xdr:nvPicPr>
        <xdr:cNvPr id="25" name="Picture 25">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56</xdr:row>
      <xdr:rowOff>28708</xdr:rowOff>
    </xdr:from>
    <xdr:to>
      <xdr:col>1</xdr:col>
      <xdr:colOff>268399</xdr:colOff>
      <xdr:row>56</xdr:row>
      <xdr:rowOff>207050</xdr:rowOff>
    </xdr:to>
    <xdr:pic>
      <xdr:nvPicPr>
        <xdr:cNvPr id="26" name="Picture 26">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58</xdr:row>
      <xdr:rowOff>28708</xdr:rowOff>
    </xdr:from>
    <xdr:to>
      <xdr:col>1</xdr:col>
      <xdr:colOff>268399</xdr:colOff>
      <xdr:row>58</xdr:row>
      <xdr:rowOff>207050</xdr:rowOff>
    </xdr:to>
    <xdr:pic>
      <xdr:nvPicPr>
        <xdr:cNvPr id="27" name="Picture 27">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60</xdr:row>
      <xdr:rowOff>28708</xdr:rowOff>
    </xdr:from>
    <xdr:to>
      <xdr:col>1</xdr:col>
      <xdr:colOff>268399</xdr:colOff>
      <xdr:row>60</xdr:row>
      <xdr:rowOff>207050</xdr:rowOff>
    </xdr:to>
    <xdr:pic>
      <xdr:nvPicPr>
        <xdr:cNvPr id="28" name="Picture 28">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53515</xdr:colOff>
      <xdr:row>63</xdr:row>
      <xdr:rowOff>17584</xdr:rowOff>
    </xdr:from>
    <xdr:to>
      <xdr:col>1</xdr:col>
      <xdr:colOff>300403</xdr:colOff>
      <xdr:row>63</xdr:row>
      <xdr:rowOff>198857</xdr:rowOff>
    </xdr:to>
    <xdr:pic>
      <xdr:nvPicPr>
        <xdr:cNvPr id="29" name="Picture 29">
          <a:extLst>
            <a:ext uri="{FF2B5EF4-FFF2-40B4-BE49-F238E27FC236}">
              <a16:creationId xmlns:a16="http://schemas.microsoft.com/office/drawing/2014/main" id="{00000000-0008-0000-0000-00001D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65</xdr:row>
      <xdr:rowOff>17584</xdr:rowOff>
    </xdr:from>
    <xdr:to>
      <xdr:col>1</xdr:col>
      <xdr:colOff>300403</xdr:colOff>
      <xdr:row>65</xdr:row>
      <xdr:rowOff>198857</xdr:rowOff>
    </xdr:to>
    <xdr:pic>
      <xdr:nvPicPr>
        <xdr:cNvPr id="30" name="Picture 30">
          <a:extLst>
            <a:ext uri="{FF2B5EF4-FFF2-40B4-BE49-F238E27FC236}">
              <a16:creationId xmlns:a16="http://schemas.microsoft.com/office/drawing/2014/main" id="{00000000-0008-0000-0000-00001E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67</xdr:row>
      <xdr:rowOff>17584</xdr:rowOff>
    </xdr:from>
    <xdr:to>
      <xdr:col>1</xdr:col>
      <xdr:colOff>300403</xdr:colOff>
      <xdr:row>67</xdr:row>
      <xdr:rowOff>198857</xdr:rowOff>
    </xdr:to>
    <xdr:pic>
      <xdr:nvPicPr>
        <xdr:cNvPr id="31" name="Picture 31">
          <a:extLst>
            <a:ext uri="{FF2B5EF4-FFF2-40B4-BE49-F238E27FC236}">
              <a16:creationId xmlns:a16="http://schemas.microsoft.com/office/drawing/2014/main" id="{00000000-0008-0000-0000-00001F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69</xdr:row>
      <xdr:rowOff>17584</xdr:rowOff>
    </xdr:from>
    <xdr:to>
      <xdr:col>1</xdr:col>
      <xdr:colOff>300403</xdr:colOff>
      <xdr:row>69</xdr:row>
      <xdr:rowOff>198857</xdr:rowOff>
    </xdr:to>
    <xdr:pic>
      <xdr:nvPicPr>
        <xdr:cNvPr id="32" name="Picture 32">
          <a:extLst>
            <a:ext uri="{FF2B5EF4-FFF2-40B4-BE49-F238E27FC236}">
              <a16:creationId xmlns:a16="http://schemas.microsoft.com/office/drawing/2014/main" id="{00000000-0008-0000-0000-000020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71</xdr:row>
      <xdr:rowOff>17584</xdr:rowOff>
    </xdr:from>
    <xdr:to>
      <xdr:col>1</xdr:col>
      <xdr:colOff>300403</xdr:colOff>
      <xdr:row>71</xdr:row>
      <xdr:rowOff>198857</xdr:rowOff>
    </xdr:to>
    <xdr:pic>
      <xdr:nvPicPr>
        <xdr:cNvPr id="33" name="Picture 33">
          <a:extLst>
            <a:ext uri="{FF2B5EF4-FFF2-40B4-BE49-F238E27FC236}">
              <a16:creationId xmlns:a16="http://schemas.microsoft.com/office/drawing/2014/main" id="{00000000-0008-0000-0000-000021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72</xdr:row>
      <xdr:rowOff>28708</xdr:rowOff>
    </xdr:from>
    <xdr:to>
      <xdr:col>1</xdr:col>
      <xdr:colOff>268399</xdr:colOff>
      <xdr:row>72</xdr:row>
      <xdr:rowOff>207050</xdr:rowOff>
    </xdr:to>
    <xdr:pic>
      <xdr:nvPicPr>
        <xdr:cNvPr id="34" name="Picture 34">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53515</xdr:colOff>
      <xdr:row>74</xdr:row>
      <xdr:rowOff>17584</xdr:rowOff>
    </xdr:from>
    <xdr:to>
      <xdr:col>1</xdr:col>
      <xdr:colOff>300403</xdr:colOff>
      <xdr:row>74</xdr:row>
      <xdr:rowOff>198857</xdr:rowOff>
    </xdr:to>
    <xdr:pic>
      <xdr:nvPicPr>
        <xdr:cNvPr id="35" name="Picture 35">
          <a:extLst>
            <a:ext uri="{FF2B5EF4-FFF2-40B4-BE49-F238E27FC236}">
              <a16:creationId xmlns:a16="http://schemas.microsoft.com/office/drawing/2014/main" id="{00000000-0008-0000-0000-000023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76</xdr:row>
      <xdr:rowOff>28708</xdr:rowOff>
    </xdr:from>
    <xdr:to>
      <xdr:col>1</xdr:col>
      <xdr:colOff>268399</xdr:colOff>
      <xdr:row>76</xdr:row>
      <xdr:rowOff>207050</xdr:rowOff>
    </xdr:to>
    <xdr:pic>
      <xdr:nvPicPr>
        <xdr:cNvPr id="36" name="Picture 36">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78</xdr:row>
      <xdr:rowOff>28708</xdr:rowOff>
    </xdr:from>
    <xdr:to>
      <xdr:col>1</xdr:col>
      <xdr:colOff>268399</xdr:colOff>
      <xdr:row>78</xdr:row>
      <xdr:rowOff>207050</xdr:rowOff>
    </xdr:to>
    <xdr:pic>
      <xdr:nvPicPr>
        <xdr:cNvPr id="37" name="Picture 37">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80</xdr:row>
      <xdr:rowOff>28708</xdr:rowOff>
    </xdr:from>
    <xdr:to>
      <xdr:col>1</xdr:col>
      <xdr:colOff>268399</xdr:colOff>
      <xdr:row>80</xdr:row>
      <xdr:rowOff>207050</xdr:rowOff>
    </xdr:to>
    <xdr:pic>
      <xdr:nvPicPr>
        <xdr:cNvPr id="38" name="Picture 38">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82</xdr:row>
      <xdr:rowOff>28708</xdr:rowOff>
    </xdr:from>
    <xdr:to>
      <xdr:col>1</xdr:col>
      <xdr:colOff>268399</xdr:colOff>
      <xdr:row>82</xdr:row>
      <xdr:rowOff>207050</xdr:rowOff>
    </xdr:to>
    <xdr:pic>
      <xdr:nvPicPr>
        <xdr:cNvPr id="39" name="Picture 39">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3841648</xdr:colOff>
      <xdr:row>0</xdr:row>
      <xdr:rowOff>0</xdr:rowOff>
    </xdr:from>
    <xdr:to>
      <xdr:col>3</xdr:col>
      <xdr:colOff>0</xdr:colOff>
      <xdr:row>1</xdr:row>
      <xdr:rowOff>0</xdr:rowOff>
    </xdr:to>
    <xdr:pic>
      <xdr:nvPicPr>
        <xdr:cNvPr id="2" name="Picture 1" descr="SAM logo" title="SAM logo">
          <a:extLst>
            <a:ext uri="{FF2B5EF4-FFF2-40B4-BE49-F238E27FC236}">
              <a16:creationId xmlns:a16="http://schemas.microsoft.com/office/drawing/2014/main" id="{C0C22176-135C-474F-AB8A-1448BB12E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2448" y="0"/>
          <a:ext cx="666852" cy="19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1000</xdr:col>
      <xdr:colOff>142875</xdr:colOff>
      <xdr:row>1000</xdr:row>
      <xdr:rowOff>95250</xdr:rowOff>
    </xdr:from>
    <xdr:to>
      <xdr:col>1009</xdr:col>
      <xdr:colOff>304800</xdr:colOff>
      <xdr:row>1003</xdr:row>
      <xdr:rowOff>142875</xdr:rowOff>
    </xdr:to>
    <xdr:sp macro="" textlink="">
      <xdr:nvSpPr>
        <xdr:cNvPr id="5122" name="Text Box 2" hidden="1">
          <a:extLst>
            <a:ext uri="{FF2B5EF4-FFF2-40B4-BE49-F238E27FC236}">
              <a16:creationId xmlns:a16="http://schemas.microsoft.com/office/drawing/2014/main" id="{E491AEAF-E3A7-4F21-8AA7-1523F7652C27}"/>
            </a:ext>
          </a:extLst>
        </xdr:cNvPr>
        <xdr:cNvSpPr txBox="1">
          <a:spLocks noChangeArrowheads="1"/>
        </xdr:cNvSpPr>
      </xdr:nvSpPr>
      <xdr:spPr bwMode="auto">
        <a:xfrm>
          <a:off x="598074750" y="190595250"/>
          <a:ext cx="5476875" cy="61912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45720</xdr:colOff>
      <xdr:row>2</xdr:row>
      <xdr:rowOff>91440</xdr:rowOff>
    </xdr:from>
    <xdr:to>
      <xdr:col>9</xdr:col>
      <xdr:colOff>457200</xdr:colOff>
      <xdr:row>13</xdr:row>
      <xdr:rowOff>91440</xdr:rowOff>
    </xdr:to>
    <mc:AlternateContent xmlns:mc="http://schemas.openxmlformats.org/markup-compatibility/2006" xmlns:a14="http://schemas.microsoft.com/office/drawing/2010/main">
      <mc:Choice Requires="a14">
        <xdr:graphicFrame macro="">
          <xdr:nvGraphicFramePr>
            <xdr:cNvPr id="2" name="Activities">
              <a:extLst>
                <a:ext uri="{FF2B5EF4-FFF2-40B4-BE49-F238E27FC236}">
                  <a16:creationId xmlns:a16="http://schemas.microsoft.com/office/drawing/2014/main" id="{620F40AE-3D9D-684D-A576-9E2D20906695}"/>
                </a:ext>
              </a:extLst>
            </xdr:cNvPr>
            <xdr:cNvGraphicFramePr/>
          </xdr:nvGraphicFramePr>
          <xdr:xfrm>
            <a:off x="0" y="0"/>
            <a:ext cx="0" cy="0"/>
          </xdr:xfrm>
          <a:graphic>
            <a:graphicData uri="http://schemas.microsoft.com/office/drawing/2010/slicer">
              <sle:slicer xmlns:sle="http://schemas.microsoft.com/office/drawing/2010/slicer" name="Activities"/>
            </a:graphicData>
          </a:graphic>
        </xdr:graphicFrame>
      </mc:Choice>
      <mc:Fallback xmlns="">
        <xdr:sp macro="" textlink="">
          <xdr:nvSpPr>
            <xdr:cNvPr id="0" name=""/>
            <xdr:cNvSpPr>
              <a:spLocks noTextEdit="1"/>
            </xdr:cNvSpPr>
          </xdr:nvSpPr>
          <xdr:spPr>
            <a:xfrm>
              <a:off x="5141595" y="472440"/>
              <a:ext cx="2773680" cy="20955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5</xdr:col>
      <xdr:colOff>81915</xdr:colOff>
      <xdr:row>2</xdr:row>
      <xdr:rowOff>45720</xdr:rowOff>
    </xdr:from>
    <xdr:to>
      <xdr:col>14</xdr:col>
      <xdr:colOff>333375</xdr:colOff>
      <xdr:row>18</xdr:row>
      <xdr:rowOff>129540</xdr:rowOff>
    </xdr:to>
    <xdr:graphicFrame macro="">
      <xdr:nvGraphicFramePr>
        <xdr:cNvPr id="2" name="Chart 1">
          <a:extLst>
            <a:ext uri="{FF2B5EF4-FFF2-40B4-BE49-F238E27FC236}">
              <a16:creationId xmlns:a16="http://schemas.microsoft.com/office/drawing/2014/main" id="{EE8F0553-FBAE-DF4A-9584-F4CA6A97D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P_EX19_7a_Layla%20NJohnson_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_EX19_7a_Layla NJohnson_1 (3)"/>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sarahbellah/Downloads/NP_EX19_7a_MattAtchison_Report_5.xlsx.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sarahbellah/Downloads/NP_EX19_7a_MattAtchison_Report_5.xlsx.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 atchison" refreshedDate="43921.661423958336" createdVersion="6" refreshedVersion="6" minRefreshableVersion="3" recordCount="40" xr:uid="{00000000-000A-0000-FFFF-FFFF01000000}">
  <cacheSource type="worksheet">
    <worksheetSource name="AllGroups" r:id="rId2"/>
  </cacheSource>
  <cacheFields count="7">
    <cacheField name="Group Name" numFmtId="0">
      <sharedItems count="40">
        <s v="Accounting and Finance Forum"/>
        <s v="Alpha Chi Omega"/>
        <s v="Alpha Phi"/>
        <s v="Alpha Phi Alpha"/>
        <s v="Arab Students Association"/>
        <s v="Astronomy Society"/>
        <s v="Badminton Club"/>
        <s v="Black Students Association"/>
        <s v="Broomstick Ball"/>
        <s v="Camping and Excursion Club"/>
        <s v="Chi Omega"/>
        <s v="College Democrats"/>
        <s v="College Republicans"/>
        <s v="Communication Studies Club"/>
        <s v="Computing Club"/>
        <s v="Delta Delta Delta"/>
        <s v="Democratic Socialists at Valerian"/>
        <s v="Environmental Management Club"/>
        <s v="Frisbee Golf Association"/>
        <s v="Hillel"/>
        <s v="History Club"/>
        <s v="Humanities and English Club"/>
        <s v="International Students at Valerian"/>
        <s v="Investigative Forensics Club"/>
        <s v="Kappa Delta"/>
        <s v="Latinx Students at Valerian"/>
        <s v="LGBTQI* Students Association"/>
        <s v="Libertarian Valerians"/>
        <s v="Nursing Club"/>
        <s v="Pi Beta Phi"/>
        <s v="Pickup Field Hockey"/>
        <s v="Psychology Association for Students"/>
        <s v="Recreational Rock Climbers"/>
        <s v="Running Club"/>
        <s v="Sailing Club"/>
        <s v="Sigma Nu"/>
        <s v="Sigma Sigma Sigma"/>
        <s v="Take A Hike"/>
        <s v="Tau Kappa Epsilon"/>
        <s v="Ultramarathoners Fellowship"/>
      </sharedItems>
    </cacheField>
    <cacheField name="Type" numFmtId="0">
      <sharedItems count="4">
        <s v="Academic"/>
        <s v="Greek"/>
        <s v="Cultural"/>
        <s v="Recreational"/>
      </sharedItems>
    </cacheField>
    <cacheField name="Activities" numFmtId="0">
      <sharedItems count="6">
        <s v="Professional"/>
        <s v="Fraternal"/>
        <s v="Educational"/>
        <s v="Field"/>
        <s v="Political"/>
        <s v="Service"/>
      </sharedItems>
    </cacheField>
    <cacheField name="Office" numFmtId="0">
      <sharedItems count="3">
        <s v="None"/>
        <s v="Private"/>
        <s v="Public"/>
      </sharedItems>
    </cacheField>
    <cacheField name="2021" numFmtId="0">
      <sharedItems containsSemiMixedTypes="0" containsString="0" containsNumber="1" containsInteger="1" minValue="4" maxValue="54"/>
    </cacheField>
    <cacheField name="2022" numFmtId="0">
      <sharedItems containsSemiMixedTypes="0" containsString="0" containsNumber="1" containsInteger="1" minValue="3" maxValue="81"/>
    </cacheField>
    <cacheField name="2023" numFmtId="0">
      <sharedItems containsSemiMixedTypes="0" containsString="0" containsNumber="1" containsInteger="1" minValue="4" maxValue="93"/>
    </cacheField>
  </cacheFields>
  <extLst>
    <ext xmlns:x14="http://schemas.microsoft.com/office/spreadsheetml/2009/9/main" uri="{725AE2AE-9491-48be-B2B4-4EB974FC3084}">
      <x14:pivotCacheDefinition pivotCacheId="49900590"/>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 atchison" refreshedDate="43921.653889699075" createdVersion="6" refreshedVersion="6" minRefreshableVersion="3" recordCount="10" xr:uid="{00000000-000A-0000-FFFF-FFFF02000000}">
  <cacheSource type="worksheet">
    <worksheetSource name="AcademicGroups" r:id="rId2"/>
  </cacheSource>
  <cacheFields count="7">
    <cacheField name="Group Name" numFmtId="0">
      <sharedItems count="10">
        <s v="Computing Club"/>
        <s v="Astronomy Society"/>
        <s v="Humanities and English Club"/>
        <s v="Environmental Management Club"/>
        <s v="Communication Studies Club"/>
        <s v="Nursing Club"/>
        <s v="History Club"/>
        <s v="Psychology Association for Students"/>
        <s v="Investigative Forensics Club"/>
        <s v="Accounting and Finance Forum"/>
      </sharedItems>
    </cacheField>
    <cacheField name="Type" numFmtId="0">
      <sharedItems/>
    </cacheField>
    <cacheField name="Activities" numFmtId="0">
      <sharedItems count="3">
        <s v="Field"/>
        <s v="Professional"/>
        <s v="Service"/>
      </sharedItems>
    </cacheField>
    <cacheField name="Office" numFmtId="0">
      <sharedItems/>
    </cacheField>
    <cacheField name="2021" numFmtId="0">
      <sharedItems containsSemiMixedTypes="0" containsString="0" containsNumber="1" containsInteger="1" minValue="5" maxValue="54"/>
    </cacheField>
    <cacheField name="2022" numFmtId="0">
      <sharedItems containsSemiMixedTypes="0" containsString="0" containsNumber="1" containsInteger="1" minValue="6" maxValue="81"/>
    </cacheField>
    <cacheField name="2023" numFmtId="0">
      <sharedItems containsSemiMixedTypes="0" containsString="0" containsNumber="1" containsInteger="1" minValue="5" maxValue="9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
  <r>
    <x v="0"/>
    <x v="0"/>
    <x v="0"/>
    <x v="0"/>
    <n v="5"/>
    <n v="6"/>
    <n v="5"/>
  </r>
  <r>
    <x v="1"/>
    <x v="1"/>
    <x v="1"/>
    <x v="1"/>
    <n v="13"/>
    <n v="12"/>
    <n v="13"/>
  </r>
  <r>
    <x v="2"/>
    <x v="1"/>
    <x v="1"/>
    <x v="1"/>
    <n v="54"/>
    <n v="49"/>
    <n v="61"/>
  </r>
  <r>
    <x v="3"/>
    <x v="1"/>
    <x v="1"/>
    <x v="1"/>
    <n v="6"/>
    <n v="6"/>
    <n v="6"/>
  </r>
  <r>
    <x v="4"/>
    <x v="2"/>
    <x v="2"/>
    <x v="1"/>
    <n v="4"/>
    <n v="3"/>
    <n v="4"/>
  </r>
  <r>
    <x v="5"/>
    <x v="0"/>
    <x v="3"/>
    <x v="1"/>
    <n v="37"/>
    <n v="51"/>
    <n v="76"/>
  </r>
  <r>
    <x v="6"/>
    <x v="3"/>
    <x v="3"/>
    <x v="0"/>
    <n v="28"/>
    <n v="36"/>
    <n v="47"/>
  </r>
  <r>
    <x v="7"/>
    <x v="2"/>
    <x v="2"/>
    <x v="1"/>
    <n v="35"/>
    <n v="35"/>
    <n v="33"/>
  </r>
  <r>
    <x v="8"/>
    <x v="3"/>
    <x v="3"/>
    <x v="0"/>
    <n v="34"/>
    <n v="41"/>
    <n v="38"/>
  </r>
  <r>
    <x v="9"/>
    <x v="3"/>
    <x v="3"/>
    <x v="2"/>
    <n v="14"/>
    <n v="17"/>
    <n v="14"/>
  </r>
  <r>
    <x v="10"/>
    <x v="1"/>
    <x v="1"/>
    <x v="1"/>
    <n v="27"/>
    <n v="30"/>
    <n v="36"/>
  </r>
  <r>
    <x v="11"/>
    <x v="2"/>
    <x v="4"/>
    <x v="1"/>
    <n v="7"/>
    <n v="10"/>
    <n v="10"/>
  </r>
  <r>
    <x v="12"/>
    <x v="2"/>
    <x v="4"/>
    <x v="1"/>
    <n v="16"/>
    <n v="21"/>
    <n v="25"/>
  </r>
  <r>
    <x v="13"/>
    <x v="0"/>
    <x v="0"/>
    <x v="2"/>
    <n v="30"/>
    <n v="32"/>
    <n v="51"/>
  </r>
  <r>
    <x v="14"/>
    <x v="0"/>
    <x v="3"/>
    <x v="2"/>
    <n v="54"/>
    <n v="81"/>
    <n v="93"/>
  </r>
  <r>
    <x v="15"/>
    <x v="1"/>
    <x v="1"/>
    <x v="1"/>
    <n v="37"/>
    <n v="46"/>
    <n v="62"/>
  </r>
  <r>
    <x v="16"/>
    <x v="2"/>
    <x v="4"/>
    <x v="0"/>
    <n v="53"/>
    <n v="74"/>
    <n v="61"/>
  </r>
  <r>
    <x v="17"/>
    <x v="0"/>
    <x v="5"/>
    <x v="1"/>
    <n v="45"/>
    <n v="44"/>
    <n v="52"/>
  </r>
  <r>
    <x v="18"/>
    <x v="3"/>
    <x v="3"/>
    <x v="0"/>
    <n v="19"/>
    <n v="21"/>
    <n v="19"/>
  </r>
  <r>
    <x v="19"/>
    <x v="2"/>
    <x v="2"/>
    <x v="2"/>
    <n v="28"/>
    <n v="24"/>
    <n v="27"/>
  </r>
  <r>
    <x v="20"/>
    <x v="0"/>
    <x v="0"/>
    <x v="0"/>
    <n v="48"/>
    <n v="40"/>
    <n v="40"/>
  </r>
  <r>
    <x v="21"/>
    <x v="0"/>
    <x v="0"/>
    <x v="0"/>
    <n v="47"/>
    <n v="54"/>
    <n v="64"/>
  </r>
  <r>
    <x v="22"/>
    <x v="2"/>
    <x v="2"/>
    <x v="2"/>
    <n v="10"/>
    <n v="13"/>
    <n v="16"/>
  </r>
  <r>
    <x v="23"/>
    <x v="0"/>
    <x v="3"/>
    <x v="2"/>
    <n v="6"/>
    <n v="8"/>
    <n v="10"/>
  </r>
  <r>
    <x v="24"/>
    <x v="1"/>
    <x v="1"/>
    <x v="1"/>
    <n v="52"/>
    <n v="67"/>
    <n v="62"/>
  </r>
  <r>
    <x v="25"/>
    <x v="2"/>
    <x v="2"/>
    <x v="1"/>
    <n v="26"/>
    <n v="25"/>
    <n v="27"/>
  </r>
  <r>
    <x v="26"/>
    <x v="2"/>
    <x v="2"/>
    <x v="1"/>
    <n v="26"/>
    <n v="22"/>
    <n v="23"/>
  </r>
  <r>
    <x v="27"/>
    <x v="2"/>
    <x v="4"/>
    <x v="0"/>
    <n v="39"/>
    <n v="52"/>
    <n v="73"/>
  </r>
  <r>
    <x v="28"/>
    <x v="0"/>
    <x v="5"/>
    <x v="1"/>
    <n v="44"/>
    <n v="47"/>
    <n v="41"/>
  </r>
  <r>
    <x v="29"/>
    <x v="1"/>
    <x v="1"/>
    <x v="1"/>
    <n v="26"/>
    <n v="33"/>
    <n v="46"/>
  </r>
  <r>
    <x v="30"/>
    <x v="3"/>
    <x v="3"/>
    <x v="1"/>
    <n v="42"/>
    <n v="46"/>
    <n v="47"/>
  </r>
  <r>
    <x v="31"/>
    <x v="0"/>
    <x v="0"/>
    <x v="1"/>
    <n v="29"/>
    <n v="26"/>
    <n v="23"/>
  </r>
  <r>
    <x v="32"/>
    <x v="3"/>
    <x v="3"/>
    <x v="0"/>
    <n v="37"/>
    <n v="49"/>
    <n v="42"/>
  </r>
  <r>
    <x v="33"/>
    <x v="3"/>
    <x v="3"/>
    <x v="0"/>
    <n v="46"/>
    <n v="44"/>
    <n v="38"/>
  </r>
  <r>
    <x v="34"/>
    <x v="3"/>
    <x v="3"/>
    <x v="1"/>
    <n v="7"/>
    <n v="10"/>
    <n v="13"/>
  </r>
  <r>
    <x v="35"/>
    <x v="1"/>
    <x v="1"/>
    <x v="1"/>
    <n v="15"/>
    <n v="12"/>
    <n v="14"/>
  </r>
  <r>
    <x v="36"/>
    <x v="1"/>
    <x v="1"/>
    <x v="1"/>
    <n v="51"/>
    <n v="54"/>
    <n v="64"/>
  </r>
  <r>
    <x v="37"/>
    <x v="3"/>
    <x v="3"/>
    <x v="0"/>
    <n v="33"/>
    <n v="46"/>
    <n v="37"/>
  </r>
  <r>
    <x v="38"/>
    <x v="1"/>
    <x v="1"/>
    <x v="1"/>
    <n v="25"/>
    <n v="24"/>
    <n v="19"/>
  </r>
  <r>
    <x v="39"/>
    <x v="3"/>
    <x v="3"/>
    <x v="0"/>
    <n v="38"/>
    <n v="46"/>
    <n v="55"/>
  </r>
</pivotCacheRecords>
</file>

<file path=xl/pivotCache/pivotCacheRecords2.xml><?xml version="1.0" encoding="utf-8"?>
<pivotCacheRecords xmlns="http://schemas.openxmlformats.org/spreadsheetml/2006/main" xmlns:r="http://schemas.openxmlformats.org/officeDocument/2006/relationships" count="10">
  <r>
    <x v="0"/>
    <s v="Academic"/>
    <x v="0"/>
    <s v="Public"/>
    <n v="54"/>
    <n v="81"/>
    <n v="93"/>
  </r>
  <r>
    <x v="1"/>
    <s v="Academic"/>
    <x v="0"/>
    <s v="Private"/>
    <n v="37"/>
    <n v="51"/>
    <n v="76"/>
  </r>
  <r>
    <x v="2"/>
    <s v="Academic"/>
    <x v="1"/>
    <s v="None"/>
    <n v="47"/>
    <n v="54"/>
    <n v="64"/>
  </r>
  <r>
    <x v="3"/>
    <s v="Academic"/>
    <x v="2"/>
    <s v="Private"/>
    <n v="45"/>
    <n v="44"/>
    <n v="52"/>
  </r>
  <r>
    <x v="4"/>
    <s v="Academic"/>
    <x v="1"/>
    <s v="Public"/>
    <n v="30"/>
    <n v="32"/>
    <n v="51"/>
  </r>
  <r>
    <x v="5"/>
    <s v="Academic"/>
    <x v="2"/>
    <s v="Private"/>
    <n v="44"/>
    <n v="47"/>
    <n v="41"/>
  </r>
  <r>
    <x v="6"/>
    <s v="Academic"/>
    <x v="1"/>
    <s v="None"/>
    <n v="48"/>
    <n v="40"/>
    <n v="40"/>
  </r>
  <r>
    <x v="7"/>
    <s v="Academic"/>
    <x v="1"/>
    <s v="Private"/>
    <n v="29"/>
    <n v="26"/>
    <n v="23"/>
  </r>
  <r>
    <x v="8"/>
    <s v="Academic"/>
    <x v="0"/>
    <s v="Public"/>
    <n v="6"/>
    <n v="8"/>
    <n v="10"/>
  </r>
  <r>
    <x v="9"/>
    <s v="Academic"/>
    <x v="1"/>
    <s v="None"/>
    <n v="5"/>
    <n v="6"/>
    <n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1" applyNumberFormats="0" applyBorderFormats="0" applyFontFormats="0" applyPatternFormats="0" applyAlignmentFormats="0" applyWidthHeightFormats="1" dataCaption="Values" updatedVersion="6" minRefreshableVersion="3" useAutoFormatting="1" itemPrintTitles="1" createdVersion="6" indent="0" compact="0" outline="1" outlineData="1" compactData="0" multipleFieldFilters="0">
  <location ref="A1:E15" firstHeaderRow="0" firstDataRow="1" firstDataCol="2"/>
  <pivotFields count="7">
    <pivotField axis="axisRow" compact="0" showAll="0">
      <items count="11">
        <item x="9"/>
        <item x="1"/>
        <item x="4"/>
        <item x="0"/>
        <item x="3"/>
        <item x="6"/>
        <item x="2"/>
        <item x="8"/>
        <item x="5"/>
        <item x="7"/>
        <item t="default"/>
      </items>
    </pivotField>
    <pivotField compact="0" showAll="0"/>
    <pivotField axis="axisRow" compact="0" showAll="0">
      <items count="4">
        <item x="0"/>
        <item x="1"/>
        <item x="2"/>
        <item t="default"/>
      </items>
    </pivotField>
    <pivotField compact="0" showAll="0"/>
    <pivotField dataField="1" compact="0" showAll="0"/>
    <pivotField dataField="1" compact="0" showAll="0"/>
    <pivotField dataField="1" compact="0" showAll="0"/>
  </pivotFields>
  <rowFields count="2">
    <field x="2"/>
    <field x="0"/>
  </rowFields>
  <rowItems count="14">
    <i>
      <x/>
    </i>
    <i r="1">
      <x v="1"/>
    </i>
    <i r="1">
      <x v="3"/>
    </i>
    <i r="1">
      <x v="7"/>
    </i>
    <i>
      <x v="1"/>
    </i>
    <i r="1">
      <x/>
    </i>
    <i r="1">
      <x v="2"/>
    </i>
    <i r="1">
      <x v="5"/>
    </i>
    <i r="1">
      <x v="6"/>
    </i>
    <i r="1">
      <x v="9"/>
    </i>
    <i>
      <x v="2"/>
    </i>
    <i r="1">
      <x v="4"/>
    </i>
    <i r="1">
      <x v="8"/>
    </i>
    <i t="grand">
      <x/>
    </i>
  </rowItems>
  <colFields count="1">
    <field x="-2"/>
  </colFields>
  <colItems count="3">
    <i>
      <x/>
    </i>
    <i i="1">
      <x v="1"/>
    </i>
    <i i="2">
      <x v="2"/>
    </i>
  </colItems>
  <dataFields count="3">
    <dataField name="2021 Membership" fld="4" baseField="2" baseItem="0" numFmtId="1"/>
    <dataField name="2022 Membership" fld="5" baseField="0" baseItem="3"/>
    <dataField name="2023 Membership" fld="6" baseField="0" baseItem="0"/>
  </dataFields>
  <formats count="3">
    <format dxfId="2">
      <pivotArea outline="0" collapsedLevelsAreSubtotals="1" fieldPosition="0"/>
    </format>
    <format dxfId="1">
      <pivotArea dataOnly="0" outline="0" fieldPosition="0">
        <references count="1">
          <reference field="4294967294" count="3">
            <x v="0"/>
            <x v="1"/>
            <x v="2"/>
          </reference>
        </references>
      </pivotArea>
    </format>
    <format dxfId="0">
      <pivotArea outline="0"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4"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A100:AD114" firstHeaderRow="0" firstDataRow="1" firstDataCol="1"/>
  <pivotFields count="7">
    <pivotField axis="axisRow" showAll="0">
      <items count="11">
        <item x="9"/>
        <item x="1"/>
        <item x="4"/>
        <item x="0"/>
        <item x="3"/>
        <item x="6"/>
        <item x="2"/>
        <item x="8"/>
        <item x="5"/>
        <item x="7"/>
        <item t="default"/>
      </items>
    </pivotField>
    <pivotField showAll="0"/>
    <pivotField axis="axisRow" showAll="0">
      <items count="4">
        <item x="0"/>
        <item x="1"/>
        <item x="2"/>
        <item t="default"/>
      </items>
    </pivotField>
    <pivotField showAll="0"/>
    <pivotField dataField="1" showAll="0"/>
    <pivotField dataField="1" showAll="0"/>
    <pivotField dataField="1" showAll="0"/>
  </pivotFields>
  <rowFields count="2">
    <field x="2"/>
    <field x="0"/>
  </rowFields>
  <rowItems count="14">
    <i>
      <x/>
    </i>
    <i r="1">
      <x v="1"/>
    </i>
    <i r="1">
      <x v="3"/>
    </i>
    <i r="1">
      <x v="7"/>
    </i>
    <i>
      <x v="1"/>
    </i>
    <i r="1">
      <x/>
    </i>
    <i r="1">
      <x v="2"/>
    </i>
    <i r="1">
      <x v="5"/>
    </i>
    <i r="1">
      <x v="6"/>
    </i>
    <i r="1">
      <x v="9"/>
    </i>
    <i>
      <x v="2"/>
    </i>
    <i r="1">
      <x v="4"/>
    </i>
    <i r="1">
      <x v="8"/>
    </i>
    <i t="grand">
      <x/>
    </i>
  </rowItems>
  <colFields count="1">
    <field x="-2"/>
  </colFields>
  <colItems count="3">
    <i>
      <x/>
    </i>
    <i i="1">
      <x v="1"/>
    </i>
    <i i="2">
      <x v="2"/>
    </i>
  </colItems>
  <dataFields count="3">
    <dataField name="Sum of 2021" fld="4" baseField="0" baseItem="0"/>
    <dataField name="Sum of 2022" fld="5" baseField="0" baseItem="0"/>
    <dataField name="Sum of 2023"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D15" firstHeaderRow="0" firstDataRow="1" firstDataCol="1" rowPageCount="1" colPageCount="1"/>
  <pivotFields count="7">
    <pivotField axis="axisRow"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axis="axisRow" showAll="0">
      <items count="5">
        <item x="0"/>
        <item x="2"/>
        <item x="1"/>
        <item x="3"/>
        <item t="default"/>
      </items>
    </pivotField>
    <pivotField showAll="0">
      <items count="7">
        <item h="1" x="2"/>
        <item h="1" x="3"/>
        <item x="1"/>
        <item h="1" x="4"/>
        <item h="1" x="0"/>
        <item h="1" x="5"/>
        <item t="default"/>
      </items>
    </pivotField>
    <pivotField axis="axisPage" showAll="0">
      <items count="4">
        <item x="0"/>
        <item x="1"/>
        <item x="2"/>
        <item t="default"/>
      </items>
    </pivotField>
    <pivotField dataField="1" showAll="0"/>
    <pivotField dataField="1" showAll="0"/>
    <pivotField dataField="1" showAll="0"/>
  </pivotFields>
  <rowFields count="2">
    <field x="1"/>
    <field x="0"/>
  </rowFields>
  <rowItems count="12">
    <i>
      <x v="2"/>
    </i>
    <i r="1">
      <x v="1"/>
    </i>
    <i r="1">
      <x v="2"/>
    </i>
    <i r="1">
      <x v="3"/>
    </i>
    <i r="1">
      <x v="10"/>
    </i>
    <i r="1">
      <x v="15"/>
    </i>
    <i r="1">
      <x v="24"/>
    </i>
    <i r="1">
      <x v="29"/>
    </i>
    <i r="1">
      <x v="35"/>
    </i>
    <i r="1">
      <x v="36"/>
    </i>
    <i r="1">
      <x v="38"/>
    </i>
    <i t="grand">
      <x/>
    </i>
  </rowItems>
  <colFields count="1">
    <field x="-2"/>
  </colFields>
  <colItems count="3">
    <i>
      <x/>
    </i>
    <i i="1">
      <x v="1"/>
    </i>
    <i i="2">
      <x v="2"/>
    </i>
  </colItems>
  <pageFields count="1">
    <pageField fld="3" item="1" hier="-1"/>
  </pageFields>
  <dataFields count="3">
    <dataField name="2021 Membership" fld="4" baseField="1" baseItem="0" numFmtId="1"/>
    <dataField name="2022 Membership" fld="5" baseField="1" baseItem="0" numFmtId="1"/>
    <dataField name="2023 Membership" fld="6" baseField="1" baseItem="0" numFmtId="1"/>
  </dataField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A1:D10" firstHeaderRow="0" firstDataRow="1" firstDataCol="1"/>
  <pivotFields count="7">
    <pivotField showAll="0"/>
    <pivotField axis="axisRow" showAll="0">
      <items count="5">
        <item x="0"/>
        <item x="2"/>
        <item x="1"/>
        <item x="3"/>
        <item t="default"/>
      </items>
    </pivotField>
    <pivotField axis="axisRow" showAll="0">
      <items count="7">
        <item x="2"/>
        <item x="3"/>
        <item x="1"/>
        <item h="1" x="4"/>
        <item h="1" x="0"/>
        <item h="1" x="5"/>
        <item t="default"/>
      </items>
    </pivotField>
    <pivotField showAll="0"/>
    <pivotField dataField="1" showAll="0"/>
    <pivotField dataField="1" showAll="0"/>
    <pivotField dataField="1" showAll="0"/>
  </pivotFields>
  <rowFields count="2">
    <field x="1"/>
    <field x="2"/>
  </rowFields>
  <rowItems count="9">
    <i>
      <x/>
    </i>
    <i r="1">
      <x v="1"/>
    </i>
    <i>
      <x v="1"/>
    </i>
    <i r="1">
      <x/>
    </i>
    <i>
      <x v="2"/>
    </i>
    <i r="1">
      <x v="2"/>
    </i>
    <i>
      <x v="3"/>
    </i>
    <i r="1">
      <x v="1"/>
    </i>
    <i t="grand">
      <x/>
    </i>
  </rowItems>
  <colFields count="1">
    <field x="-2"/>
  </colFields>
  <colItems count="3">
    <i>
      <x/>
    </i>
    <i i="1">
      <x v="1"/>
    </i>
    <i i="2">
      <x v="2"/>
    </i>
  </colItems>
  <dataFields count="3">
    <dataField name="2021 Membership" fld="4" baseField="1" baseItem="0" numFmtId="1"/>
    <dataField name="2022 Membership" fld="5" baseField="1" baseItem="0" numFmtId="1"/>
    <dataField name="2023 Membership" fld="6" baseField="1" baseItem="0" numFmtId="1"/>
  </dataFields>
  <chartFormats count="9">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2"/>
          </reference>
        </references>
      </pivotArea>
    </chartFormat>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 chart="3" format="3" series="1">
      <pivotArea type="data" outline="0" fieldPosition="0">
        <references count="1">
          <reference field="4294967294" count="1" selected="0">
            <x v="0"/>
          </reference>
        </references>
      </pivotArea>
    </chartFormat>
    <chartFormat chart="3" format="4"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2"/>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ivities" xr10:uid="{00000000-0013-0000-FFFF-FFFF01000000}" sourceName="Activities">
  <pivotTables>
    <pivotTable tabId="27" name="PivotTable2"/>
  </pivotTables>
  <data>
    <tabular pivotCacheId="49900590">
      <items count="6">
        <i x="2"/>
        <i x="3"/>
        <i x="1" s="1"/>
        <i x="4"/>
        <i x="0"/>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tivities" xr10:uid="{00000000-0014-0000-FFFF-FFFF01000000}" cache="Slicer_Activities" caption="Activities"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StudentRepresentatives6" displayName="StudentRepresentatives6" ref="A1:N31" totalsRowShown="0">
  <autoFilter ref="A1:N31" xr:uid="{00000000-0009-0000-0100-000005000000}"/>
  <tableColumns count="14">
    <tableColumn id="1" xr3:uid="{00000000-0010-0000-0000-000001000000}" name="Student ID"/>
    <tableColumn id="2" xr3:uid="{00000000-0010-0000-0000-000002000000}" name="Name"/>
    <tableColumn id="3" xr3:uid="{00000000-0010-0000-0000-000003000000}" name="Age"/>
    <tableColumn id="4" xr3:uid="{00000000-0010-0000-0000-000004000000}" name="Post-Secondary Years"/>
    <tableColumn id="5" xr3:uid="{00000000-0010-0000-0000-000005000000}" name="Base Rate" dataDxfId="8">
      <calculatedColumnFormula>HLOOKUP(StudentRepresentatives6[[#This Row],[Post-Secondary Years]],$P$13:$U$14,2,TRUE)</calculatedColumnFormula>
    </tableColumn>
    <tableColumn id="6" xr3:uid="{00000000-0010-0000-0000-000006000000}" name="Class"/>
    <tableColumn id="15" xr3:uid="{00000000-0010-0000-0000-00000F000000}" name="Finance Certified"/>
    <tableColumn id="8" xr3:uid="{00000000-0010-0000-0000-000008000000}" name="Grad Student"/>
    <tableColumn id="9" xr3:uid="{00000000-0010-0000-0000-000009000000}" name="Elected"/>
    <tableColumn id="10" xr3:uid="{00000000-0010-0000-0000-00000A000000}" name="Qualified Driver" dataDxfId="7">
      <calculatedColumnFormula>IF(StudentRepresentatives6[[#This Row],[Age]]&gt;23,"Yes","No")</calculatedColumnFormula>
    </tableColumn>
    <tableColumn id="13" xr3:uid="{00000000-0010-0000-0000-00000D000000}" name="Leadership Training" dataDxfId="6">
      <calculatedColumnFormula>IF(OR(StudentRepresentatives6[[#This Row],[Post-Secondary Years]]&gt;=2,StudentRepresentatives6[[#This Row],[Finance Certified]]),"Yes","No")</calculatedColumnFormula>
    </tableColumn>
    <tableColumn id="16" xr3:uid="{00000000-0010-0000-0000-000010000000}" name="Mentor" dataDxfId="5">
      <calculatedColumnFormula>IF(AND(StudentRepresentatives6[[#This Row],[Age]]&gt;=21,StudentRepresentatives6[[#This Row],[Post-Secondary Years]]&gt;=3),"Yes","No")</calculatedColumnFormula>
    </tableColumn>
    <tableColumn id="12" xr3:uid="{00000000-0010-0000-0000-00000C000000}" name="Officer Qualified" dataDxfId="4">
      <calculatedColumnFormula>IF(StudentRepresentatives6[[#This Row],[Elected]]="Yes", "Elected", IF(StudentRepresentatives6[[#This Row],[Finance Certified]]="Yes", "Yes", "No"))</calculatedColumnFormula>
    </tableColumn>
    <tableColumn id="14" xr3:uid="{00000000-0010-0000-0000-00000E000000}" name="Column1" dataDxfId="3">
      <calculatedColumnFormula>IF(StudentRepresentatives6[[#This Row],[Post-Secondary Years]]&gt;=4, "2", "1")</calculatedColumnFormula>
    </tableColumn>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cademicGroups" displayName="AcademicGroups" ref="A1:G11" totalsRowShown="0">
  <autoFilter ref="A1:G11" xr:uid="{00000000-0009-0000-0100-000002000000}"/>
  <sortState xmlns:xlrd2="http://schemas.microsoft.com/office/spreadsheetml/2017/richdata2" ref="A2:G11">
    <sortCondition descending="1" ref="G1:G11"/>
  </sortState>
  <tableColumns count="7">
    <tableColumn id="1" xr3:uid="{00000000-0010-0000-0100-000001000000}" name="Group Name"/>
    <tableColumn id="2" xr3:uid="{00000000-0010-0000-0100-000002000000}" name="Type"/>
    <tableColumn id="3" xr3:uid="{00000000-0010-0000-0100-000003000000}" name="Activities"/>
    <tableColumn id="4" xr3:uid="{00000000-0010-0000-0100-000004000000}" name="Office"/>
    <tableColumn id="5" xr3:uid="{00000000-0010-0000-0100-000005000000}" name="2021"/>
    <tableColumn id="6" xr3:uid="{00000000-0010-0000-0100-000006000000}" name="2022"/>
    <tableColumn id="7" xr3:uid="{00000000-0010-0000-0100-000007000000}" name="2023"/>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llGroups" displayName="AllGroups" ref="A1:G41" totalsRowShown="0">
  <autoFilter ref="A1:G41" xr:uid="{00000000-0009-0000-0100-000003000000}"/>
  <tableColumns count="7">
    <tableColumn id="1" xr3:uid="{00000000-0010-0000-0200-000001000000}" name="Accounting and Finance Forum"/>
    <tableColumn id="2" xr3:uid="{00000000-0010-0000-0200-000002000000}" name="Academic"/>
    <tableColumn id="3" xr3:uid="{00000000-0010-0000-0200-000003000000}" name="Professional"/>
    <tableColumn id="4" xr3:uid="{00000000-0010-0000-0200-000004000000}" name="None"/>
    <tableColumn id="5" xr3:uid="{00000000-0010-0000-0200-000005000000}" name="5"/>
    <tableColumn id="6" xr3:uid="{00000000-0010-0000-0200-000006000000}" name="6"/>
    <tableColumn id="7" xr3:uid="{00000000-0010-0000-0200-000007000000}" name="52"/>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ivotTable" Target="../pivotTables/pivotTable4.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AFFE-C7C9-49DA-AAB4-BAD78C84C731}">
  <sheetPr>
    <pageSetUpPr fitToPage="1"/>
  </sheetPr>
  <dimension ref="A1:E84"/>
  <sheetViews>
    <sheetView tabSelected="1" zoomScaleNormal="100" workbookViewId="0"/>
  </sheetViews>
  <sheetFormatPr defaultColWidth="9.140625" defaultRowHeight="16.5" x14ac:dyDescent="0.25"/>
  <cols>
    <col min="1" max="1" width="15" style="27" customWidth="1"/>
    <col min="2" max="2" width="5.42578125" style="27" customWidth="1"/>
    <col min="3" max="3" width="100.140625" style="27" customWidth="1"/>
    <col min="4" max="4" width="11.7109375" style="27" customWidth="1"/>
    <col min="5" max="5" width="4.28515625" style="27" customWidth="1"/>
    <col min="6" max="16384" width="9.140625" style="28"/>
  </cols>
  <sheetData>
    <row r="1" spans="1:5" ht="9.9499999999999993" customHeight="1" x14ac:dyDescent="0.25">
      <c r="A1" s="29"/>
      <c r="B1" s="29"/>
      <c r="C1" s="29"/>
      <c r="D1" s="29"/>
      <c r="E1" s="29"/>
    </row>
    <row r="2" spans="1:5" ht="16.5" customHeight="1" x14ac:dyDescent="0.3">
      <c r="A2" s="29"/>
      <c r="B2" s="35" t="s">
        <v>162</v>
      </c>
      <c r="C2" s="35"/>
      <c r="D2" s="29"/>
      <c r="E2" s="29"/>
    </row>
    <row r="3" spans="1:5" ht="9.9499999999999993" customHeight="1" x14ac:dyDescent="0.25">
      <c r="A3" s="29"/>
      <c r="B3" s="36"/>
      <c r="C3" s="36"/>
      <c r="D3" s="29"/>
      <c r="E3" s="29"/>
    </row>
    <row r="4" spans="1:5" ht="34.5" customHeight="1" x14ac:dyDescent="0.25">
      <c r="B4" s="37" t="s">
        <v>161</v>
      </c>
      <c r="C4" s="37"/>
    </row>
    <row r="5" spans="1:5" ht="18" customHeight="1" x14ac:dyDescent="0.3">
      <c r="B5" s="38" t="s">
        <v>163</v>
      </c>
      <c r="C5" s="38"/>
      <c r="D5" s="30" t="s">
        <v>164</v>
      </c>
    </row>
    <row r="6" spans="1:5" ht="24" customHeight="1" thickBot="1" x14ac:dyDescent="0.3">
      <c r="A6" s="31"/>
      <c r="B6" s="31"/>
      <c r="C6" s="31"/>
      <c r="D6" s="31"/>
      <c r="E6" s="31"/>
    </row>
    <row r="7" spans="1:5" ht="13.5" customHeight="1" thickTop="1" x14ac:dyDescent="0.25">
      <c r="A7" s="39"/>
      <c r="B7" s="39"/>
      <c r="C7" s="39"/>
      <c r="D7" s="39"/>
    </row>
    <row r="8" spans="1:5" ht="159.94999999999999" customHeight="1" x14ac:dyDescent="0.25">
      <c r="A8" s="32" t="s">
        <v>165</v>
      </c>
      <c r="B8" s="40" t="s">
        <v>166</v>
      </c>
      <c r="C8" s="40"/>
      <c r="D8" s="32" t="s">
        <v>167</v>
      </c>
    </row>
    <row r="9" spans="1:5" ht="15.95" customHeight="1" x14ac:dyDescent="0.25">
      <c r="C9" s="33" t="s">
        <v>168</v>
      </c>
    </row>
    <row r="10" spans="1:5" ht="15.95" customHeight="1" x14ac:dyDescent="0.25">
      <c r="C10" s="33" t="s">
        <v>169</v>
      </c>
    </row>
    <row r="11" spans="1:5" ht="128.1" customHeight="1" x14ac:dyDescent="0.25">
      <c r="A11" s="32" t="s">
        <v>170</v>
      </c>
      <c r="B11" s="40" t="s">
        <v>171</v>
      </c>
      <c r="C11" s="40"/>
      <c r="D11" s="32" t="s">
        <v>172</v>
      </c>
    </row>
    <row r="12" spans="1:5" ht="15.95" customHeight="1" x14ac:dyDescent="0.25">
      <c r="C12" s="33" t="s">
        <v>173</v>
      </c>
    </row>
    <row r="13" spans="1:5" ht="15.95" customHeight="1" x14ac:dyDescent="0.25">
      <c r="C13" s="33" t="s">
        <v>174</v>
      </c>
    </row>
    <row r="14" spans="1:5" ht="128.1" customHeight="1" x14ac:dyDescent="0.25">
      <c r="A14" s="32" t="s">
        <v>175</v>
      </c>
      <c r="B14" s="40" t="s">
        <v>176</v>
      </c>
      <c r="C14" s="40"/>
      <c r="D14" s="32" t="s">
        <v>177</v>
      </c>
    </row>
    <row r="15" spans="1:5" ht="15.95" customHeight="1" x14ac:dyDescent="0.25">
      <c r="C15" s="33" t="s">
        <v>178</v>
      </c>
    </row>
    <row r="16" spans="1:5" ht="15.95" customHeight="1" x14ac:dyDescent="0.25">
      <c r="C16" s="33" t="s">
        <v>179</v>
      </c>
    </row>
    <row r="17" spans="1:4" ht="128.1" customHeight="1" x14ac:dyDescent="0.25">
      <c r="A17" s="32" t="s">
        <v>180</v>
      </c>
      <c r="B17" s="40" t="s">
        <v>181</v>
      </c>
      <c r="C17" s="40"/>
      <c r="D17" s="32" t="s">
        <v>182</v>
      </c>
    </row>
    <row r="18" spans="1:4" ht="15.95" customHeight="1" x14ac:dyDescent="0.25">
      <c r="C18" s="33" t="s">
        <v>183</v>
      </c>
    </row>
    <row r="19" spans="1:4" ht="15.95" customHeight="1" x14ac:dyDescent="0.25">
      <c r="C19" s="33" t="s">
        <v>184</v>
      </c>
    </row>
    <row r="20" spans="1:4" ht="144" customHeight="1" x14ac:dyDescent="0.25">
      <c r="A20" s="32" t="s">
        <v>185</v>
      </c>
      <c r="B20" s="40" t="s">
        <v>186</v>
      </c>
      <c r="C20" s="40"/>
      <c r="D20" s="32" t="s">
        <v>187</v>
      </c>
    </row>
    <row r="21" spans="1:4" ht="15.95" customHeight="1" x14ac:dyDescent="0.25">
      <c r="C21" s="33" t="s">
        <v>188</v>
      </c>
    </row>
    <row r="22" spans="1:4" ht="15.95" customHeight="1" x14ac:dyDescent="0.25">
      <c r="C22" s="33" t="s">
        <v>189</v>
      </c>
    </row>
    <row r="23" spans="1:4" ht="63.95" customHeight="1" x14ac:dyDescent="0.25">
      <c r="A23" s="32" t="s">
        <v>190</v>
      </c>
      <c r="B23" s="40" t="s">
        <v>191</v>
      </c>
      <c r="C23" s="40"/>
      <c r="D23" s="32" t="s">
        <v>192</v>
      </c>
    </row>
    <row r="24" spans="1:4" ht="15.95" customHeight="1" x14ac:dyDescent="0.25">
      <c r="C24" s="33" t="s">
        <v>193</v>
      </c>
    </row>
    <row r="25" spans="1:4" ht="15.95" customHeight="1" x14ac:dyDescent="0.25">
      <c r="C25" s="34" t="s">
        <v>194</v>
      </c>
    </row>
    <row r="26" spans="1:4" ht="80.099999999999994" customHeight="1" x14ac:dyDescent="0.25">
      <c r="A26" s="32" t="s">
        <v>195</v>
      </c>
      <c r="B26" s="40" t="s">
        <v>196</v>
      </c>
      <c r="C26" s="40"/>
      <c r="D26" s="32" t="s">
        <v>197</v>
      </c>
    </row>
    <row r="27" spans="1:4" ht="15.95" customHeight="1" x14ac:dyDescent="0.25">
      <c r="C27" s="33" t="s">
        <v>198</v>
      </c>
    </row>
    <row r="28" spans="1:4" ht="15.95" customHeight="1" x14ac:dyDescent="0.25">
      <c r="C28" s="33" t="s">
        <v>199</v>
      </c>
    </row>
    <row r="29" spans="1:4" ht="48" customHeight="1" x14ac:dyDescent="0.25">
      <c r="A29" s="32" t="s">
        <v>200</v>
      </c>
      <c r="B29" s="40" t="s">
        <v>201</v>
      </c>
      <c r="C29" s="40"/>
      <c r="D29" s="32" t="s">
        <v>202</v>
      </c>
    </row>
    <row r="30" spans="1:4" ht="15.95" customHeight="1" x14ac:dyDescent="0.25">
      <c r="C30" s="33" t="s">
        <v>203</v>
      </c>
    </row>
    <row r="31" spans="1:4" ht="32.1" customHeight="1" x14ac:dyDescent="0.25">
      <c r="C31" s="34" t="s">
        <v>204</v>
      </c>
    </row>
    <row r="32" spans="1:4" ht="48" customHeight="1" x14ac:dyDescent="0.25">
      <c r="A32" s="32" t="s">
        <v>205</v>
      </c>
      <c r="B32" s="40" t="s">
        <v>206</v>
      </c>
      <c r="C32" s="40"/>
      <c r="D32" s="32" t="s">
        <v>207</v>
      </c>
    </row>
    <row r="33" spans="1:4" ht="15.95" customHeight="1" x14ac:dyDescent="0.25">
      <c r="C33" s="33" t="s">
        <v>208</v>
      </c>
    </row>
    <row r="34" spans="1:4" ht="32.1" customHeight="1" x14ac:dyDescent="0.25">
      <c r="C34" s="34" t="s">
        <v>209</v>
      </c>
    </row>
    <row r="35" spans="1:4" ht="32.1" customHeight="1" x14ac:dyDescent="0.25">
      <c r="A35" s="32" t="s">
        <v>210</v>
      </c>
      <c r="B35" s="40" t="s">
        <v>211</v>
      </c>
      <c r="C35" s="40"/>
      <c r="D35" s="32" t="s">
        <v>212</v>
      </c>
    </row>
    <row r="36" spans="1:4" ht="15.95" customHeight="1" x14ac:dyDescent="0.25">
      <c r="C36" s="33" t="s">
        <v>213</v>
      </c>
    </row>
    <row r="37" spans="1:4" ht="32.1" customHeight="1" x14ac:dyDescent="0.25">
      <c r="C37" s="34" t="s">
        <v>214</v>
      </c>
    </row>
    <row r="38" spans="1:4" ht="48" customHeight="1" x14ac:dyDescent="0.25">
      <c r="A38" s="32" t="s">
        <v>215</v>
      </c>
      <c r="B38" s="40" t="s">
        <v>216</v>
      </c>
      <c r="C38" s="40"/>
      <c r="D38" s="32" t="s">
        <v>217</v>
      </c>
    </row>
    <row r="39" spans="1:4" ht="15.95" customHeight="1" x14ac:dyDescent="0.25">
      <c r="C39" s="33" t="s">
        <v>218</v>
      </c>
    </row>
    <row r="40" spans="1:4" ht="32.1" customHeight="1" x14ac:dyDescent="0.25">
      <c r="C40" s="34" t="s">
        <v>219</v>
      </c>
    </row>
    <row r="41" spans="1:4" ht="32.1" customHeight="1" x14ac:dyDescent="0.25">
      <c r="A41" s="32" t="s">
        <v>220</v>
      </c>
      <c r="B41" s="40" t="s">
        <v>221</v>
      </c>
      <c r="C41" s="40"/>
      <c r="D41" s="32" t="s">
        <v>222</v>
      </c>
    </row>
    <row r="42" spans="1:4" ht="15.95" customHeight="1" x14ac:dyDescent="0.25">
      <c r="C42" s="33" t="s">
        <v>223</v>
      </c>
    </row>
    <row r="43" spans="1:4" ht="15.95" customHeight="1" x14ac:dyDescent="0.25">
      <c r="C43" s="34" t="s">
        <v>224</v>
      </c>
    </row>
    <row r="44" spans="1:4" ht="32.1" customHeight="1" x14ac:dyDescent="0.25">
      <c r="A44" s="32" t="s">
        <v>225</v>
      </c>
      <c r="B44" s="40" t="s">
        <v>226</v>
      </c>
      <c r="C44" s="40"/>
      <c r="D44" s="32" t="s">
        <v>227</v>
      </c>
    </row>
    <row r="45" spans="1:4" ht="15.95" customHeight="1" x14ac:dyDescent="0.25">
      <c r="C45" s="33" t="s">
        <v>228</v>
      </c>
    </row>
    <row r="46" spans="1:4" ht="15.95" customHeight="1" x14ac:dyDescent="0.25">
      <c r="C46" s="34" t="s">
        <v>229</v>
      </c>
    </row>
    <row r="47" spans="1:4" ht="240" customHeight="1" x14ac:dyDescent="0.25">
      <c r="A47" s="32" t="s">
        <v>230</v>
      </c>
      <c r="B47" s="40" t="s">
        <v>231</v>
      </c>
      <c r="C47" s="40"/>
      <c r="D47" s="32" t="s">
        <v>232</v>
      </c>
    </row>
    <row r="48" spans="1:4" ht="15.95" customHeight="1" x14ac:dyDescent="0.25">
      <c r="C48" s="33" t="s">
        <v>233</v>
      </c>
    </row>
    <row r="49" spans="1:4" ht="15.95" customHeight="1" x14ac:dyDescent="0.25">
      <c r="C49" s="33" t="s">
        <v>234</v>
      </c>
    </row>
    <row r="50" spans="1:4" ht="32.1" customHeight="1" x14ac:dyDescent="0.25">
      <c r="C50" s="34" t="s">
        <v>235</v>
      </c>
    </row>
    <row r="51" spans="1:4" ht="15.95" customHeight="1" x14ac:dyDescent="0.25">
      <c r="C51" s="33" t="s">
        <v>236</v>
      </c>
    </row>
    <row r="52" spans="1:4" ht="32.1" customHeight="1" x14ac:dyDescent="0.25">
      <c r="C52" s="34" t="s">
        <v>237</v>
      </c>
    </row>
    <row r="53" spans="1:4" ht="15.95" customHeight="1" x14ac:dyDescent="0.25">
      <c r="C53" s="33" t="s">
        <v>238</v>
      </c>
    </row>
    <row r="54" spans="1:4" ht="32.1" customHeight="1" x14ac:dyDescent="0.25">
      <c r="C54" s="34" t="s">
        <v>239</v>
      </c>
    </row>
    <row r="55" spans="1:4" ht="15.95" customHeight="1" x14ac:dyDescent="0.25">
      <c r="C55" s="33" t="s">
        <v>240</v>
      </c>
    </row>
    <row r="56" spans="1:4" ht="32.1" customHeight="1" x14ac:dyDescent="0.25">
      <c r="C56" s="34" t="s">
        <v>241</v>
      </c>
    </row>
    <row r="57" spans="1:4" ht="15.95" customHeight="1" x14ac:dyDescent="0.25">
      <c r="C57" s="33" t="s">
        <v>242</v>
      </c>
    </row>
    <row r="58" spans="1:4" ht="32.1" customHeight="1" x14ac:dyDescent="0.25">
      <c r="C58" s="34" t="s">
        <v>243</v>
      </c>
    </row>
    <row r="59" spans="1:4" ht="15.95" customHeight="1" x14ac:dyDescent="0.25">
      <c r="C59" s="33" t="s">
        <v>244</v>
      </c>
    </row>
    <row r="60" spans="1:4" ht="32.1" customHeight="1" x14ac:dyDescent="0.25">
      <c r="C60" s="34" t="s">
        <v>245</v>
      </c>
    </row>
    <row r="61" spans="1:4" ht="15.95" customHeight="1" x14ac:dyDescent="0.25">
      <c r="C61" s="33" t="s">
        <v>246</v>
      </c>
    </row>
    <row r="62" spans="1:4" ht="32.1" customHeight="1" x14ac:dyDescent="0.25">
      <c r="C62" s="34" t="s">
        <v>247</v>
      </c>
    </row>
    <row r="63" spans="1:4" ht="63.95" customHeight="1" x14ac:dyDescent="0.25">
      <c r="A63" s="32" t="s">
        <v>248</v>
      </c>
      <c r="B63" s="40" t="s">
        <v>249</v>
      </c>
      <c r="C63" s="40"/>
      <c r="D63" s="32" t="s">
        <v>250</v>
      </c>
    </row>
    <row r="64" spans="1:4" ht="15.95" customHeight="1" x14ac:dyDescent="0.25">
      <c r="C64" s="33" t="s">
        <v>251</v>
      </c>
    </row>
    <row r="65" spans="1:4" ht="48" customHeight="1" x14ac:dyDescent="0.25">
      <c r="A65" s="32" t="s">
        <v>252</v>
      </c>
      <c r="B65" s="40" t="s">
        <v>253</v>
      </c>
      <c r="C65" s="40"/>
      <c r="D65" s="32" t="s">
        <v>254</v>
      </c>
    </row>
    <row r="66" spans="1:4" ht="15.95" customHeight="1" x14ac:dyDescent="0.25">
      <c r="C66" s="33" t="s">
        <v>255</v>
      </c>
    </row>
    <row r="67" spans="1:4" ht="15.95" customHeight="1" x14ac:dyDescent="0.25">
      <c r="A67" s="32" t="s">
        <v>256</v>
      </c>
      <c r="B67" s="40" t="s">
        <v>257</v>
      </c>
      <c r="C67" s="40"/>
      <c r="D67" s="32" t="s">
        <v>258</v>
      </c>
    </row>
    <row r="68" spans="1:4" ht="15.95" customHeight="1" x14ac:dyDescent="0.25">
      <c r="C68" s="33" t="s">
        <v>259</v>
      </c>
    </row>
    <row r="69" spans="1:4" ht="32.1" customHeight="1" x14ac:dyDescent="0.25">
      <c r="A69" s="32" t="s">
        <v>260</v>
      </c>
      <c r="B69" s="40" t="s">
        <v>261</v>
      </c>
      <c r="C69" s="40"/>
      <c r="D69" s="32" t="s">
        <v>262</v>
      </c>
    </row>
    <row r="70" spans="1:4" ht="15.95" customHeight="1" x14ac:dyDescent="0.25">
      <c r="C70" s="33" t="s">
        <v>263</v>
      </c>
    </row>
    <row r="71" spans="1:4" ht="96" customHeight="1" x14ac:dyDescent="0.25">
      <c r="A71" s="32" t="s">
        <v>264</v>
      </c>
      <c r="B71" s="40" t="s">
        <v>265</v>
      </c>
      <c r="C71" s="40"/>
      <c r="D71" s="32" t="s">
        <v>266</v>
      </c>
    </row>
    <row r="72" spans="1:4" ht="15.95" customHeight="1" x14ac:dyDescent="0.25">
      <c r="C72" s="33" t="s">
        <v>267</v>
      </c>
    </row>
    <row r="73" spans="1:4" ht="15.95" customHeight="1" x14ac:dyDescent="0.25">
      <c r="C73" s="33" t="s">
        <v>268</v>
      </c>
    </row>
    <row r="74" spans="1:4" ht="48" customHeight="1" x14ac:dyDescent="0.25">
      <c r="C74" s="34" t="s">
        <v>269</v>
      </c>
    </row>
    <row r="75" spans="1:4" ht="15.95" customHeight="1" x14ac:dyDescent="0.25">
      <c r="C75" s="33" t="s">
        <v>270</v>
      </c>
    </row>
    <row r="76" spans="1:4" ht="159.94999999999999" customHeight="1" x14ac:dyDescent="0.25">
      <c r="A76" s="32" t="s">
        <v>271</v>
      </c>
      <c r="B76" s="40" t="s">
        <v>272</v>
      </c>
      <c r="C76" s="40"/>
      <c r="D76" s="32" t="s">
        <v>273</v>
      </c>
    </row>
    <row r="77" spans="1:4" ht="15.95" customHeight="1" x14ac:dyDescent="0.25">
      <c r="C77" s="33" t="s">
        <v>274</v>
      </c>
    </row>
    <row r="78" spans="1:4" ht="32.1" customHeight="1" x14ac:dyDescent="0.25">
      <c r="C78" s="34" t="s">
        <v>275</v>
      </c>
    </row>
    <row r="79" spans="1:4" ht="15.95" customHeight="1" x14ac:dyDescent="0.25">
      <c r="C79" s="33" t="s">
        <v>276</v>
      </c>
    </row>
    <row r="80" spans="1:4" ht="32.1" customHeight="1" x14ac:dyDescent="0.25">
      <c r="C80" s="34" t="s">
        <v>277</v>
      </c>
    </row>
    <row r="81" spans="3:3" ht="15.95" customHeight="1" x14ac:dyDescent="0.25">
      <c r="C81" s="33" t="s">
        <v>278</v>
      </c>
    </row>
    <row r="82" spans="3:3" ht="32.1" customHeight="1" x14ac:dyDescent="0.25">
      <c r="C82" s="34" t="s">
        <v>279</v>
      </c>
    </row>
    <row r="83" spans="3:3" ht="15.95" customHeight="1" x14ac:dyDescent="0.25">
      <c r="C83" s="33" t="s">
        <v>280</v>
      </c>
    </row>
    <row r="84" spans="3:3" ht="32.1" customHeight="1" x14ac:dyDescent="0.25">
      <c r="C84" s="34" t="s">
        <v>281</v>
      </c>
    </row>
  </sheetData>
  <mergeCells count="25">
    <mergeCell ref="B65:C65"/>
    <mergeCell ref="B67:C67"/>
    <mergeCell ref="B69:C69"/>
    <mergeCell ref="B71:C71"/>
    <mergeCell ref="B76:C76"/>
    <mergeCell ref="B38:C38"/>
    <mergeCell ref="B41:C41"/>
    <mergeCell ref="B44:C44"/>
    <mergeCell ref="B47:C47"/>
    <mergeCell ref="B63:C63"/>
    <mergeCell ref="B23:C23"/>
    <mergeCell ref="B26:C26"/>
    <mergeCell ref="B29:C29"/>
    <mergeCell ref="B32:C32"/>
    <mergeCell ref="B35:C35"/>
    <mergeCell ref="B8:C8"/>
    <mergeCell ref="B11:C11"/>
    <mergeCell ref="B14:C14"/>
    <mergeCell ref="B17:C17"/>
    <mergeCell ref="B20:C20"/>
    <mergeCell ref="B2:C2"/>
    <mergeCell ref="B3:C3"/>
    <mergeCell ref="B4:C4"/>
    <mergeCell ref="B5:C5"/>
    <mergeCell ref="A7:D7"/>
  </mergeCells>
  <pageMargins left="0.5" right="0.5" top="0.5" bottom="0.5" header="0" footer="0"/>
  <ignoredErrors>
    <ignoredError sqref="A8 A11 A14 A17 A20 A23 A26 A29 A32 A35 A38 A41 A44 A47 A63 A65 A67 A69 A71 A76"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24EAB-D28A-4405-B964-D5517A704903}">
  <dimension ref="A1:C11"/>
  <sheetViews>
    <sheetView showGridLines="0" zoomScaleNormal="100" workbookViewId="0">
      <selection activeCell="E1" sqref="E1"/>
    </sheetView>
  </sheetViews>
  <sheetFormatPr defaultColWidth="8.85546875" defaultRowHeight="12.75" x14ac:dyDescent="0.2"/>
  <cols>
    <col min="1" max="1" width="8.7109375" style="3" customWidth="1"/>
    <col min="2" max="2" width="80.7109375" style="3" customWidth="1"/>
    <col min="3" max="3" width="3.7109375" style="3" customWidth="1"/>
    <col min="4" max="16384" width="8.85546875" style="3"/>
  </cols>
  <sheetData>
    <row r="1" spans="1:3" ht="32.25" customHeight="1" x14ac:dyDescent="0.25">
      <c r="A1" s="12"/>
      <c r="B1" s="12" t="s">
        <v>153</v>
      </c>
      <c r="C1" s="11"/>
    </row>
    <row r="2" spans="1:3" ht="5.0999999999999996" customHeight="1" x14ac:dyDescent="0.25">
      <c r="A2" s="10"/>
      <c r="B2"/>
      <c r="C2" s="2"/>
    </row>
    <row r="3" spans="1:3" s="4" customFormat="1" ht="34.5" x14ac:dyDescent="0.25">
      <c r="A3" s="1"/>
      <c r="B3" s="9" t="s">
        <v>8</v>
      </c>
      <c r="C3" s="5"/>
    </row>
    <row r="4" spans="1:3" ht="16.5" x14ac:dyDescent="0.25">
      <c r="A4" s="1"/>
      <c r="B4" s="8" t="s">
        <v>154</v>
      </c>
      <c r="C4" s="2"/>
    </row>
    <row r="5" spans="1:3" ht="15.75" customHeight="1" x14ac:dyDescent="0.25">
      <c r="A5" s="1"/>
      <c r="B5" s="1"/>
      <c r="C5" s="2"/>
    </row>
    <row r="6" spans="1:3" ht="13.5" x14ac:dyDescent="0.25">
      <c r="A6" s="6" t="s">
        <v>2</v>
      </c>
      <c r="B6" s="7" t="s">
        <v>1</v>
      </c>
      <c r="C6" s="2"/>
    </row>
    <row r="7" spans="1:3" ht="13.5" x14ac:dyDescent="0.25">
      <c r="A7" s="1"/>
      <c r="B7" s="1"/>
      <c r="C7" s="2"/>
    </row>
    <row r="8" spans="1:3" x14ac:dyDescent="0.2">
      <c r="A8" s="41" t="s">
        <v>0</v>
      </c>
      <c r="B8" s="41"/>
      <c r="C8" s="42"/>
    </row>
    <row r="9" spans="1:3" x14ac:dyDescent="0.2">
      <c r="A9" s="41"/>
      <c r="B9" s="41"/>
      <c r="C9" s="42"/>
    </row>
    <row r="10" spans="1:3" ht="13.5" thickBot="1" x14ac:dyDescent="0.25">
      <c r="A10" s="43"/>
      <c r="B10" s="43"/>
      <c r="C10" s="44"/>
    </row>
    <row r="11" spans="1:3" ht="13.5" thickTop="1" x14ac:dyDescent="0.2"/>
  </sheetData>
  <mergeCells count="1">
    <mergeCell ref="A8:C10"/>
  </mergeCells>
  <dataValidations count="2">
    <dataValidation allowBlank="1" showInputMessage="1" showErrorMessage="1" error="                                                                " sqref="J3" xr:uid="{00000000-0002-0000-0000-000000000000}"/>
    <dataValidation allowBlank="1" error="pavI8MeUFtEyxX2I4tkycf077d4a-bbfb-4928-880d-10cb59e20abb" sqref="A1:C2 A3:C3 A4:C11" xr:uid="{00000000-0002-0000-00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2E9CF-F0A6-475B-BF05-539784AE8163}">
  <dimension ref="A1:U31"/>
  <sheetViews>
    <sheetView workbookViewId="0">
      <selection activeCell="D20" sqref="D20"/>
    </sheetView>
  </sheetViews>
  <sheetFormatPr defaultColWidth="8.85546875" defaultRowHeight="15" x14ac:dyDescent="0.25"/>
  <cols>
    <col min="1" max="1" width="12.42578125" bestFit="1" customWidth="1"/>
    <col min="2" max="2" width="18.7109375" bestFit="1" customWidth="1"/>
    <col min="3" max="3" width="6.7109375" bestFit="1" customWidth="1"/>
    <col min="4" max="4" width="22.42578125" bestFit="1" customWidth="1"/>
    <col min="5" max="5" width="11.85546875" bestFit="1" customWidth="1"/>
    <col min="6" max="6" width="7.7109375" bestFit="1" customWidth="1"/>
    <col min="7" max="7" width="18.42578125" bestFit="1" customWidth="1"/>
    <col min="8" max="8" width="15" bestFit="1" customWidth="1"/>
    <col min="9" max="9" width="9.85546875" bestFit="1" customWidth="1"/>
    <col min="10" max="10" width="17.42578125" bestFit="1" customWidth="1"/>
    <col min="11" max="11" width="20.85546875" bestFit="1" customWidth="1"/>
    <col min="12" max="12" width="10" bestFit="1" customWidth="1"/>
    <col min="13" max="13" width="18.28515625" bestFit="1" customWidth="1"/>
    <col min="14" max="14" width="6.7109375" bestFit="1" customWidth="1"/>
    <col min="16" max="16" width="23.7109375" bestFit="1" customWidth="1"/>
    <col min="17" max="17" width="13.85546875" bestFit="1" customWidth="1"/>
    <col min="18" max="18" width="27.28515625" bestFit="1" customWidth="1"/>
  </cols>
  <sheetData>
    <row r="1" spans="1:21" x14ac:dyDescent="0.25">
      <c r="A1" t="s">
        <v>51</v>
      </c>
      <c r="B1" t="s">
        <v>9</v>
      </c>
      <c r="C1" t="s">
        <v>10</v>
      </c>
      <c r="D1" t="s">
        <v>86</v>
      </c>
      <c r="E1" t="s">
        <v>50</v>
      </c>
      <c r="F1" t="s">
        <v>11</v>
      </c>
      <c r="G1" t="s">
        <v>87</v>
      </c>
      <c r="H1" t="s">
        <v>12</v>
      </c>
      <c r="I1" t="s">
        <v>88</v>
      </c>
      <c r="J1" t="s">
        <v>47</v>
      </c>
      <c r="K1" t="s">
        <v>49</v>
      </c>
      <c r="L1" t="s">
        <v>149</v>
      </c>
      <c r="M1" t="s">
        <v>48</v>
      </c>
      <c r="N1" t="s">
        <v>150</v>
      </c>
    </row>
    <row r="2" spans="1:21" x14ac:dyDescent="0.25">
      <c r="A2" t="s">
        <v>56</v>
      </c>
      <c r="B2" t="s">
        <v>16</v>
      </c>
      <c r="C2">
        <v>24</v>
      </c>
      <c r="D2">
        <v>6</v>
      </c>
      <c r="E2" s="13">
        <f>HLOOKUP(StudentRepresentatives6[[#This Row],[Post-Secondary Years]],$P$13:$U$14,2,TRUE)</f>
        <v>16.5</v>
      </c>
      <c r="F2">
        <v>2022</v>
      </c>
      <c r="G2" t="s">
        <v>45</v>
      </c>
      <c r="H2" t="s">
        <v>45</v>
      </c>
      <c r="I2" t="s">
        <v>46</v>
      </c>
      <c r="J2" t="str">
        <f>IF(StudentRepresentatives6[[#This Row],[Age]]&gt;23,"Yes","No")</f>
        <v>Yes</v>
      </c>
      <c r="K2" t="str">
        <f>IF(OR(StudentRepresentatives6[[#This Row],[Post-Secondary Years]]&gt;=2,StudentRepresentatives6[[#This Row],[Finance Certified]]),"Yes","No")</f>
        <v>Yes</v>
      </c>
      <c r="L2" t="str">
        <f>IF(AND(StudentRepresentatives6[[#This Row],[Age]]&gt;=21,StudentRepresentatives6[[#This Row],[Post-Secondary Years]]&gt;=3),"Yes","No")</f>
        <v>Yes</v>
      </c>
      <c r="M2" t="str">
        <f>IF(StudentRepresentatives6[[#This Row],[Elected]]="Yes", "Elected", IF(StudentRepresentatives6[[#This Row],[Finance Certified]]="Yes", "Yes", "No"))</f>
        <v>Yes</v>
      </c>
      <c r="N2" t="str">
        <f>IF(StudentRepresentatives6[[#This Row],[Post-Secondary Years]]&gt;=4, "2", "1")</f>
        <v>2</v>
      </c>
      <c r="P2" s="17" t="s">
        <v>51</v>
      </c>
      <c r="Q2" s="15" t="s">
        <v>56</v>
      </c>
    </row>
    <row r="3" spans="1:21" x14ac:dyDescent="0.25">
      <c r="A3" t="s">
        <v>57</v>
      </c>
      <c r="B3" t="s">
        <v>43</v>
      </c>
      <c r="C3">
        <v>25</v>
      </c>
      <c r="D3">
        <v>7</v>
      </c>
      <c r="E3" s="13">
        <f>HLOOKUP(StudentRepresentatives6[[#This Row],[Post-Secondary Years]],$P$13:$U$14,2,TRUE)</f>
        <v>16.5</v>
      </c>
      <c r="F3">
        <v>2023</v>
      </c>
      <c r="G3" t="s">
        <v>45</v>
      </c>
      <c r="H3" t="s">
        <v>45</v>
      </c>
      <c r="I3" t="s">
        <v>45</v>
      </c>
      <c r="J3" t="str">
        <f>IF(StudentRepresentatives6[[#This Row],[Age]]&gt;23,"Yes","No")</f>
        <v>Yes</v>
      </c>
      <c r="K3" t="str">
        <f>IF(OR(StudentRepresentatives6[[#This Row],[Post-Secondary Years]]&gt;=2,StudentRepresentatives6[[#This Row],[Finance Certified]]),"Yes","No")</f>
        <v>Yes</v>
      </c>
      <c r="L3" t="str">
        <f>IF(AND(StudentRepresentatives6[[#This Row],[Age]]&gt;=21,StudentRepresentatives6[[#This Row],[Post-Secondary Years]]&gt;=3),"Yes","No")</f>
        <v>Yes</v>
      </c>
      <c r="M3" t="str">
        <f>IF(StudentRepresentatives6[[#This Row],[Elected]]="Yes", "Elected", IF(StudentRepresentatives6[[#This Row],[Finance Certified]]="Yes", "Yes", "No"))</f>
        <v>Elected</v>
      </c>
      <c r="N3" t="str">
        <f>IF(StudentRepresentatives6[[#This Row],[Post-Secondary Years]]&gt;=4, "2", "1")</f>
        <v>2</v>
      </c>
      <c r="P3" s="17" t="s">
        <v>52</v>
      </c>
      <c r="Q3" s="15" t="str">
        <f>IFERROR(VLOOKUP(Q2,StudentRepresentatives6[[Student ID]:[Name]],2,FALSE),"Invalid Student ID")</f>
        <v>Kay 	Colbert</v>
      </c>
    </row>
    <row r="4" spans="1:21" x14ac:dyDescent="0.25">
      <c r="A4" t="s">
        <v>58</v>
      </c>
      <c r="B4" t="s">
        <v>17</v>
      </c>
      <c r="C4">
        <v>21</v>
      </c>
      <c r="D4">
        <v>3</v>
      </c>
      <c r="E4" s="13">
        <f>HLOOKUP(StudentRepresentatives6[[#This Row],[Post-Secondary Years]],$P$13:$U$14,2,TRUE)</f>
        <v>15.75</v>
      </c>
      <c r="F4">
        <v>2022</v>
      </c>
      <c r="G4" t="s">
        <v>45</v>
      </c>
      <c r="H4" t="s">
        <v>46</v>
      </c>
      <c r="I4" t="s">
        <v>45</v>
      </c>
      <c r="J4" t="str">
        <f>IF(StudentRepresentatives6[[#This Row],[Age]]&gt;23,"Yes","No")</f>
        <v>No</v>
      </c>
      <c r="K4" t="str">
        <f>IF(OR(StudentRepresentatives6[[#This Row],[Post-Secondary Years]]&gt;=2,StudentRepresentatives6[[#This Row],[Finance Certified]]),"Yes","No")</f>
        <v>Yes</v>
      </c>
      <c r="L4" t="str">
        <f>IF(AND(StudentRepresentatives6[[#This Row],[Age]]&gt;=21,StudentRepresentatives6[[#This Row],[Post-Secondary Years]]&gt;=3),"Yes","No")</f>
        <v>Yes</v>
      </c>
      <c r="M4" t="str">
        <f>IF(StudentRepresentatives6[[#This Row],[Elected]]="Yes", "Elected", IF(StudentRepresentatives6[[#This Row],[Finance Certified]]="Yes", "Yes", "No"))</f>
        <v>Elected</v>
      </c>
      <c r="N4" t="str">
        <f>IF(StudentRepresentatives6[[#This Row],[Post-Secondary Years]]&gt;=4, "2", "1")</f>
        <v>1</v>
      </c>
    </row>
    <row r="5" spans="1:21" x14ac:dyDescent="0.25">
      <c r="A5" t="s">
        <v>59</v>
      </c>
      <c r="B5" t="s">
        <v>18</v>
      </c>
      <c r="C5">
        <v>22</v>
      </c>
      <c r="D5">
        <v>4</v>
      </c>
      <c r="E5" s="13">
        <f>HLOOKUP(StudentRepresentatives6[[#This Row],[Post-Secondary Years]],$P$13:$U$14,2,TRUE)</f>
        <v>15.75</v>
      </c>
      <c r="F5">
        <v>2023</v>
      </c>
      <c r="G5" t="s">
        <v>45</v>
      </c>
      <c r="H5" t="s">
        <v>46</v>
      </c>
      <c r="I5" t="s">
        <v>46</v>
      </c>
      <c r="J5" t="str">
        <f>IF(StudentRepresentatives6[[#This Row],[Age]]&gt;23,"Yes","No")</f>
        <v>No</v>
      </c>
      <c r="K5" t="str">
        <f>IF(OR(StudentRepresentatives6[[#This Row],[Post-Secondary Years]]&gt;=2,StudentRepresentatives6[[#This Row],[Finance Certified]]),"Yes","No")</f>
        <v>Yes</v>
      </c>
      <c r="L5" t="str">
        <f>IF(AND(StudentRepresentatives6[[#This Row],[Age]]&gt;=21,StudentRepresentatives6[[#This Row],[Post-Secondary Years]]&gt;=3),"Yes","No")</f>
        <v>Yes</v>
      </c>
      <c r="M5" t="str">
        <f>IF(StudentRepresentatives6[[#This Row],[Elected]]="Yes", "Elected", IF(StudentRepresentatives6[[#This Row],[Finance Certified]]="Yes", "Yes", "No"))</f>
        <v>Yes</v>
      </c>
      <c r="N5" t="str">
        <f>IF(StudentRepresentatives6[[#This Row],[Post-Secondary Years]]&gt;=4, "2", "1")</f>
        <v>2</v>
      </c>
    </row>
    <row r="6" spans="1:21" x14ac:dyDescent="0.25">
      <c r="A6" t="s">
        <v>60</v>
      </c>
      <c r="B6" t="s">
        <v>19</v>
      </c>
      <c r="C6">
        <v>19</v>
      </c>
      <c r="D6">
        <v>2</v>
      </c>
      <c r="E6" s="13">
        <f>HLOOKUP(StudentRepresentatives6[[#This Row],[Post-Secondary Years]],$P$13:$U$14,2,TRUE)</f>
        <v>15.75</v>
      </c>
      <c r="F6">
        <v>2024</v>
      </c>
      <c r="G6" t="s">
        <v>46</v>
      </c>
      <c r="H6" t="s">
        <v>46</v>
      </c>
      <c r="I6" t="s">
        <v>45</v>
      </c>
      <c r="J6" t="str">
        <f>IF(StudentRepresentatives6[[#This Row],[Age]]&gt;23,"Yes","No")</f>
        <v>No</v>
      </c>
      <c r="K6" t="str">
        <f>IF(OR(StudentRepresentatives6[[#This Row],[Post-Secondary Years]]&gt;=2,StudentRepresentatives6[[#This Row],[Finance Certified]]),"Yes","No")</f>
        <v>Yes</v>
      </c>
      <c r="L6" t="str">
        <f>IF(AND(StudentRepresentatives6[[#This Row],[Age]]&gt;=21,StudentRepresentatives6[[#This Row],[Post-Secondary Years]]&gt;=3),"Yes","No")</f>
        <v>No</v>
      </c>
      <c r="M6" t="str">
        <f>IF(StudentRepresentatives6[[#This Row],[Elected]]="Yes", "Elected", IF(StudentRepresentatives6[[#This Row],[Finance Certified]]="Yes", "Yes", "No"))</f>
        <v>Elected</v>
      </c>
      <c r="N6" t="str">
        <f>IF(StudentRepresentatives6[[#This Row],[Post-Secondary Years]]&gt;=4, "2", "1")</f>
        <v>1</v>
      </c>
    </row>
    <row r="7" spans="1:21" x14ac:dyDescent="0.25">
      <c r="A7" t="s">
        <v>61</v>
      </c>
      <c r="B7" t="s">
        <v>20</v>
      </c>
      <c r="C7">
        <v>24</v>
      </c>
      <c r="D7">
        <v>6</v>
      </c>
      <c r="E7" s="13">
        <f>HLOOKUP(StudentRepresentatives6[[#This Row],[Post-Secondary Years]],$P$13:$U$14,2,TRUE)</f>
        <v>16.5</v>
      </c>
      <c r="F7">
        <v>2025</v>
      </c>
      <c r="G7" t="s">
        <v>45</v>
      </c>
      <c r="H7" t="s">
        <v>45</v>
      </c>
      <c r="I7" t="s">
        <v>46</v>
      </c>
      <c r="J7" t="str">
        <f>IF(StudentRepresentatives6[[#This Row],[Age]]&gt;23,"Yes","No")</f>
        <v>Yes</v>
      </c>
      <c r="K7" t="str">
        <f>IF(OR(StudentRepresentatives6[[#This Row],[Post-Secondary Years]]&gt;=2,StudentRepresentatives6[[#This Row],[Finance Certified]]),"Yes","No")</f>
        <v>Yes</v>
      </c>
      <c r="L7" t="str">
        <f>IF(AND(StudentRepresentatives6[[#This Row],[Age]]&gt;=21,StudentRepresentatives6[[#This Row],[Post-Secondary Years]]&gt;=3),"Yes","No")</f>
        <v>Yes</v>
      </c>
      <c r="M7" t="str">
        <f>IF(StudentRepresentatives6[[#This Row],[Elected]]="Yes", "Elected", IF(StudentRepresentatives6[[#This Row],[Finance Certified]]="Yes", "Yes", "No"))</f>
        <v>Yes</v>
      </c>
      <c r="N7" t="str">
        <f>IF(StudentRepresentatives6[[#This Row],[Post-Secondary Years]]&gt;=4, "2", "1")</f>
        <v>2</v>
      </c>
      <c r="Q7" s="14" t="s">
        <v>54</v>
      </c>
      <c r="R7" s="14" t="s">
        <v>90</v>
      </c>
    </row>
    <row r="8" spans="1:21" x14ac:dyDescent="0.25">
      <c r="A8" t="s">
        <v>62</v>
      </c>
      <c r="B8" t="s">
        <v>21</v>
      </c>
      <c r="C8">
        <v>28</v>
      </c>
      <c r="D8">
        <v>10</v>
      </c>
      <c r="E8" s="13">
        <f>HLOOKUP(StudentRepresentatives6[[#This Row],[Post-Secondary Years]],$P$13:$U$14,2,TRUE)</f>
        <v>17.5</v>
      </c>
      <c r="F8">
        <v>2022</v>
      </c>
      <c r="G8" t="s">
        <v>45</v>
      </c>
      <c r="H8" t="s">
        <v>45</v>
      </c>
      <c r="I8" t="s">
        <v>46</v>
      </c>
      <c r="J8" t="str">
        <f>IF(StudentRepresentatives6[[#This Row],[Age]]&gt;23,"Yes","No")</f>
        <v>Yes</v>
      </c>
      <c r="K8" t="str">
        <f>IF(OR(StudentRepresentatives6[[#This Row],[Post-Secondary Years]]&gt;=2,StudentRepresentatives6[[#This Row],[Finance Certified]]),"Yes","No")</f>
        <v>Yes</v>
      </c>
      <c r="L8" t="str">
        <f>IF(AND(StudentRepresentatives6[[#This Row],[Age]]&gt;=21,StudentRepresentatives6[[#This Row],[Post-Secondary Years]]&gt;=3),"Yes","No")</f>
        <v>Yes</v>
      </c>
      <c r="M8" t="str">
        <f>IF(StudentRepresentatives6[[#This Row],[Elected]]="Yes", "Elected", IF(StudentRepresentatives6[[#This Row],[Finance Certified]]="Yes", "Yes", "No"))</f>
        <v>Yes</v>
      </c>
      <c r="N8" t="str">
        <f>IF(StudentRepresentatives6[[#This Row],[Post-Secondary Years]]&gt;=4, "2", "1")</f>
        <v>2</v>
      </c>
      <c r="P8" s="18" t="s">
        <v>89</v>
      </c>
      <c r="Q8" s="15">
        <f>COUNTIF(StudentRepresentatives6[Elected],"Yes")</f>
        <v>11</v>
      </c>
      <c r="R8" s="16">
        <f>AVERAGEIF(StudentRepresentatives6[Elected],"Yes",StudentRepresentatives6[Post-Secondary Years])</f>
        <v>4</v>
      </c>
    </row>
    <row r="9" spans="1:21" x14ac:dyDescent="0.25">
      <c r="A9" t="s">
        <v>63</v>
      </c>
      <c r="B9" t="s">
        <v>22</v>
      </c>
      <c r="C9">
        <v>18</v>
      </c>
      <c r="D9">
        <v>0</v>
      </c>
      <c r="E9" s="13">
        <f>HLOOKUP(StudentRepresentatives6[[#This Row],[Post-Secondary Years]],$P$13:$U$14,2,TRUE)</f>
        <v>15</v>
      </c>
      <c r="F9">
        <v>2026</v>
      </c>
      <c r="G9" t="s">
        <v>46</v>
      </c>
      <c r="H9" t="s">
        <v>46</v>
      </c>
      <c r="I9" t="s">
        <v>46</v>
      </c>
      <c r="J9" t="str">
        <f>IF(StudentRepresentatives6[[#This Row],[Age]]&gt;23,"Yes","No")</f>
        <v>No</v>
      </c>
      <c r="K9" t="str">
        <f>IF(OR(StudentRepresentatives6[[#This Row],[Post-Secondary Years]]&gt;=2,StudentRepresentatives6[[#This Row],[Finance Certified]]),"Yes","No")</f>
        <v>No</v>
      </c>
      <c r="L9" t="str">
        <f>IF(AND(StudentRepresentatives6[[#This Row],[Age]]&gt;=21,StudentRepresentatives6[[#This Row],[Post-Secondary Years]]&gt;=3),"Yes","No")</f>
        <v>No</v>
      </c>
      <c r="M9" t="str">
        <f>IF(StudentRepresentatives6[[#This Row],[Elected]]="Yes", "Elected", IF(StudentRepresentatives6[[#This Row],[Finance Certified]]="Yes", "Yes", "No"))</f>
        <v>No</v>
      </c>
      <c r="N9" t="str">
        <f>IF(StudentRepresentatives6[[#This Row],[Post-Secondary Years]]&gt;=4, "2", "1")</f>
        <v>1</v>
      </c>
      <c r="P9" s="18" t="s">
        <v>53</v>
      </c>
      <c r="Q9" s="15">
        <f>COUNTA(StudentRepresentatives6[Elected])</f>
        <v>30</v>
      </c>
      <c r="R9" s="16">
        <f>AVERAGE(StudentRepresentatives6[Post-Secondary Years])</f>
        <v>3.8</v>
      </c>
    </row>
    <row r="10" spans="1:21" x14ac:dyDescent="0.25">
      <c r="A10" t="s">
        <v>64</v>
      </c>
      <c r="B10" t="s">
        <v>23</v>
      </c>
      <c r="C10">
        <v>24</v>
      </c>
      <c r="D10">
        <v>6</v>
      </c>
      <c r="E10" s="13">
        <f>HLOOKUP(StudentRepresentatives6[[#This Row],[Post-Secondary Years]],$P$13:$U$14,2,TRUE)</f>
        <v>16.5</v>
      </c>
      <c r="F10">
        <v>2025</v>
      </c>
      <c r="G10" t="s">
        <v>45</v>
      </c>
      <c r="H10" t="s">
        <v>45</v>
      </c>
      <c r="I10" t="s">
        <v>45</v>
      </c>
      <c r="J10" t="str">
        <f>IF(StudentRepresentatives6[[#This Row],[Age]]&gt;23,"Yes","No")</f>
        <v>Yes</v>
      </c>
      <c r="K10" t="str">
        <f>IF(OR(StudentRepresentatives6[[#This Row],[Post-Secondary Years]]&gt;=2,StudentRepresentatives6[[#This Row],[Finance Certified]]),"Yes","No")</f>
        <v>Yes</v>
      </c>
      <c r="L10" t="str">
        <f>IF(AND(StudentRepresentatives6[[#This Row],[Age]]&gt;=21,StudentRepresentatives6[[#This Row],[Post-Secondary Years]]&gt;=3),"Yes","No")</f>
        <v>Yes</v>
      </c>
      <c r="M10" t="str">
        <f>IF(StudentRepresentatives6[[#This Row],[Elected]]="Yes", "Elected", IF(StudentRepresentatives6[[#This Row],[Finance Certified]]="Yes", "Yes", "No"))</f>
        <v>Elected</v>
      </c>
      <c r="N10" t="str">
        <f>IF(StudentRepresentatives6[[#This Row],[Post-Secondary Years]]&gt;=4, "2", "1")</f>
        <v>2</v>
      </c>
    </row>
    <row r="11" spans="1:21" x14ac:dyDescent="0.25">
      <c r="A11" t="s">
        <v>65</v>
      </c>
      <c r="B11" t="s">
        <v>24</v>
      </c>
      <c r="C11">
        <v>21</v>
      </c>
      <c r="D11">
        <v>3</v>
      </c>
      <c r="E11" s="13">
        <f>HLOOKUP(StudentRepresentatives6[[#This Row],[Post-Secondary Years]],$P$13:$U$14,2,TRUE)</f>
        <v>15.75</v>
      </c>
      <c r="F11">
        <v>2022</v>
      </c>
      <c r="G11" t="s">
        <v>46</v>
      </c>
      <c r="H11" t="s">
        <v>46</v>
      </c>
      <c r="I11" t="s">
        <v>46</v>
      </c>
      <c r="J11" t="str">
        <f>IF(StudentRepresentatives6[[#This Row],[Age]]&gt;23,"Yes","No")</f>
        <v>No</v>
      </c>
      <c r="K11" t="str">
        <f>IF(OR(StudentRepresentatives6[[#This Row],[Post-Secondary Years]]&gt;=2,StudentRepresentatives6[[#This Row],[Finance Certified]]),"Yes","No")</f>
        <v>Yes</v>
      </c>
      <c r="L11" t="str">
        <f>IF(AND(StudentRepresentatives6[[#This Row],[Age]]&gt;=21,StudentRepresentatives6[[#This Row],[Post-Secondary Years]]&gt;=3),"Yes","No")</f>
        <v>Yes</v>
      </c>
      <c r="M11" t="str">
        <f>IF(StudentRepresentatives6[[#This Row],[Elected]]="Yes", "Elected", IF(StudentRepresentatives6[[#This Row],[Finance Certified]]="Yes", "Yes", "No"))</f>
        <v>No</v>
      </c>
      <c r="N11" t="str">
        <f>IF(StudentRepresentatives6[[#This Row],[Post-Secondary Years]]&gt;=4, "2", "1")</f>
        <v>1</v>
      </c>
    </row>
    <row r="12" spans="1:21" x14ac:dyDescent="0.25">
      <c r="A12" t="s">
        <v>66</v>
      </c>
      <c r="B12" t="s">
        <v>25</v>
      </c>
      <c r="C12">
        <v>23</v>
      </c>
      <c r="D12">
        <v>5</v>
      </c>
      <c r="E12" s="13">
        <f>HLOOKUP(StudentRepresentatives6[[#This Row],[Post-Secondary Years]],$P$13:$U$14,2,TRUE)</f>
        <v>16.5</v>
      </c>
      <c r="F12">
        <v>2023</v>
      </c>
      <c r="G12" t="s">
        <v>45</v>
      </c>
      <c r="H12" t="s">
        <v>46</v>
      </c>
      <c r="I12" t="s">
        <v>46</v>
      </c>
      <c r="J12" t="str">
        <f>IF(StudentRepresentatives6[[#This Row],[Age]]&gt;23,"Yes","No")</f>
        <v>No</v>
      </c>
      <c r="K12" t="str">
        <f>IF(OR(StudentRepresentatives6[[#This Row],[Post-Secondary Years]]&gt;=2,StudentRepresentatives6[[#This Row],[Finance Certified]]),"Yes","No")</f>
        <v>Yes</v>
      </c>
      <c r="L12" t="str">
        <f>IF(AND(StudentRepresentatives6[[#This Row],[Age]]&gt;=21,StudentRepresentatives6[[#This Row],[Post-Secondary Years]]&gt;=3),"Yes","No")</f>
        <v>Yes</v>
      </c>
      <c r="M12" t="str">
        <f>IF(StudentRepresentatives6[[#This Row],[Elected]]="Yes", "Elected", IF(StudentRepresentatives6[[#This Row],[Finance Certified]]="Yes", "Yes", "No"))</f>
        <v>Yes</v>
      </c>
      <c r="N12" t="str">
        <f>IF(StudentRepresentatives6[[#This Row],[Post-Secondary Years]]&gt;=4, "2", "1")</f>
        <v>2</v>
      </c>
    </row>
    <row r="13" spans="1:21" x14ac:dyDescent="0.25">
      <c r="A13" t="s">
        <v>67</v>
      </c>
      <c r="B13" t="s">
        <v>26</v>
      </c>
      <c r="C13">
        <v>18</v>
      </c>
      <c r="D13">
        <v>0</v>
      </c>
      <c r="E13" s="13">
        <f>HLOOKUP(StudentRepresentatives6[[#This Row],[Post-Secondary Years]],$P$13:$U$14,2,TRUE)</f>
        <v>15</v>
      </c>
      <c r="F13">
        <v>2024</v>
      </c>
      <c r="G13" t="s">
        <v>46</v>
      </c>
      <c r="H13" t="s">
        <v>46</v>
      </c>
      <c r="I13" t="s">
        <v>46</v>
      </c>
      <c r="J13" t="str">
        <f>IF(StudentRepresentatives6[[#This Row],[Age]]&gt;23,"Yes","No")</f>
        <v>No</v>
      </c>
      <c r="K13" t="str">
        <f>IF(OR(StudentRepresentatives6[[#This Row],[Post-Secondary Years]]&gt;=2,StudentRepresentatives6[[#This Row],[Finance Certified]]),"Yes","No")</f>
        <v>No</v>
      </c>
      <c r="L13" t="str">
        <f>IF(AND(StudentRepresentatives6[[#This Row],[Age]]&gt;=21,StudentRepresentatives6[[#This Row],[Post-Secondary Years]]&gt;=3),"Yes","No")</f>
        <v>No</v>
      </c>
      <c r="M13" t="str">
        <f>IF(StudentRepresentatives6[[#This Row],[Elected]]="Yes", "Elected", IF(StudentRepresentatives6[[#This Row],[Finance Certified]]="Yes", "Yes", "No"))</f>
        <v>No</v>
      </c>
      <c r="N13" t="str">
        <f>IF(StudentRepresentatives6[[#This Row],[Post-Secondary Years]]&gt;=4, "2", "1")</f>
        <v>1</v>
      </c>
      <c r="P13" s="17" t="s">
        <v>55</v>
      </c>
      <c r="Q13" s="15">
        <v>0</v>
      </c>
      <c r="R13" s="15">
        <v>1</v>
      </c>
      <c r="S13" s="15">
        <v>2</v>
      </c>
      <c r="T13" s="15">
        <v>5</v>
      </c>
      <c r="U13" s="15">
        <v>8</v>
      </c>
    </row>
    <row r="14" spans="1:21" x14ac:dyDescent="0.25">
      <c r="A14" t="s">
        <v>68</v>
      </c>
      <c r="B14" t="s">
        <v>27</v>
      </c>
      <c r="C14">
        <v>19</v>
      </c>
      <c r="D14">
        <v>1</v>
      </c>
      <c r="E14" s="13">
        <f>HLOOKUP(StudentRepresentatives6[[#This Row],[Post-Secondary Years]],$P$13:$U$14,2,TRUE)</f>
        <v>15.25</v>
      </c>
      <c r="F14">
        <v>2026</v>
      </c>
      <c r="G14" t="s">
        <v>45</v>
      </c>
      <c r="H14" t="s">
        <v>46</v>
      </c>
      <c r="I14" t="s">
        <v>46</v>
      </c>
      <c r="J14" t="str">
        <f>IF(StudentRepresentatives6[[#This Row],[Age]]&gt;23,"Yes","No")</f>
        <v>No</v>
      </c>
      <c r="K14" t="str">
        <f>IF(OR(StudentRepresentatives6[[#This Row],[Post-Secondary Years]]&gt;=2,StudentRepresentatives6[[#This Row],[Finance Certified]]),"Yes","No")</f>
        <v>No</v>
      </c>
      <c r="L14" t="str">
        <f>IF(AND(StudentRepresentatives6[[#This Row],[Age]]&gt;=21,StudentRepresentatives6[[#This Row],[Post-Secondary Years]]&gt;=3),"Yes","No")</f>
        <v>No</v>
      </c>
      <c r="M14" t="str">
        <f>IF(StudentRepresentatives6[[#This Row],[Elected]]="Yes", "Elected", IF(StudentRepresentatives6[[#This Row],[Finance Certified]]="Yes", "Yes", "No"))</f>
        <v>Yes</v>
      </c>
      <c r="N14" t="str">
        <f>IF(StudentRepresentatives6[[#This Row],[Post-Secondary Years]]&gt;=4, "2", "1")</f>
        <v>1</v>
      </c>
      <c r="P14" s="17" t="s">
        <v>50</v>
      </c>
      <c r="Q14" s="16">
        <v>15</v>
      </c>
      <c r="R14" s="16">
        <v>15.25</v>
      </c>
      <c r="S14" s="16">
        <v>15.75</v>
      </c>
      <c r="T14" s="16">
        <v>16.5</v>
      </c>
      <c r="U14" s="16">
        <v>17.5</v>
      </c>
    </row>
    <row r="15" spans="1:21" x14ac:dyDescent="0.25">
      <c r="A15" t="s">
        <v>69</v>
      </c>
      <c r="B15" t="s">
        <v>28</v>
      </c>
      <c r="C15">
        <v>21</v>
      </c>
      <c r="D15">
        <v>3</v>
      </c>
      <c r="E15" s="13">
        <f>HLOOKUP(StudentRepresentatives6[[#This Row],[Post-Secondary Years]],$P$13:$U$14,2,TRUE)</f>
        <v>15.75</v>
      </c>
      <c r="F15">
        <v>2023</v>
      </c>
      <c r="G15" t="s">
        <v>45</v>
      </c>
      <c r="H15" t="s">
        <v>46</v>
      </c>
      <c r="I15" t="s">
        <v>46</v>
      </c>
      <c r="J15" t="str">
        <f>IF(StudentRepresentatives6[[#This Row],[Age]]&gt;23,"Yes","No")</f>
        <v>No</v>
      </c>
      <c r="K15" t="str">
        <f>IF(OR(StudentRepresentatives6[[#This Row],[Post-Secondary Years]]&gt;=2,StudentRepresentatives6[[#This Row],[Finance Certified]]),"Yes","No")</f>
        <v>Yes</v>
      </c>
      <c r="L15" t="str">
        <f>IF(AND(StudentRepresentatives6[[#This Row],[Age]]&gt;=21,StudentRepresentatives6[[#This Row],[Post-Secondary Years]]&gt;=3),"Yes","No")</f>
        <v>Yes</v>
      </c>
      <c r="M15" t="str">
        <f>IF(StudentRepresentatives6[[#This Row],[Elected]]="Yes", "Elected", IF(StudentRepresentatives6[[#This Row],[Finance Certified]]="Yes", "Yes", "No"))</f>
        <v>Yes</v>
      </c>
      <c r="N15" t="str">
        <f>IF(StudentRepresentatives6[[#This Row],[Post-Secondary Years]]&gt;=4, "2", "1")</f>
        <v>1</v>
      </c>
    </row>
    <row r="16" spans="1:21" x14ac:dyDescent="0.25">
      <c r="A16" t="s">
        <v>70</v>
      </c>
      <c r="B16" t="s">
        <v>29</v>
      </c>
      <c r="C16">
        <v>26</v>
      </c>
      <c r="D16">
        <v>8</v>
      </c>
      <c r="E16" s="13">
        <f>HLOOKUP(StudentRepresentatives6[[#This Row],[Post-Secondary Years]],$P$13:$U$14,2,TRUE)</f>
        <v>17.5</v>
      </c>
      <c r="F16">
        <v>2023</v>
      </c>
      <c r="G16" t="s">
        <v>45</v>
      </c>
      <c r="H16" t="s">
        <v>45</v>
      </c>
      <c r="I16" t="s">
        <v>46</v>
      </c>
      <c r="J16" t="str">
        <f>IF(StudentRepresentatives6[[#This Row],[Age]]&gt;23,"Yes","No")</f>
        <v>Yes</v>
      </c>
      <c r="K16" t="str">
        <f>IF(OR(StudentRepresentatives6[[#This Row],[Post-Secondary Years]]&gt;=2,StudentRepresentatives6[[#This Row],[Finance Certified]]),"Yes","No")</f>
        <v>Yes</v>
      </c>
      <c r="L16" t="str">
        <f>IF(AND(StudentRepresentatives6[[#This Row],[Age]]&gt;=21,StudentRepresentatives6[[#This Row],[Post-Secondary Years]]&gt;=3),"Yes","No")</f>
        <v>Yes</v>
      </c>
      <c r="M16" t="str">
        <f>IF(StudentRepresentatives6[[#This Row],[Elected]]="Yes", "Elected", IF(StudentRepresentatives6[[#This Row],[Finance Certified]]="Yes", "Yes", "No"))</f>
        <v>Yes</v>
      </c>
      <c r="N16" t="str">
        <f>IF(StudentRepresentatives6[[#This Row],[Post-Secondary Years]]&gt;=4, "2", "1")</f>
        <v>2</v>
      </c>
    </row>
    <row r="17" spans="1:14" x14ac:dyDescent="0.25">
      <c r="A17" t="s">
        <v>71</v>
      </c>
      <c r="B17" t="s">
        <v>30</v>
      </c>
      <c r="C17">
        <v>22</v>
      </c>
      <c r="D17">
        <v>4</v>
      </c>
      <c r="E17" s="13">
        <f>HLOOKUP(StudentRepresentatives6[[#This Row],[Post-Secondary Years]],$P$13:$U$14,2,TRUE)</f>
        <v>15.75</v>
      </c>
      <c r="F17">
        <v>2025</v>
      </c>
      <c r="G17" t="s">
        <v>45</v>
      </c>
      <c r="H17" t="s">
        <v>46</v>
      </c>
      <c r="I17" t="s">
        <v>46</v>
      </c>
      <c r="J17" t="str">
        <f>IF(StudentRepresentatives6[[#This Row],[Age]]&gt;23,"Yes","No")</f>
        <v>No</v>
      </c>
      <c r="K17" t="str">
        <f>IF(OR(StudentRepresentatives6[[#This Row],[Post-Secondary Years]]&gt;=2,StudentRepresentatives6[[#This Row],[Finance Certified]]),"Yes","No")</f>
        <v>Yes</v>
      </c>
      <c r="L17" t="str">
        <f>IF(AND(StudentRepresentatives6[[#This Row],[Age]]&gt;=21,StudentRepresentatives6[[#This Row],[Post-Secondary Years]]&gt;=3),"Yes","No")</f>
        <v>Yes</v>
      </c>
      <c r="M17" t="str">
        <f>IF(StudentRepresentatives6[[#This Row],[Elected]]="Yes", "Elected", IF(StudentRepresentatives6[[#This Row],[Finance Certified]]="Yes", "Yes", "No"))</f>
        <v>Yes</v>
      </c>
      <c r="N17" t="str">
        <f>IF(StudentRepresentatives6[[#This Row],[Post-Secondary Years]]&gt;=4, "2", "1")</f>
        <v>2</v>
      </c>
    </row>
    <row r="18" spans="1:14" x14ac:dyDescent="0.25">
      <c r="A18" t="s">
        <v>72</v>
      </c>
      <c r="B18" t="s">
        <v>31</v>
      </c>
      <c r="C18">
        <v>22</v>
      </c>
      <c r="D18">
        <v>4</v>
      </c>
      <c r="E18" s="13">
        <f>HLOOKUP(StudentRepresentatives6[[#This Row],[Post-Secondary Years]],$P$13:$U$14,2,TRUE)</f>
        <v>15.75</v>
      </c>
      <c r="F18">
        <v>2022</v>
      </c>
      <c r="G18" t="s">
        <v>45</v>
      </c>
      <c r="H18" t="s">
        <v>46</v>
      </c>
      <c r="I18" t="s">
        <v>45</v>
      </c>
      <c r="J18" t="str">
        <f>IF(StudentRepresentatives6[[#This Row],[Age]]&gt;23,"Yes","No")</f>
        <v>No</v>
      </c>
      <c r="K18" t="str">
        <f>IF(OR(StudentRepresentatives6[[#This Row],[Post-Secondary Years]]&gt;=2,StudentRepresentatives6[[#This Row],[Finance Certified]]),"Yes","No")</f>
        <v>Yes</v>
      </c>
      <c r="L18" t="str">
        <f>IF(AND(StudentRepresentatives6[[#This Row],[Age]]&gt;=21,StudentRepresentatives6[[#This Row],[Post-Secondary Years]]&gt;=3),"Yes","No")</f>
        <v>Yes</v>
      </c>
      <c r="M18" t="str">
        <f>IF(StudentRepresentatives6[[#This Row],[Elected]]="Yes", "Elected", IF(StudentRepresentatives6[[#This Row],[Finance Certified]]="Yes", "Yes", "No"))</f>
        <v>Elected</v>
      </c>
      <c r="N18" t="str">
        <f>IF(StudentRepresentatives6[[#This Row],[Post-Secondary Years]]&gt;=4, "2", "1")</f>
        <v>2</v>
      </c>
    </row>
    <row r="19" spans="1:14" x14ac:dyDescent="0.25">
      <c r="A19" t="s">
        <v>73</v>
      </c>
      <c r="B19" t="s">
        <v>32</v>
      </c>
      <c r="C19">
        <v>20</v>
      </c>
      <c r="D19">
        <v>2</v>
      </c>
      <c r="E19" s="13">
        <f>HLOOKUP(StudentRepresentatives6[[#This Row],[Post-Secondary Years]],$P$13:$U$14,2,TRUE)</f>
        <v>15.75</v>
      </c>
      <c r="F19">
        <v>2022</v>
      </c>
      <c r="G19" t="s">
        <v>45</v>
      </c>
      <c r="H19" t="s">
        <v>46</v>
      </c>
      <c r="I19" t="s">
        <v>46</v>
      </c>
      <c r="J19" t="str">
        <f>IF(StudentRepresentatives6[[#This Row],[Age]]&gt;23,"Yes","No")</f>
        <v>No</v>
      </c>
      <c r="K19" t="str">
        <f>IF(OR(StudentRepresentatives6[[#This Row],[Post-Secondary Years]]&gt;=2,StudentRepresentatives6[[#This Row],[Finance Certified]]),"Yes","No")</f>
        <v>Yes</v>
      </c>
      <c r="L19" t="str">
        <f>IF(AND(StudentRepresentatives6[[#This Row],[Age]]&gt;=21,StudentRepresentatives6[[#This Row],[Post-Secondary Years]]&gt;=3),"Yes","No")</f>
        <v>No</v>
      </c>
      <c r="M19" t="str">
        <f>IF(StudentRepresentatives6[[#This Row],[Elected]]="Yes", "Elected", IF(StudentRepresentatives6[[#This Row],[Finance Certified]]="Yes", "Yes", "No"))</f>
        <v>Yes</v>
      </c>
      <c r="N19" t="str">
        <f>IF(StudentRepresentatives6[[#This Row],[Post-Secondary Years]]&gt;=4, "2", "1")</f>
        <v>1</v>
      </c>
    </row>
    <row r="20" spans="1:14" x14ac:dyDescent="0.25">
      <c r="A20" t="s">
        <v>74</v>
      </c>
      <c r="B20" t="s">
        <v>33</v>
      </c>
      <c r="C20">
        <v>21</v>
      </c>
      <c r="D20">
        <v>3</v>
      </c>
      <c r="E20" s="13">
        <f>HLOOKUP(StudentRepresentatives6[[#This Row],[Post-Secondary Years]],$P$13:$U$14,2,TRUE)</f>
        <v>15.75</v>
      </c>
      <c r="F20">
        <v>2026</v>
      </c>
      <c r="G20" t="s">
        <v>46</v>
      </c>
      <c r="H20" t="s">
        <v>46</v>
      </c>
      <c r="I20" t="s">
        <v>46</v>
      </c>
      <c r="J20" t="str">
        <f>IF(StudentRepresentatives6[[#This Row],[Age]]&gt;23,"Yes","No")</f>
        <v>No</v>
      </c>
      <c r="K20" t="str">
        <f>IF(OR(StudentRepresentatives6[[#This Row],[Post-Secondary Years]]&gt;=2,StudentRepresentatives6[[#This Row],[Finance Certified]]),"Yes","No")</f>
        <v>Yes</v>
      </c>
      <c r="L20" t="str">
        <f>IF(AND(StudentRepresentatives6[[#This Row],[Age]]&gt;=21,StudentRepresentatives6[[#This Row],[Post-Secondary Years]]&gt;=3),"Yes","No")</f>
        <v>Yes</v>
      </c>
      <c r="M20" t="str">
        <f>IF(StudentRepresentatives6[[#This Row],[Elected]]="Yes", "Elected", IF(StudentRepresentatives6[[#This Row],[Finance Certified]]="Yes", "Yes", "No"))</f>
        <v>No</v>
      </c>
      <c r="N20" t="str">
        <f>IF(StudentRepresentatives6[[#This Row],[Post-Secondary Years]]&gt;=4, "2", "1")</f>
        <v>1</v>
      </c>
    </row>
    <row r="21" spans="1:14" x14ac:dyDescent="0.25">
      <c r="A21" t="s">
        <v>75</v>
      </c>
      <c r="B21" t="s">
        <v>34</v>
      </c>
      <c r="C21">
        <v>19</v>
      </c>
      <c r="D21">
        <v>1</v>
      </c>
      <c r="E21" s="13">
        <f>HLOOKUP(StudentRepresentatives6[[#This Row],[Post-Secondary Years]],$P$13:$U$14,2,TRUE)</f>
        <v>15.25</v>
      </c>
      <c r="F21">
        <v>2022</v>
      </c>
      <c r="G21" t="s">
        <v>45</v>
      </c>
      <c r="H21" t="s">
        <v>46</v>
      </c>
      <c r="I21" t="s">
        <v>45</v>
      </c>
      <c r="J21" t="str">
        <f>IF(StudentRepresentatives6[[#This Row],[Age]]&gt;23,"Yes","No")</f>
        <v>No</v>
      </c>
      <c r="K21" t="str">
        <f>IF(OR(StudentRepresentatives6[[#This Row],[Post-Secondary Years]]&gt;=2,StudentRepresentatives6[[#This Row],[Finance Certified]]),"Yes","No")</f>
        <v>No</v>
      </c>
      <c r="L21" t="str">
        <f>IF(AND(StudentRepresentatives6[[#This Row],[Age]]&gt;=21,StudentRepresentatives6[[#This Row],[Post-Secondary Years]]&gt;=3),"Yes","No")</f>
        <v>No</v>
      </c>
      <c r="M21" t="str">
        <f>IF(StudentRepresentatives6[[#This Row],[Elected]]="Yes", "Elected", IF(StudentRepresentatives6[[#This Row],[Finance Certified]]="Yes", "Yes", "No"))</f>
        <v>Elected</v>
      </c>
      <c r="N21" t="str">
        <f>IF(StudentRepresentatives6[[#This Row],[Post-Secondary Years]]&gt;=4, "2", "1")</f>
        <v>1</v>
      </c>
    </row>
    <row r="22" spans="1:14" x14ac:dyDescent="0.25">
      <c r="A22" t="s">
        <v>76</v>
      </c>
      <c r="B22" t="s">
        <v>35</v>
      </c>
      <c r="C22">
        <v>24</v>
      </c>
      <c r="D22">
        <v>2</v>
      </c>
      <c r="E22" s="13">
        <f>HLOOKUP(StudentRepresentatives6[[#This Row],[Post-Secondary Years]],$P$13:$U$14,2,TRUE)</f>
        <v>15.75</v>
      </c>
      <c r="F22">
        <v>2025</v>
      </c>
      <c r="G22" t="s">
        <v>45</v>
      </c>
      <c r="H22" t="s">
        <v>46</v>
      </c>
      <c r="I22" t="s">
        <v>45</v>
      </c>
      <c r="J22" t="str">
        <f>IF(StudentRepresentatives6[[#This Row],[Age]]&gt;23,"Yes","No")</f>
        <v>Yes</v>
      </c>
      <c r="K22" t="str">
        <f>IF(OR(StudentRepresentatives6[[#This Row],[Post-Secondary Years]]&gt;=2,StudentRepresentatives6[[#This Row],[Finance Certified]]),"Yes","No")</f>
        <v>Yes</v>
      </c>
      <c r="L22" t="str">
        <f>IF(AND(StudentRepresentatives6[[#This Row],[Age]]&gt;=21,StudentRepresentatives6[[#This Row],[Post-Secondary Years]]&gt;=3),"Yes","No")</f>
        <v>No</v>
      </c>
      <c r="M22" t="str">
        <f>IF(StudentRepresentatives6[[#This Row],[Elected]]="Yes", "Elected", IF(StudentRepresentatives6[[#This Row],[Finance Certified]]="Yes", "Yes", "No"))</f>
        <v>Elected</v>
      </c>
      <c r="N22" t="str">
        <f>IF(StudentRepresentatives6[[#This Row],[Post-Secondary Years]]&gt;=4, "2", "1")</f>
        <v>1</v>
      </c>
    </row>
    <row r="23" spans="1:14" x14ac:dyDescent="0.25">
      <c r="A23" t="s">
        <v>77</v>
      </c>
      <c r="B23" t="s">
        <v>15</v>
      </c>
      <c r="C23">
        <v>18</v>
      </c>
      <c r="D23">
        <v>0</v>
      </c>
      <c r="E23" s="13">
        <f>HLOOKUP(StudentRepresentatives6[[#This Row],[Post-Secondary Years]],$P$13:$U$14,2,TRUE)</f>
        <v>15</v>
      </c>
      <c r="F23">
        <v>2024</v>
      </c>
      <c r="G23" t="s">
        <v>46</v>
      </c>
      <c r="H23" t="s">
        <v>46</v>
      </c>
      <c r="I23" t="s">
        <v>46</v>
      </c>
      <c r="J23" t="str">
        <f>IF(StudentRepresentatives6[[#This Row],[Age]]&gt;23,"Yes","No")</f>
        <v>No</v>
      </c>
      <c r="K23" t="str">
        <f>IF(OR(StudentRepresentatives6[[#This Row],[Post-Secondary Years]]&gt;=2,StudentRepresentatives6[[#This Row],[Finance Certified]]),"Yes","No")</f>
        <v>No</v>
      </c>
      <c r="L23" t="str">
        <f>IF(AND(StudentRepresentatives6[[#This Row],[Age]]&gt;=21,StudentRepresentatives6[[#This Row],[Post-Secondary Years]]&gt;=3),"Yes","No")</f>
        <v>No</v>
      </c>
      <c r="M23" t="str">
        <f>IF(StudentRepresentatives6[[#This Row],[Elected]]="Yes", "Elected", IF(StudentRepresentatives6[[#This Row],[Finance Certified]]="Yes", "Yes", "No"))</f>
        <v>No</v>
      </c>
      <c r="N23" t="str">
        <f>IF(StudentRepresentatives6[[#This Row],[Post-Secondary Years]]&gt;=4, "2", "1")</f>
        <v>1</v>
      </c>
    </row>
    <row r="24" spans="1:14" x14ac:dyDescent="0.25">
      <c r="A24" t="s">
        <v>78</v>
      </c>
      <c r="B24" t="s">
        <v>36</v>
      </c>
      <c r="C24">
        <v>25</v>
      </c>
      <c r="D24">
        <v>5</v>
      </c>
      <c r="E24" s="13">
        <f>HLOOKUP(StudentRepresentatives6[[#This Row],[Post-Secondary Years]],$P$13:$U$14,2,TRUE)</f>
        <v>16.5</v>
      </c>
      <c r="F24">
        <v>2023</v>
      </c>
      <c r="G24" t="s">
        <v>45</v>
      </c>
      <c r="H24" t="s">
        <v>45</v>
      </c>
      <c r="I24" t="s">
        <v>45</v>
      </c>
      <c r="J24" t="str">
        <f>IF(StudentRepresentatives6[[#This Row],[Age]]&gt;23,"Yes","No")</f>
        <v>Yes</v>
      </c>
      <c r="K24" t="str">
        <f>IF(OR(StudentRepresentatives6[[#This Row],[Post-Secondary Years]]&gt;=2,StudentRepresentatives6[[#This Row],[Finance Certified]]),"Yes","No")</f>
        <v>Yes</v>
      </c>
      <c r="L24" t="str">
        <f>IF(AND(StudentRepresentatives6[[#This Row],[Age]]&gt;=21,StudentRepresentatives6[[#This Row],[Post-Secondary Years]]&gt;=3),"Yes","No")</f>
        <v>Yes</v>
      </c>
      <c r="M24" t="str">
        <f>IF(StudentRepresentatives6[[#This Row],[Elected]]="Yes", "Elected", IF(StudentRepresentatives6[[#This Row],[Finance Certified]]="Yes", "Yes", "No"))</f>
        <v>Elected</v>
      </c>
      <c r="N24" t="str">
        <f>IF(StudentRepresentatives6[[#This Row],[Post-Secondary Years]]&gt;=4, "2", "1")</f>
        <v>2</v>
      </c>
    </row>
    <row r="25" spans="1:14" x14ac:dyDescent="0.25">
      <c r="A25" t="s">
        <v>79</v>
      </c>
      <c r="B25" t="s">
        <v>44</v>
      </c>
      <c r="C25">
        <v>24</v>
      </c>
      <c r="D25">
        <v>6</v>
      </c>
      <c r="E25" s="13">
        <f>HLOOKUP(StudentRepresentatives6[[#This Row],[Post-Secondary Years]],$P$13:$U$14,2,TRUE)</f>
        <v>16.5</v>
      </c>
      <c r="F25">
        <v>2022</v>
      </c>
      <c r="G25" t="s">
        <v>45</v>
      </c>
      <c r="H25" t="s">
        <v>45</v>
      </c>
      <c r="I25" t="s">
        <v>45</v>
      </c>
      <c r="J25" t="str">
        <f>IF(StudentRepresentatives6[[#This Row],[Age]]&gt;23,"Yes","No")</f>
        <v>Yes</v>
      </c>
      <c r="K25" t="str">
        <f>IF(OR(StudentRepresentatives6[[#This Row],[Post-Secondary Years]]&gt;=2,StudentRepresentatives6[[#This Row],[Finance Certified]]),"Yes","No")</f>
        <v>Yes</v>
      </c>
      <c r="L25" t="str">
        <f>IF(AND(StudentRepresentatives6[[#This Row],[Age]]&gt;=21,StudentRepresentatives6[[#This Row],[Post-Secondary Years]]&gt;=3),"Yes","No")</f>
        <v>Yes</v>
      </c>
      <c r="M25" t="str">
        <f>IF(StudentRepresentatives6[[#This Row],[Elected]]="Yes", "Elected", IF(StudentRepresentatives6[[#This Row],[Finance Certified]]="Yes", "Yes", "No"))</f>
        <v>Elected</v>
      </c>
      <c r="N25" t="str">
        <f>IF(StudentRepresentatives6[[#This Row],[Post-Secondary Years]]&gt;=4, "2", "1")</f>
        <v>2</v>
      </c>
    </row>
    <row r="26" spans="1:14" x14ac:dyDescent="0.25">
      <c r="A26" t="s">
        <v>80</v>
      </c>
      <c r="B26" t="s">
        <v>37</v>
      </c>
      <c r="C26">
        <v>18</v>
      </c>
      <c r="D26">
        <v>0</v>
      </c>
      <c r="E26" s="13">
        <f>HLOOKUP(StudentRepresentatives6[[#This Row],[Post-Secondary Years]],$P$13:$U$14,2,TRUE)</f>
        <v>15</v>
      </c>
      <c r="F26">
        <v>2025</v>
      </c>
      <c r="G26" t="s">
        <v>46</v>
      </c>
      <c r="H26" t="s">
        <v>46</v>
      </c>
      <c r="I26" t="s">
        <v>46</v>
      </c>
      <c r="J26" t="str">
        <f>IF(StudentRepresentatives6[[#This Row],[Age]]&gt;23,"Yes","No")</f>
        <v>No</v>
      </c>
      <c r="K26" t="str">
        <f>IF(OR(StudentRepresentatives6[[#This Row],[Post-Secondary Years]]&gt;=2,StudentRepresentatives6[[#This Row],[Finance Certified]]),"Yes","No")</f>
        <v>No</v>
      </c>
      <c r="L26" t="str">
        <f>IF(AND(StudentRepresentatives6[[#This Row],[Age]]&gt;=21,StudentRepresentatives6[[#This Row],[Post-Secondary Years]]&gt;=3),"Yes","No")</f>
        <v>No</v>
      </c>
      <c r="M26" t="str">
        <f>IF(StudentRepresentatives6[[#This Row],[Elected]]="Yes", "Elected", IF(StudentRepresentatives6[[#This Row],[Finance Certified]]="Yes", "Yes", "No"))</f>
        <v>No</v>
      </c>
      <c r="N26" t="str">
        <f>IF(StudentRepresentatives6[[#This Row],[Post-Secondary Years]]&gt;=4, "2", "1")</f>
        <v>1</v>
      </c>
    </row>
    <row r="27" spans="1:14" x14ac:dyDescent="0.25">
      <c r="A27" t="s">
        <v>81</v>
      </c>
      <c r="B27" t="s">
        <v>38</v>
      </c>
      <c r="C27">
        <v>23</v>
      </c>
      <c r="D27">
        <v>5</v>
      </c>
      <c r="E27" s="13">
        <f>HLOOKUP(StudentRepresentatives6[[#This Row],[Post-Secondary Years]],$P$13:$U$14,2,TRUE)</f>
        <v>16.5</v>
      </c>
      <c r="F27">
        <v>2023</v>
      </c>
      <c r="G27" t="s">
        <v>45</v>
      </c>
      <c r="H27" t="s">
        <v>46</v>
      </c>
      <c r="I27" t="s">
        <v>46</v>
      </c>
      <c r="J27" t="str">
        <f>IF(StudentRepresentatives6[[#This Row],[Age]]&gt;23,"Yes","No")</f>
        <v>No</v>
      </c>
      <c r="K27" t="str">
        <f>IF(OR(StudentRepresentatives6[[#This Row],[Post-Secondary Years]]&gt;=2,StudentRepresentatives6[[#This Row],[Finance Certified]]),"Yes","No")</f>
        <v>Yes</v>
      </c>
      <c r="L27" t="str">
        <f>IF(AND(StudentRepresentatives6[[#This Row],[Age]]&gt;=21,StudentRepresentatives6[[#This Row],[Post-Secondary Years]]&gt;=3),"Yes","No")</f>
        <v>Yes</v>
      </c>
      <c r="M27" t="str">
        <f>IF(StudentRepresentatives6[[#This Row],[Elected]]="Yes", "Elected", IF(StudentRepresentatives6[[#This Row],[Finance Certified]]="Yes", "Yes", "No"))</f>
        <v>Yes</v>
      </c>
      <c r="N27" t="str">
        <f>IF(StudentRepresentatives6[[#This Row],[Post-Secondary Years]]&gt;=4, "2", "1")</f>
        <v>2</v>
      </c>
    </row>
    <row r="28" spans="1:14" x14ac:dyDescent="0.25">
      <c r="A28" t="s">
        <v>82</v>
      </c>
      <c r="B28" t="s">
        <v>39</v>
      </c>
      <c r="C28">
        <v>19</v>
      </c>
      <c r="D28">
        <v>1</v>
      </c>
      <c r="E28" s="13">
        <f>HLOOKUP(StudentRepresentatives6[[#This Row],[Post-Secondary Years]],$P$13:$U$14,2,TRUE)</f>
        <v>15.25</v>
      </c>
      <c r="F28">
        <v>2023</v>
      </c>
      <c r="G28" t="s">
        <v>45</v>
      </c>
      <c r="H28" t="s">
        <v>46</v>
      </c>
      <c r="I28" t="s">
        <v>45</v>
      </c>
      <c r="J28" t="str">
        <f>IF(StudentRepresentatives6[[#This Row],[Age]]&gt;23,"Yes","No")</f>
        <v>No</v>
      </c>
      <c r="K28" t="str">
        <f>IF(OR(StudentRepresentatives6[[#This Row],[Post-Secondary Years]]&gt;=2,StudentRepresentatives6[[#This Row],[Finance Certified]]),"Yes","No")</f>
        <v>No</v>
      </c>
      <c r="L28" t="str">
        <f>IF(AND(StudentRepresentatives6[[#This Row],[Age]]&gt;=21,StudentRepresentatives6[[#This Row],[Post-Secondary Years]]&gt;=3),"Yes","No")</f>
        <v>No</v>
      </c>
      <c r="M28" t="str">
        <f>IF(StudentRepresentatives6[[#This Row],[Elected]]="Yes", "Elected", IF(StudentRepresentatives6[[#This Row],[Finance Certified]]="Yes", "Yes", "No"))</f>
        <v>Elected</v>
      </c>
      <c r="N28" t="str">
        <f>IF(StudentRepresentatives6[[#This Row],[Post-Secondary Years]]&gt;=4, "2", "1")</f>
        <v>1</v>
      </c>
    </row>
    <row r="29" spans="1:14" x14ac:dyDescent="0.25">
      <c r="A29" t="s">
        <v>83</v>
      </c>
      <c r="B29" t="s">
        <v>40</v>
      </c>
      <c r="C29">
        <v>29</v>
      </c>
      <c r="D29">
        <v>9</v>
      </c>
      <c r="E29" s="13">
        <f>HLOOKUP(StudentRepresentatives6[[#This Row],[Post-Secondary Years]],$P$13:$U$14,2,TRUE)</f>
        <v>17.5</v>
      </c>
      <c r="F29">
        <v>2023</v>
      </c>
      <c r="G29" t="s">
        <v>45</v>
      </c>
      <c r="H29" t="s">
        <v>45</v>
      </c>
      <c r="I29" t="s">
        <v>46</v>
      </c>
      <c r="J29" t="str">
        <f>IF(StudentRepresentatives6[[#This Row],[Age]]&gt;23,"Yes","No")</f>
        <v>Yes</v>
      </c>
      <c r="K29" t="str">
        <f>IF(OR(StudentRepresentatives6[[#This Row],[Post-Secondary Years]]&gt;=2,StudentRepresentatives6[[#This Row],[Finance Certified]]),"Yes","No")</f>
        <v>Yes</v>
      </c>
      <c r="L29" t="str">
        <f>IF(AND(StudentRepresentatives6[[#This Row],[Age]]&gt;=21,StudentRepresentatives6[[#This Row],[Post-Secondary Years]]&gt;=3),"Yes","No")</f>
        <v>Yes</v>
      </c>
      <c r="M29" t="str">
        <f>IF(StudentRepresentatives6[[#This Row],[Elected]]="Yes", "Elected", IF(StudentRepresentatives6[[#This Row],[Finance Certified]]="Yes", "Yes", "No"))</f>
        <v>Yes</v>
      </c>
      <c r="N29" t="str">
        <f>IF(StudentRepresentatives6[[#This Row],[Post-Secondary Years]]&gt;=4, "2", "1")</f>
        <v>2</v>
      </c>
    </row>
    <row r="30" spans="1:14" x14ac:dyDescent="0.25">
      <c r="A30" t="s">
        <v>84</v>
      </c>
      <c r="B30" t="s">
        <v>41</v>
      </c>
      <c r="C30">
        <v>19</v>
      </c>
      <c r="D30">
        <v>1</v>
      </c>
      <c r="E30" s="13">
        <f>HLOOKUP(StudentRepresentatives6[[#This Row],[Post-Secondary Years]],$P$13:$U$14,2,TRUE)</f>
        <v>15.25</v>
      </c>
      <c r="F30">
        <v>2022</v>
      </c>
      <c r="G30" t="s">
        <v>46</v>
      </c>
      <c r="H30" t="s">
        <v>46</v>
      </c>
      <c r="I30" t="s">
        <v>46</v>
      </c>
      <c r="J30" t="str">
        <f>IF(StudentRepresentatives6[[#This Row],[Age]]&gt;23,"Yes","No")</f>
        <v>No</v>
      </c>
      <c r="K30" t="str">
        <f>IF(OR(StudentRepresentatives6[[#This Row],[Post-Secondary Years]]&gt;=2,StudentRepresentatives6[[#This Row],[Finance Certified]]),"Yes","No")</f>
        <v>No</v>
      </c>
      <c r="L30" t="str">
        <f>IF(AND(StudentRepresentatives6[[#This Row],[Age]]&gt;=21,StudentRepresentatives6[[#This Row],[Post-Secondary Years]]&gt;=3),"Yes","No")</f>
        <v>No</v>
      </c>
      <c r="M30" t="str">
        <f>IF(StudentRepresentatives6[[#This Row],[Elected]]="Yes", "Elected", IF(StudentRepresentatives6[[#This Row],[Finance Certified]]="Yes", "Yes", "No"))</f>
        <v>No</v>
      </c>
      <c r="N30" t="str">
        <f>IF(StudentRepresentatives6[[#This Row],[Post-Secondary Years]]&gt;=4, "2", "1")</f>
        <v>1</v>
      </c>
    </row>
    <row r="31" spans="1:14" x14ac:dyDescent="0.25">
      <c r="A31" t="s">
        <v>85</v>
      </c>
      <c r="B31" t="s">
        <v>42</v>
      </c>
      <c r="C31">
        <v>25</v>
      </c>
      <c r="D31">
        <v>7</v>
      </c>
      <c r="E31" s="13">
        <f>HLOOKUP(StudentRepresentatives6[[#This Row],[Post-Secondary Years]],$P$13:$U$14,2,TRUE)</f>
        <v>16.5</v>
      </c>
      <c r="F31">
        <v>2023</v>
      </c>
      <c r="G31" t="s">
        <v>45</v>
      </c>
      <c r="H31" t="s">
        <v>45</v>
      </c>
      <c r="I31" t="s">
        <v>45</v>
      </c>
      <c r="J31" t="str">
        <f>IF(StudentRepresentatives6[[#This Row],[Age]]&gt;23,"Yes","No")</f>
        <v>Yes</v>
      </c>
      <c r="K31" t="str">
        <f>IF(OR(StudentRepresentatives6[[#This Row],[Post-Secondary Years]]&gt;=2,StudentRepresentatives6[[#This Row],[Finance Certified]]),"Yes","No")</f>
        <v>Yes</v>
      </c>
      <c r="L31" t="str">
        <f>IF(AND(StudentRepresentatives6[[#This Row],[Age]]&gt;=21,StudentRepresentatives6[[#This Row],[Post-Secondary Years]]&gt;=3),"Yes","No")</f>
        <v>Yes</v>
      </c>
      <c r="M31" t="str">
        <f>IF(StudentRepresentatives6[[#This Row],[Elected]]="Yes", "Elected", IF(StudentRepresentatives6[[#This Row],[Finance Certified]]="Yes", "Yes", "No"))</f>
        <v>Elected</v>
      </c>
      <c r="N31" t="str">
        <f>IF(StudentRepresentatives6[[#This Row],[Post-Secondary Years]]&gt;=4, "2", "1")</f>
        <v>2</v>
      </c>
    </row>
  </sheetData>
  <dataValidations count="1">
    <dataValidation allowBlank="1" error="pavI8MeUFtEyxX2I4tky21c2e84e-c451-4a31-8824-a36cdac72622" sqref="A1:U31" xr:uid="{00000000-0002-0000-0100-000000000000}"/>
  </dataValidations>
  <pageMargins left="0.7" right="0.7" top="0.75" bottom="0.75" header="0.3" footer="0.3"/>
  <drawing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B9BC-0F8E-4509-8C02-1BC8348B4AA0}">
  <dimension ref="A1:G17"/>
  <sheetViews>
    <sheetView workbookViewId="0">
      <selection activeCell="C16" sqref="C16"/>
    </sheetView>
  </sheetViews>
  <sheetFormatPr defaultRowHeight="15" x14ac:dyDescent="0.25"/>
  <cols>
    <col min="1" max="1" width="33.42578125" bestFit="1" customWidth="1"/>
    <col min="2" max="2" width="9.5703125" bestFit="1" customWidth="1"/>
    <col min="3" max="3" width="12" bestFit="1" customWidth="1"/>
    <col min="4" max="4" width="8.7109375" bestFit="1" customWidth="1"/>
    <col min="5" max="7" width="7.28515625" bestFit="1" customWidth="1"/>
  </cols>
  <sheetData>
    <row r="1" spans="1:7" x14ac:dyDescent="0.25">
      <c r="A1" t="s">
        <v>13</v>
      </c>
      <c r="B1" t="s">
        <v>14</v>
      </c>
      <c r="C1" t="s">
        <v>102</v>
      </c>
      <c r="D1" t="s">
        <v>105</v>
      </c>
      <c r="E1" t="s">
        <v>4</v>
      </c>
      <c r="F1" t="s">
        <v>5</v>
      </c>
      <c r="G1" t="s">
        <v>6</v>
      </c>
    </row>
    <row r="2" spans="1:7" x14ac:dyDescent="0.25">
      <c r="A2" t="s">
        <v>94</v>
      </c>
      <c r="B2" t="s">
        <v>101</v>
      </c>
      <c r="C2" t="s">
        <v>104</v>
      </c>
      <c r="D2" t="s">
        <v>108</v>
      </c>
      <c r="E2">
        <v>54</v>
      </c>
      <c r="F2">
        <v>81</v>
      </c>
      <c r="G2">
        <v>93</v>
      </c>
    </row>
    <row r="3" spans="1:7" x14ac:dyDescent="0.25">
      <c r="A3" t="s">
        <v>91</v>
      </c>
      <c r="B3" t="s">
        <v>101</v>
      </c>
      <c r="C3" t="s">
        <v>104</v>
      </c>
      <c r="D3" t="s">
        <v>107</v>
      </c>
      <c r="E3">
        <v>37</v>
      </c>
      <c r="F3">
        <v>51</v>
      </c>
      <c r="G3">
        <v>76</v>
      </c>
    </row>
    <row r="4" spans="1:7" x14ac:dyDescent="0.25">
      <c r="A4" t="s">
        <v>98</v>
      </c>
      <c r="B4" t="s">
        <v>101</v>
      </c>
      <c r="C4" t="s">
        <v>103</v>
      </c>
      <c r="D4" t="s">
        <v>106</v>
      </c>
      <c r="E4">
        <v>47</v>
      </c>
      <c r="F4">
        <v>54</v>
      </c>
      <c r="G4">
        <v>64</v>
      </c>
    </row>
    <row r="5" spans="1:7" x14ac:dyDescent="0.25">
      <c r="A5" t="s">
        <v>96</v>
      </c>
      <c r="B5" t="s">
        <v>101</v>
      </c>
      <c r="C5" t="s">
        <v>3</v>
      </c>
      <c r="D5" t="s">
        <v>107</v>
      </c>
      <c r="E5">
        <v>45</v>
      </c>
      <c r="F5">
        <v>44</v>
      </c>
      <c r="G5">
        <v>52</v>
      </c>
    </row>
    <row r="6" spans="1:7" x14ac:dyDescent="0.25">
      <c r="A6" t="s">
        <v>93</v>
      </c>
      <c r="B6" t="s">
        <v>101</v>
      </c>
      <c r="C6" t="s">
        <v>103</v>
      </c>
      <c r="D6" t="s">
        <v>108</v>
      </c>
      <c r="E6">
        <v>30</v>
      </c>
      <c r="F6">
        <v>32</v>
      </c>
      <c r="G6">
        <v>51</v>
      </c>
    </row>
    <row r="7" spans="1:7" x14ac:dyDescent="0.25">
      <c r="A7" t="s">
        <v>99</v>
      </c>
      <c r="B7" t="s">
        <v>101</v>
      </c>
      <c r="C7" t="s">
        <v>3</v>
      </c>
      <c r="D7" t="s">
        <v>107</v>
      </c>
      <c r="E7">
        <v>44</v>
      </c>
      <c r="F7">
        <v>47</v>
      </c>
      <c r="G7">
        <v>41</v>
      </c>
    </row>
    <row r="8" spans="1:7" x14ac:dyDescent="0.25">
      <c r="A8" t="s">
        <v>97</v>
      </c>
      <c r="B8" t="s">
        <v>101</v>
      </c>
      <c r="C8" t="s">
        <v>103</v>
      </c>
      <c r="D8" t="s">
        <v>106</v>
      </c>
      <c r="E8">
        <v>48</v>
      </c>
      <c r="F8">
        <v>40</v>
      </c>
      <c r="G8">
        <v>40</v>
      </c>
    </row>
    <row r="9" spans="1:7" x14ac:dyDescent="0.25">
      <c r="A9" t="s">
        <v>100</v>
      </c>
      <c r="B9" t="s">
        <v>101</v>
      </c>
      <c r="C9" t="s">
        <v>103</v>
      </c>
      <c r="D9" t="s">
        <v>107</v>
      </c>
      <c r="E9">
        <v>29</v>
      </c>
      <c r="F9">
        <v>26</v>
      </c>
      <c r="G9">
        <v>23</v>
      </c>
    </row>
    <row r="10" spans="1:7" x14ac:dyDescent="0.25">
      <c r="A10" t="s">
        <v>95</v>
      </c>
      <c r="B10" t="s">
        <v>101</v>
      </c>
      <c r="C10" t="s">
        <v>104</v>
      </c>
      <c r="D10" t="s">
        <v>108</v>
      </c>
      <c r="E10">
        <v>6</v>
      </c>
      <c r="F10">
        <v>8</v>
      </c>
      <c r="G10">
        <v>10</v>
      </c>
    </row>
    <row r="11" spans="1:7" x14ac:dyDescent="0.25">
      <c r="A11" t="s">
        <v>92</v>
      </c>
      <c r="B11" t="s">
        <v>101</v>
      </c>
      <c r="C11" t="s">
        <v>103</v>
      </c>
      <c r="D11" t="s">
        <v>106</v>
      </c>
      <c r="E11">
        <v>5</v>
      </c>
      <c r="F11">
        <v>6</v>
      </c>
      <c r="G11">
        <v>5</v>
      </c>
    </row>
    <row r="13" spans="1:7" x14ac:dyDescent="0.25">
      <c r="A13" s="23" t="s">
        <v>151</v>
      </c>
    </row>
    <row r="14" spans="1:7" x14ac:dyDescent="0.25">
      <c r="A14" s="24" t="e">
        <f>INDEX([1]!AcademicGroups[#Data],1,1)</f>
        <v>#REF!</v>
      </c>
    </row>
    <row r="16" spans="1:7" x14ac:dyDescent="0.25">
      <c r="A16" s="23" t="s">
        <v>152</v>
      </c>
    </row>
    <row r="17" spans="1:1" x14ac:dyDescent="0.25">
      <c r="A17" s="25" t="e">
        <f>SUMIF([1]!AcademicGroups[2023],"&gt;=40",[1]!AcademicGroups[2023])</f>
        <v>#REF!</v>
      </c>
    </row>
  </sheetData>
  <dataValidations count="2">
    <dataValidation allowBlank="1" error="pavI8MeUFtEyxX2I4tkycf077d4a-bbfb-4928-880d-10cb59e20abb" sqref="B1:G17 A1:A13 A15:A16" xr:uid="{00000000-0002-0000-0200-000000000000}"/>
    <dataValidation allowBlank="1" error="pavI8MeUFtEyxX2I4tky21c2e84e-c451-4a31-8824-a36cdac72622" sqref="A14 A17" xr:uid="{00000000-0002-0000-0200-000001000000}"/>
  </dataValidation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B79B-CC21-4A28-BF8A-27892F7C2840}">
  <dimension ref="A1:AD114"/>
  <sheetViews>
    <sheetView workbookViewId="0">
      <selection activeCell="E21" sqref="E21"/>
    </sheetView>
  </sheetViews>
  <sheetFormatPr defaultColWidth="8.85546875" defaultRowHeight="15" x14ac:dyDescent="0.25"/>
  <cols>
    <col min="1" max="1" width="34.7109375" bestFit="1" customWidth="1"/>
    <col min="2" max="2" width="30.7109375" bestFit="1" customWidth="1"/>
    <col min="3" max="5" width="16.140625" bestFit="1" customWidth="1"/>
    <col min="6" max="6" width="7.85546875" customWidth="1"/>
    <col min="7" max="7" width="12.42578125" bestFit="1" customWidth="1"/>
    <col min="8" max="10" width="11.42578125" bestFit="1" customWidth="1"/>
    <col min="27" max="27" width="34.7109375" bestFit="1" customWidth="1"/>
    <col min="28" max="30" width="11.42578125" bestFit="1" customWidth="1"/>
  </cols>
  <sheetData>
    <row r="1" spans="1:5" x14ac:dyDescent="0.25">
      <c r="A1" s="19" t="s">
        <v>102</v>
      </c>
      <c r="B1" s="19" t="s">
        <v>13</v>
      </c>
      <c r="C1" s="26" t="s">
        <v>110</v>
      </c>
      <c r="D1" s="22" t="s">
        <v>111</v>
      </c>
      <c r="E1" s="22" t="s">
        <v>112</v>
      </c>
    </row>
    <row r="2" spans="1:5" x14ac:dyDescent="0.25">
      <c r="A2" t="s">
        <v>104</v>
      </c>
      <c r="C2" s="22">
        <v>97</v>
      </c>
      <c r="D2" s="22">
        <v>140</v>
      </c>
      <c r="E2" s="22">
        <v>179</v>
      </c>
    </row>
    <row r="3" spans="1:5" x14ac:dyDescent="0.25">
      <c r="B3" t="s">
        <v>91</v>
      </c>
      <c r="C3" s="22">
        <v>37</v>
      </c>
      <c r="D3" s="22">
        <v>51</v>
      </c>
      <c r="E3" s="22">
        <v>76</v>
      </c>
    </row>
    <row r="4" spans="1:5" x14ac:dyDescent="0.25">
      <c r="B4" t="s">
        <v>94</v>
      </c>
      <c r="C4" s="22">
        <v>54</v>
      </c>
      <c r="D4" s="22">
        <v>81</v>
      </c>
      <c r="E4" s="22">
        <v>93</v>
      </c>
    </row>
    <row r="5" spans="1:5" x14ac:dyDescent="0.25">
      <c r="B5" t="s">
        <v>95</v>
      </c>
      <c r="C5" s="22">
        <v>6</v>
      </c>
      <c r="D5" s="22">
        <v>8</v>
      </c>
      <c r="E5" s="22">
        <v>10</v>
      </c>
    </row>
    <row r="6" spans="1:5" x14ac:dyDescent="0.25">
      <c r="A6" t="s">
        <v>103</v>
      </c>
      <c r="C6" s="22">
        <v>159</v>
      </c>
      <c r="D6" s="22">
        <v>158</v>
      </c>
      <c r="E6" s="22">
        <v>183</v>
      </c>
    </row>
    <row r="7" spans="1:5" x14ac:dyDescent="0.25">
      <c r="B7" t="s">
        <v>92</v>
      </c>
      <c r="C7" s="22">
        <v>5</v>
      </c>
      <c r="D7" s="22">
        <v>6</v>
      </c>
      <c r="E7" s="22">
        <v>5</v>
      </c>
    </row>
    <row r="8" spans="1:5" x14ac:dyDescent="0.25">
      <c r="B8" t="s">
        <v>93</v>
      </c>
      <c r="C8" s="22">
        <v>30</v>
      </c>
      <c r="D8" s="22">
        <v>32</v>
      </c>
      <c r="E8" s="22">
        <v>51</v>
      </c>
    </row>
    <row r="9" spans="1:5" x14ac:dyDescent="0.25">
      <c r="B9" t="s">
        <v>97</v>
      </c>
      <c r="C9" s="22">
        <v>48</v>
      </c>
      <c r="D9" s="22">
        <v>40</v>
      </c>
      <c r="E9" s="22">
        <v>40</v>
      </c>
    </row>
    <row r="10" spans="1:5" x14ac:dyDescent="0.25">
      <c r="B10" t="s">
        <v>98</v>
      </c>
      <c r="C10" s="22">
        <v>47</v>
      </c>
      <c r="D10" s="22">
        <v>54</v>
      </c>
      <c r="E10" s="22">
        <v>64</v>
      </c>
    </row>
    <row r="11" spans="1:5" x14ac:dyDescent="0.25">
      <c r="B11" t="s">
        <v>100</v>
      </c>
      <c r="C11" s="22">
        <v>29</v>
      </c>
      <c r="D11" s="22">
        <v>26</v>
      </c>
      <c r="E11" s="22">
        <v>23</v>
      </c>
    </row>
    <row r="12" spans="1:5" x14ac:dyDescent="0.25">
      <c r="A12" t="s">
        <v>3</v>
      </c>
      <c r="C12" s="22">
        <v>89</v>
      </c>
      <c r="D12" s="22">
        <v>91</v>
      </c>
      <c r="E12" s="22">
        <v>93</v>
      </c>
    </row>
    <row r="13" spans="1:5" x14ac:dyDescent="0.25">
      <c r="B13" t="s">
        <v>96</v>
      </c>
      <c r="C13" s="22">
        <v>45</v>
      </c>
      <c r="D13" s="22">
        <v>44</v>
      </c>
      <c r="E13" s="22">
        <v>52</v>
      </c>
    </row>
    <row r="14" spans="1:5" x14ac:dyDescent="0.25">
      <c r="B14" t="s">
        <v>99</v>
      </c>
      <c r="C14" s="22">
        <v>44</v>
      </c>
      <c r="D14" s="22">
        <v>47</v>
      </c>
      <c r="E14" s="22">
        <v>41</v>
      </c>
    </row>
    <row r="15" spans="1:5" x14ac:dyDescent="0.25">
      <c r="A15" t="s">
        <v>7</v>
      </c>
      <c r="C15" s="22">
        <v>345</v>
      </c>
      <c r="D15" s="22">
        <v>389</v>
      </c>
      <c r="E15" s="22">
        <v>455</v>
      </c>
    </row>
    <row r="21" spans="8:8" x14ac:dyDescent="0.25">
      <c r="H21" s="13"/>
    </row>
    <row r="100" spans="27:30" x14ac:dyDescent="0.25">
      <c r="AA100" s="19" t="s">
        <v>109</v>
      </c>
      <c r="AB100" s="19" t="s">
        <v>158</v>
      </c>
      <c r="AC100" t="s">
        <v>159</v>
      </c>
      <c r="AD100" t="s">
        <v>160</v>
      </c>
    </row>
    <row r="101" spans="27:30" x14ac:dyDescent="0.25">
      <c r="AA101" s="20" t="s">
        <v>104</v>
      </c>
      <c r="AB101">
        <v>97</v>
      </c>
      <c r="AC101">
        <v>140</v>
      </c>
      <c r="AD101">
        <v>179</v>
      </c>
    </row>
    <row r="102" spans="27:30" x14ac:dyDescent="0.25">
      <c r="AA102" s="21" t="s">
        <v>91</v>
      </c>
      <c r="AB102">
        <v>37</v>
      </c>
      <c r="AC102">
        <v>51</v>
      </c>
      <c r="AD102">
        <v>76</v>
      </c>
    </row>
    <row r="103" spans="27:30" x14ac:dyDescent="0.25">
      <c r="AA103" s="21" t="s">
        <v>94</v>
      </c>
      <c r="AB103">
        <v>54</v>
      </c>
      <c r="AC103">
        <v>81</v>
      </c>
      <c r="AD103">
        <v>93</v>
      </c>
    </row>
    <row r="104" spans="27:30" x14ac:dyDescent="0.25">
      <c r="AA104" s="21" t="s">
        <v>95</v>
      </c>
      <c r="AB104">
        <v>6</v>
      </c>
      <c r="AC104">
        <v>8</v>
      </c>
      <c r="AD104">
        <v>10</v>
      </c>
    </row>
    <row r="105" spans="27:30" x14ac:dyDescent="0.25">
      <c r="AA105" s="20" t="s">
        <v>103</v>
      </c>
      <c r="AB105">
        <v>159</v>
      </c>
      <c r="AC105">
        <v>158</v>
      </c>
      <c r="AD105">
        <v>183</v>
      </c>
    </row>
    <row r="106" spans="27:30" x14ac:dyDescent="0.25">
      <c r="AA106" s="21" t="s">
        <v>92</v>
      </c>
      <c r="AB106">
        <v>5</v>
      </c>
      <c r="AC106">
        <v>6</v>
      </c>
      <c r="AD106">
        <v>5</v>
      </c>
    </row>
    <row r="107" spans="27:30" x14ac:dyDescent="0.25">
      <c r="AA107" s="21" t="s">
        <v>93</v>
      </c>
      <c r="AB107">
        <v>30</v>
      </c>
      <c r="AC107">
        <v>32</v>
      </c>
      <c r="AD107">
        <v>51</v>
      </c>
    </row>
    <row r="108" spans="27:30" x14ac:dyDescent="0.25">
      <c r="AA108" s="21" t="s">
        <v>97</v>
      </c>
      <c r="AB108">
        <v>48</v>
      </c>
      <c r="AC108">
        <v>40</v>
      </c>
      <c r="AD108">
        <v>40</v>
      </c>
    </row>
    <row r="109" spans="27:30" x14ac:dyDescent="0.25">
      <c r="AA109" s="21" t="s">
        <v>98</v>
      </c>
      <c r="AB109">
        <v>47</v>
      </c>
      <c r="AC109">
        <v>54</v>
      </c>
      <c r="AD109">
        <v>64</v>
      </c>
    </row>
    <row r="110" spans="27:30" x14ac:dyDescent="0.25">
      <c r="AA110" s="21" t="s">
        <v>100</v>
      </c>
      <c r="AB110">
        <v>29</v>
      </c>
      <c r="AC110">
        <v>26</v>
      </c>
      <c r="AD110">
        <v>23</v>
      </c>
    </row>
    <row r="111" spans="27:30" x14ac:dyDescent="0.25">
      <c r="AA111" s="20" t="s">
        <v>3</v>
      </c>
      <c r="AB111">
        <v>89</v>
      </c>
      <c r="AC111">
        <v>91</v>
      </c>
      <c r="AD111">
        <v>93</v>
      </c>
    </row>
    <row r="112" spans="27:30" x14ac:dyDescent="0.25">
      <c r="AA112" s="21" t="s">
        <v>96</v>
      </c>
      <c r="AB112">
        <v>45</v>
      </c>
      <c r="AC112">
        <v>44</v>
      </c>
      <c r="AD112">
        <v>52</v>
      </c>
    </row>
    <row r="113" spans="27:30" x14ac:dyDescent="0.25">
      <c r="AA113" s="21" t="s">
        <v>99</v>
      </c>
      <c r="AB113">
        <v>44</v>
      </c>
      <c r="AC113">
        <v>47</v>
      </c>
      <c r="AD113">
        <v>41</v>
      </c>
    </row>
    <row r="114" spans="27:30" x14ac:dyDescent="0.25">
      <c r="AA114" s="20" t="s">
        <v>7</v>
      </c>
      <c r="AB114">
        <v>345</v>
      </c>
      <c r="AC114">
        <v>389</v>
      </c>
      <c r="AD114">
        <v>455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E7BD4-0979-4812-BE2F-020F654E022A}">
  <dimension ref="A1:G41"/>
  <sheetViews>
    <sheetView workbookViewId="0">
      <selection activeCell="K19" sqref="K19"/>
    </sheetView>
  </sheetViews>
  <sheetFormatPr defaultRowHeight="15" x14ac:dyDescent="0.25"/>
  <cols>
    <col min="1" max="1" width="33.42578125" bestFit="1" customWidth="1"/>
    <col min="2" max="2" width="12.140625" bestFit="1" customWidth="1"/>
    <col min="3" max="3" width="12" bestFit="1" customWidth="1"/>
    <col min="4" max="4" width="8.7109375" bestFit="1" customWidth="1"/>
    <col min="5" max="7" width="7.28515625" bestFit="1" customWidth="1"/>
  </cols>
  <sheetData>
    <row r="1" spans="1:7" x14ac:dyDescent="0.25">
      <c r="A1" t="s">
        <v>92</v>
      </c>
      <c r="B1" t="s">
        <v>101</v>
      </c>
      <c r="C1" t="s">
        <v>103</v>
      </c>
      <c r="D1" t="s">
        <v>106</v>
      </c>
      <c r="E1" t="s">
        <v>155</v>
      </c>
      <c r="F1" t="s">
        <v>156</v>
      </c>
      <c r="G1" t="s">
        <v>157</v>
      </c>
    </row>
    <row r="2" spans="1:7" x14ac:dyDescent="0.25">
      <c r="A2" t="s">
        <v>140</v>
      </c>
      <c r="B2" t="s">
        <v>136</v>
      </c>
      <c r="C2" t="s">
        <v>148</v>
      </c>
      <c r="D2" t="s">
        <v>107</v>
      </c>
      <c r="E2">
        <v>13</v>
      </c>
      <c r="F2">
        <v>12</v>
      </c>
      <c r="G2">
        <v>13</v>
      </c>
    </row>
    <row r="3" spans="1:7" x14ac:dyDescent="0.25">
      <c r="A3" t="s">
        <v>139</v>
      </c>
      <c r="B3" t="s">
        <v>136</v>
      </c>
      <c r="C3" t="s">
        <v>148</v>
      </c>
      <c r="D3" t="s">
        <v>107</v>
      </c>
      <c r="E3">
        <v>54</v>
      </c>
      <c r="F3">
        <v>49</v>
      </c>
      <c r="G3">
        <v>61</v>
      </c>
    </row>
    <row r="4" spans="1:7" x14ac:dyDescent="0.25">
      <c r="A4" t="s">
        <v>142</v>
      </c>
      <c r="B4" t="s">
        <v>136</v>
      </c>
      <c r="C4" t="s">
        <v>148</v>
      </c>
      <c r="D4" t="s">
        <v>107</v>
      </c>
      <c r="E4">
        <v>6</v>
      </c>
      <c r="F4">
        <v>6</v>
      </c>
      <c r="G4">
        <v>6</v>
      </c>
    </row>
    <row r="5" spans="1:7" x14ac:dyDescent="0.25">
      <c r="A5" t="s">
        <v>133</v>
      </c>
      <c r="B5" t="s">
        <v>124</v>
      </c>
      <c r="C5" t="s">
        <v>146</v>
      </c>
      <c r="D5" t="s">
        <v>107</v>
      </c>
      <c r="E5">
        <v>4</v>
      </c>
      <c r="F5">
        <v>3</v>
      </c>
      <c r="G5">
        <v>4</v>
      </c>
    </row>
    <row r="6" spans="1:7" x14ac:dyDescent="0.25">
      <c r="A6" t="s">
        <v>91</v>
      </c>
      <c r="B6" t="s">
        <v>101</v>
      </c>
      <c r="C6" t="s">
        <v>104</v>
      </c>
      <c r="D6" t="s">
        <v>107</v>
      </c>
      <c r="E6">
        <v>37</v>
      </c>
      <c r="F6">
        <v>51</v>
      </c>
      <c r="G6">
        <v>76</v>
      </c>
    </row>
    <row r="7" spans="1:7" x14ac:dyDescent="0.25">
      <c r="A7" t="s">
        <v>116</v>
      </c>
      <c r="B7" t="s">
        <v>123</v>
      </c>
      <c r="C7" t="s">
        <v>104</v>
      </c>
      <c r="D7" t="s">
        <v>106</v>
      </c>
      <c r="E7">
        <v>28</v>
      </c>
      <c r="F7">
        <v>36</v>
      </c>
      <c r="G7">
        <v>47</v>
      </c>
    </row>
    <row r="8" spans="1:7" x14ac:dyDescent="0.25">
      <c r="A8" t="s">
        <v>125</v>
      </c>
      <c r="B8" t="s">
        <v>124</v>
      </c>
      <c r="C8" t="s">
        <v>146</v>
      </c>
      <c r="D8" t="s">
        <v>107</v>
      </c>
      <c r="E8">
        <v>35</v>
      </c>
      <c r="F8">
        <v>35</v>
      </c>
      <c r="G8">
        <v>33</v>
      </c>
    </row>
    <row r="9" spans="1:7" x14ac:dyDescent="0.25">
      <c r="A9" t="s">
        <v>113</v>
      </c>
      <c r="B9" t="s">
        <v>123</v>
      </c>
      <c r="C9" t="s">
        <v>104</v>
      </c>
      <c r="D9" t="s">
        <v>106</v>
      </c>
      <c r="E9">
        <v>34</v>
      </c>
      <c r="F9">
        <v>41</v>
      </c>
      <c r="G9">
        <v>38</v>
      </c>
    </row>
    <row r="10" spans="1:7" x14ac:dyDescent="0.25">
      <c r="A10" t="s">
        <v>121</v>
      </c>
      <c r="B10" t="s">
        <v>123</v>
      </c>
      <c r="C10" t="s">
        <v>104</v>
      </c>
      <c r="D10" t="s">
        <v>108</v>
      </c>
      <c r="E10">
        <v>14</v>
      </c>
      <c r="F10">
        <v>17</v>
      </c>
      <c r="G10">
        <v>14</v>
      </c>
    </row>
    <row r="11" spans="1:7" x14ac:dyDescent="0.25">
      <c r="A11" t="s">
        <v>137</v>
      </c>
      <c r="B11" t="s">
        <v>136</v>
      </c>
      <c r="C11" t="s">
        <v>148</v>
      </c>
      <c r="D11" t="s">
        <v>107</v>
      </c>
      <c r="E11">
        <v>27</v>
      </c>
      <c r="F11">
        <v>30</v>
      </c>
      <c r="G11">
        <v>36</v>
      </c>
    </row>
    <row r="12" spans="1:7" x14ac:dyDescent="0.25">
      <c r="A12" t="s">
        <v>128</v>
      </c>
      <c r="B12" t="s">
        <v>124</v>
      </c>
      <c r="C12" t="s">
        <v>147</v>
      </c>
      <c r="D12" t="s">
        <v>107</v>
      </c>
      <c r="E12">
        <v>7</v>
      </c>
      <c r="F12">
        <v>10</v>
      </c>
      <c r="G12">
        <v>10</v>
      </c>
    </row>
    <row r="13" spans="1:7" x14ac:dyDescent="0.25">
      <c r="A13" t="s">
        <v>127</v>
      </c>
      <c r="B13" t="s">
        <v>124</v>
      </c>
      <c r="C13" t="s">
        <v>147</v>
      </c>
      <c r="D13" t="s">
        <v>107</v>
      </c>
      <c r="E13">
        <v>16</v>
      </c>
      <c r="F13">
        <v>21</v>
      </c>
      <c r="G13">
        <v>25</v>
      </c>
    </row>
    <row r="14" spans="1:7" x14ac:dyDescent="0.25">
      <c r="A14" t="s">
        <v>93</v>
      </c>
      <c r="B14" t="s">
        <v>101</v>
      </c>
      <c r="C14" t="s">
        <v>103</v>
      </c>
      <c r="D14" t="s">
        <v>108</v>
      </c>
      <c r="E14">
        <v>30</v>
      </c>
      <c r="F14">
        <v>32</v>
      </c>
      <c r="G14">
        <v>51</v>
      </c>
    </row>
    <row r="15" spans="1:7" x14ac:dyDescent="0.25">
      <c r="A15" t="s">
        <v>94</v>
      </c>
      <c r="B15" t="s">
        <v>101</v>
      </c>
      <c r="C15" t="s">
        <v>104</v>
      </c>
      <c r="D15" t="s">
        <v>108</v>
      </c>
      <c r="E15">
        <v>54</v>
      </c>
      <c r="F15">
        <v>81</v>
      </c>
      <c r="G15">
        <v>93</v>
      </c>
    </row>
    <row r="16" spans="1:7" x14ac:dyDescent="0.25">
      <c r="A16" t="s">
        <v>141</v>
      </c>
      <c r="B16" t="s">
        <v>136</v>
      </c>
      <c r="C16" t="s">
        <v>148</v>
      </c>
      <c r="D16" t="s">
        <v>107</v>
      </c>
      <c r="E16">
        <v>37</v>
      </c>
      <c r="F16">
        <v>46</v>
      </c>
      <c r="G16">
        <v>62</v>
      </c>
    </row>
    <row r="17" spans="1:7" x14ac:dyDescent="0.25">
      <c r="A17" t="s">
        <v>129</v>
      </c>
      <c r="B17" t="s">
        <v>124</v>
      </c>
      <c r="C17" t="s">
        <v>147</v>
      </c>
      <c r="D17" t="s">
        <v>106</v>
      </c>
      <c r="E17">
        <v>53</v>
      </c>
      <c r="F17">
        <v>74</v>
      </c>
      <c r="G17">
        <v>61</v>
      </c>
    </row>
    <row r="18" spans="1:7" x14ac:dyDescent="0.25">
      <c r="A18" t="s">
        <v>96</v>
      </c>
      <c r="B18" t="s">
        <v>101</v>
      </c>
      <c r="C18" t="s">
        <v>3</v>
      </c>
      <c r="D18" t="s">
        <v>107</v>
      </c>
      <c r="E18">
        <v>45</v>
      </c>
      <c r="F18">
        <v>44</v>
      </c>
      <c r="G18">
        <v>52</v>
      </c>
    </row>
    <row r="19" spans="1:7" x14ac:dyDescent="0.25">
      <c r="A19" t="s">
        <v>117</v>
      </c>
      <c r="B19" t="s">
        <v>123</v>
      </c>
      <c r="C19" t="s">
        <v>104</v>
      </c>
      <c r="D19" t="s">
        <v>106</v>
      </c>
      <c r="E19">
        <v>19</v>
      </c>
      <c r="F19">
        <v>21</v>
      </c>
      <c r="G19">
        <v>19</v>
      </c>
    </row>
    <row r="20" spans="1:7" x14ac:dyDescent="0.25">
      <c r="A20" t="s">
        <v>134</v>
      </c>
      <c r="B20" t="s">
        <v>124</v>
      </c>
      <c r="C20" t="s">
        <v>146</v>
      </c>
      <c r="D20" t="s">
        <v>108</v>
      </c>
      <c r="E20">
        <v>28</v>
      </c>
      <c r="F20">
        <v>24</v>
      </c>
      <c r="G20">
        <v>27</v>
      </c>
    </row>
    <row r="21" spans="1:7" x14ac:dyDescent="0.25">
      <c r="A21" t="s">
        <v>97</v>
      </c>
      <c r="B21" t="s">
        <v>101</v>
      </c>
      <c r="C21" t="s">
        <v>103</v>
      </c>
      <c r="D21" t="s">
        <v>106</v>
      </c>
      <c r="E21">
        <v>48</v>
      </c>
      <c r="F21">
        <v>40</v>
      </c>
      <c r="G21">
        <v>40</v>
      </c>
    </row>
    <row r="22" spans="1:7" x14ac:dyDescent="0.25">
      <c r="A22" t="s">
        <v>98</v>
      </c>
      <c r="B22" t="s">
        <v>101</v>
      </c>
      <c r="C22" t="s">
        <v>103</v>
      </c>
      <c r="D22" t="s">
        <v>106</v>
      </c>
      <c r="E22">
        <v>47</v>
      </c>
      <c r="F22">
        <v>54</v>
      </c>
      <c r="G22">
        <v>64</v>
      </c>
    </row>
    <row r="23" spans="1:7" x14ac:dyDescent="0.25">
      <c r="A23" t="s">
        <v>132</v>
      </c>
      <c r="B23" t="s">
        <v>124</v>
      </c>
      <c r="C23" t="s">
        <v>146</v>
      </c>
      <c r="D23" t="s">
        <v>108</v>
      </c>
      <c r="E23">
        <v>10</v>
      </c>
      <c r="F23">
        <v>13</v>
      </c>
      <c r="G23">
        <v>16</v>
      </c>
    </row>
    <row r="24" spans="1:7" x14ac:dyDescent="0.25">
      <c r="A24" t="s">
        <v>95</v>
      </c>
      <c r="B24" t="s">
        <v>101</v>
      </c>
      <c r="C24" t="s">
        <v>104</v>
      </c>
      <c r="D24" t="s">
        <v>108</v>
      </c>
      <c r="E24">
        <v>6</v>
      </c>
      <c r="F24">
        <v>8</v>
      </c>
      <c r="G24">
        <v>10</v>
      </c>
    </row>
    <row r="25" spans="1:7" x14ac:dyDescent="0.25">
      <c r="A25" t="s">
        <v>145</v>
      </c>
      <c r="B25" t="s">
        <v>136</v>
      </c>
      <c r="C25" t="s">
        <v>148</v>
      </c>
      <c r="D25" t="s">
        <v>107</v>
      </c>
      <c r="E25">
        <v>52</v>
      </c>
      <c r="F25">
        <v>67</v>
      </c>
      <c r="G25">
        <v>62</v>
      </c>
    </row>
    <row r="26" spans="1:7" x14ac:dyDescent="0.25">
      <c r="A26" t="s">
        <v>126</v>
      </c>
      <c r="B26" t="s">
        <v>124</v>
      </c>
      <c r="C26" t="s">
        <v>146</v>
      </c>
      <c r="D26" t="s">
        <v>107</v>
      </c>
      <c r="E26">
        <v>26</v>
      </c>
      <c r="F26">
        <v>25</v>
      </c>
      <c r="G26">
        <v>27</v>
      </c>
    </row>
    <row r="27" spans="1:7" x14ac:dyDescent="0.25">
      <c r="A27" t="s">
        <v>131</v>
      </c>
      <c r="B27" t="s">
        <v>124</v>
      </c>
      <c r="C27" t="s">
        <v>146</v>
      </c>
      <c r="D27" t="s">
        <v>107</v>
      </c>
      <c r="E27">
        <v>26</v>
      </c>
      <c r="F27">
        <v>22</v>
      </c>
      <c r="G27">
        <v>23</v>
      </c>
    </row>
    <row r="28" spans="1:7" x14ac:dyDescent="0.25">
      <c r="A28" t="s">
        <v>130</v>
      </c>
      <c r="B28" t="s">
        <v>124</v>
      </c>
      <c r="C28" t="s">
        <v>147</v>
      </c>
      <c r="D28" t="s">
        <v>106</v>
      </c>
      <c r="E28">
        <v>39</v>
      </c>
      <c r="F28">
        <v>52</v>
      </c>
      <c r="G28">
        <v>73</v>
      </c>
    </row>
    <row r="29" spans="1:7" x14ac:dyDescent="0.25">
      <c r="A29" t="s">
        <v>99</v>
      </c>
      <c r="B29" t="s">
        <v>101</v>
      </c>
      <c r="C29" t="s">
        <v>3</v>
      </c>
      <c r="D29" t="s">
        <v>107</v>
      </c>
      <c r="E29">
        <v>44</v>
      </c>
      <c r="F29">
        <v>47</v>
      </c>
      <c r="G29">
        <v>41</v>
      </c>
    </row>
    <row r="30" spans="1:7" x14ac:dyDescent="0.25">
      <c r="A30" t="s">
        <v>135</v>
      </c>
      <c r="B30" t="s">
        <v>136</v>
      </c>
      <c r="C30" t="s">
        <v>148</v>
      </c>
      <c r="D30" t="s">
        <v>107</v>
      </c>
      <c r="E30">
        <v>26</v>
      </c>
      <c r="F30">
        <v>33</v>
      </c>
      <c r="G30">
        <v>46</v>
      </c>
    </row>
    <row r="31" spans="1:7" x14ac:dyDescent="0.25">
      <c r="A31" t="s">
        <v>115</v>
      </c>
      <c r="B31" t="s">
        <v>123</v>
      </c>
      <c r="C31" t="s">
        <v>104</v>
      </c>
      <c r="D31" t="s">
        <v>107</v>
      </c>
      <c r="E31">
        <v>42</v>
      </c>
      <c r="F31">
        <v>46</v>
      </c>
      <c r="G31">
        <v>47</v>
      </c>
    </row>
    <row r="32" spans="1:7" x14ac:dyDescent="0.25">
      <c r="A32" t="s">
        <v>100</v>
      </c>
      <c r="B32" t="s">
        <v>101</v>
      </c>
      <c r="C32" t="s">
        <v>103</v>
      </c>
      <c r="D32" t="s">
        <v>107</v>
      </c>
      <c r="E32">
        <v>29</v>
      </c>
      <c r="F32">
        <v>26</v>
      </c>
      <c r="G32">
        <v>23</v>
      </c>
    </row>
    <row r="33" spans="1:7" x14ac:dyDescent="0.25">
      <c r="A33" t="s">
        <v>120</v>
      </c>
      <c r="B33" t="s">
        <v>123</v>
      </c>
      <c r="C33" t="s">
        <v>104</v>
      </c>
      <c r="D33" t="s">
        <v>106</v>
      </c>
      <c r="E33">
        <v>37</v>
      </c>
      <c r="F33">
        <v>49</v>
      </c>
      <c r="G33">
        <v>42</v>
      </c>
    </row>
    <row r="34" spans="1:7" x14ac:dyDescent="0.25">
      <c r="A34" t="s">
        <v>114</v>
      </c>
      <c r="B34" t="s">
        <v>123</v>
      </c>
      <c r="C34" t="s">
        <v>104</v>
      </c>
      <c r="D34" t="s">
        <v>106</v>
      </c>
      <c r="E34">
        <v>46</v>
      </c>
      <c r="F34">
        <v>44</v>
      </c>
      <c r="G34">
        <v>38</v>
      </c>
    </row>
    <row r="35" spans="1:7" x14ac:dyDescent="0.25">
      <c r="A35" t="s">
        <v>118</v>
      </c>
      <c r="B35" t="s">
        <v>123</v>
      </c>
      <c r="C35" t="s">
        <v>104</v>
      </c>
      <c r="D35" t="s">
        <v>107</v>
      </c>
      <c r="E35">
        <v>7</v>
      </c>
      <c r="F35">
        <v>10</v>
      </c>
      <c r="G35">
        <v>13</v>
      </c>
    </row>
    <row r="36" spans="1:7" x14ac:dyDescent="0.25">
      <c r="A36" t="s">
        <v>144</v>
      </c>
      <c r="B36" t="s">
        <v>136</v>
      </c>
      <c r="C36" t="s">
        <v>148</v>
      </c>
      <c r="D36" t="s">
        <v>107</v>
      </c>
      <c r="E36">
        <v>15</v>
      </c>
      <c r="F36">
        <v>12</v>
      </c>
      <c r="G36">
        <v>14</v>
      </c>
    </row>
    <row r="37" spans="1:7" x14ac:dyDescent="0.25">
      <c r="A37" t="s">
        <v>138</v>
      </c>
      <c r="B37" t="s">
        <v>136</v>
      </c>
      <c r="C37" t="s">
        <v>148</v>
      </c>
      <c r="D37" t="s">
        <v>107</v>
      </c>
      <c r="E37">
        <v>51</v>
      </c>
      <c r="F37">
        <v>54</v>
      </c>
      <c r="G37">
        <v>64</v>
      </c>
    </row>
    <row r="38" spans="1:7" x14ac:dyDescent="0.25">
      <c r="A38" t="s">
        <v>122</v>
      </c>
      <c r="B38" t="s">
        <v>123</v>
      </c>
      <c r="C38" t="s">
        <v>104</v>
      </c>
      <c r="D38" t="s">
        <v>106</v>
      </c>
      <c r="E38">
        <v>33</v>
      </c>
      <c r="F38">
        <v>46</v>
      </c>
      <c r="G38">
        <v>37</v>
      </c>
    </row>
    <row r="39" spans="1:7" x14ac:dyDescent="0.25">
      <c r="A39" t="s">
        <v>143</v>
      </c>
      <c r="B39" t="s">
        <v>136</v>
      </c>
      <c r="C39" t="s">
        <v>148</v>
      </c>
      <c r="D39" t="s">
        <v>107</v>
      </c>
      <c r="E39">
        <v>25</v>
      </c>
      <c r="F39">
        <v>24</v>
      </c>
      <c r="G39">
        <v>19</v>
      </c>
    </row>
    <row r="40" spans="1:7" x14ac:dyDescent="0.25">
      <c r="A40" t="s">
        <v>119</v>
      </c>
      <c r="B40" t="s">
        <v>123</v>
      </c>
      <c r="C40" t="s">
        <v>104</v>
      </c>
      <c r="D40" t="s">
        <v>106</v>
      </c>
      <c r="E40">
        <v>38</v>
      </c>
      <c r="F40">
        <v>46</v>
      </c>
      <c r="G40">
        <v>55</v>
      </c>
    </row>
    <row r="41" spans="1:7" x14ac:dyDescent="0.25">
      <c r="A41" t="s">
        <v>119</v>
      </c>
      <c r="B41" t="s">
        <v>123</v>
      </c>
      <c r="C41" t="s">
        <v>104</v>
      </c>
      <c r="D41" t="s">
        <v>106</v>
      </c>
      <c r="E41">
        <v>38</v>
      </c>
      <c r="F41">
        <v>46</v>
      </c>
      <c r="G41">
        <v>55</v>
      </c>
    </row>
  </sheetData>
  <dataValidations count="2">
    <dataValidation allowBlank="1" error="pavI8MeUFtEyxX2I4tkycf077d4a-bbfb-4928-880d-10cb59e20abb" sqref="A41:G41" xr:uid="{00000000-0002-0000-0400-000000000000}"/>
    <dataValidation allowBlank="1" error="pavI8MeUFtEyxX2I4tkye4df7bc3-e3cc-43c7-95e9-d2de3d14dede" sqref="A1:G40" xr:uid="{00000000-0002-0000-0400-000001000000}"/>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B3EA-234A-4431-B363-523CAD5147AE}">
  <dimension ref="A1:D15"/>
  <sheetViews>
    <sheetView workbookViewId="0">
      <selection activeCell="C27" sqref="C27"/>
    </sheetView>
  </sheetViews>
  <sheetFormatPr defaultColWidth="8.85546875" defaultRowHeight="15" x14ac:dyDescent="0.25"/>
  <cols>
    <col min="1" max="1" width="20.42578125" bestFit="1" customWidth="1"/>
    <col min="2" max="4" width="15.7109375" bestFit="1" customWidth="1"/>
  </cols>
  <sheetData>
    <row r="1" spans="1:4" x14ac:dyDescent="0.25">
      <c r="A1" s="19" t="s">
        <v>105</v>
      </c>
      <c r="B1" t="s">
        <v>107</v>
      </c>
    </row>
    <row r="3" spans="1:4" x14ac:dyDescent="0.25">
      <c r="A3" s="19" t="s">
        <v>109</v>
      </c>
      <c r="B3" s="19" t="s">
        <v>110</v>
      </c>
      <c r="C3" t="s">
        <v>111</v>
      </c>
      <c r="D3" t="s">
        <v>112</v>
      </c>
    </row>
    <row r="4" spans="1:4" x14ac:dyDescent="0.25">
      <c r="A4" s="20" t="s">
        <v>136</v>
      </c>
      <c r="B4" s="22">
        <v>306</v>
      </c>
      <c r="C4" s="22">
        <v>333</v>
      </c>
      <c r="D4" s="22">
        <v>383</v>
      </c>
    </row>
    <row r="5" spans="1:4" x14ac:dyDescent="0.25">
      <c r="A5" s="21" t="s">
        <v>140</v>
      </c>
      <c r="B5" s="22">
        <v>13</v>
      </c>
      <c r="C5" s="22">
        <v>12</v>
      </c>
      <c r="D5" s="22">
        <v>13</v>
      </c>
    </row>
    <row r="6" spans="1:4" x14ac:dyDescent="0.25">
      <c r="A6" s="21" t="s">
        <v>139</v>
      </c>
      <c r="B6" s="22">
        <v>54</v>
      </c>
      <c r="C6" s="22">
        <v>49</v>
      </c>
      <c r="D6" s="22">
        <v>61</v>
      </c>
    </row>
    <row r="7" spans="1:4" x14ac:dyDescent="0.25">
      <c r="A7" s="21" t="s">
        <v>142</v>
      </c>
      <c r="B7" s="22">
        <v>6</v>
      </c>
      <c r="C7" s="22">
        <v>6</v>
      </c>
      <c r="D7" s="22">
        <v>6</v>
      </c>
    </row>
    <row r="8" spans="1:4" x14ac:dyDescent="0.25">
      <c r="A8" s="21" t="s">
        <v>137</v>
      </c>
      <c r="B8" s="22">
        <v>27</v>
      </c>
      <c r="C8" s="22">
        <v>30</v>
      </c>
      <c r="D8" s="22">
        <v>36</v>
      </c>
    </row>
    <row r="9" spans="1:4" x14ac:dyDescent="0.25">
      <c r="A9" s="21" t="s">
        <v>141</v>
      </c>
      <c r="B9" s="22">
        <v>37</v>
      </c>
      <c r="C9" s="22">
        <v>46</v>
      </c>
      <c r="D9" s="22">
        <v>62</v>
      </c>
    </row>
    <row r="10" spans="1:4" x14ac:dyDescent="0.25">
      <c r="A10" s="21" t="s">
        <v>145</v>
      </c>
      <c r="B10" s="22">
        <v>52</v>
      </c>
      <c r="C10" s="22">
        <v>67</v>
      </c>
      <c r="D10" s="22">
        <v>62</v>
      </c>
    </row>
    <row r="11" spans="1:4" x14ac:dyDescent="0.25">
      <c r="A11" s="21" t="s">
        <v>135</v>
      </c>
      <c r="B11" s="22">
        <v>26</v>
      </c>
      <c r="C11" s="22">
        <v>33</v>
      </c>
      <c r="D11" s="22">
        <v>46</v>
      </c>
    </row>
    <row r="12" spans="1:4" x14ac:dyDescent="0.25">
      <c r="A12" s="21" t="s">
        <v>144</v>
      </c>
      <c r="B12" s="22">
        <v>15</v>
      </c>
      <c r="C12" s="22">
        <v>12</v>
      </c>
      <c r="D12" s="22">
        <v>14</v>
      </c>
    </row>
    <row r="13" spans="1:4" x14ac:dyDescent="0.25">
      <c r="A13" s="21" t="s">
        <v>138</v>
      </c>
      <c r="B13" s="22">
        <v>51</v>
      </c>
      <c r="C13" s="22">
        <v>54</v>
      </c>
      <c r="D13" s="22">
        <v>64</v>
      </c>
    </row>
    <row r="14" spans="1:4" x14ac:dyDescent="0.25">
      <c r="A14" s="21" t="s">
        <v>143</v>
      </c>
      <c r="B14" s="22">
        <v>25</v>
      </c>
      <c r="C14" s="22">
        <v>24</v>
      </c>
      <c r="D14" s="22">
        <v>19</v>
      </c>
    </row>
    <row r="15" spans="1:4" x14ac:dyDescent="0.25">
      <c r="A15" s="20" t="s">
        <v>7</v>
      </c>
      <c r="B15" s="22">
        <v>306</v>
      </c>
      <c r="C15" s="22">
        <v>333</v>
      </c>
      <c r="D15" s="22">
        <v>383</v>
      </c>
    </row>
  </sheetData>
  <dataValidations count="1">
    <dataValidation allowBlank="1" error="pavI8MeUFtEyxX2I4tkycf077d4a-bbfb-4928-880d-10cb59e20abb" sqref="A1:D48" xr:uid="{00000000-0002-0000-0500-000000000000}"/>
  </dataValidation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926A-1D53-4BA1-A08B-6E1C9B8A0E00}">
  <dimension ref="A1:F10"/>
  <sheetViews>
    <sheetView workbookViewId="0">
      <selection activeCell="F28" sqref="F28"/>
    </sheetView>
  </sheetViews>
  <sheetFormatPr defaultColWidth="8.85546875" defaultRowHeight="15" x14ac:dyDescent="0.25"/>
  <cols>
    <col min="1" max="1" width="14.42578125" bestFit="1" customWidth="1"/>
    <col min="2" max="4" width="15.7109375" bestFit="1" customWidth="1"/>
    <col min="6" max="6" width="12.42578125" bestFit="1" customWidth="1"/>
    <col min="7" max="9" width="22.85546875" bestFit="1" customWidth="1"/>
    <col min="17" max="17" width="12.42578125" bestFit="1" customWidth="1"/>
  </cols>
  <sheetData>
    <row r="1" spans="1:6" x14ac:dyDescent="0.25">
      <c r="A1" s="19" t="s">
        <v>109</v>
      </c>
      <c r="B1" s="19" t="s">
        <v>110</v>
      </c>
      <c r="C1" t="s">
        <v>111</v>
      </c>
      <c r="D1" t="s">
        <v>112</v>
      </c>
    </row>
    <row r="2" spans="1:6" x14ac:dyDescent="0.25">
      <c r="A2" s="20" t="s">
        <v>101</v>
      </c>
      <c r="B2" s="22">
        <v>97</v>
      </c>
      <c r="C2" s="22">
        <v>140</v>
      </c>
      <c r="D2" s="22">
        <v>179</v>
      </c>
    </row>
    <row r="3" spans="1:6" x14ac:dyDescent="0.25">
      <c r="A3" s="21" t="s">
        <v>104</v>
      </c>
      <c r="B3" s="22">
        <v>97</v>
      </c>
      <c r="C3" s="22">
        <v>140</v>
      </c>
      <c r="D3" s="22">
        <v>179</v>
      </c>
    </row>
    <row r="4" spans="1:6" x14ac:dyDescent="0.25">
      <c r="A4" s="20" t="s">
        <v>124</v>
      </c>
      <c r="B4" s="22">
        <v>129</v>
      </c>
      <c r="C4" s="22">
        <v>122</v>
      </c>
      <c r="D4" s="22">
        <v>130</v>
      </c>
    </row>
    <row r="5" spans="1:6" x14ac:dyDescent="0.25">
      <c r="A5" s="21" t="s">
        <v>146</v>
      </c>
      <c r="B5" s="22">
        <v>129</v>
      </c>
      <c r="C5" s="22">
        <v>122</v>
      </c>
      <c r="D5" s="22">
        <v>130</v>
      </c>
    </row>
    <row r="6" spans="1:6" x14ac:dyDescent="0.25">
      <c r="A6" s="20" t="s">
        <v>136</v>
      </c>
      <c r="B6" s="22">
        <v>306</v>
      </c>
      <c r="C6" s="22">
        <v>333</v>
      </c>
      <c r="D6" s="22">
        <v>383</v>
      </c>
    </row>
    <row r="7" spans="1:6" x14ac:dyDescent="0.25">
      <c r="A7" s="21" t="s">
        <v>148</v>
      </c>
      <c r="B7" s="22">
        <v>306</v>
      </c>
      <c r="C7" s="22">
        <v>333</v>
      </c>
      <c r="D7" s="22">
        <v>383</v>
      </c>
    </row>
    <row r="8" spans="1:6" x14ac:dyDescent="0.25">
      <c r="A8" s="20" t="s">
        <v>123</v>
      </c>
      <c r="B8" s="22">
        <v>298</v>
      </c>
      <c r="C8" s="22">
        <v>356</v>
      </c>
      <c r="D8" s="22">
        <v>350</v>
      </c>
    </row>
    <row r="9" spans="1:6" x14ac:dyDescent="0.25">
      <c r="A9" s="21" t="s">
        <v>104</v>
      </c>
      <c r="B9" s="22">
        <v>298</v>
      </c>
      <c r="C9" s="22">
        <v>356</v>
      </c>
      <c r="D9" s="22">
        <v>350</v>
      </c>
    </row>
    <row r="10" spans="1:6" x14ac:dyDescent="0.25">
      <c r="A10" s="20" t="s">
        <v>7</v>
      </c>
      <c r="B10" s="22">
        <v>830</v>
      </c>
      <c r="C10" s="22">
        <v>951</v>
      </c>
      <c r="D10" s="22">
        <v>1042</v>
      </c>
    </row>
  </sheetData>
  <dataValidations count="1">
    <dataValidation allowBlank="1" error="pavI8MeUFtEyxX2I4tkycf077d4a-bbfb-4928-880d-10cb59e20abb" sqref="A1:D10" xr:uid="{00000000-0002-0000-0600-000000000000}"/>
  </dataValidations>
  <pageMargins left="0.7" right="0.7" top="0.75" bottom="0.75" header="0.3" footer="0.3"/>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GradingEngineProps xmlns="http://tempuri.org/temp">
  <UserID>{cf077d4a-bbfb-4928-880d-10cb59e20abb}</UserID>
  <AssignmentID>{cf077d4a-bbfb-4928-880d-10cb59e20abb}</AssignmentID>
</GradingEngineProps>
</file>

<file path=customXml/itemProps1.xml><?xml version="1.0" encoding="utf-8"?>
<ds:datastoreItem xmlns:ds="http://schemas.openxmlformats.org/officeDocument/2006/customXml" ds:itemID="{9846A77F-04A8-4990-8CC0-BAC82F9F11DE}">
  <ds:schemaRefs>
    <ds:schemaRef ds:uri="http://tempuri.org/tem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Graded Summary Report</vt:lpstr>
      <vt:lpstr>Documentation</vt:lpstr>
      <vt:lpstr>Student Representatives</vt:lpstr>
      <vt:lpstr>Academic Groups</vt:lpstr>
      <vt:lpstr>Academic PivotTable</vt:lpstr>
      <vt:lpstr>All Groups</vt:lpstr>
      <vt:lpstr>All Groups PivotTable</vt:lpstr>
      <vt:lpstr>Activities PivotTable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Your Name</dc:creator>
  <cp:keywords>© 2020 Cengage Learning.</cp:keywords>
  <dc:description/>
  <cp:lastModifiedBy>Never Give Up!</cp:lastModifiedBy>
  <dcterms:created xsi:type="dcterms:W3CDTF">2015-06-05T18:17:20Z</dcterms:created>
  <dcterms:modified xsi:type="dcterms:W3CDTF">2021-03-03T20:56:26Z</dcterms:modified>
  <cp:category/>
</cp:coreProperties>
</file>