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pivotTables/pivotTable1.xml" ContentType="application/vnd.openxmlformats-officedocument.spreadsheetml.pivotTable+xml"/>
  <Override PartName="/xl/drawings/drawing6.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7.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8.xml" ContentType="application/vnd.openxmlformats-officedocument.drawing+xml"/>
  <Override PartName="/xl/drawings/drawing9.xml" ContentType="application/vnd.openxmlformats-officedocument.drawing+xml"/>
  <Override PartName="/xl/pivotTables/pivotTable2.xml" ContentType="application/vnd.openxmlformats-officedocument.spreadsheetml.pivotTable+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xl/worksheets/sheet14.xml" ContentType="application/vnd.openxmlformats-officedocument.spreadsheetml.worksheet+xml"/>
  <Override PartName="/xl/drawings/drawing11.xml" ContentType="application/vnd.openxmlformats-officedocument.drawing+xml"/>
  <Override PartName="/xl/comments1.xml" ContentType="application/vnd.openxmlformats-officedocument.spreadsheetml.comments+xml"/>
  <Default Extension="vml" ContentType="application/vnd.openxmlformats-officedocument.vmlDrawing"/>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624"/>
  <workbookPr hidePivotFieldList="1"/>
  <mc:AlternateContent xmlns:mc="http://schemas.openxmlformats.org/markup-compatibility/2006">
    <mc:Choice Requires="x15">
      <x15ac:absPath xmlns:x15ac="http://schemas.microsoft.com/office/spreadsheetml/2010/11/ac" url="C:\Users\marit\OneDrive\Desktop\"/>
    </mc:Choice>
  </mc:AlternateContent>
  <xr:revisionPtr revIDLastSave="0" documentId="13_ncr:1_{5C5B9C27-031B-4CA0-A39B-4E3A4ACA72BC}" xr6:coauthVersionLast="45" xr6:coauthVersionMax="45" xr10:uidLastSave="{00000000-0000-0000-0000-000000000000}"/>
  <bookViews>
    <workbookView xWindow="4800" yWindow="2840" windowWidth="14400" windowHeight="7360" firstSheet="11" activeTab="0" xr2:uid="{00000000-000D-0000-FFFF-FFFF00000000}"/>
  </bookViews>
  <sheets>
    <sheet name="Graded Summary Report" sheetId="19" r:id="rId23"/>
    <sheet name="Documentation" sheetId="2" r:id="rId1"/>
    <sheet name="U.S." sheetId="1" r:id="rId2"/>
    <sheet name="Canada" sheetId="5" r:id="rId3"/>
    <sheet name="Mexico" sheetId="6" r:id="rId4"/>
    <sheet name="All Locations" sheetId="7" r:id="rId5"/>
    <sheet name="January Pivot" sheetId="17" r:id="rId6"/>
    <sheet name="Current Sales" sheetId="8" r:id="rId7"/>
    <sheet name="Sales Projections" sheetId="11" r:id="rId8"/>
    <sheet name="Answer Report 1" sheetId="18" r:id="rId9"/>
    <sheet name="Suppliers" sheetId="9" r:id="rId10"/>
    <sheet name="Scenario Summary" sheetId="14" r:id="rId11"/>
    <sheet name="Scenario PivotTable" sheetId="15" r:id="rId12"/>
    <sheet name="Product Mix" sheetId="10" r:id="rId13"/>
  </sheets>
  <externalReferences>
    <externalReference r:id="rId14"/>
  </externalReferences>
  <definedNames>
    <definedName name="Mini_Total">'All Locations'!$B$5:$E$5</definedName>
    <definedName name="Mini1_Fixed_Costs">'Product Mix'!$B$11</definedName>
    <definedName name="Mini1_Price">'Product Mix'!$B$6</definedName>
    <definedName name="Mini1_Profit">'Product Mix'!$B$17</definedName>
    <definedName name="Mini1_Sales">'Product Mix'!$B$7</definedName>
    <definedName name="Mini1_Units_Sold">'Product Mix'!$B$5</definedName>
    <definedName name="Mini1_Variable_Cost">'Product Mix'!$B$12</definedName>
    <definedName name="Mini2_Fixed_Costs">'Product Mix'!$C$11</definedName>
    <definedName name="Mini2_Price">'Product Mix'!$C$6</definedName>
    <definedName name="Mini2_Profit">'Product Mix'!$C$17</definedName>
    <definedName name="Mini2_Sales">'Product Mix'!$C$7</definedName>
    <definedName name="Mini2_Units_Sold">'Product Mix'!$C$5</definedName>
    <definedName name="Mini2_Variable_Cost">'Product Mix'!$C$12</definedName>
    <definedName name="Slicer_Product">#N/A</definedName>
    <definedName name="solver_adj" localSheetId="10" hidden="1">Suppliers!$B$5:$D$5</definedName>
    <definedName name="solver_cvg" localSheetId="10" hidden="1">0.0001</definedName>
    <definedName name="solver_drv" localSheetId="10" hidden="1">2</definedName>
    <definedName name="solver_eng" localSheetId="10" hidden="1">1</definedName>
    <definedName name="solver_est" localSheetId="10" hidden="1">1</definedName>
    <definedName name="solver_itr" localSheetId="10" hidden="1">2147483647</definedName>
    <definedName name="solver_lhs1" localSheetId="10" hidden="1">Suppliers!$B$5:$D$5</definedName>
    <definedName name="solver_lhs2" localSheetId="10" hidden="1">Suppliers!$B$5:$D$5</definedName>
    <definedName name="solver_lhs3" localSheetId="10" hidden="1">Suppliers!$E$10</definedName>
    <definedName name="solver_lhs4" localSheetId="10" hidden="1">Suppliers!$E$5</definedName>
    <definedName name="solver_mip" localSheetId="10" hidden="1">2147483647</definedName>
    <definedName name="solver_mni" localSheetId="10" hidden="1">30</definedName>
    <definedName name="solver_mrt" localSheetId="10" hidden="1">0.075</definedName>
    <definedName name="solver_msl" localSheetId="10" hidden="1">2</definedName>
    <definedName name="solver_neg" localSheetId="10" hidden="1">1</definedName>
    <definedName name="solver_nod" localSheetId="10" hidden="1">2147483647</definedName>
    <definedName name="solver_num" localSheetId="10" hidden="1">4</definedName>
    <definedName name="solver_nwt" localSheetId="10" hidden="1">1</definedName>
    <definedName name="solver_pre" localSheetId="10" hidden="1">0.000001</definedName>
    <definedName name="solver_rbv" localSheetId="10" hidden="1">2</definedName>
    <definedName name="solver_rel1" localSheetId="10" hidden="1">1</definedName>
    <definedName name="solver_rel2" localSheetId="10" hidden="1">4</definedName>
    <definedName name="solver_rel3" localSheetId="10" hidden="1">1</definedName>
    <definedName name="solver_rel4" localSheetId="10" hidden="1">3</definedName>
    <definedName name="solver_rhs1" localSheetId="10" hidden="1">4000</definedName>
    <definedName name="solver_rhs2" localSheetId="10" hidden="1">INTEGER</definedName>
    <definedName name="solver_rhs3" localSheetId="10" hidden="1">925000</definedName>
    <definedName name="solver_rhs4" localSheetId="10" hidden="1">11000</definedName>
    <definedName name="solver_rlx" localSheetId="10" hidden="1">2</definedName>
    <definedName name="solver_rsd" localSheetId="10" hidden="1">0</definedName>
    <definedName name="solver_scl" localSheetId="10" hidden="1">2</definedName>
    <definedName name="solver_sho" localSheetId="10" hidden="1">2</definedName>
    <definedName name="solver_ssz" localSheetId="10" hidden="1">100</definedName>
    <definedName name="solver_tim" localSheetId="10" hidden="1">2147483647</definedName>
    <definedName name="solver_tol" localSheetId="10" hidden="1">0.01</definedName>
    <definedName name="solver_typ" localSheetId="10" hidden="1">2</definedName>
    <definedName name="solver_val" localSheetId="10" hidden="1">0</definedName>
    <definedName name="solver_ver" localSheetId="10" hidden="1">3</definedName>
    <definedName name="Voice_Activated_Total">'All Locations'!$B$6:$E$6</definedName>
    <definedName name="VoiceXP_Fixed_Costs">'Product Mix'!$D$11</definedName>
    <definedName name="VoiceXP_Price">'Product Mix'!$D$6</definedName>
    <definedName name="VoiceXP_Profit">'Product Mix'!$D$17</definedName>
    <definedName name="VoiceXP_Sales">'Product Mix'!$D$7</definedName>
    <definedName name="VoiceXP_Units_Sold">'Product Mix'!$D$5</definedName>
    <definedName name="VoiceXP_Variable_Cost">'Product Mix'!$D$12</definedName>
    <definedName name="VoiceXP10_Fixed_Costs">'Product Mix'!$E$11</definedName>
    <definedName name="VoiceXP10_Price">'Product Mix'!$E$6</definedName>
    <definedName name="VoiceXP10_Profit">'Product Mix'!$E$17</definedName>
    <definedName name="VoiceXP10_Sales">'Product Mix'!$E$7</definedName>
    <definedName name="VoiceXP10_Units_Sold">'Product Mix'!$E$5</definedName>
    <definedName name="VoiceXP10_Variable_Cost">'Product Mix'!$E$12</definedName>
    <definedName name="Waterproof_Fixed_Costs">'Product Mix'!$F$11</definedName>
    <definedName name="Waterproof_Price">'Product Mix'!$F$6</definedName>
    <definedName name="Waterproof_Profit">'Product Mix'!$F$17</definedName>
    <definedName name="Waterproof_Sales">'Product Mix'!$F$7</definedName>
    <definedName name="Waterproof_Total">'All Locations'!$B$7:$E$7</definedName>
    <definedName name="Waterproof_Units_Sold">'Product Mix'!$F$5</definedName>
    <definedName name="Waterproof_Variable_Cost">'Product Mix'!$F$12</definedName>
  </definedNames>
  <calcPr calcId="181029" calcMode="manual"/>
  <pivotCaches>
    <pivotCache cacheId="0" r:id="rId15"/>
    <pivotCache cacheId="1" r:id="rId16"/>
  </pivotCaches>
  <extLst>
    <ext xmlns:x14="http://schemas.microsoft.com/office/spreadsheetml/2009/9/main" uri="{BBE1A952-AA13-448e-AADC-164F8A28A991}">
      <x14:slicerCaches>
        <x14:slicerCache r:id="rId17"/>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21" i="9" l="1"/>
  <c r="A20" i="9"/>
  <c r="A17" i="9" a="1"/>
  <c r="A17" i="9" s="1"/>
  <c r="A16" i="9" a="1"/>
  <c r="A16" i="9" s="1"/>
  <c r="A15" i="9"/>
  <c r="B17" i="11"/>
  <c r="G5" i="7"/>
  <c r="G5" i="8" l="1"/>
  <c r="G7" i="8"/>
  <c r="G8" i="8"/>
  <c r="G12" i="8"/>
  <c r="G14" i="8"/>
  <c r="G19" i="8"/>
  <c r="G25" i="8"/>
  <c r="G30" i="8"/>
  <c r="G34" i="8"/>
  <c r="G38" i="8"/>
  <c r="G11" i="8"/>
  <c r="G23" i="8"/>
  <c r="G6" i="8"/>
  <c r="G10" i="8"/>
  <c r="G15" i="8"/>
  <c r="G16" i="8"/>
  <c r="G18" i="8"/>
  <c r="G21" i="8"/>
  <c r="G22" i="8"/>
  <c r="G24" i="8"/>
  <c r="G26" i="8"/>
  <c r="G27" i="8"/>
  <c r="G29" i="8"/>
  <c r="G33" i="8"/>
  <c r="G35" i="8"/>
  <c r="G36" i="8"/>
  <c r="G37" i="8"/>
  <c r="G17" i="8"/>
  <c r="G28" i="8"/>
  <c r="G9" i="8"/>
  <c r="G13" i="8"/>
  <c r="G20" i="8"/>
  <c r="G31" i="8"/>
  <c r="G32" i="8"/>
  <c r="G39" i="8"/>
  <c r="B7" i="7" l="1"/>
  <c r="E6" i="7"/>
  <c r="E7" i="7"/>
  <c r="D6" i="7"/>
  <c r="D7" i="7"/>
  <c r="C6" i="7"/>
  <c r="C7" i="7"/>
  <c r="B6" i="7"/>
  <c r="F6" i="7" s="1"/>
  <c r="C5" i="7"/>
  <c r="D5" i="7"/>
  <c r="E5" i="7"/>
  <c r="B5" i="7"/>
  <c r="F5" i="7" s="1"/>
  <c r="F6" i="5"/>
  <c r="F6" i="6"/>
  <c r="F6" i="1"/>
  <c r="F7" i="5"/>
  <c r="F7" i="6"/>
  <c r="F7" i="1"/>
  <c r="F5" i="5"/>
  <c r="F5" i="6"/>
  <c r="F5" i="1"/>
  <c r="F7" i="7" l="1"/>
  <c r="B11" i="11"/>
  <c r="B13" i="11" s="1"/>
  <c r="B16" i="11" s="1"/>
  <c r="B7" i="11"/>
  <c r="B20" i="11" s="1"/>
  <c r="F13" i="10"/>
  <c r="F14" i="10" s="1"/>
  <c r="C10" i="10"/>
  <c r="C13" i="10" s="1"/>
  <c r="C14" i="10" s="1"/>
  <c r="D10" i="10"/>
  <c r="D13" i="10" s="1"/>
  <c r="D14" i="10" s="1"/>
  <c r="E10" i="10"/>
  <c r="E13" i="10" s="1"/>
  <c r="E14" i="10" s="1"/>
  <c r="F10" i="10"/>
  <c r="B10" i="10"/>
  <c r="B13" i="10" s="1"/>
  <c r="B14" i="10" s="1"/>
  <c r="E7" i="10"/>
  <c r="F7" i="10"/>
  <c r="C7" i="10"/>
  <c r="D7" i="10"/>
  <c r="B7" i="10"/>
  <c r="D8" i="9"/>
  <c r="D10" i="9" s="1"/>
  <c r="D7" i="9"/>
  <c r="C8" i="9"/>
  <c r="C10" i="9" s="1"/>
  <c r="C7" i="9"/>
  <c r="B8" i="9"/>
  <c r="B10" i="9" s="1"/>
  <c r="B7" i="9"/>
  <c r="E5" i="9"/>
  <c r="A19" i="9" s="1"/>
  <c r="C16" i="10" l="1"/>
  <c r="C17" i="10" s="1"/>
  <c r="E16" i="10"/>
  <c r="E17" i="10" s="1"/>
  <c r="D16" i="10"/>
  <c r="D17" i="10" s="1"/>
  <c r="E10" i="9"/>
  <c r="A18" i="9" s="1"/>
  <c r="B16" i="10"/>
  <c r="B17" i="10" s="1"/>
  <c r="B21" i="11"/>
  <c r="B22" i="11"/>
  <c r="D4" i="11" s="1"/>
  <c r="F16" i="10"/>
  <c r="F17" i="10" s="1"/>
  <c r="C8" i="7"/>
  <c r="C12" i="7" s="1"/>
  <c r="D8" i="7"/>
  <c r="D12" i="7" s="1"/>
  <c r="E8" i="7"/>
  <c r="E12" i="7" s="1"/>
  <c r="F8" i="7"/>
  <c r="F8" i="6"/>
  <c r="E8" i="6"/>
  <c r="D8" i="6"/>
  <c r="C8" i="6"/>
  <c r="B8" i="6"/>
  <c r="F8" i="5"/>
  <c r="E8" i="5"/>
  <c r="D8" i="5"/>
  <c r="C8" i="5"/>
  <c r="B8" i="5"/>
  <c r="C8" i="1"/>
  <c r="D8" i="1"/>
  <c r="E8" i="1"/>
  <c r="F8" i="1"/>
  <c r="B8" i="1"/>
  <c r="B8" i="7"/>
  <c r="B12" i="7" s="1"/>
</calcChain>
</file>

<file path=xl/comments1.xml><?xml version="1.0" encoding="utf-8"?>
<comments xmlns="http://schemas.openxmlformats.org/spreadsheetml/2006/main">
  <authors>
    <author>Grading Engine</author>
  </authors>
  <commentList>
    <comment ref="G5" authorId="0">
      <text>
        <r>
          <rPr>
            <b/>
            <sz val="9"/>
            <color indexed="81"/>
            <rFont val="Tahoma"/>
            <charset val="1"/>
          </rPr>
          <t>Grading Error:</t>
        </r>
        <r>
          <rPr>
            <sz val="9"/>
            <color indexed="81"/>
            <rFont val="Tahoma"/>
            <charset val="1"/>
          </rPr>
          <t xml:space="preserve">
Step 4: In the All Locations worksheet, the formula in cell G5 should contain a mixed reference to cell F5 in the Support_EX19_CS5-8a_2020.xlsx workbook, with a relative reference to the row number.</t>
        </r>
      </text>
    </comment>
    <comment ref="G6" authorId="0">
      <text>
        <r>
          <rPr>
            <b/>
            <sz val="9"/>
            <color indexed="81"/>
            <rFont val="Tahoma"/>
            <charset val="1"/>
          </rPr>
          <t>Grading Error:</t>
        </r>
        <r>
          <rPr>
            <sz val="9"/>
            <color indexed="81"/>
            <rFont val="Tahoma"/>
            <charset val="1"/>
          </rPr>
          <t xml:space="preserve">
Step 4: In the All Locations worksheet, cell G5 contains an incorrect formula.</t>
        </r>
      </text>
    </comment>
    <comment ref="G7" authorId="0">
      <text>
        <r>
          <rPr>
            <b/>
            <sz val="9"/>
            <color indexed="81"/>
            <rFont val="Tahoma"/>
            <charset val="1"/>
          </rPr>
          <t>Grading Error:</t>
        </r>
        <r>
          <rPr>
            <sz val="9"/>
            <color indexed="81"/>
            <rFont val="Tahoma"/>
            <charset val="1"/>
          </rPr>
          <t xml:space="preserve">
Step 4: In the All Locations worksheet, cell G5 contains an incorrect formula.</t>
        </r>
      </text>
    </comment>
    <comment ref="G8" authorId="0">
      <text>
        <r>
          <rPr>
            <b/>
            <sz val="9"/>
            <color indexed="81"/>
            <rFont val="Tahoma"/>
            <charset val="1"/>
          </rPr>
          <t>Grading Error:</t>
        </r>
        <r>
          <rPr>
            <sz val="9"/>
            <color indexed="81"/>
            <rFont val="Tahoma"/>
            <charset val="1"/>
          </rPr>
          <t xml:space="preserve">
Step 4: In the All Locations worksheet, cell G5 contains an incorrect formula.</t>
        </r>
      </text>
    </comment>
  </commentList>
</comments>
</file>

<file path=xl/comments2.xml><?xml version="1.0" encoding="utf-8"?>
<comments xmlns="http://schemas.openxmlformats.org/spreadsheetml/2006/main">
  <authors>
    <author>Grading Engine</author>
  </authors>
  <commentList>
    <comment ref="A14" authorId="0">
      <text>
        <r>
          <rPr>
            <b/>
            <sz val="9"/>
            <color indexed="81"/>
            <rFont val="Tahoma"/>
            <charset val="1"/>
          </rPr>
          <t>Grading Error:</t>
        </r>
        <r>
          <rPr>
            <sz val="9"/>
            <color indexed="81"/>
            <rFont val="Tahoma"/>
            <charset val="1"/>
          </rPr>
          <t xml:space="preserve">
Step 20: In the Suppliers worksheet, the Solver model should be saved in the range A14:A21.</t>
        </r>
      </text>
    </comment>
  </commentList>
</comments>
</file>

<file path=xl/comments3.xml><?xml version="1.0" encoding="utf-8"?>
<comments xmlns="http://schemas.openxmlformats.org/spreadsheetml/2006/main">
  <authors>
    <author>Grading Engine</author>
  </authors>
  <commentList>
    <comment ref="B15" authorId="0">
      <text>
        <r>
          <rPr>
            <b/>
            <sz val="9"/>
            <color indexed="81"/>
            <rFont val="Tahoma"/>
            <charset val="1"/>
          </rPr>
          <t>Grading Error:</t>
        </r>
        <r>
          <rPr>
            <sz val="9"/>
            <color indexed="81"/>
            <rFont val="Tahoma"/>
            <charset val="1"/>
          </rPr>
          <t xml:space="preserve">
Step 21: The Answer Report 1 worksheet should contain an Answer report.</t>
        </r>
      </text>
    </comment>
  </commentList>
</comments>
</file>

<file path=xl/comments4.xml><?xml version="1.0" encoding="utf-8"?>
<comments xmlns="http://schemas.openxmlformats.org/spreadsheetml/2006/main">
  <authors>
    <author>Grading Engine</author>
  </authors>
  <commentList>
    <comment ref="G3" authorId="0">
      <text>
        <r>
          <rPr>
            <b/>
            <sz val="9"/>
            <color indexed="81"/>
            <rFont val="Tahoma"/>
            <charset val="1"/>
          </rPr>
          <t>Grading Error:</t>
        </r>
        <r>
          <rPr>
            <sz val="9"/>
            <color indexed="81"/>
            <rFont val="Tahoma"/>
            <charset val="1"/>
          </rPr>
          <t xml:space="preserve">
Step 22: The Scenario Summary worksheet should contain a scenario using the range B17:F17 in the Product Mix worksheet as the result cells.</t>
        </r>
      </text>
    </comment>
  </commentList>
</comments>
</file>

<file path=xl/comments5.xml><?xml version="1.0" encoding="utf-8"?>
<comments xmlns="http://schemas.openxmlformats.org/spreadsheetml/2006/main">
  <authors>
    <author>Grading Engine</author>
  </authors>
  <commentList>
    <comment ref="A1" authorId="0">
      <text>
        <r>
          <rPr>
            <b/>
            <sz val="9"/>
            <color indexed="81"/>
            <rFont val="Tahoma"/>
            <charset val="1"/>
          </rPr>
          <t>Grading Error:</t>
        </r>
        <r>
          <rPr>
            <sz val="9"/>
            <color indexed="81"/>
            <rFont val="Tahoma"/>
            <charset val="1"/>
          </rPr>
          <t xml:space="preserve">
Step 23: In the Scenario PivotTable worksheet, the PivotTable should not contain the Filter field.</t>
        </r>
      </text>
    </comment>
  </commentList>
</comments>
</file>

<file path=xl/sharedStrings.xml><?xml version="1.0" encoding="utf-8"?>
<sst xmlns="http://schemas.openxmlformats.org/spreadsheetml/2006/main" count="590" uniqueCount="340">
  <si>
    <t>Author:</t>
  </si>
  <si>
    <t>Marita Ebrilian</t>
  </si>
  <si>
    <t>Note: Do not edit this sheet. If your name does not appear in cell B6, please download a new copy of the file from the SAM website.</t>
  </si>
  <si>
    <t>NewSight Consulting</t>
  </si>
  <si>
    <t>ANALYZE DATA WITH TABLES AND WHAT-IF TOOLS</t>
  </si>
  <si>
    <t>Type</t>
  </si>
  <si>
    <t>Q1</t>
  </si>
  <si>
    <t>Q2</t>
  </si>
  <si>
    <t>Q3</t>
  </si>
  <si>
    <t>Q4</t>
  </si>
  <si>
    <t>Total</t>
  </si>
  <si>
    <t>Mini</t>
  </si>
  <si>
    <t>Voice-activated</t>
  </si>
  <si>
    <t>Waterproof</t>
  </si>
  <si>
    <t>in $000</t>
  </si>
  <si>
    <t>Managers</t>
  </si>
  <si>
    <t>Country</t>
  </si>
  <si>
    <t>Name</t>
  </si>
  <si>
    <t>Location</t>
  </si>
  <si>
    <t>Email Address</t>
  </si>
  <si>
    <t>U.S.</t>
  </si>
  <si>
    <t>Canada</t>
  </si>
  <si>
    <t>Mexico</t>
  </si>
  <si>
    <t>Management Details</t>
  </si>
  <si>
    <t>2020 Total</t>
  </si>
  <si>
    <t>Todd Fenton</t>
  </si>
  <si>
    <t>Natalie Pierre</t>
  </si>
  <si>
    <t>Vicente Medina</t>
  </si>
  <si>
    <t>Windsor</t>
  </si>
  <si>
    <t>Knoxville</t>
  </si>
  <si>
    <t>Juarez</t>
  </si>
  <si>
    <t>tfenton@example.com</t>
  </si>
  <si>
    <t>npierre@example.com</t>
  </si>
  <si>
    <t>vmedina@example.com</t>
  </si>
  <si>
    <t>Channel Type</t>
  </si>
  <si>
    <t>Product</t>
  </si>
  <si>
    <t>Amount</t>
  </si>
  <si>
    <t>2021 Sales: United States</t>
  </si>
  <si>
    <t>2021 Sales: Canada</t>
  </si>
  <si>
    <t>2021 Sales: Mexico</t>
  </si>
  <si>
    <t>2021 Sales: All Locations</t>
  </si>
  <si>
    <t>Date</t>
  </si>
  <si>
    <t>Promotion?</t>
  </si>
  <si>
    <t>DIG website</t>
  </si>
  <si>
    <t>Other website</t>
  </si>
  <si>
    <t>Store</t>
  </si>
  <si>
    <t>DW-1033</t>
  </si>
  <si>
    <t>Mini 2</t>
  </si>
  <si>
    <t>Voice XP</t>
  </si>
  <si>
    <t>OW-1041</t>
  </si>
  <si>
    <t>DW-1039</t>
  </si>
  <si>
    <t>Mini 1</t>
  </si>
  <si>
    <t>ST-1134</t>
  </si>
  <si>
    <t>DW-1040</t>
  </si>
  <si>
    <t>Voice XP10</t>
  </si>
  <si>
    <t>OW-1047</t>
  </si>
  <si>
    <t>DW-1049</t>
  </si>
  <si>
    <t>ST-1142</t>
  </si>
  <si>
    <t>DW-1053</t>
  </si>
  <si>
    <t>OW-1102</t>
  </si>
  <si>
    <t>OW-1104</t>
  </si>
  <si>
    <t>OW-1108</t>
  </si>
  <si>
    <t>DW-1059</t>
  </si>
  <si>
    <t>Sale ID</t>
  </si>
  <si>
    <t>ST-1148</t>
  </si>
  <si>
    <t>OW-1123</t>
  </si>
  <si>
    <t>OW-1126</t>
  </si>
  <si>
    <t>OW-1130</t>
  </si>
  <si>
    <t>DW-1061</t>
  </si>
  <si>
    <t>OW-1132</t>
  </si>
  <si>
    <t>OW-1134</t>
  </si>
  <si>
    <t>OW-1139</t>
  </si>
  <si>
    <t>DW-1062</t>
  </si>
  <si>
    <t>ST-1151</t>
  </si>
  <si>
    <t>ST-1152</t>
  </si>
  <si>
    <t>OW-1141</t>
  </si>
  <si>
    <t>DW-1065</t>
  </si>
  <si>
    <t>OW-1144</t>
  </si>
  <si>
    <t>OW-1145</t>
  </si>
  <si>
    <t>OW-1148</t>
  </si>
  <si>
    <t>DW-1066</t>
  </si>
  <si>
    <t>OW-1150</t>
  </si>
  <si>
    <t>DW-1070</t>
  </si>
  <si>
    <t>DW-1071</t>
  </si>
  <si>
    <t>OW-1155</t>
  </si>
  <si>
    <t>ST-1153</t>
  </si>
  <si>
    <t>Product Details</t>
  </si>
  <si>
    <t>Product ID</t>
  </si>
  <si>
    <t>Color</t>
  </si>
  <si>
    <t>No. of Speakers</t>
  </si>
  <si>
    <t>Retail Price</t>
  </si>
  <si>
    <t>M2016</t>
  </si>
  <si>
    <t>Black</t>
  </si>
  <si>
    <t>M2018</t>
  </si>
  <si>
    <t>Silver</t>
  </si>
  <si>
    <t>M2020</t>
  </si>
  <si>
    <t>White</t>
  </si>
  <si>
    <t>M2205</t>
  </si>
  <si>
    <t>M2210</t>
  </si>
  <si>
    <t>M2215</t>
  </si>
  <si>
    <t>Voice XP 10</t>
  </si>
  <si>
    <t>V3010</t>
  </si>
  <si>
    <t>V3012</t>
  </si>
  <si>
    <t>V3220</t>
  </si>
  <si>
    <t>V3225</t>
  </si>
  <si>
    <t>W4150</t>
  </si>
  <si>
    <t>W4155</t>
  </si>
  <si>
    <t>Monthly Sales: January 2022</t>
  </si>
  <si>
    <t>Performance</t>
  </si>
  <si>
    <t>Revenue Amts</t>
  </si>
  <si>
    <t>Poor</t>
  </si>
  <si>
    <t>Rating</t>
  </si>
  <si>
    <t>Good</t>
  </si>
  <si>
    <t>Fair</t>
  </si>
  <si>
    <t>Very good</t>
  </si>
  <si>
    <t>Fantastic</t>
  </si>
  <si>
    <t>Virtual Assistant Suppliers</t>
  </si>
  <si>
    <t>Jenji Manufacturing</t>
  </si>
  <si>
    <t>AS&amp;P Electronics</t>
  </si>
  <si>
    <t>Hancock Global</t>
  </si>
  <si>
    <t>Units Produced</t>
  </si>
  <si>
    <t>Fixed costs</t>
  </si>
  <si>
    <t>Variable costs</t>
  </si>
  <si>
    <t>Fixed costs per unit</t>
  </si>
  <si>
    <t>Variable cost per unit</t>
  </si>
  <si>
    <t>Total costs</t>
  </si>
  <si>
    <t>Minimum total cost model</t>
  </si>
  <si>
    <t>Revenue</t>
  </si>
  <si>
    <t>Units sold</t>
  </si>
  <si>
    <t>Price per unit</t>
  </si>
  <si>
    <t>Total sales</t>
  </si>
  <si>
    <t>Cost of goods sold</t>
  </si>
  <si>
    <t>Units manufactured</t>
  </si>
  <si>
    <t>Total profit</t>
  </si>
  <si>
    <t>Profit per unit sold</t>
  </si>
  <si>
    <t>New Product: Virtual Assistant</t>
  </si>
  <si>
    <t>Sales</t>
  </si>
  <si>
    <t>Expenses</t>
  </si>
  <si>
    <t>Variable expenses</t>
  </si>
  <si>
    <t>Total variable costs</t>
  </si>
  <si>
    <t>Fixed Expenses</t>
  </si>
  <si>
    <t>Total fixed cost</t>
  </si>
  <si>
    <t>Total expenses</t>
  </si>
  <si>
    <t>Total expense per unit sold</t>
  </si>
  <si>
    <t>Profit</t>
  </si>
  <si>
    <t>Gross profit</t>
  </si>
  <si>
    <t>Virtual Assistant: Gross Profit Analysis</t>
  </si>
  <si>
    <t>`</t>
  </si>
  <si>
    <r>
      <rPr>
        <b/>
        <sz val="10"/>
        <color theme="0"/>
        <rFont val="Century Gothic"/>
        <family val="2"/>
      </rPr>
      <t>New Perspectives Excel 2019</t>
    </r>
    <r>
      <rPr>
        <sz val="10"/>
        <color theme="0"/>
        <rFont val="Century Gothic"/>
        <family val="2"/>
      </rPr>
      <t xml:space="preserve"> | Modules 5-8: SAM Capstone Project 1a</t>
    </r>
  </si>
  <si>
    <t>Grand Total</t>
  </si>
  <si>
    <t>Row Labels</t>
  </si>
  <si>
    <t>Channel</t>
  </si>
  <si>
    <t>Mini1_Price</t>
  </si>
  <si>
    <t>Mini2_Price</t>
  </si>
  <si>
    <t>VoiceXP_Price</t>
  </si>
  <si>
    <t>VoiceXP10_Price</t>
  </si>
  <si>
    <t>Waterproof_Price</t>
  </si>
  <si>
    <t>Mini1_Fixed_Costs</t>
  </si>
  <si>
    <t>Mini2_Fixed_Costs</t>
  </si>
  <si>
    <t>VoiceXP_Fixed_Costs</t>
  </si>
  <si>
    <t>VoiceXP10_Fixed_Costs</t>
  </si>
  <si>
    <t>Waterproof_Fixed_Costs</t>
  </si>
  <si>
    <t>Mini1_Variable_Cost</t>
  </si>
  <si>
    <t>Mini2_Variable_Cost</t>
  </si>
  <si>
    <t>VoiceXP_Variable_Cost</t>
  </si>
  <si>
    <t>VoiceXP10_Variable_Cost</t>
  </si>
  <si>
    <t>Waterproof_Variable_Cost</t>
  </si>
  <si>
    <t>Mini1_Profit</t>
  </si>
  <si>
    <t>Mini2_Profit</t>
  </si>
  <si>
    <t>VoiceXP_Profit</t>
  </si>
  <si>
    <t>VoiceXP10_Profit</t>
  </si>
  <si>
    <t>Waterproof_Profit</t>
  </si>
  <si>
    <t>Current</t>
  </si>
  <si>
    <t>Created by Your Name on 11/11/2018</t>
  </si>
  <si>
    <t>Raise Prices</t>
  </si>
  <si>
    <t>Reduced Cost</t>
  </si>
  <si>
    <t>Created by Marita Ebrilian on 4/22/2020</t>
  </si>
  <si>
    <t>Scenario Summary</t>
  </si>
  <si>
    <t>Changing Cells:</t>
  </si>
  <si>
    <t>Current Values:</t>
  </si>
  <si>
    <t>Result Cells:</t>
  </si>
  <si>
    <t>Notes:  Current Values column represents values of changing cells at</t>
  </si>
  <si>
    <t>time Scenario Summary Report was created.  Changing cells for each</t>
  </si>
  <si>
    <t>scenario are highlighted in gray.</t>
  </si>
  <si>
    <t>$B$6:$F$6,$B$11:$F$12 by</t>
  </si>
  <si>
    <t>(All)</t>
  </si>
  <si>
    <t>Sales (000s)</t>
  </si>
  <si>
    <t>Microsoft Excel 16.0 Answer Report</t>
  </si>
  <si>
    <t>Worksheet: [NP_EX19_CS5-8a_MaritaEbrilian_2.xlsx]Suppliers</t>
  </si>
  <si>
    <t>Report Created: 4/24/2020 1:07:32 AM</t>
  </si>
  <si>
    <t>Result: Solver found a solution.  All Constraints and optimality conditions are satisfied.</t>
  </si>
  <si>
    <t>Solver Engine</t>
  </si>
  <si>
    <t>Engine: GRG Nonlinear</t>
  </si>
  <si>
    <t>Solution Time: 0.032 Seconds.</t>
  </si>
  <si>
    <t>Iterations: 0 Subproblems: 0</t>
  </si>
  <si>
    <t>Solver Options</t>
  </si>
  <si>
    <t>Max Time Unlimited,  Iterations Unlimited, Precision 0.000001</t>
  </si>
  <si>
    <t xml:space="preserve"> Convergence 0.0001, Population Size 100, Random Seed 0, Derivatives Central</t>
  </si>
  <si>
    <t>Max Subproblems Unlimited, Max Integer Sols Unlimited, Integer Tolerance 1%, Assume NonNegative</t>
  </si>
  <si>
    <t>Objective Cell (Min)</t>
  </si>
  <si>
    <t>NONE</t>
  </si>
  <si>
    <t>Variable Cells</t>
  </si>
  <si>
    <t>Cell</t>
  </si>
  <si>
    <t>Original Value</t>
  </si>
  <si>
    <t>Final Value</t>
  </si>
  <si>
    <t>Integer</t>
  </si>
  <si>
    <t>Constraints</t>
  </si>
  <si>
    <t>Cell Value</t>
  </si>
  <si>
    <t>Formula</t>
  </si>
  <si>
    <t>Status</t>
  </si>
  <si>
    <t>Slack</t>
  </si>
  <si>
    <t>$B$5</t>
  </si>
  <si>
    <t>Units Produced Jenji Manufacturing</t>
  </si>
  <si>
    <t>$C$5</t>
  </si>
  <si>
    <t>Units Produced AS&amp;P Electronics</t>
  </si>
  <si>
    <t>$D$5</t>
  </si>
  <si>
    <t>Units Produced Hancock Global</t>
  </si>
  <si>
    <t>$E$10</t>
  </si>
  <si>
    <t>Total costs Total</t>
  </si>
  <si>
    <t>$E$10&lt;=925000</t>
  </si>
  <si>
    <t>Not Binding</t>
  </si>
  <si>
    <t>$E$5</t>
  </si>
  <si>
    <t>Units Produced Total</t>
  </si>
  <si>
    <t>$E$5&gt;=11000</t>
  </si>
  <si>
    <t>Binding</t>
  </si>
  <si>
    <t>$B$5&lt;=4000</t>
  </si>
  <si>
    <t>$C$5&lt;=4000</t>
  </si>
  <si>
    <t>$D$5&lt;=4000</t>
  </si>
  <si>
    <t>$B$5:$D$5=Integer</t>
  </si>
  <si>
    <t/>
  </si>
  <si>
    <t>Marita Ebrilian</t>
  </si>
  <si>
    <t>New Perspectives Excel 2019 | Modules 5-8: SAM Capstone Project 1a</t>
  </si>
  <si>
    <r>
      <rPr>
        <sz val="11"/>
        <color rgb="FF4B4C4C"/>
        <rFont val="Century Gothic"/>
        <family val="2"/>
      </rPr>
      <t xml:space="preserve">SUBMISSION #2 | SCORE IS: </t>
    </r>
    <r>
      <rPr>
        <b/>
        <sz val="11"/>
        <color rgb="FF4B4C4C"/>
        <rFont val="Century Gothic"/>
        <family val="2"/>
      </rPr>
      <t>8</t>
    </r>
    <r>
      <rPr>
        <sz val="11"/>
        <color rgb="FF4B4C4C"/>
        <rFont val="Century Gothic"/>
        <family val="2"/>
      </rPr>
      <t xml:space="preserve"> OUT OF </t>
    </r>
    <r>
      <rPr>
        <b/>
        <sz val="11"/>
        <color rgb="FF4B4C4C"/>
        <rFont val="Century Gothic"/>
        <family val="2"/>
      </rPr>
      <t>18</t>
    </r>
  </si>
  <si>
    <t>GE ver. 7.63</t>
  </si>
  <si>
    <t>1.</t>
  </si>
  <si>
    <r>
      <rPr>
        <sz val="11"/>
        <color rgb="FF000000"/>
        <rFont val="Century Gothic"/>
      </rPr>
      <t xml:space="preserve">Benicio Cortez is a financial consultant with NewSight Consulting in Denver, Colorado. He is working with DIG Technology, a company that sells five models of portable speakers to consumers in North America. In an Excel workbook, Benicio is analyzing the performance of each speaker model and projecting sales for a new product. He asks for your help in completing the analysis. </t>
    </r>
    <r>
      <rPr>
        <sz val="11"/>
        <color rgb="FF000000"/>
        <rFont val="Century Gothic"/>
      </rPr>
      <t xml:space="preserve">
</t>
    </r>
    <r>
      <rPr>
        <sz val="11"/>
        <color rgb="FF000000"/>
        <rFont val="Century Gothic"/>
      </rPr>
      <t xml:space="preserve">Go to the </t>
    </r>
    <r>
      <rPr>
        <i/>
        <sz val="11"/>
        <color rgb="FF000000"/>
        <rFont val="Century Gothic"/>
      </rPr>
      <t xml:space="preserve">U.S.</t>
    </r>
    <r>
      <rPr>
        <sz val="11"/>
        <color rgb="FF000000"/>
        <rFont val="Century Gothic"/>
      </rPr>
      <t xml:space="preserve"> worksheet. Benicio has received annual sales worksheets from the main offices in the three countries where DIG Technology sells products: the United States, Canada, and Mexico. The worksheets for the countries have a similar structure. Complete the worksheets as follows:</t>
    </r>
    <r>
      <rPr>
        <sz val="11"/>
        <color rgb="FF000000"/>
        <rFont val="Century Gothic"/>
      </rPr>
      <t xml:space="preserve">
</t>
    </r>
    <r>
      <rPr>
        <sz val="11"/>
        <color rgb="FF000000"/>
        <rFont val="Century Gothic"/>
      </rPr>
      <t xml:space="preserve">a. Group the </t>
    </r>
    <r>
      <rPr>
        <i/>
        <sz val="11"/>
        <color rgb="FF000000"/>
        <rFont val="Century Gothic"/>
      </rPr>
      <t xml:space="preserve">U.S.</t>
    </r>
    <r>
      <rPr>
        <sz val="11"/>
        <color rgb="FF000000"/>
        <rFont val="Century Gothic"/>
      </rPr>
      <t xml:space="preserve">, </t>
    </r>
    <r>
      <rPr>
        <i/>
        <sz val="11"/>
        <color rgb="FF000000"/>
        <rFont val="Century Gothic"/>
      </rPr>
      <t xml:space="preserve">Canada</t>
    </r>
    <r>
      <rPr>
        <sz val="11"/>
        <color rgb="FF000000"/>
        <rFont val="Century Gothic"/>
      </rPr>
      <t xml:space="preserve">, and </t>
    </r>
    <r>
      <rPr>
        <i/>
        <sz val="11"/>
        <color rgb="FF000000"/>
        <rFont val="Century Gothic"/>
      </rPr>
      <t xml:space="preserve">Mexico</t>
    </r>
    <r>
      <rPr>
        <sz val="11"/>
        <color rgb="FF000000"/>
        <rFont val="Century Gothic"/>
      </rPr>
      <t xml:space="preserve"> worksheets. </t>
    </r>
    <r>
      <rPr>
        <sz val="11"/>
        <color rgb="FF000000"/>
        <rFont val="Century Gothic"/>
      </rPr>
      <t xml:space="preserve">
</t>
    </r>
    <r>
      <rPr>
        <sz val="11"/>
        <color rgb="FF000000"/>
        <rFont val="Century Gothic"/>
      </rPr>
      <t xml:space="preserve">b. In cell F5, insert a formula using the </t>
    </r>
    <r>
      <rPr>
        <b/>
        <sz val="11"/>
        <color rgb="FF000000"/>
        <rFont val="Century Gothic"/>
      </rPr>
      <t xml:space="preserve">SUM</t>
    </r>
    <r>
      <rPr>
        <sz val="11"/>
        <color rgb="FF000000"/>
        <rFont val="Century Gothic"/>
      </rPr>
      <t xml:space="preserve"> function that totals the Mini sales amounts for Quarters 1–4 (range </t>
    </r>
    <r>
      <rPr>
        <b/>
        <sz val="11"/>
        <color rgb="FF000000"/>
        <rFont val="Century Gothic"/>
      </rPr>
      <t xml:space="preserve">B5:E5</t>
    </r>
    <r>
      <rPr>
        <sz val="11"/>
        <color rgb="FF000000"/>
        <rFont val="Century Gothic"/>
      </rPr>
      <t xml:space="preserve">).</t>
    </r>
    <r>
      <rPr>
        <sz val="11"/>
        <color rgb="FF000000"/>
        <rFont val="Century Gothic"/>
      </rPr>
      <t xml:space="preserve">
</t>
    </r>
    <r>
      <rPr>
        <sz val="11"/>
        <color rgb="FF000000"/>
        <rFont val="Century Gothic"/>
      </rPr>
      <t xml:space="preserve">c. Fill the range F6:F7 with the formula in cell F5 to display the totals for the other types of portable speakers.</t>
    </r>
    <r>
      <rPr>
        <sz val="11"/>
        <color rgb="FF000000"/>
        <rFont val="Century Gothic"/>
      </rPr>
      <t xml:space="preserve">
</t>
    </r>
    <r>
      <rPr>
        <sz val="11"/>
        <color rgb="FF000000"/>
        <rFont val="Century Gothic"/>
      </rPr>
      <t xml:space="preserve">d. Ungroup the worksheets and then check to confirm that all three worksheets reflect the changes you made in this step.</t>
    </r>
  </si>
  <si>
    <t>0/0</t>
  </si>
  <si>
    <t>Create a formula using a function.</t>
  </si>
  <si>
    <t>Copy a formula into a range.</t>
  </si>
  <si>
    <t>Create a formula using a function.</t>
  </si>
  <si>
    <t>Create a formula using a function.</t>
  </si>
  <si>
    <t>Copy a formula into a range.</t>
  </si>
  <si>
    <t>Copy a formula into a range.</t>
  </si>
  <si>
    <t>2.</t>
  </si>
  <si>
    <r>
      <rPr>
        <sz val="11"/>
        <color rgb="FF000000"/>
        <rFont val="Century Gothic"/>
      </rPr>
      <t xml:space="preserve">Go to the </t>
    </r>
    <r>
      <rPr>
        <i/>
        <sz val="11"/>
        <color rgb="FF000000"/>
        <rFont val="Century Gothic"/>
      </rPr>
      <t xml:space="preserve">All Locations</t>
    </r>
    <r>
      <rPr>
        <sz val="11"/>
        <color rgb="FF000000"/>
        <rFont val="Century Gothic"/>
      </rPr>
      <t xml:space="preserve"> worksheet, where Benicio wants to summarize the quarterly and annual totals from the three locations for each type of product. </t>
    </r>
    <r>
      <rPr>
        <sz val="11"/>
        <color rgb="FF000000"/>
        <rFont val="Century Gothic"/>
      </rPr>
      <t xml:space="preserve">
</t>
    </r>
    <r>
      <rPr>
        <sz val="11"/>
        <color rgb="FF000000"/>
        <rFont val="Century Gothic"/>
      </rPr>
      <t xml:space="preserve">Consolidate the sales data from the three locations as follows:</t>
    </r>
    <r>
      <rPr>
        <sz val="11"/>
        <color rgb="FF000000"/>
        <rFont val="Century Gothic"/>
      </rPr>
      <t xml:space="preserve">
</t>
    </r>
    <r>
      <rPr>
        <sz val="11"/>
        <color rgb="FF000000"/>
        <rFont val="Century Gothic"/>
      </rPr>
      <t xml:space="preserve">a. In cell B5, enter a formula using the </t>
    </r>
    <r>
      <rPr>
        <b/>
        <sz val="11"/>
        <color rgb="FF000000"/>
        <rFont val="Century Gothic"/>
      </rPr>
      <t xml:space="preserve">SUM</t>
    </r>
    <r>
      <rPr>
        <sz val="11"/>
        <color rgb="FF000000"/>
        <rFont val="Century Gothic"/>
      </rPr>
      <t xml:space="preserve"> function and 3-D references that totals the Mini sales values (cell </t>
    </r>
    <r>
      <rPr>
        <b/>
        <sz val="11"/>
        <color rgb="FF000000"/>
        <rFont val="Century Gothic"/>
      </rPr>
      <t xml:space="preserve">B5</t>
    </r>
    <r>
      <rPr>
        <sz val="11"/>
        <color rgb="FF000000"/>
        <rFont val="Century Gothic"/>
      </rPr>
      <t xml:space="preserve">) in Quarter 1 from the </t>
    </r>
    <r>
      <rPr>
        <i/>
        <sz val="11"/>
        <color rgb="FF000000"/>
        <rFont val="Century Gothic"/>
      </rPr>
      <t xml:space="preserve">U.S.</t>
    </r>
    <r>
      <rPr>
        <sz val="11"/>
        <color rgb="FF000000"/>
        <rFont val="Century Gothic"/>
      </rPr>
      <t xml:space="preserve">, </t>
    </r>
    <r>
      <rPr>
        <i/>
        <sz val="11"/>
        <color rgb="FF000000"/>
        <rFont val="Century Gothic"/>
      </rPr>
      <t xml:space="preserve">Canada</t>
    </r>
    <r>
      <rPr>
        <sz val="11"/>
        <color rgb="FF000000"/>
        <rFont val="Century Gothic"/>
      </rPr>
      <t xml:space="preserve">, and </t>
    </r>
    <r>
      <rPr>
        <i/>
        <sz val="11"/>
        <color rgb="FF000000"/>
        <rFont val="Century Gothic"/>
      </rPr>
      <t xml:space="preserve">Mexico </t>
    </r>
    <r>
      <rPr>
        <sz val="11"/>
        <color rgb="FF000000"/>
        <rFont val="Century Gothic"/>
      </rPr>
      <t xml:space="preserve">worksheets.</t>
    </r>
    <r>
      <rPr>
        <sz val="11"/>
        <color rgb="FF000000"/>
        <rFont val="Century Gothic"/>
      </rPr>
      <t xml:space="preserve">
</t>
    </r>
    <r>
      <rPr>
        <sz val="11"/>
        <color rgb="FF000000"/>
        <rFont val="Century Gothic"/>
      </rPr>
      <t xml:space="preserve">b. Fill the range C5:E5 with the formula in cell B5 to total the Mini sales for Quarters 2–4.</t>
    </r>
    <r>
      <rPr>
        <sz val="11"/>
        <color rgb="FF000000"/>
        <rFont val="Century Gothic"/>
      </rPr>
      <t xml:space="preserve">
</t>
    </r>
    <r>
      <rPr>
        <sz val="11"/>
        <color rgb="FF000000"/>
        <rFont val="Century Gothic"/>
      </rPr>
      <t xml:space="preserve">c. Fill the range B6:E7 with the formulas in the range B5:E5 to total the sales for the other products in Quarters 1–4.</t>
    </r>
  </si>
  <si>
    <t>0/0</t>
  </si>
  <si>
    <t>Create a formula using a function.</t>
  </si>
  <si>
    <t>Copy a formula into a range.</t>
  </si>
  <si>
    <t>Copy a formula into a range.</t>
  </si>
  <si>
    <t>3.</t>
  </si>
  <si>
    <r>
      <rPr>
        <sz val="11"/>
        <color rgb="FF000000"/>
        <rFont val="Century Gothic"/>
      </rPr>
      <t xml:space="preserve">Benicio started to define names for cells and ranges in the </t>
    </r>
    <r>
      <rPr>
        <i/>
        <sz val="11"/>
        <color rgb="FF000000"/>
        <rFont val="Century Gothic"/>
      </rPr>
      <t xml:space="preserve">All Locations</t>
    </r>
    <r>
      <rPr>
        <sz val="11"/>
        <color rgb="FF000000"/>
        <rFont val="Century Gothic"/>
      </rPr>
      <t xml:space="preserve"> worksheet to make it easy to identify the total sales for each product. He wants you to add a defined name for the Waterproof sales amounts and then find the total annual sales for each product.</t>
    </r>
    <r>
      <rPr>
        <sz val="11"/>
        <color rgb="FF000000"/>
        <rFont val="Century Gothic"/>
      </rPr>
      <t xml:space="preserve">
</t>
    </r>
    <r>
      <rPr>
        <sz val="11"/>
        <color rgb="FF000000"/>
        <rFont val="Century Gothic"/>
      </rPr>
      <t xml:space="preserve">Create and use defined names as follows:</t>
    </r>
    <r>
      <rPr>
        <sz val="11"/>
        <color rgb="FF000000"/>
        <rFont val="Century Gothic"/>
      </rPr>
      <t xml:space="preserve">
</t>
    </r>
    <r>
      <rPr>
        <sz val="11"/>
        <color rgb="FF000000"/>
        <rFont val="Century Gothic"/>
      </rPr>
      <t xml:space="preserve">a. Create a defined name for the Waterproof sales amounts (range B7:E7) using </t>
    </r>
    <r>
      <rPr>
        <b/>
        <sz val="11"/>
        <color rgb="FF000000"/>
        <rFont val="Century Gothic"/>
      </rPr>
      <t xml:space="preserve">Waterproof_Total</t>
    </r>
    <r>
      <rPr>
        <sz val="11"/>
        <color rgb="FF000000"/>
        <rFont val="Century Gothic"/>
      </rPr>
      <t xml:space="preserve"> as the name.</t>
    </r>
    <r>
      <rPr>
        <sz val="11"/>
        <color rgb="FF000000"/>
        <rFont val="Century Gothic"/>
      </rPr>
      <t xml:space="preserve">
</t>
    </r>
    <r>
      <rPr>
        <sz val="11"/>
        <color rgb="FF000000"/>
        <rFont val="Century Gothic"/>
      </rPr>
      <t xml:space="preserve">b. In cell F5, enter a formula using the </t>
    </r>
    <r>
      <rPr>
        <b/>
        <sz val="11"/>
        <color rgb="FF000000"/>
        <rFont val="Century Gothic"/>
      </rPr>
      <t xml:space="preserve">SUM</t>
    </r>
    <r>
      <rPr>
        <sz val="11"/>
        <color rgb="FF000000"/>
        <rFont val="Century Gothic"/>
      </rPr>
      <t xml:space="preserve"> function to display the total of the sales amounts in the </t>
    </r>
    <r>
      <rPr>
        <b/>
        <sz val="11"/>
        <color rgb="FF000000"/>
        <rFont val="Century Gothic"/>
      </rPr>
      <t xml:space="preserve">Mini_Total</t>
    </r>
    <r>
      <rPr>
        <sz val="11"/>
        <color rgb="FF000000"/>
        <rFont val="Century Gothic"/>
      </rPr>
      <t xml:space="preserve"> range.</t>
    </r>
    <r>
      <rPr>
        <sz val="11"/>
        <color rgb="FF000000"/>
        <rFont val="Century Gothic"/>
      </rPr>
      <t xml:space="preserve">
</t>
    </r>
    <r>
      <rPr>
        <sz val="11"/>
        <color rgb="FF000000"/>
        <rFont val="Century Gothic"/>
      </rPr>
      <t xml:space="preserve">c. In cell F6, enter a formula using the </t>
    </r>
    <r>
      <rPr>
        <b/>
        <sz val="11"/>
        <color rgb="FF000000"/>
        <rFont val="Century Gothic"/>
      </rPr>
      <t xml:space="preserve">SUM</t>
    </r>
    <r>
      <rPr>
        <sz val="11"/>
        <color rgb="FF000000"/>
        <rFont val="Century Gothic"/>
      </rPr>
      <t xml:space="preserve"> function to display the total of the sales amounts in the </t>
    </r>
    <r>
      <rPr>
        <b/>
        <sz val="11"/>
        <color rgb="FF000000"/>
        <rFont val="Century Gothic"/>
      </rPr>
      <t xml:space="preserve">Voice_Activated_Total</t>
    </r>
    <r>
      <rPr>
        <sz val="11"/>
        <color rgb="FF000000"/>
        <rFont val="Century Gothic"/>
      </rPr>
      <t xml:space="preserve"> range.</t>
    </r>
    <r>
      <rPr>
        <sz val="11"/>
        <color rgb="FF000000"/>
        <rFont val="Century Gothic"/>
      </rPr>
      <t xml:space="preserve">
</t>
    </r>
    <r>
      <rPr>
        <sz val="11"/>
        <color rgb="FF000000"/>
        <rFont val="Century Gothic"/>
      </rPr>
      <t xml:space="preserve">d. In cell F7, enter a formula using the </t>
    </r>
    <r>
      <rPr>
        <b/>
        <sz val="11"/>
        <color rgb="FF000000"/>
        <rFont val="Century Gothic"/>
      </rPr>
      <t xml:space="preserve">SUM</t>
    </r>
    <r>
      <rPr>
        <sz val="11"/>
        <color rgb="FF000000"/>
        <rFont val="Century Gothic"/>
      </rPr>
      <t xml:space="preserve"> function to display the total of the sales amounts in the </t>
    </r>
    <r>
      <rPr>
        <b/>
        <sz val="11"/>
        <color rgb="FF000000"/>
        <rFont val="Century Gothic"/>
      </rPr>
      <t xml:space="preserve">Waterproof_Total</t>
    </r>
    <r>
      <rPr>
        <sz val="11"/>
        <color rgb="FF000000"/>
        <rFont val="Century Gothic"/>
      </rPr>
      <t xml:space="preserve"> range.</t>
    </r>
  </si>
  <si>
    <t>0/0</t>
  </si>
  <si>
    <t>Create a formula using a function.</t>
  </si>
  <si>
    <t>Create a formula using a function.</t>
  </si>
  <si>
    <t>Create a formula using a function.</t>
  </si>
  <si>
    <t>Create a defined name for a range.</t>
  </si>
  <si>
    <t>4.</t>
  </si>
  <si>
    <r>
      <rPr>
        <sz val="11"/>
        <color rgb="FF000000"/>
        <rFont val="Century Gothic"/>
      </rPr>
      <t xml:space="preserve">Benicio wants to compare the sales of each product in 2021 with the sales in 2020. He has the 2020 sales data stored in a separate workbook. </t>
    </r>
    <r>
      <rPr>
        <sz val="11"/>
        <color rgb="FF000000"/>
        <rFont val="Century Gothic"/>
      </rPr>
      <t xml:space="preserve">
</t>
    </r>
    <r>
      <rPr>
        <sz val="11"/>
        <color rgb="FF000000"/>
        <rFont val="Century Gothic"/>
      </rPr>
      <t xml:space="preserve">Add the 2020 sales data to the </t>
    </r>
    <r>
      <rPr>
        <i/>
        <sz val="11"/>
        <color rgb="FF000000"/>
        <rFont val="Century Gothic"/>
      </rPr>
      <t xml:space="preserve">All Locations</t>
    </r>
    <r>
      <rPr>
        <sz val="11"/>
        <color rgb="FF000000"/>
        <rFont val="Century Gothic"/>
      </rPr>
      <t xml:space="preserve"> worksheet as follows:</t>
    </r>
    <r>
      <rPr>
        <sz val="11"/>
        <color rgb="FF000000"/>
        <rFont val="Century Gothic"/>
      </rPr>
      <t xml:space="preserve">
</t>
    </r>
    <r>
      <rPr>
        <sz val="11"/>
        <color rgb="FF000000"/>
        <rFont val="Century Gothic"/>
      </rPr>
      <t xml:space="preserve">a. Open the workbook </t>
    </r>
    <r>
      <rPr>
        <b/>
        <sz val="11"/>
        <color rgb="FF000000"/>
        <rFont val="Century Gothic"/>
      </rPr>
      <t xml:space="preserve">Support_EX19_CS5-8a_2020.xlsx</t>
    </r>
    <r>
      <rPr>
        <sz val="11"/>
        <color rgb="FF000000"/>
        <rFont val="Century Gothic"/>
      </rPr>
      <t xml:space="preserve">.</t>
    </r>
    <r>
      <rPr>
        <sz val="11"/>
        <color rgb="FF000000"/>
        <rFont val="Century Gothic"/>
      </rPr>
      <t xml:space="preserve">
</t>
    </r>
    <r>
      <rPr>
        <sz val="11"/>
        <color rgb="FF000000"/>
        <rFont val="Century Gothic"/>
      </rPr>
      <t xml:space="preserve">b. Return to the </t>
    </r>
    <r>
      <rPr>
        <i/>
        <sz val="11"/>
        <color rgb="FF000000"/>
        <rFont val="Century Gothic"/>
      </rPr>
      <t xml:space="preserve">All Locations</t>
    </r>
    <r>
      <rPr>
        <sz val="11"/>
        <color rgb="FF000000"/>
        <rFont val="Century Gothic"/>
      </rPr>
      <t xml:space="preserve"> worksheet in the original workbook. </t>
    </r>
    <r>
      <rPr>
        <sz val="11"/>
        <color rgb="FF000000"/>
        <rFont val="Century Gothic"/>
      </rPr>
      <t xml:space="preserve">
</t>
    </r>
    <r>
      <rPr>
        <sz val="11"/>
        <color rgb="FF000000"/>
        <rFont val="Century Gothic"/>
      </rPr>
      <t xml:space="preserve">c. In cell G5, enter a formula using an external reference to display the total sales of Mini products in 2020 (cell </t>
    </r>
    <r>
      <rPr>
        <b/>
        <sz val="11"/>
        <color rgb="FF000000"/>
        <rFont val="Century Gothic"/>
      </rPr>
      <t xml:space="preserve">F5</t>
    </r>
    <r>
      <rPr>
        <sz val="11"/>
        <color rgb="FF000000"/>
        <rFont val="Century Gothic"/>
      </rPr>
      <t xml:space="preserve">).</t>
    </r>
    <r>
      <rPr>
        <sz val="11"/>
        <color rgb="FF000000"/>
        <rFont val="Century Gothic"/>
      </rPr>
      <t xml:space="preserve">
</t>
    </r>
    <r>
      <rPr>
        <sz val="11"/>
        <color rgb="FF000000"/>
        <rFont val="Century Gothic"/>
      </rPr>
      <t xml:space="preserve">d. In the formula in cell G5, change the absolute reference to a mixed reference, with a relative reference to the row number.</t>
    </r>
    <r>
      <rPr>
        <sz val="11"/>
        <color rgb="FF000000"/>
        <rFont val="Century Gothic"/>
      </rPr>
      <t xml:space="preserve">
</t>
    </r>
    <r>
      <rPr>
        <sz val="11"/>
        <color rgb="FF000000"/>
        <rFont val="Century Gothic"/>
      </rPr>
      <t xml:space="preserve">e. Fill the range G6:G8 with the formula in cell G5, filling without formatting.</t>
    </r>
    <r>
      <rPr>
        <sz val="11"/>
        <color rgb="FF000000"/>
        <rFont val="Century Gothic"/>
      </rPr>
      <t xml:space="preserve">
</t>
    </r>
    <r>
      <rPr>
        <sz val="11"/>
        <color rgb="FF000000"/>
        <rFont val="Century Gothic"/>
      </rPr>
      <t xml:space="preserve">f. Close the workbook Support_EX19_CS5-8a_2020.xlsx.</t>
    </r>
  </si>
  <si>
    <t>0/0</t>
  </si>
  <si>
    <t>Create links to an external workbook.</t>
  </si>
  <si>
    <t>The workbook should contain a link to the workbook Support_EX19_CS5-8a_2020.xlsx.</t>
  </si>
  <si>
    <t>Create a formula using a function.</t>
  </si>
  <si>
    <t>In the All Locations worksheet, the formula in cell G5 should contain a mixed reference to cell F5 in the Support_EX19_CS5-8a_2020.xlsx workbook, with a relative reference to the row number.</t>
  </si>
  <si>
    <t>Copy a formula into a range.</t>
  </si>
  <si>
    <t>In the All Locations worksheet, cell G5 contains an incorrect formula.</t>
  </si>
  <si>
    <t>5.</t>
  </si>
  <si>
    <r>
      <rPr>
        <sz val="11"/>
        <color rgb="FF000000"/>
        <rFont val="Century Gothic"/>
      </rPr>
      <t xml:space="preserve">In the range B12:E12, Benicio wants to display a rating depending on the total sales for each quarter. He listed the rating criteria in the range A14:F15. For example, if total sales in Quarter 1 are between $5900 and $5999, the Performance rating is Good.</t>
    </r>
    <r>
      <rPr>
        <sz val="11"/>
        <color rgb="FF000000"/>
        <rFont val="Century Gothic"/>
      </rPr>
      <t xml:space="preserve">
</t>
    </r>
    <r>
      <rPr>
        <sz val="11"/>
        <color rgb="FF000000"/>
        <rFont val="Century Gothic"/>
      </rPr>
      <t xml:space="preserve">Enter the performance ratings as follows: </t>
    </r>
    <r>
      <rPr>
        <sz val="11"/>
        <color rgb="FF000000"/>
        <rFont val="Century Gothic"/>
      </rPr>
      <t xml:space="preserve">
</t>
    </r>
    <r>
      <rPr>
        <sz val="11"/>
        <color rgb="FF000000"/>
        <rFont val="Century Gothic"/>
      </rPr>
      <t xml:space="preserve">a. In cell B12, start to enter a formula using the </t>
    </r>
    <r>
      <rPr>
        <b/>
        <sz val="11"/>
        <color rgb="FF000000"/>
        <rFont val="Century Gothic"/>
      </rPr>
      <t xml:space="preserve">HLOOKUP</t>
    </r>
    <r>
      <rPr>
        <sz val="11"/>
        <color rgb="FF000000"/>
        <rFont val="Century Gothic"/>
      </rPr>
      <t xml:space="preserve"> function.</t>
    </r>
    <r>
      <rPr>
        <sz val="11"/>
        <color rgb="FF000000"/>
        <rFont val="Century Gothic"/>
      </rPr>
      <t xml:space="preserve">
</t>
    </r>
    <r>
      <rPr>
        <sz val="11"/>
        <color rgb="FF000000"/>
        <rFont val="Century Gothic"/>
      </rPr>
      <t xml:space="preserve">b. Use the Total Q1 sales (cell </t>
    </r>
    <r>
      <rPr>
        <b/>
        <sz val="11"/>
        <color rgb="FF000000"/>
        <rFont val="Century Gothic"/>
      </rPr>
      <t xml:space="preserve">B8</t>
    </r>
    <r>
      <rPr>
        <sz val="11"/>
        <color rgb="FF000000"/>
        <rFont val="Century Gothic"/>
      </rPr>
      <t xml:space="preserve">) as the value to look up.</t>
    </r>
    <r>
      <rPr>
        <sz val="11"/>
        <color rgb="FF000000"/>
        <rFont val="Century Gothic"/>
      </rPr>
      <t xml:space="preserve">
</t>
    </r>
    <r>
      <rPr>
        <sz val="11"/>
        <color rgb="FF000000"/>
        <rFont val="Century Gothic"/>
      </rPr>
      <t xml:space="preserve">c. Use the Revenue Amts and Rating information (range </t>
    </r>
    <r>
      <rPr>
        <b/>
        <sz val="11"/>
        <color rgb="FF000000"/>
        <rFont val="Century Gothic"/>
      </rPr>
      <t xml:space="preserve">$B$14:$F$15</t>
    </r>
    <r>
      <rPr>
        <sz val="11"/>
        <color rgb="FF000000"/>
        <rFont val="Century Gothic"/>
      </rPr>
      <t xml:space="preserve">) as the table containing the lookup data, using absolute references to specify the range.</t>
    </r>
    <r>
      <rPr>
        <sz val="11"/>
        <color rgb="FF000000"/>
        <rFont val="Century Gothic"/>
      </rPr>
      <t xml:space="preserve">
</t>
    </r>
    <r>
      <rPr>
        <sz val="11"/>
        <color rgb="FF000000"/>
        <rFont val="Century Gothic"/>
      </rPr>
      <t xml:space="preserve">d. Specify that row </t>
    </r>
    <r>
      <rPr>
        <b/>
        <sz val="11"/>
        <color rgb="FF000000"/>
        <rFont val="Century Gothic"/>
      </rPr>
      <t xml:space="preserve">2</t>
    </r>
    <r>
      <rPr>
        <sz val="11"/>
        <color rgb="FF000000"/>
        <rFont val="Century Gothic"/>
      </rPr>
      <t xml:space="preserve"> contains the value you want to return, which is the performance rating.</t>
    </r>
    <r>
      <rPr>
        <sz val="11"/>
        <color rgb="FF000000"/>
        <rFont val="Century Gothic"/>
      </rPr>
      <t xml:space="preserve">
</t>
    </r>
    <r>
      <rPr>
        <sz val="11"/>
        <color rgb="FF000000"/>
        <rFont val="Century Gothic"/>
      </rPr>
      <t xml:space="preserve">e. Specify an approximate match (</t>
    </r>
    <r>
      <rPr>
        <b/>
        <sz val="11"/>
        <color rgb="FF000000"/>
        <rFont val="Century Gothic"/>
      </rPr>
      <t xml:space="preserve">TRUE</t>
    </r>
    <r>
      <rPr>
        <sz val="11"/>
        <color rgb="FF000000"/>
        <rFont val="Century Gothic"/>
      </rPr>
      <t xml:space="preserve">) because the Revenue Amts represent ranges of values.</t>
    </r>
    <r>
      <rPr>
        <sz val="11"/>
        <color rgb="FF000000"/>
        <rFont val="Century Gothic"/>
      </rPr>
      <t xml:space="preserve">
</t>
    </r>
    <r>
      <rPr>
        <sz val="11"/>
        <color rgb="FF000000"/>
        <rFont val="Century Gothic"/>
      </rPr>
      <t xml:space="preserve">f. Fill the range C12:E12 with the formula in cell B12 to enter ratings for Quarters 2–4.</t>
    </r>
  </si>
  <si>
    <t>0/0</t>
  </si>
  <si>
    <t>Create a formula using a function.</t>
  </si>
  <si>
    <t>Copy a formula into a range.</t>
  </si>
  <si>
    <t>6.</t>
  </si>
  <si>
    <r>
      <rPr>
        <sz val="11"/>
        <color rgb="FF000000"/>
        <rFont val="Century Gothic"/>
      </rPr>
      <t xml:space="preserve">In the range I3:L7, Benicio listed information about the managers of the DIG Technology main offices in the U.S., Canada, and Mexico. He needs to add a link to the email address of the U.S. manager. </t>
    </r>
    <r>
      <rPr>
        <sz val="11"/>
        <color rgb="FF000000"/>
        <rFont val="Century Gothic"/>
      </rPr>
      <t xml:space="preserve">
</t>
    </r>
    <r>
      <rPr>
        <sz val="11"/>
        <color rgb="FF000000"/>
        <rFont val="Century Gothic"/>
      </rPr>
      <t xml:space="preserve">In cell L5, create a link to the </t>
    </r>
    <r>
      <rPr>
        <b/>
        <sz val="11"/>
        <color rgb="FF000000"/>
        <rFont val="Century Gothic"/>
      </rPr>
      <t xml:space="preserve">tfenton@example.com</t>
    </r>
    <r>
      <rPr>
        <sz val="11"/>
        <color rgb="FF000000"/>
        <rFont val="Century Gothic"/>
      </rPr>
      <t xml:space="preserve"> email address without changing the display text. </t>
    </r>
  </si>
  <si>
    <t>0/0</t>
  </si>
  <si>
    <t>Hyperlink to an email address.</t>
  </si>
  <si>
    <t>7.</t>
  </si>
  <si>
    <r>
      <rPr>
        <sz val="11"/>
        <color rgb="FF000000"/>
        <rFont val="Century Gothic"/>
      </rPr>
      <t xml:space="preserve">Benicio also wants to make it easy to access more detailed information about the managers, which he has stored in a Word document. </t>
    </r>
    <r>
      <rPr>
        <sz val="11"/>
        <color rgb="FF000000"/>
        <rFont val="Century Gothic"/>
      </rPr>
      <t xml:space="preserve">
</t>
    </r>
    <r>
      <rPr>
        <sz val="11"/>
        <color rgb="FF000000"/>
        <rFont val="Century Gothic"/>
      </rPr>
      <t xml:space="preserve">Create a link to a file as follows:</t>
    </r>
    <r>
      <rPr>
        <sz val="11"/>
        <color rgb="FF000000"/>
        <rFont val="Century Gothic"/>
      </rPr>
      <t xml:space="preserve">
</t>
    </r>
    <r>
      <rPr>
        <sz val="11"/>
        <color rgb="FF000000"/>
        <rFont val="Century Gothic"/>
      </rPr>
      <t xml:space="preserve">a. In cell I9, create a link to the Word document </t>
    </r>
    <r>
      <rPr>
        <b/>
        <sz val="11"/>
        <color rgb="FF000000"/>
        <rFont val="Century Gothic"/>
      </rPr>
      <t xml:space="preserve">Support_EX19_CS5-8a_Management.docx</t>
    </r>
    <r>
      <rPr>
        <sz val="11"/>
        <color rgb="FF000000"/>
        <rFont val="Century Gothic"/>
      </rPr>
      <t xml:space="preserve">. </t>
    </r>
    <r>
      <rPr>
        <sz val="11"/>
        <color rgb="FF000000"/>
        <rFont val="Century Gothic"/>
      </rPr>
      <t xml:space="preserve">
</t>
    </r>
    <r>
      <rPr>
        <sz val="11"/>
        <color rgb="FF000000"/>
        <rFont val="Century Gothic"/>
      </rPr>
      <t xml:space="preserve">b. Use </t>
    </r>
    <r>
      <rPr>
        <b/>
        <sz val="11"/>
        <color rgb="FF000000"/>
        <rFont val="Century Gothic"/>
      </rPr>
      <t xml:space="preserve">Management Details</t>
    </r>
    <r>
      <rPr>
        <sz val="11"/>
        <color rgb="FF000000"/>
        <rFont val="Century Gothic"/>
      </rPr>
      <t xml:space="preserve"> as the text to display.</t>
    </r>
    <r>
      <rPr>
        <sz val="11"/>
        <color rgb="FF000000"/>
        <rFont val="Century Gothic"/>
      </rPr>
      <t xml:space="preserve">
</t>
    </r>
    <r>
      <rPr>
        <sz val="11"/>
        <color rgb="FF000000"/>
        <rFont val="Century Gothic"/>
      </rPr>
      <t xml:space="preserve">c. Use </t>
    </r>
    <r>
      <rPr>
        <b/>
        <sz val="11"/>
        <color rgb="FF000000"/>
        <rFont val="Century Gothic"/>
      </rPr>
      <t xml:space="preserve">Access manager details</t>
    </r>
    <r>
      <rPr>
        <sz val="11"/>
        <color rgb="FF000000"/>
        <rFont val="Century Gothic"/>
      </rPr>
      <t xml:space="preserve"> as the ScreenTip text.</t>
    </r>
  </si>
  <si>
    <t>1/1</t>
  </si>
  <si>
    <t>Set the ScreenTip for a hyperlink.</t>
  </si>
  <si>
    <t>Format text as a hyperlink.</t>
  </si>
  <si>
    <t>8.</t>
  </si>
  <si>
    <r>
      <rPr>
        <sz val="11"/>
        <color rgb="FF000000"/>
        <rFont val="Century Gothic"/>
      </rPr>
      <t xml:space="preserve">Go to the </t>
    </r>
    <r>
      <rPr>
        <i/>
        <sz val="11"/>
        <color rgb="FF000000"/>
        <rFont val="Century Gothic"/>
      </rPr>
      <t xml:space="preserve">Current Sales</t>
    </r>
    <r>
      <rPr>
        <sz val="11"/>
        <color rgb="FF000000"/>
        <rFont val="Century Gothic"/>
      </rPr>
      <t xml:space="preserve"> worksheet, which contains a table listing sales data for January, 2022. Benicio wants to use the table data in formulas. </t>
    </r>
    <r>
      <rPr>
        <sz val="11"/>
        <color rgb="FF000000"/>
        <rFont val="Century Gothic"/>
      </rPr>
      <t xml:space="preserve">
</t>
    </r>
    <r>
      <rPr>
        <sz val="11"/>
        <color rgb="FF000000"/>
        <rFont val="Century Gothic"/>
      </rPr>
      <t xml:space="preserve">Assign the table name </t>
    </r>
    <r>
      <rPr>
        <b/>
        <sz val="11"/>
        <color rgb="FF000000"/>
        <rFont val="Century Gothic"/>
      </rPr>
      <t xml:space="preserve">Sales</t>
    </r>
    <r>
      <rPr>
        <sz val="11"/>
        <color rgb="FF000000"/>
        <rFont val="Century Gothic"/>
      </rPr>
      <t xml:space="preserve"> to the table of sales data in the range A5:G40 to make it easy to refer to the data.</t>
    </r>
  </si>
  <si>
    <t>0/0</t>
  </si>
  <si>
    <t>Set the name of a table.</t>
  </si>
  <si>
    <t>9.</t>
  </si>
  <si>
    <r>
      <rPr>
        <sz val="11"/>
        <color rgb="FF000000"/>
        <rFont val="Century Gothic"/>
      </rPr>
      <t xml:space="preserve">In column G, Benicio wants to indicate whether DIG Technology should send the customer a promotional offer. Customers are eligible for the offer if they purchased a Mini 2 in the U.S.</t>
    </r>
    <r>
      <rPr>
        <sz val="11"/>
        <color rgb="FF000000"/>
        <rFont val="Century Gothic"/>
      </rPr>
      <t xml:space="preserve">
</t>
    </r>
    <r>
      <rPr>
        <sz val="11"/>
        <color rgb="FF000000"/>
        <rFont val="Century Gothic"/>
      </rPr>
      <t xml:space="preserve">Provide the promotional offer information for Benicio as follows: </t>
    </r>
    <r>
      <rPr>
        <sz val="11"/>
        <color rgb="FF000000"/>
        <rFont val="Century Gothic"/>
      </rPr>
      <t xml:space="preserve">
</t>
    </r>
    <r>
      <rPr>
        <sz val="11"/>
        <color rgb="FF000000"/>
        <rFont val="Century Gothic"/>
      </rPr>
      <t xml:space="preserve">a. In cell G5, start to enter a formula using the </t>
    </r>
    <r>
      <rPr>
        <b/>
        <sz val="11"/>
        <color rgb="FF000000"/>
        <rFont val="Century Gothic"/>
      </rPr>
      <t xml:space="preserve">AND</t>
    </r>
    <r>
      <rPr>
        <sz val="11"/>
        <color rgb="FF000000"/>
        <rFont val="Century Gothic"/>
      </rPr>
      <t xml:space="preserve"> function and structured references.</t>
    </r>
    <r>
      <rPr>
        <sz val="11"/>
        <color rgb="FF000000"/>
        <rFont val="Century Gothic"/>
      </rPr>
      <t xml:space="preserve">
</t>
    </r>
    <r>
      <rPr>
        <sz val="11"/>
        <color rgb="FF000000"/>
        <rFont val="Century Gothic"/>
      </rPr>
      <t xml:space="preserve">b. The first condition tests whether the value in the Product column (</t>
    </r>
    <r>
      <rPr>
        <b/>
        <sz val="11"/>
        <color rgb="FF000000"/>
        <rFont val="Century Gothic"/>
      </rPr>
      <t xml:space="preserve">[@Product]</t>
    </r>
    <r>
      <rPr>
        <sz val="11"/>
        <color rgb="FF000000"/>
        <rFont val="Century Gothic"/>
      </rPr>
      <t xml:space="preserve">) equals </t>
    </r>
    <r>
      <rPr>
        <b/>
        <sz val="11"/>
        <color rgb="FF000000"/>
        <rFont val="Century Gothic"/>
      </rPr>
      <t xml:space="preserve">"Mini 2"</t>
    </r>
    <r>
      <rPr>
        <sz val="11"/>
        <color rgb="FF000000"/>
        <rFont val="Century Gothic"/>
      </rPr>
      <t xml:space="preserve">, the product eligible for the promotional offer. </t>
    </r>
    <r>
      <rPr>
        <sz val="11"/>
        <color rgb="FF000000"/>
        <rFont val="Century Gothic"/>
      </rPr>
      <t xml:space="preserve">
</t>
    </r>
    <r>
      <rPr>
        <sz val="11"/>
        <color rgb="FF000000"/>
        <rFont val="Century Gothic"/>
      </rPr>
      <t xml:space="preserve">c. The second condition tests whether the value in the Location column (</t>
    </r>
    <r>
      <rPr>
        <b/>
        <sz val="11"/>
        <color rgb="FF000000"/>
        <rFont val="Century Gothic"/>
      </rPr>
      <t xml:space="preserve">[@Location]</t>
    </r>
    <r>
      <rPr>
        <sz val="11"/>
        <color rgb="FF000000"/>
        <rFont val="Century Gothic"/>
      </rPr>
      <t xml:space="preserve">) equals </t>
    </r>
    <r>
      <rPr>
        <b/>
        <sz val="11"/>
        <color rgb="FF000000"/>
        <rFont val="Century Gothic"/>
      </rPr>
      <t xml:space="preserve">"U.S."</t>
    </r>
    <r>
      <rPr>
        <sz val="11"/>
        <color rgb="FF000000"/>
        <rFont val="Century Gothic"/>
      </rPr>
      <t xml:space="preserve">, the location eligible for the promotional offer.</t>
    </r>
    <r>
      <rPr>
        <sz val="11"/>
        <color rgb="FF000000"/>
        <rFont val="Century Gothic"/>
      </rPr>
      <t xml:space="preserve">
</t>
    </r>
    <r>
      <rPr>
        <sz val="11"/>
        <color rgb="FF000000"/>
        <rFont val="Century Gothic"/>
      </rPr>
      <t xml:space="preserve">d. If Excel does not fill the column, fill the range G6:G40 with the formula in cell G5.</t>
    </r>
  </si>
  <si>
    <t>2/2</t>
  </si>
  <si>
    <t>Create a formula using a function.</t>
  </si>
  <si>
    <t>Copy a formula into a range.</t>
  </si>
  <si>
    <t>10.</t>
  </si>
  <si>
    <r>
      <rPr>
        <sz val="11"/>
        <color rgb="FF000000"/>
        <rFont val="Century Gothic"/>
      </rPr>
      <t xml:space="preserve">The Sales table is currently sorted by the values in the Sale ID column, but Benicio wants to sort the table by date, then amount to make it easier to track the data. </t>
    </r>
    <r>
      <rPr>
        <sz val="11"/>
        <color rgb="FF000000"/>
        <rFont val="Century Gothic"/>
      </rPr>
      <t xml:space="preserve">
</t>
    </r>
    <r>
      <rPr>
        <sz val="11"/>
        <color rgb="FF000000"/>
        <rFont val="Century Gothic"/>
      </rPr>
      <t xml:space="preserve">Apply a custom sort to the Sales table to sort it in ascending order first by the values in the </t>
    </r>
    <r>
      <rPr>
        <b/>
        <sz val="11"/>
        <color rgb="FF000000"/>
        <rFont val="Century Gothic"/>
      </rPr>
      <t xml:space="preserve">Date</t>
    </r>
    <r>
      <rPr>
        <sz val="11"/>
        <color rgb="FF000000"/>
        <rFont val="Century Gothic"/>
      </rPr>
      <t xml:space="preserve"> column, and then by the values in the </t>
    </r>
    <r>
      <rPr>
        <b/>
        <sz val="11"/>
        <color rgb="FF000000"/>
        <rFont val="Century Gothic"/>
      </rPr>
      <t xml:space="preserve">Amount</t>
    </r>
    <r>
      <rPr>
        <sz val="11"/>
        <color rgb="FF000000"/>
        <rFont val="Century Gothic"/>
      </rPr>
      <t xml:space="preserve"> column.</t>
    </r>
  </si>
  <si>
    <t>1/1</t>
  </si>
  <si>
    <t>Sort a table by multiple ranges.</t>
  </si>
  <si>
    <t>11.</t>
  </si>
  <si>
    <r>
      <rPr>
        <sz val="11"/>
        <color rgb="FF000000"/>
        <rFont val="Century Gothic"/>
      </rPr>
      <t xml:space="preserve">Benicio wants to make sure that the Sales table does not contain any duplicate records, which would make any sales analysis incorrect. </t>
    </r>
    <r>
      <rPr>
        <sz val="11"/>
        <color rgb="FF000000"/>
        <rFont val="Century Gothic"/>
      </rPr>
      <t xml:space="preserve">
</t>
    </r>
    <r>
      <rPr>
        <sz val="11"/>
        <color rgb="FF000000"/>
        <rFont val="Century Gothic"/>
      </rPr>
      <t xml:space="preserve">Identify and remove duplicate records in the Sales table as follows:</t>
    </r>
    <r>
      <rPr>
        <sz val="11"/>
        <color rgb="FF000000"/>
        <rFont val="Century Gothic"/>
      </rPr>
      <t xml:space="preserve">
</t>
    </r>
    <r>
      <rPr>
        <sz val="11"/>
        <color rgb="FF000000"/>
        <rFont val="Century Gothic"/>
      </rPr>
      <t xml:space="preserve">a. In the range A5:A40, create a conditional formatting </t>
    </r>
    <r>
      <rPr>
        <b/>
        <sz val="11"/>
        <color rgb="FF000000"/>
        <rFont val="Century Gothic"/>
      </rPr>
      <t xml:space="preserve">Highlight Cells Rule</t>
    </r>
    <r>
      <rPr>
        <sz val="11"/>
        <color rgb="FF000000"/>
        <rFont val="Century Gothic"/>
      </rPr>
      <t xml:space="preserve"> that formats </t>
    </r>
    <r>
      <rPr>
        <b/>
        <sz val="11"/>
        <color rgb="FF000000"/>
        <rFont val="Century Gothic"/>
      </rPr>
      <t xml:space="preserve">Duplicate Values</t>
    </r>
    <r>
      <rPr>
        <sz val="11"/>
        <color rgb="FF000000"/>
        <rFont val="Century Gothic"/>
      </rPr>
      <t xml:space="preserve"> in </t>
    </r>
    <r>
      <rPr>
        <b/>
        <sz val="11"/>
        <color rgb="FF000000"/>
        <rFont val="Century Gothic"/>
      </rPr>
      <t xml:space="preserve">Light Red Fill with Dark Red Text</t>
    </r>
    <r>
      <rPr>
        <sz val="11"/>
        <color rgb="FF000000"/>
        <rFont val="Century Gothic"/>
      </rPr>
      <t xml:space="preserve">.</t>
    </r>
    <r>
      <rPr>
        <sz val="11"/>
        <color rgb="FF000000"/>
        <rFont val="Century Gothic"/>
      </rPr>
      <t xml:space="preserve">
</t>
    </r>
    <r>
      <rPr>
        <sz val="11"/>
        <color rgb="FF000000"/>
        <rFont val="Century Gothic"/>
      </rPr>
      <t xml:space="preserve">b. Delete the second duplicate record from the table. (</t>
    </r>
    <r>
      <rPr>
        <i/>
        <sz val="11"/>
        <color rgb="FF000000"/>
        <rFont val="Century Gothic"/>
      </rPr>
      <t xml:space="preserve">Hint</t>
    </r>
    <r>
      <rPr>
        <sz val="11"/>
        <color rgb="FF000000"/>
        <rFont val="Century Gothic"/>
      </rPr>
      <t xml:space="preserve">: Do not delete the row from the worksheet.)</t>
    </r>
  </si>
  <si>
    <t>1/1</t>
  </si>
  <si>
    <t>Delete a record from a table.</t>
  </si>
  <si>
    <t>Create a Find Duplicates conditional formatting rule.</t>
  </si>
  <si>
    <t>12.</t>
  </si>
  <si>
    <r>
      <rPr>
        <sz val="11"/>
        <color rgb="FF000000"/>
        <rFont val="Century Gothic"/>
      </rPr>
      <t xml:space="preserve">Benicio might want to filter the Product Details data in the range I4:M16, so he asks you to format it as a table. </t>
    </r>
    <r>
      <rPr>
        <sz val="11"/>
        <color rgb="FF000000"/>
        <rFont val="Century Gothic"/>
      </rPr>
      <t xml:space="preserve">
</t>
    </r>
    <r>
      <rPr>
        <sz val="11"/>
        <color rgb="FF000000"/>
        <rFont val="Century Gothic"/>
      </rPr>
      <t xml:space="preserve">Format the range I4:M16 as a table using </t>
    </r>
    <r>
      <rPr>
        <b/>
        <sz val="11"/>
        <color rgb="FF000000"/>
        <rFont val="Century Gothic"/>
      </rPr>
      <t xml:space="preserve">Light Gray, Table Style Medium 14</t>
    </r>
    <r>
      <rPr>
        <sz val="11"/>
        <color rgb="FF000000"/>
        <rFont val="Century Gothic"/>
      </rPr>
      <t xml:space="preserve"> to match the Sales table.</t>
    </r>
  </si>
  <si>
    <t>0/0</t>
  </si>
  <si>
    <t>Format a range as a table.</t>
  </si>
  <si>
    <t>Format a table.</t>
  </si>
  <si>
    <t>13.</t>
  </si>
  <si>
    <r>
      <rPr>
        <sz val="11"/>
        <color rgb="FF000000"/>
        <rFont val="Century Gothic"/>
      </rPr>
      <t xml:space="preserve">Benicio wants to examine the January, 2022 sales by country and channel. Create a PivotTable based on the Sales table as follows:</t>
    </r>
    <r>
      <rPr>
        <sz val="11"/>
        <color rgb="FF000000"/>
        <rFont val="Century Gothic"/>
      </rPr>
      <t xml:space="preserve">
</t>
    </r>
    <r>
      <rPr>
        <sz val="11"/>
        <color rgb="FF000000"/>
        <rFont val="Century Gothic"/>
      </rPr>
      <t xml:space="preserve">a. On a new worksheet, insert a PivotTable based on the data in the Sales table, and use </t>
    </r>
    <r>
      <rPr>
        <b/>
        <sz val="11"/>
        <color rgb="FF000000"/>
        <rFont val="Century Gothic"/>
      </rPr>
      <t xml:space="preserve">January Pivot</t>
    </r>
    <r>
      <rPr>
        <sz val="11"/>
        <color rgb="FF000000"/>
        <rFont val="Century Gothic"/>
      </rPr>
      <t xml:space="preserve"> as the name of the worksheet.</t>
    </r>
    <r>
      <rPr>
        <sz val="11"/>
        <color rgb="FF000000"/>
        <rFont val="Century Gothic"/>
      </rPr>
      <t xml:space="preserve">
</t>
    </r>
    <r>
      <rPr>
        <sz val="11"/>
        <color rgb="FF000000"/>
        <rFont val="Century Gothic"/>
      </rPr>
      <t xml:space="preserve">b. Display the Channel Type values as column headings.</t>
    </r>
    <r>
      <rPr>
        <sz val="11"/>
        <color rgb="FF000000"/>
        <rFont val="Century Gothic"/>
      </rPr>
      <t xml:space="preserve">
</t>
    </r>
    <r>
      <rPr>
        <sz val="11"/>
        <color rgb="FF000000"/>
        <rFont val="Century Gothic"/>
      </rPr>
      <t xml:space="preserve">c. Display the Location values as row headings.</t>
    </r>
    <r>
      <rPr>
        <sz val="11"/>
        <color rgb="FF000000"/>
        <rFont val="Century Gothic"/>
      </rPr>
      <t xml:space="preserve">
</t>
    </r>
    <r>
      <rPr>
        <sz val="11"/>
        <color rgb="FF000000"/>
        <rFont val="Century Gothic"/>
      </rPr>
      <t xml:space="preserve">d. Sum the </t>
    </r>
    <r>
      <rPr>
        <b/>
        <sz val="11"/>
        <color rgb="FF000000"/>
        <rFont val="Century Gothic"/>
      </rPr>
      <t xml:space="preserve">Amount</t>
    </r>
    <r>
      <rPr>
        <sz val="11"/>
        <color rgb="FF000000"/>
        <rFont val="Century Gothic"/>
      </rPr>
      <t xml:space="preserve"> values</t>
    </r>
  </si>
  <si>
    <t>0/1</t>
  </si>
  <si>
    <t>Create a PivotTable.</t>
  </si>
  <si>
    <t>The January Pivot worksheet should contain a PivotTable based on the data in the Sales table.</t>
  </si>
  <si>
    <t>Add rows to a PivotTable.</t>
  </si>
  <si>
    <t>The January Pivot worksheet should contain a PivotTable based on the data in the Sales table.</t>
  </si>
  <si>
    <t>Add fields as columns in a PivotTable.</t>
  </si>
  <si>
    <t>The January Pivot worksheet should contain a PivotTable based on the data in the Sales table.</t>
  </si>
  <si>
    <t>Show field headers in a PivotTable.</t>
  </si>
  <si>
    <t>The January Pivot worksheet should contain a PivotTable based on the data in the Sales table.</t>
  </si>
  <si>
    <t>Rename a value field in a PivotChart.</t>
  </si>
  <si>
    <t>The January Pivot worksheet should contain a PivotTable based on the data in the Sales table.</t>
  </si>
  <si>
    <t>14.</t>
  </si>
  <si>
    <r>
      <rPr>
        <sz val="11"/>
        <color rgb="FF000000"/>
        <rFont val="Century Gothic"/>
      </rPr>
      <t xml:space="preserve">Format the PivotTable as follows to make it easier for Benicio and others to interpret:</t>
    </r>
    <r>
      <rPr>
        <sz val="11"/>
        <color rgb="FF000000"/>
        <rFont val="Century Gothic"/>
      </rPr>
      <t xml:space="preserve">
</t>
    </r>
    <r>
      <rPr>
        <sz val="11"/>
        <color rgb="FF000000"/>
        <rFont val="Century Gothic"/>
      </rPr>
      <t xml:space="preserve">a. Apply the </t>
    </r>
    <r>
      <rPr>
        <b/>
        <sz val="11"/>
        <color rgb="FF000000"/>
        <rFont val="Century Gothic"/>
      </rPr>
      <t xml:space="preserve">Currency</t>
    </r>
    <r>
      <rPr>
        <sz val="11"/>
        <color rgb="FF000000"/>
        <rFont val="Century Gothic"/>
      </rPr>
      <t xml:space="preserve"> number format with </t>
    </r>
    <r>
      <rPr>
        <b/>
        <sz val="11"/>
        <color rgb="FF000000"/>
        <rFont val="Century Gothic"/>
      </rPr>
      <t xml:space="preserve">0</t>
    </r>
    <r>
      <rPr>
        <sz val="11"/>
        <color rgb="FF000000"/>
        <rFont val="Century Gothic"/>
      </rPr>
      <t xml:space="preserve"> decimal places and the </t>
    </r>
    <r>
      <rPr>
        <b/>
        <sz val="11"/>
        <color rgb="FF000000"/>
        <rFont val="Century Gothic"/>
      </rPr>
      <t xml:space="preserve">$</t>
    </r>
    <r>
      <rPr>
        <sz val="11"/>
        <color rgb="FF000000"/>
        <rFont val="Century Gothic"/>
      </rPr>
      <t xml:space="preserve"> symbol to the Sum of Amount values. </t>
    </r>
    <r>
      <rPr>
        <sz val="11"/>
        <color rgb="FF000000"/>
        <rFont val="Century Gothic"/>
      </rPr>
      <t xml:space="preserve">
</t>
    </r>
    <r>
      <rPr>
        <sz val="11"/>
        <color rgb="FF000000"/>
        <rFont val="Century Gothic"/>
      </rPr>
      <t xml:space="preserve">b. Use </t>
    </r>
    <r>
      <rPr>
        <b/>
        <sz val="11"/>
        <color rgb="FF000000"/>
        <rFont val="Century Gothic"/>
      </rPr>
      <t xml:space="preserve">Sales (000s)</t>
    </r>
    <r>
      <rPr>
        <sz val="11"/>
        <color rgb="FF000000"/>
        <rFont val="Century Gothic"/>
      </rPr>
      <t xml:space="preserve"> as the custom name of the Sum of Amount field.</t>
    </r>
    <r>
      <rPr>
        <sz val="11"/>
        <color rgb="FF000000"/>
        <rFont val="Century Gothic"/>
      </rPr>
      <t xml:space="preserve">
</t>
    </r>
    <r>
      <rPr>
        <sz val="11"/>
        <color rgb="FF000000"/>
        <rFont val="Century Gothic"/>
      </rPr>
      <t xml:space="preserve">c. In cell A4, use </t>
    </r>
    <r>
      <rPr>
        <b/>
        <sz val="11"/>
        <color rgb="FF000000"/>
        <rFont val="Century Gothic"/>
      </rPr>
      <t xml:space="preserve">Country</t>
    </r>
    <r>
      <rPr>
        <sz val="11"/>
        <color rgb="FF000000"/>
        <rFont val="Century Gothic"/>
      </rPr>
      <t xml:space="preserve"> to identify the row headings.</t>
    </r>
    <r>
      <rPr>
        <sz val="11"/>
        <color rgb="FF000000"/>
        <rFont val="Century Gothic"/>
      </rPr>
      <t xml:space="preserve">
</t>
    </r>
    <r>
      <rPr>
        <sz val="11"/>
        <color rgb="FF000000"/>
        <rFont val="Century Gothic"/>
      </rPr>
      <t xml:space="preserve">d. In cell B3, use </t>
    </r>
    <r>
      <rPr>
        <b/>
        <sz val="11"/>
        <color rgb="FF000000"/>
        <rFont val="Century Gothic"/>
      </rPr>
      <t xml:space="preserve">Channel</t>
    </r>
    <r>
      <rPr>
        <sz val="11"/>
        <color rgb="FF000000"/>
        <rFont val="Century Gothic"/>
      </rPr>
      <t xml:space="preserve"> to identify the column headings.</t>
    </r>
    <r>
      <rPr>
        <sz val="11"/>
        <color rgb="FF000000"/>
        <rFont val="Century Gothic"/>
      </rPr>
      <t xml:space="preserve">
</t>
    </r>
    <r>
      <rPr>
        <sz val="11"/>
        <color rgb="FF000000"/>
        <rFont val="Century Gothic"/>
      </rPr>
      <t xml:space="preserve">e. Change the PivotTable style to </t>
    </r>
    <r>
      <rPr>
        <b/>
        <sz val="11"/>
        <color rgb="FF000000"/>
        <rFont val="Century Gothic"/>
      </rPr>
      <t xml:space="preserve">White, Pivot Style Medium 14</t>
    </r>
    <r>
      <rPr>
        <sz val="11"/>
        <color rgb="FF000000"/>
        <rFont val="Century Gothic"/>
      </rPr>
      <t xml:space="preserve"> to coordinate with the tables on the </t>
    </r>
    <r>
      <rPr>
        <i/>
        <sz val="11"/>
        <color rgb="FF000000"/>
        <rFont val="Century Gothic"/>
      </rPr>
      <t xml:space="preserve">Current Sales</t>
    </r>
    <r>
      <rPr>
        <sz val="11"/>
        <color rgb="FF000000"/>
        <rFont val="Century Gothic"/>
      </rPr>
      <t xml:space="preserve"> worksheet.</t>
    </r>
  </si>
  <si>
    <t>0/1</t>
  </si>
  <si>
    <t>Apply a PivotTable style.</t>
  </si>
  <si>
    <t>In the January Pivot worksheet, the PivotTable in the range A3:E8 should be formatted using the White, Pivot Style Medium 14 PivotTable style.</t>
  </si>
  <si>
    <t>Modify the number format of a PivotTable field.</t>
  </si>
  <si>
    <t>In the January Pivot worksheet, the Sum of Amount field in the header section in the PivotTable should be formatted using the Currency number format with zero decimal places and the $ symbol.</t>
  </si>
  <si>
    <t>Update the name of a PivotTable field.</t>
  </si>
  <si>
    <t>In the January Pivot worksheet, the name of the Sum of Amount field in the PivotTable should be changed to "Sales (000s)".</t>
  </si>
  <si>
    <t>Edit a value in a cell.</t>
  </si>
  <si>
    <t>Edit a value in a cell.</t>
  </si>
  <si>
    <t>15.</t>
  </si>
  <si>
    <r>
      <rPr>
        <sz val="11"/>
        <color rgb="FF000000"/>
        <rFont val="Century Gothic"/>
      </rPr>
      <t xml:space="preserve">Benicio wants to isolate sales for each product. Insert a slicer as follows to filter the PivotTable:</t>
    </r>
    <r>
      <rPr>
        <sz val="11"/>
        <color rgb="FF000000"/>
        <rFont val="Century Gothic"/>
      </rPr>
      <t xml:space="preserve">
</t>
    </r>
    <r>
      <rPr>
        <sz val="11"/>
        <color rgb="FF000000"/>
        <rFont val="Century Gothic"/>
      </rPr>
      <t xml:space="preserve">a. Insert a slicer based on the </t>
    </r>
    <r>
      <rPr>
        <b/>
        <sz val="11"/>
        <color rgb="FF000000"/>
        <rFont val="Century Gothic"/>
      </rPr>
      <t xml:space="preserve">Product</t>
    </r>
    <r>
      <rPr>
        <sz val="11"/>
        <color rgb="FF000000"/>
        <rFont val="Century Gothic"/>
      </rPr>
      <t xml:space="preserve"> field. </t>
    </r>
    <r>
      <rPr>
        <sz val="11"/>
        <color rgb="FF000000"/>
        <rFont val="Century Gothic"/>
      </rPr>
      <t xml:space="preserve">
</t>
    </r>
    <r>
      <rPr>
        <sz val="11"/>
        <color rgb="FF000000"/>
        <rFont val="Century Gothic"/>
      </rPr>
      <t xml:space="preserve">b. Move and resize the slicer so that it covers the range F3:G12.</t>
    </r>
  </si>
  <si>
    <t>0/1</t>
  </si>
  <si>
    <t>Add a slicer to a PivotTable.</t>
  </si>
  <si>
    <t>In the January Pivot worksheet, a slicer based on the Product field should be added to the PivotTable.</t>
  </si>
  <si>
    <t>Resize a slicer.</t>
  </si>
  <si>
    <t>In the January Pivot worksheet, a slicer based on the Product field should be added to the PivotTable.</t>
  </si>
  <si>
    <t>16.</t>
  </si>
  <si>
    <r>
      <rPr>
        <sz val="11"/>
        <color rgb="FF000000"/>
        <rFont val="Century Gothic"/>
      </rPr>
      <t xml:space="preserve">Benicio also wants to compare the sales data by country in a visual format, and then display data only for the Mini 1, the company's best-selling product. Create a PivotChart as follows:</t>
    </r>
    <r>
      <rPr>
        <sz val="11"/>
        <color rgb="FF000000"/>
        <rFont val="Century Gothic"/>
      </rPr>
      <t xml:space="preserve">
</t>
    </r>
    <r>
      <rPr>
        <sz val="11"/>
        <color rgb="FF000000"/>
        <rFont val="Century Gothic"/>
      </rPr>
      <t xml:space="preserve">a. Insert a </t>
    </r>
    <r>
      <rPr>
        <b/>
        <sz val="11"/>
        <color rgb="FF000000"/>
        <rFont val="Century Gothic"/>
      </rPr>
      <t xml:space="preserve">Stacked Column</t>
    </r>
    <r>
      <rPr>
        <sz val="11"/>
        <color rgb="FF000000"/>
        <rFont val="Century Gothic"/>
      </rPr>
      <t xml:space="preserve"> PivotChart based on the data in the PivotTable. </t>
    </r>
    <r>
      <rPr>
        <sz val="11"/>
        <color rgb="FF000000"/>
        <rFont val="Century Gothic"/>
      </rPr>
      <t xml:space="preserve">
</t>
    </r>
    <r>
      <rPr>
        <sz val="11"/>
        <color rgb="FF000000"/>
        <rFont val="Century Gothic"/>
      </rPr>
      <t xml:space="preserve">b. Move and resize the PivotChart so that it covers the range A10:E25.</t>
    </r>
  </si>
  <si>
    <t>0/2</t>
  </si>
  <si>
    <t>Create a PivotChart.</t>
  </si>
  <si>
    <t>The January Pivot worksheet should contain a PivotTable.</t>
  </si>
  <si>
    <t>Resize a PivotChart.</t>
  </si>
  <si>
    <t>The January Pivot worksheet should contain a PivotTable.</t>
  </si>
  <si>
    <t>17.</t>
  </si>
  <si>
    <r>
      <rPr>
        <sz val="11"/>
        <color rgb="FF000000"/>
        <rFont val="Century Gothic"/>
      </rPr>
      <t xml:space="preserve">Format and filter the PivotChart as follows to meet Benicio's requests:</t>
    </r>
    <r>
      <rPr>
        <sz val="11"/>
        <color rgb="FF000000"/>
        <rFont val="Century Gothic"/>
      </rPr>
      <t xml:space="preserve">
</t>
    </r>
    <r>
      <rPr>
        <sz val="11"/>
        <color rgb="FF000000"/>
        <rFont val="Century Gothic"/>
      </rPr>
      <t xml:space="preserve">a. Change the colors of the PivotChart to </t>
    </r>
    <r>
      <rPr>
        <b/>
        <sz val="11"/>
        <color rgb="FF000000"/>
        <rFont val="Century Gothic"/>
      </rPr>
      <t xml:space="preserve">Monochromatic Palette 6</t>
    </r>
    <r>
      <rPr>
        <sz val="11"/>
        <color rgb="FF000000"/>
        <rFont val="Century Gothic"/>
      </rPr>
      <t xml:space="preserve"> to coordinate with the PivotTable.</t>
    </r>
    <r>
      <rPr>
        <sz val="11"/>
        <color rgb="FF000000"/>
        <rFont val="Century Gothic"/>
      </rPr>
      <t xml:space="preserve">
</t>
    </r>
    <r>
      <rPr>
        <sz val="11"/>
        <color rgb="FF000000"/>
        <rFont val="Century Gothic"/>
      </rPr>
      <t xml:space="preserve">b. Use the slicer to display sales data for only the </t>
    </r>
    <r>
      <rPr>
        <b/>
        <sz val="11"/>
        <color rgb="FF000000"/>
        <rFont val="Century Gothic"/>
      </rPr>
      <t xml:space="preserve">Mini 1</t>
    </r>
    <r>
      <rPr>
        <sz val="11"/>
        <color rgb="FF000000"/>
        <rFont val="Century Gothic"/>
      </rPr>
      <t xml:space="preserve"> in the PivotTable and PivotChart.</t>
    </r>
  </si>
  <si>
    <t>0/0</t>
  </si>
  <si>
    <t>Change the chart colors.</t>
  </si>
  <si>
    <t>Filter a PivotTable using a slicer.</t>
  </si>
  <si>
    <t>In the January Pivot worksheet, the PivotTable should be filtered using the Product slicer so that it displays only data from the Mini 1 product.</t>
  </si>
  <si>
    <t>18.</t>
  </si>
  <si>
    <r>
      <rPr>
        <sz val="11"/>
        <color rgb="FF000000"/>
        <rFont val="Century Gothic"/>
      </rPr>
      <t xml:space="preserve">Go to the </t>
    </r>
    <r>
      <rPr>
        <i/>
        <sz val="11"/>
        <color rgb="FF000000"/>
        <rFont val="Century Gothic"/>
      </rPr>
      <t xml:space="preserve">Sales Projections</t>
    </r>
    <r>
      <rPr>
        <sz val="11"/>
        <color rgb="FF000000"/>
        <rFont val="Century Gothic"/>
      </rPr>
      <t xml:space="preserve"> worksheet, which provides a profit analysis of a new virtual assistant product DIG Technology is planning to develop. Benicio wants to make sure the total expense per unit sold calculation in cell B17 does not produce a divide by zero error.</t>
    </r>
    <r>
      <rPr>
        <sz val="11"/>
        <color rgb="FF000000"/>
        <rFont val="Century Gothic"/>
      </rPr>
      <t xml:space="preserve">
</t>
    </r>
    <r>
      <rPr>
        <sz val="11"/>
        <color rgb="FF000000"/>
        <rFont val="Century Gothic"/>
      </rPr>
      <t xml:space="preserve">Modify the formula in cell B17 as follows:</t>
    </r>
    <r>
      <rPr>
        <sz val="11"/>
        <color rgb="FF000000"/>
        <rFont val="Century Gothic"/>
      </rPr>
      <t xml:space="preserve">
</t>
    </r>
    <r>
      <rPr>
        <sz val="11"/>
        <color rgb="FF000000"/>
        <rFont val="Century Gothic"/>
      </rPr>
      <t xml:space="preserve">a. Add the </t>
    </r>
    <r>
      <rPr>
        <b/>
        <sz val="11"/>
        <color rgb="FF000000"/>
        <rFont val="Century Gothic"/>
      </rPr>
      <t xml:space="preserve">IFERROR</t>
    </r>
    <r>
      <rPr>
        <sz val="11"/>
        <color rgb="FF000000"/>
        <rFont val="Century Gothic"/>
      </rPr>
      <t xml:space="preserve"> function to the formula in cell B17.</t>
    </r>
    <r>
      <rPr>
        <sz val="11"/>
        <color rgb="FF000000"/>
        <rFont val="Century Gothic"/>
      </rPr>
      <t xml:space="preserve">
</t>
    </r>
    <r>
      <rPr>
        <sz val="11"/>
        <color rgb="FF000000"/>
        <rFont val="Century Gothic"/>
      </rPr>
      <t xml:space="preserve">b. Use </t>
    </r>
    <r>
      <rPr>
        <b/>
        <sz val="11"/>
        <color rgb="FF000000"/>
        <rFont val="Century Gothic"/>
      </rPr>
      <t xml:space="preserve">"Divide total expenses by units manufactured"</t>
    </r>
    <r>
      <rPr>
        <sz val="11"/>
        <color rgb="FF000000"/>
        <rFont val="Century Gothic"/>
      </rPr>
      <t xml:space="preserve"> as the message to display in case of an error.</t>
    </r>
  </si>
  <si>
    <t>1/1</t>
  </si>
  <si>
    <t>Create a formula using a function.</t>
  </si>
  <si>
    <t>19.</t>
  </si>
  <si>
    <r>
      <rPr>
        <sz val="11"/>
        <color rgb="FF000000"/>
        <rFont val="Century Gothic"/>
      </rPr>
      <t xml:space="preserve">Benicio has already calculated that the gross profit for the new product could be nearly $295,000 based on a unit price of $159.99 and unit sales of 22,000. He wants to see how the gross profit changes if the price or unit sales are different.</t>
    </r>
    <r>
      <rPr>
        <sz val="11"/>
        <color rgb="FF000000"/>
        <rFont val="Century Gothic"/>
      </rPr>
      <t xml:space="preserve">
</t>
    </r>
    <r>
      <rPr>
        <sz val="11"/>
        <color rgb="FF000000"/>
        <rFont val="Century Gothic"/>
      </rPr>
      <t xml:space="preserve">Create a two-variable data table as follows to calculate gross profit as the price and unit sales change:</t>
    </r>
    <r>
      <rPr>
        <sz val="11"/>
        <color rgb="FF000000"/>
        <rFont val="Century Gothic"/>
      </rPr>
      <t xml:space="preserve">
</t>
    </r>
    <r>
      <rPr>
        <sz val="11"/>
        <color rgb="FF000000"/>
        <rFont val="Century Gothic"/>
      </rPr>
      <t xml:space="preserve">a. For the range D4:K9, create a two-variable data table using the price per unit (cell </t>
    </r>
    <r>
      <rPr>
        <b/>
        <sz val="11"/>
        <color rgb="FF000000"/>
        <rFont val="Century Gothic"/>
      </rPr>
      <t xml:space="preserve">B6</t>
    </r>
    <r>
      <rPr>
        <sz val="11"/>
        <color rgb="FF000000"/>
        <rFont val="Century Gothic"/>
      </rPr>
      <t xml:space="preserve">) as the Row input cell.</t>
    </r>
    <r>
      <rPr>
        <sz val="11"/>
        <color rgb="FF000000"/>
        <rFont val="Century Gothic"/>
      </rPr>
      <t xml:space="preserve">
</t>
    </r>
    <r>
      <rPr>
        <sz val="11"/>
        <color rgb="FF000000"/>
        <rFont val="Century Gothic"/>
      </rPr>
      <t xml:space="preserve">b. Use the units sold (cell </t>
    </r>
    <r>
      <rPr>
        <b/>
        <sz val="11"/>
        <color rgb="FF000000"/>
        <rFont val="Century Gothic"/>
      </rPr>
      <t xml:space="preserve">B5</t>
    </r>
    <r>
      <rPr>
        <sz val="11"/>
        <color rgb="FF000000"/>
        <rFont val="Century Gothic"/>
      </rPr>
      <t xml:space="preserve">) as the Column input cell.</t>
    </r>
  </si>
  <si>
    <t>1/1</t>
  </si>
  <si>
    <t>Create a two-variable data table.</t>
  </si>
  <si>
    <t>20.</t>
  </si>
  <si>
    <r>
      <rPr>
        <sz val="11"/>
        <color rgb="FF000000"/>
        <rFont val="Century Gothic"/>
      </rPr>
      <t xml:space="preserve">Go to the </t>
    </r>
    <r>
      <rPr>
        <i/>
        <sz val="11"/>
        <color rgb="FF000000"/>
        <rFont val="Century Gothic"/>
      </rPr>
      <t xml:space="preserve">Suppliers</t>
    </r>
    <r>
      <rPr>
        <sz val="11"/>
        <color rgb="FF000000"/>
        <rFont val="Century Gothic"/>
      </rPr>
      <t xml:space="preserve"> worksheet, where Benicio wants to determine whether subcontracting could reduce the cost of the new virtual assistant product. </t>
    </r>
    <r>
      <rPr>
        <sz val="11"/>
        <color rgb="FF000000"/>
        <rFont val="Century Gothic"/>
      </rPr>
      <t xml:space="preserve">
</t>
    </r>
    <r>
      <rPr>
        <sz val="11"/>
        <color rgb="FF000000"/>
        <rFont val="Century Gothic"/>
      </rPr>
      <t xml:space="preserve">Run Solver to solve this problem as follows:</t>
    </r>
    <r>
      <rPr>
        <sz val="11"/>
        <color rgb="FF000000"/>
        <rFont val="Century Gothic"/>
      </rPr>
      <t xml:space="preserve">
</t>
    </r>
    <r>
      <rPr>
        <sz val="11"/>
        <color rgb="FF000000"/>
        <rFont val="Century Gothic"/>
      </rPr>
      <t xml:space="preserve">a. Set the objective as minimizing (</t>
    </r>
    <r>
      <rPr>
        <b/>
        <sz val="11"/>
        <color rgb="FF000000"/>
        <rFont val="Century Gothic"/>
      </rPr>
      <t xml:space="preserve">Min</t>
    </r>
    <r>
      <rPr>
        <sz val="11"/>
        <color rgb="FF000000"/>
        <rFont val="Century Gothic"/>
      </rPr>
      <t xml:space="preserve">) the total cost (cell </t>
    </r>
    <r>
      <rPr>
        <b/>
        <sz val="11"/>
        <color rgb="FF000000"/>
        <rFont val="Century Gothic"/>
      </rPr>
      <t xml:space="preserve">E10</t>
    </r>
    <r>
      <rPr>
        <sz val="11"/>
        <color rgb="FF000000"/>
        <rFont val="Century Gothic"/>
      </rPr>
      <t xml:space="preserve">).</t>
    </r>
    <r>
      <rPr>
        <sz val="11"/>
        <color rgb="FF000000"/>
        <rFont val="Century Gothic"/>
      </rPr>
      <t xml:space="preserve">
</t>
    </r>
    <r>
      <rPr>
        <sz val="11"/>
        <color rgb="FF000000"/>
        <rFont val="Century Gothic"/>
      </rPr>
      <t xml:space="preserve">b. Use the units produced values (range </t>
    </r>
    <r>
      <rPr>
        <b/>
        <sz val="11"/>
        <color rgb="FF000000"/>
        <rFont val="Century Gothic"/>
      </rPr>
      <t xml:space="preserve">B5:D5</t>
    </r>
    <r>
      <rPr>
        <sz val="11"/>
        <color rgb="FF000000"/>
        <rFont val="Century Gothic"/>
      </rPr>
      <t xml:space="preserve">) as the changing variable cells.</t>
    </r>
    <r>
      <rPr>
        <sz val="11"/>
        <color rgb="FF000000"/>
        <rFont val="Century Gothic"/>
      </rPr>
      <t xml:space="preserve">
</t>
    </r>
    <r>
      <rPr>
        <sz val="11"/>
        <color rgb="FF000000"/>
        <rFont val="Century Gothic"/>
      </rPr>
      <t xml:space="preserve">c. Adjust the number of units produced by each supplier using the following constraints:</t>
    </r>
    <r>
      <rPr>
        <sz val="11"/>
        <color rgb="FF000000"/>
        <rFont val="Century Gothic"/>
      </rPr>
      <t xml:space="preserve">
</t>
    </r>
    <r>
      <rPr>
        <sz val="11"/>
        <color rgb="FF000000"/>
        <rFont val="Century Gothic"/>
      </rPr>
      <t xml:space="preserve">· Set the total number of virtual assistants produced (cell </t>
    </r>
    <r>
      <rPr>
        <b/>
        <sz val="11"/>
        <color rgb="FF000000"/>
        <rFont val="Century Gothic"/>
      </rPr>
      <t xml:space="preserve">E5</t>
    </r>
    <r>
      <rPr>
        <sz val="11"/>
        <color rgb="FF000000"/>
        <rFont val="Century Gothic"/>
      </rPr>
      <t xml:space="preserve">) as greater than or equal to </t>
    </r>
    <r>
      <rPr>
        <b/>
        <sz val="11"/>
        <color rgb="FF000000"/>
        <rFont val="Century Gothic"/>
      </rPr>
      <t xml:space="preserve">11,000</t>
    </r>
    <r>
      <rPr>
        <sz val="11"/>
        <color rgb="FF000000"/>
        <rFont val="Century Gothic"/>
      </rPr>
      <t xml:space="preserve">, DIG Technology's minimum production goal.</t>
    </r>
    <r>
      <rPr>
        <sz val="11"/>
        <color rgb="FF000000"/>
        <rFont val="Century Gothic"/>
      </rPr>
      <t xml:space="preserve">
</t>
    </r>
    <r>
      <rPr>
        <sz val="11"/>
        <color rgb="FF000000"/>
        <rFont val="Century Gothic"/>
      </rPr>
      <t xml:space="preserve">· Set the total cost (cell </t>
    </r>
    <r>
      <rPr>
        <b/>
        <sz val="11"/>
        <color rgb="FF000000"/>
        <rFont val="Century Gothic"/>
      </rPr>
      <t xml:space="preserve">E10</t>
    </r>
    <r>
      <rPr>
        <sz val="11"/>
        <color rgb="FF000000"/>
        <rFont val="Century Gothic"/>
      </rPr>
      <t xml:space="preserve">) to be less than or equal to </t>
    </r>
    <r>
      <rPr>
        <b/>
        <sz val="11"/>
        <color rgb="FF000000"/>
        <rFont val="Century Gothic"/>
      </rPr>
      <t xml:space="preserve">925,000</t>
    </r>
    <r>
      <rPr>
        <sz val="11"/>
        <color rgb="FF000000"/>
        <rFont val="Century Gothic"/>
      </rPr>
      <t xml:space="preserve">, the maximum total cost DIG Technology wants to spend.</t>
    </r>
    <r>
      <rPr>
        <sz val="11"/>
        <color rgb="FF000000"/>
        <rFont val="Century Gothic"/>
      </rPr>
      <t xml:space="preserve">
</t>
    </r>
    <r>
      <rPr>
        <sz val="11"/>
        <color rgb="FF000000"/>
        <rFont val="Century Gothic"/>
      </rPr>
      <t xml:space="preserve">· Set the total number of virtual assistants produced by a single supplier (range </t>
    </r>
    <r>
      <rPr>
        <b/>
        <sz val="11"/>
        <color rgb="FF000000"/>
        <rFont val="Century Gothic"/>
      </rPr>
      <t xml:space="preserve">B5:D5</t>
    </r>
    <r>
      <rPr>
        <sz val="11"/>
        <color rgb="FF000000"/>
        <rFont val="Century Gothic"/>
      </rPr>
      <t xml:space="preserve">) to be less than or equal to </t>
    </r>
    <r>
      <rPr>
        <b/>
        <sz val="11"/>
        <color rgb="FF000000"/>
        <rFont val="Century Gothic"/>
      </rPr>
      <t xml:space="preserve">4000</t>
    </r>
    <r>
      <rPr>
        <sz val="11"/>
        <color rgb="FF000000"/>
        <rFont val="Century Gothic"/>
      </rPr>
      <t xml:space="preserve"> to balance the production among the suppliers.</t>
    </r>
    <r>
      <rPr>
        <sz val="11"/>
        <color rgb="FF000000"/>
        <rFont val="Century Gothic"/>
      </rPr>
      <t xml:space="preserve">
</t>
    </r>
    <r>
      <rPr>
        <sz val="11"/>
        <color rgb="FF000000"/>
        <rFont val="Century Gothic"/>
      </rPr>
      <t xml:space="preserve">· Make sure the values in the range </t>
    </r>
    <r>
      <rPr>
        <b/>
        <sz val="11"/>
        <color rgb="FF000000"/>
        <rFont val="Century Gothic"/>
      </rPr>
      <t xml:space="preserve">B5:D5</t>
    </r>
    <r>
      <rPr>
        <sz val="11"/>
        <color rgb="FF000000"/>
        <rFont val="Century Gothic"/>
      </rPr>
      <t xml:space="preserve"> are </t>
    </r>
    <r>
      <rPr>
        <b/>
        <sz val="11"/>
        <color rgb="FF000000"/>
        <rFont val="Century Gothic"/>
      </rPr>
      <t xml:space="preserve">integers</t>
    </r>
    <r>
      <rPr>
        <sz val="11"/>
        <color rgb="FF000000"/>
        <rFont val="Century Gothic"/>
      </rPr>
      <t xml:space="preserve"> since DIG Technology cannot sell a fraction of a product.</t>
    </r>
    <r>
      <rPr>
        <sz val="11"/>
        <color rgb="FF000000"/>
        <rFont val="Century Gothic"/>
      </rPr>
      <t xml:space="preserve">
</t>
    </r>
    <r>
      <rPr>
        <sz val="11"/>
        <color rgb="FF000000"/>
        <rFont val="Century Gothic"/>
      </rPr>
      <t xml:space="preserve">d. Run Solver, keep the solution, and then return to the Solver Parameters dialog box. Save the model in the range </t>
    </r>
    <r>
      <rPr>
        <b/>
        <sz val="11"/>
        <color rgb="FF000000"/>
        <rFont val="Century Gothic"/>
      </rPr>
      <t xml:space="preserve">A14:A21</t>
    </r>
    <r>
      <rPr>
        <sz val="11"/>
        <color rgb="FF000000"/>
        <rFont val="Century Gothic"/>
      </rPr>
      <t xml:space="preserve">.</t>
    </r>
  </si>
  <si>
    <t>1/2</t>
  </si>
  <si>
    <t>Set the objective cell in a Solver model.</t>
  </si>
  <si>
    <t>In the Suppliers worksheet, cell E10 should be set as the objective cell for the Solver model.</t>
  </si>
  <si>
    <t>Define the changing cells in a Solver model.</t>
  </si>
  <si>
    <t>Define a constraint in a Solver model.</t>
  </si>
  <si>
    <t>Define a constraint in a Solver model.</t>
  </si>
  <si>
    <t>Define a constraint in a Solver model.</t>
  </si>
  <si>
    <t>Define a constraint in a Solver model.</t>
  </si>
  <si>
    <t>Define the solving method in a Solver model.</t>
  </si>
  <si>
    <t>In the Suppliers worksheet, cell E10 should be the objective cell for the Solver model.</t>
  </si>
  <si>
    <t>Save a Solver model in a worksheet.</t>
  </si>
  <si>
    <t>In the Suppliers worksheet, the Solver model should be saved in the range A14:A21.</t>
  </si>
  <si>
    <t>21.</t>
  </si>
  <si>
    <r>
      <rPr>
        <sz val="11"/>
        <color rgb="FF000000"/>
        <rFont val="Century Gothic"/>
      </rPr>
      <t xml:space="preserve">Run Solver again, create an Answer report, and then close the Solver Parameters dialog box.</t>
    </r>
  </si>
  <si>
    <t>0/1</t>
  </si>
  <si>
    <t>Create an Answer report.</t>
  </si>
  <si>
    <t>The Answer Report 1 worksheet should contain an Answer report.</t>
  </si>
  <si>
    <t>22.</t>
  </si>
  <si>
    <r>
      <rPr>
        <sz val="11"/>
        <color rgb="FF000000"/>
        <rFont val="Century Gothic"/>
      </rPr>
      <t xml:space="preserve">Go to the </t>
    </r>
    <r>
      <rPr>
        <i/>
        <sz val="11"/>
        <color rgb="FF000000"/>
        <rFont val="Century Gothic"/>
      </rPr>
      <t xml:space="preserve">Product Mix</t>
    </r>
    <r>
      <rPr>
        <sz val="11"/>
        <color rgb="FF000000"/>
        <rFont val="Century Gothic"/>
      </rPr>
      <t xml:space="preserve"> worksheet, which calculates the profit from each model of portable speaker. Benicio wants to compare three scenarios: one with the current prices and costs, another with the prices raised $10.00, and a third that reduces the variable costs per unit by $5.00. He has already created the first two scenarios and defined names for cells and ranges. </t>
    </r>
    <r>
      <rPr>
        <sz val="11"/>
        <color rgb="FF000000"/>
        <rFont val="Century Gothic"/>
      </rPr>
      <t xml:space="preserve">
</t>
    </r>
    <r>
      <rPr>
        <sz val="11"/>
        <color rgb="FF000000"/>
        <rFont val="Century Gothic"/>
      </rPr>
      <t xml:space="preserve">Create a third scenario as follows:</t>
    </r>
    <r>
      <rPr>
        <sz val="11"/>
        <color rgb="FF000000"/>
        <rFont val="Century Gothic"/>
      </rPr>
      <t xml:space="preserve">
</t>
    </r>
    <r>
      <rPr>
        <sz val="11"/>
        <color rgb="FF000000"/>
        <rFont val="Century Gothic"/>
      </rPr>
      <t xml:space="preserve">a. In the Scenario Manager, add a scenario using </t>
    </r>
    <r>
      <rPr>
        <b/>
        <sz val="11"/>
        <color rgb="FF000000"/>
        <rFont val="Century Gothic"/>
      </rPr>
      <t xml:space="preserve">Reduced Costs</t>
    </r>
    <r>
      <rPr>
        <sz val="11"/>
        <color rgb="FF000000"/>
        <rFont val="Century Gothic"/>
      </rPr>
      <t xml:space="preserve"> as the name.</t>
    </r>
    <r>
      <rPr>
        <sz val="11"/>
        <color rgb="FF000000"/>
        <rFont val="Century Gothic"/>
      </rPr>
      <t xml:space="preserve">
</t>
    </r>
    <r>
      <rPr>
        <sz val="11"/>
        <color rgb="FF000000"/>
        <rFont val="Century Gothic"/>
      </rPr>
      <t xml:space="preserve">b. Accept the same changing cells (nonadjacent ranges B6:F6 and B11:F12) as the other two scenarios.</t>
    </r>
    <r>
      <rPr>
        <sz val="11"/>
        <color rgb="FF000000"/>
        <rFont val="Century Gothic"/>
      </rPr>
      <t xml:space="preserve">
</t>
    </r>
    <r>
      <rPr>
        <sz val="11"/>
        <color rgb="FF000000"/>
        <rFont val="Century Gothic"/>
      </rPr>
      <t xml:space="preserve">c. Reduce each variable cost per unit value (Mini1_Variable_Cost, Mini2_Variable_Cost, VoiceXP_Variable_Cost, VoiceXP10_Variable_Cost, and Waterproof_Variable_Cost) by $5.00.</t>
    </r>
    <r>
      <rPr>
        <sz val="11"/>
        <color rgb="FF000000"/>
        <rFont val="Century Gothic"/>
      </rPr>
      <t xml:space="preserve">
</t>
    </r>
    <r>
      <rPr>
        <sz val="11"/>
        <color rgb="FF000000"/>
        <rFont val="Century Gothic"/>
      </rPr>
      <t xml:space="preserve">d. Create a Scenario Summary report that summarizes the effect of the three scenarios. Use the profit per unit sold (range </t>
    </r>
    <r>
      <rPr>
        <b/>
        <sz val="11"/>
        <color rgb="FF000000"/>
        <rFont val="Century Gothic"/>
      </rPr>
      <t xml:space="preserve">B17:F17</t>
    </r>
    <r>
      <rPr>
        <sz val="11"/>
        <color rgb="FF000000"/>
        <rFont val="Century Gothic"/>
      </rPr>
      <t xml:space="preserve">) as the result cells.</t>
    </r>
  </si>
  <si>
    <t>0/2</t>
  </si>
  <si>
    <t>Create a Scenario Summary report.</t>
  </si>
  <si>
    <t>The Scenario Summary worksheet should contain a scenario using the range B17:F17 in the Product Mix worksheet as the result cells.</t>
  </si>
  <si>
    <t>Set the input cell values for a scenario.</t>
  </si>
  <si>
    <t>In the Product Mix worksheet, the parameters for the "Reduced Costs" scenario have not been correctly set.</t>
  </si>
  <si>
    <t>23.</t>
  </si>
  <si>
    <r>
      <rPr>
        <sz val="11"/>
        <color rgb="FF000000"/>
        <rFont val="Century Gothic"/>
      </rPr>
      <t xml:space="preserve">Return to the </t>
    </r>
    <r>
      <rPr>
        <i/>
        <sz val="11"/>
        <color rgb="FF000000"/>
        <rFont val="Century Gothic"/>
      </rPr>
      <t xml:space="preserve">Product Mix</t>
    </r>
    <r>
      <rPr>
        <sz val="11"/>
        <color rgb="FF000000"/>
        <rFont val="Century Gothic"/>
      </rPr>
      <t xml:space="preserve"> worksheet. Benicio wants to provide a visual way to compare the scenarios. </t>
    </r>
    <r>
      <rPr>
        <sz val="11"/>
        <color rgb="FF000000"/>
        <rFont val="Century Gothic"/>
      </rPr>
      <t xml:space="preserve">
</t>
    </r>
    <r>
      <rPr>
        <sz val="11"/>
        <color rgb="FF000000"/>
        <rFont val="Century Gothic"/>
      </rPr>
      <t xml:space="preserve">Use the Scenario Manager as follows to create a PivotTable that compares the profit per unit in each scenario as follows:</t>
    </r>
    <r>
      <rPr>
        <sz val="11"/>
        <color rgb="FF000000"/>
        <rFont val="Century Gothic"/>
      </rPr>
      <t xml:space="preserve">
</t>
    </r>
    <r>
      <rPr>
        <sz val="11"/>
        <color rgb="FF000000"/>
        <rFont val="Century Gothic"/>
      </rPr>
      <t xml:space="preserve">a. Create a Scenario PivotTable report using the profit per unit sold (range </t>
    </r>
    <r>
      <rPr>
        <b/>
        <sz val="11"/>
        <color rgb="FF000000"/>
        <rFont val="Century Gothic"/>
      </rPr>
      <t xml:space="preserve">B17:F17</t>
    </r>
    <r>
      <rPr>
        <sz val="11"/>
        <color rgb="FF000000"/>
        <rFont val="Century Gothic"/>
      </rPr>
      <t xml:space="preserve">) as the result cells.</t>
    </r>
    <r>
      <rPr>
        <sz val="11"/>
        <color rgb="FF000000"/>
        <rFont val="Century Gothic"/>
      </rPr>
      <t xml:space="preserve">
</t>
    </r>
    <r>
      <rPr>
        <sz val="11"/>
        <color rgb="FF000000"/>
        <rFont val="Century Gothic"/>
      </rPr>
      <t xml:space="preserve">b. Remove the Filter field from the PivotTable.</t>
    </r>
    <r>
      <rPr>
        <sz val="11"/>
        <color rgb="FF000000"/>
        <rFont val="Century Gothic"/>
      </rPr>
      <t xml:space="preserve">
</t>
    </r>
    <r>
      <rPr>
        <sz val="11"/>
        <color rgb="FF000000"/>
        <rFont val="Century Gothic"/>
      </rPr>
      <t xml:space="preserve">c. Change the number format of the value fields to </t>
    </r>
    <r>
      <rPr>
        <b/>
        <sz val="11"/>
        <color rgb="FF000000"/>
        <rFont val="Century Gothic"/>
      </rPr>
      <t xml:space="preserve">Currency</t>
    </r>
    <r>
      <rPr>
        <sz val="11"/>
        <color rgb="FF000000"/>
        <rFont val="Century Gothic"/>
      </rPr>
      <t xml:space="preserve"> with </t>
    </r>
    <r>
      <rPr>
        <b/>
        <sz val="11"/>
        <color rgb="FF000000"/>
        <rFont val="Century Gothic"/>
      </rPr>
      <t xml:space="preserve">2</t>
    </r>
    <r>
      <rPr>
        <sz val="11"/>
        <color rgb="FF000000"/>
        <rFont val="Century Gothic"/>
      </rPr>
      <t xml:space="preserve"> decimal places and the </t>
    </r>
    <r>
      <rPr>
        <b/>
        <sz val="11"/>
        <color rgb="FF000000"/>
        <rFont val="Century Gothic"/>
      </rPr>
      <t xml:space="preserve">$</t>
    </r>
    <r>
      <rPr>
        <sz val="11"/>
        <color rgb="FF000000"/>
        <rFont val="Century Gothic"/>
      </rPr>
      <t xml:space="preserve"> symbol.</t>
    </r>
  </si>
  <si>
    <t>0/1</t>
  </si>
  <si>
    <t>Create a Scenario PivotTable report.</t>
  </si>
  <si>
    <t>Filter a PivotTable using a filter.</t>
  </si>
  <si>
    <t>In the Scenario PivotTable worksheet, the PivotTable should not contain the Filter field.</t>
  </si>
  <si>
    <t>Modify the number format of a PivotTable 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</si>
</sst>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00"/>
    <numFmt numFmtId="167" formatCode="&quot;$&quot;#,##0;[Red]&quot;$&quot;#,##0"/>
  </numFmts>
  <fonts count="36" x14ac:knownFonts="1">
    <font>
      <sz val="11"/>
      <color theme="1"/>
      <name val="Franklin Gothic Book"/>
      <family val="2"/>
      <scheme val="minor"/>
    </font>
    <font>
      <sz val="11"/>
      <color theme="1"/>
      <name val="Franklin Gothic Book"/>
      <family val="2"/>
      <scheme val="minor"/>
    </font>
    <font>
      <sz val="18"/>
      <color theme="3"/>
      <name val="Franklin Gothic Medium"/>
      <family val="2"/>
      <scheme val="major"/>
    </font>
    <font>
      <b/>
      <sz val="11"/>
      <color theme="0"/>
      <name val="Franklin Gothic Book"/>
      <family val="2"/>
      <scheme val="minor"/>
    </font>
    <font>
      <b/>
      <sz val="11"/>
      <color theme="1"/>
      <name val="Franklin Gothic Book"/>
      <family val="2"/>
      <scheme val="minor"/>
    </font>
    <font>
      <sz val="11"/>
      <color theme="0"/>
      <name val="Franklin Gothic Book"/>
      <family val="2"/>
      <scheme val="minor"/>
    </font>
    <font>
      <sz val="10"/>
      <name val="Arial"/>
      <family val="2"/>
    </font>
    <font>
      <sz val="10"/>
      <color theme="0"/>
      <name val="Century Gothic"/>
      <family val="2"/>
    </font>
    <font>
      <b/>
      <sz val="10"/>
      <color theme="0"/>
      <name val="Century Gothic"/>
      <family val="2"/>
    </font>
    <font>
      <sz val="10"/>
      <name val="Century Gothic"/>
      <family val="2"/>
    </font>
    <font>
      <sz val="28"/>
      <color rgb="FF0070C0"/>
      <name val="Century Gothic"/>
      <family val="2"/>
    </font>
    <font>
      <sz val="10"/>
      <color rgb="FF0070C0"/>
      <name val="Century Gothic"/>
      <family val="2"/>
    </font>
    <font>
      <sz val="11"/>
      <color rgb="FF000000"/>
      <name val="Century Gothic"/>
      <family val="2"/>
    </font>
    <font>
      <sz val="11"/>
      <color rgb="FF4B4C4C"/>
      <name val="Century Gothic"/>
      <family val="2"/>
    </font>
    <font>
      <i/>
      <sz val="10"/>
      <color rgb="FFCC6600"/>
      <name val="Century Gothic"/>
      <family val="2"/>
    </font>
    <font>
      <i/>
      <sz val="10"/>
      <name val="Century Gothic"/>
      <family val="2"/>
    </font>
    <font>
      <sz val="11"/>
      <color theme="1" tint="0.14999847407452621"/>
      <name val="Franklin Gothic Book"/>
      <family val="2"/>
      <scheme val="minor"/>
    </font>
    <font>
      <sz val="18"/>
      <color theme="1" tint="0.14999847407452621"/>
      <name val="Franklin Gothic Medium"/>
      <family val="2"/>
      <scheme val="major"/>
    </font>
    <font>
      <b/>
      <sz val="11"/>
      <color theme="1" tint="0.14999847407452621"/>
      <name val="Franklin Gothic Book"/>
      <family val="2"/>
      <scheme val="minor"/>
    </font>
    <font>
      <i/>
      <sz val="11"/>
      <color theme="1" tint="0.14999847407452621"/>
      <name val="Franklin Gothic Book"/>
      <family val="2"/>
      <scheme val="minor"/>
    </font>
    <font>
      <sz val="11"/>
      <color theme="10"/>
      <name val="Franklin Gothic Book"/>
      <family val="2"/>
      <u/>
      <scheme val="minor"/>
    </font>
    <font>
      <sz val="11"/>
      <name val="Franklin Gothic Book"/>
      <family val="2"/>
      <scheme val="minor"/>
    </font>
    <font>
      <b/>
      <sz val="12"/>
      <color indexed="9"/>
      <name val="Franklin Gothic Book"/>
      <family val="2"/>
      <scheme val="minor"/>
    </font>
    <font>
      <b/>
      <sz val="11"/>
      <color indexed="8"/>
      <name val="Franklin Gothic Book"/>
      <family val="2"/>
      <scheme val="minor"/>
    </font>
    <font>
      <b/>
      <sz val="11"/>
      <color indexed="18"/>
      <name val="Franklin Gothic Book"/>
      <family val="2"/>
      <scheme val="minor"/>
    </font>
    <font>
      <sz val="10"/>
      <color indexed="9"/>
      <name val="Franklin Gothic Book"/>
      <family val="2"/>
      <scheme val="minor"/>
    </font>
    <font>
      <sz val="8"/>
      <color theme="1"/>
      <name val="Franklin Gothic Book"/>
      <family val="2"/>
      <scheme val="minor"/>
    </font>
    <font>
      <b/>
      <sz val="11"/>
      <color indexed="18"/>
      <name val="Franklin Gothic Book"/>
      <family val="2"/>
      <scheme val="minor"/>
    </font>
    <font>
      <sz val="11"/>
      <color rgb="FF000000"/>
      <name val="Century Gothic"/>
      <family val="2"/>
    </font>
    <font>
      <b/>
      <sz val="11"/>
      <color rgb="FF000000"/>
      <name val="Century Gothic"/>
      <family val="2"/>
    </font>
    <font>
      <i/>
      <sz val="11"/>
      <color rgb="FF000000"/>
      <name val="Century Gothic"/>
      <family val="2"/>
    </font>
    <font>
      <sz val="28"/>
      <color rgb="FF0070C0"/>
      <name val="Century Gothic"/>
      <family val="2"/>
    </font>
    <font>
      <sz val="11"/>
      <color rgb="FFFFFFFF"/>
      <name val="Century Gothic"/>
      <family val="2"/>
    </font>
    <font>
      <sz val="11"/>
      <color rgb="FF4B4C4C"/>
      <name val="Century Gothic"/>
      <family val="2"/>
    </font>
    <font>
      <sz val="8"/>
      <color rgb="FF000000"/>
      <name val="Century Gothic"/>
      <family val="2"/>
    </font>
    <font>
      <sz val="11"/>
      <color rgb="FFFF0000"/>
      <name val="Century Gothic"/>
      <family val="2"/>
    </font>
  </fonts>
  <fills count="15">
    <fill>
      <patternFill patternType="none"/>
    </fill>
    <fill>
      <patternFill patternType="gray125"/>
    </fill>
    <fill>
      <patternFill patternType="solid">
        <fgColor theme="9"/>
      </patternFill>
    </fill>
    <fill>
      <patternFill patternType="solid">
        <fgColor theme="9" tint="0.39997558519241921"/>
        <bgColor indexed="65"/>
      </patternFill>
    </fill>
    <fill>
      <patternFill patternType="solid">
        <fgColor rgb="FFE34601"/>
        <bgColor indexed="64"/>
      </patternFill>
    </fill>
    <fill>
      <patternFill patternType="solid">
        <fgColor theme="0"/>
        <bgColor indexed="64"/>
      </patternFill>
    </fill>
    <fill>
      <patternFill patternType="solid">
        <fgColor theme="0"/>
        <bgColor theme="0"/>
      </patternFill>
    </fill>
    <fill>
      <patternFill patternType="solid">
        <fgColor theme="9" tint="0.59999389629810485"/>
        <bgColor indexed="64"/>
      </patternFill>
    </fill>
    <fill>
      <patternFill patternType="solid">
        <fgColor theme="9" tint="0.39997558519241921"/>
        <bgColor indexed="64"/>
      </patternFill>
    </fill>
    <fill>
      <patternFill patternType="solid">
        <fgColor indexed="20"/>
        <bgColor indexed="24"/>
      </patternFill>
    </fill>
    <fill>
      <patternFill patternType="solid">
        <fgColor indexed="22"/>
        <bgColor indexed="24"/>
      </patternFill>
    </fill>
    <fill>
      <patternFill patternType="solid">
        <fgColor indexed="22"/>
        <bgColor indexed="7"/>
      </patternFill>
    </fill>
    <fill>
      <patternFill patternType="solid">
        <fgColor rgb="FFFFFFFF"/>
        <bgColor indexed="64"/>
      </patternFill>
    </fill>
    <fill>
      <patternFill patternType="solid">
        <fgColor rgb="FFD9D9D9"/>
        <bgColor indexed="64"/>
      </patternFill>
    </fill>
    <fill>
      <patternFill patternType="solid">
        <fgColor rgb="FFE34601"/>
        <bgColor indexed="64"/>
      </patternFill>
    </fill>
  </fills>
  <borders count="31">
    <border>
      <left/>
      <right/>
      <top/>
      <bottom/>
      <diagonal/>
    </border>
    <border>
      <left/>
      <right/>
      <top style="thin">
        <color theme="4"/>
      </top>
      <bottom style="double">
        <color theme="4"/>
      </bottom>
      <diagonal/>
    </border>
    <border>
      <left/>
      <right/>
      <top/>
      <bottom style="thin">
        <color rgb="FFE34601"/>
      </bottom>
      <diagonal/>
    </border>
    <border>
      <left/>
      <right style="thick">
        <color rgb="FF93A5B2"/>
      </right>
      <top/>
      <bottom style="thin">
        <color rgb="FFE34601"/>
      </bottom>
      <diagonal/>
    </border>
    <border>
      <left/>
      <right style="thick">
        <color rgb="FF93A5B2"/>
      </right>
      <top/>
      <bottom/>
      <diagonal/>
    </border>
    <border>
      <left/>
      <right/>
      <top/>
      <bottom style="thin">
        <color rgb="FF93A5B2"/>
      </bottom>
      <diagonal/>
    </border>
    <border>
      <left/>
      <right/>
      <top/>
      <bottom style="thick">
        <color rgb="FF93A5B2"/>
      </bottom>
      <diagonal/>
    </border>
    <border>
      <left/>
      <right style="thick">
        <color rgb="FF93A5B2"/>
      </right>
      <top/>
      <bottom style="thick">
        <color rgb="FF93A5B2"/>
      </bottom>
      <diagonal/>
    </border>
    <border>
      <left/>
      <right/>
      <top style="thin">
        <color theme="9"/>
      </top>
      <bottom style="double">
        <color theme="9"/>
      </bottom>
      <diagonal/>
    </border>
    <border>
      <left style="thin">
        <color theme="9"/>
      </left>
      <right/>
      <top style="thin">
        <color theme="9"/>
      </top>
      <bottom/>
      <diagonal/>
    </border>
    <border>
      <left/>
      <right/>
      <top style="thin">
        <color theme="9"/>
      </top>
      <bottom/>
      <diagonal/>
    </border>
    <border>
      <left/>
      <right style="thin">
        <color theme="9"/>
      </right>
      <top style="thin">
        <color theme="9"/>
      </top>
      <bottom/>
      <diagonal/>
    </border>
    <border>
      <left style="thin">
        <color theme="9"/>
      </left>
      <right/>
      <top/>
      <bottom/>
      <diagonal/>
    </border>
    <border>
      <left/>
      <right style="thin">
        <color theme="9"/>
      </right>
      <top/>
      <bottom/>
      <diagonal/>
    </border>
    <border>
      <left style="thin">
        <color theme="9"/>
      </left>
      <right/>
      <top/>
      <bottom style="thin">
        <color theme="9"/>
      </bottom>
      <diagonal/>
    </border>
    <border>
      <left/>
      <right/>
      <top/>
      <bottom style="thin">
        <color theme="9"/>
      </bottom>
      <diagonal/>
    </border>
    <border>
      <left/>
      <right style="thin">
        <color theme="9"/>
      </right>
      <top/>
      <bottom style="thin">
        <color theme="9"/>
      </bottom>
      <diagonal/>
    </border>
    <border>
      <left style="thin">
        <color theme="9"/>
      </left>
      <right style="thin">
        <color theme="9"/>
      </right>
      <top/>
      <bottom/>
      <diagonal/>
    </border>
    <border>
      <left style="thin">
        <color theme="9"/>
      </left>
      <right style="thin">
        <color theme="9"/>
      </right>
      <top style="thin">
        <color theme="9"/>
      </top>
      <bottom style="double">
        <color theme="9"/>
      </bottom>
      <diagonal/>
    </border>
    <border>
      <left style="thin">
        <color theme="0"/>
      </left>
      <right/>
      <top/>
      <bottom style="thick">
        <color theme="0"/>
      </bottom>
      <diagonal/>
    </border>
    <border>
      <left/>
      <right/>
      <top/>
      <bottom style="medium">
        <color theme="9"/>
      </bottom>
      <diagonal/>
    </border>
    <border>
      <left/>
      <right/>
      <top style="thin">
        <color theme="9"/>
      </top>
      <bottom style="thin">
        <color theme="9"/>
      </bottom>
      <diagonal/>
    </border>
    <border>
      <left/>
      <right/>
      <top style="medium">
        <color indexed="64"/>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right/>
      <top style="medium">
        <color indexed="23"/>
      </top>
      <bottom style="medium">
        <color indexed="23"/>
      </bottom>
      <diagonal/>
    </border>
    <border>
      <left/>
      <right/>
      <top style="thin">
        <color indexed="23"/>
      </top>
      <bottom/>
      <diagonal/>
    </border>
    <border>
      <left/>
      <right/>
      <top style="thin">
        <color indexed="23"/>
      </top>
      <bottom style="medium">
        <color indexed="23"/>
      </bottom>
      <diagonal/>
    </border>
    <border>
      <left/>
      <right/>
      <top/>
      <bottom style="thick">
        <color rgb="FF93A5B2"/>
      </bottom>
      <diagonal/>
    </border>
    <border>
      <left/>
      <right/>
      <top style="thick">
        <color rgb="FF93A5B2"/>
      </top>
      <bottom/>
      <diagonal/>
    </border>
  </borders>
  <cellStyleXfs count="11">
    <xf numFmtId="0" fontId="0" fillId="0" borderId="0"/>
    <xf numFmtId="43" fontId="1" fillId="0" borderId="0" applyFont="0" applyFill="0" applyBorder="0" applyAlignment="0" applyProtection="0"/>
    <xf numFmtId="44" fontId="1" fillId="0" borderId="0" applyFont="0" applyFill="0" applyBorder="0" applyAlignment="0" applyProtection="0"/>
    <xf numFmtId="0" fontId="2" fillId="0" borderId="0" applyNumberFormat="0" applyFill="0" applyBorder="0" applyAlignment="0" applyProtection="0"/>
    <xf numFmtId="0" fontId="4" fillId="0" borderId="1" applyNumberFormat="0" applyFill="0" applyAlignment="0" applyProtection="0"/>
    <xf numFmtId="0" fontId="5" fillId="2" borderId="0" applyNumberFormat="0" applyBorder="0" applyAlignment="0" applyProtection="0"/>
    <xf numFmtId="0" fontId="5" fillId="3" borderId="0" applyNumberFormat="0" applyBorder="0" applyAlignment="0" applyProtection="0"/>
    <xf numFmtId="0" fontId="6" fillId="0" borderId="0"/>
    <xf numFmtId="0" fontId="10" fillId="5" borderId="0">
      <alignment vertical="top" wrapText="1"/>
    </xf>
    <xf numFmtId="0" fontId="12" fillId="5" borderId="0">
      <alignment vertical="top" wrapText="1"/>
    </xf>
    <xf numFmtId="0" fontId="20" fillId="0" borderId="0" applyNumberFormat="0" applyFill="0" applyBorder="0" applyAlignment="0" applyProtection="0"/>
  </cellStyleXfs>
  <cellXfs count="143">
    <xf numFmtId="0" fontId="0" fillId="0" borderId="0" xfId="0"/>
    <xf numFmtId="0" fontId="7" fillId="4" borderId="2" xfId="7" applyFont="1" applyFill="1" applyBorder="1" applyAlignment="1">
      <alignment vertical="center"/>
    </xf>
    <xf numFmtId="0" fontId="9" fillId="4" borderId="3" xfId="7" applyFont="1" applyFill="1" applyBorder="1" applyAlignment="1">
      <alignment horizontal="left"/>
    </xf>
    <xf numFmtId="0" fontId="6" fillId="0" borderId="0" xfId="7" applyFill="1"/>
    <xf numFmtId="0" fontId="9" fillId="0" borderId="0" xfId="7" applyFont="1" applyFill="1" applyBorder="1" applyAlignment="1">
      <alignment vertical="center"/>
    </xf>
    <xf numFmtId="0" fontId="9" fillId="5" borderId="4" xfId="7" applyFont="1" applyFill="1" applyBorder="1" applyAlignment="1">
      <alignment horizontal="left"/>
    </xf>
    <xf numFmtId="0" fontId="9" fillId="5" borderId="0" xfId="7" applyFont="1" applyFill="1" applyBorder="1" applyAlignment="1">
      <alignment horizontal="left"/>
    </xf>
    <xf numFmtId="0" fontId="10" fillId="5" borderId="0" xfId="8" applyBorder="1" applyAlignment="1">
      <alignment horizontal="left" vertical="top" wrapText="1"/>
    </xf>
    <xf numFmtId="0" fontId="11" fillId="5" borderId="4" xfId="7" applyFont="1" applyFill="1" applyBorder="1" applyAlignment="1">
      <alignment horizontal="left" wrapText="1"/>
    </xf>
    <xf numFmtId="0" fontId="6" fillId="0" borderId="0" xfId="7" applyFill="1" applyAlignment="1">
      <alignment wrapText="1"/>
    </xf>
    <xf numFmtId="0" fontId="13" fillId="5" borderId="0" xfId="9" applyFont="1" applyBorder="1" applyAlignment="1">
      <alignment horizontal="left" vertical="top" wrapText="1"/>
    </xf>
    <xf numFmtId="0" fontId="9" fillId="5" borderId="0" xfId="7" applyFont="1" applyFill="1" applyBorder="1" applyAlignment="1">
      <alignment horizontal="right"/>
    </xf>
    <xf numFmtId="0" fontId="14" fillId="6" borderId="5" xfId="7" applyFont="1" applyFill="1" applyBorder="1" applyAlignment="1">
      <alignment horizontal="left"/>
    </xf>
    <xf numFmtId="0" fontId="3" fillId="2" borderId="0" xfId="5" applyFont="1" applyAlignment="1">
      <alignment horizontal="center"/>
    </xf>
    <xf numFmtId="0" fontId="0" fillId="5" borderId="0" xfId="0" applyFill="1" applyBorder="1"/>
    <xf numFmtId="0" fontId="16" fillId="3" borderId="0" xfId="6" applyFont="1"/>
    <xf numFmtId="0" fontId="16" fillId="3" borderId="0" xfId="6" applyFont="1" applyAlignment="1">
      <alignment horizontal="center"/>
    </xf>
    <xf numFmtId="0" fontId="0" fillId="5" borderId="9" xfId="0" applyFill="1" applyBorder="1"/>
    <xf numFmtId="0" fontId="0" fillId="5" borderId="10" xfId="0" applyFill="1" applyBorder="1"/>
    <xf numFmtId="0" fontId="2" fillId="5" borderId="10" xfId="3" applyFill="1" applyBorder="1" applyAlignment="1"/>
    <xf numFmtId="0" fontId="0" fillId="5" borderId="11" xfId="0" applyFill="1" applyBorder="1"/>
    <xf numFmtId="0" fontId="0" fillId="5" borderId="12" xfId="0" applyFill="1" applyBorder="1"/>
    <xf numFmtId="0" fontId="0" fillId="5" borderId="13" xfId="0" applyFill="1" applyBorder="1"/>
    <xf numFmtId="0" fontId="16" fillId="5" borderId="9" xfId="0" applyFont="1" applyFill="1" applyBorder="1"/>
    <xf numFmtId="0" fontId="16" fillId="5" borderId="10" xfId="0" applyFont="1" applyFill="1" applyBorder="1"/>
    <xf numFmtId="0" fontId="17" fillId="5" borderId="10" xfId="3" applyFont="1" applyFill="1" applyBorder="1" applyAlignment="1"/>
    <xf numFmtId="0" fontId="16" fillId="0" borderId="0" xfId="0" applyFont="1"/>
    <xf numFmtId="0" fontId="16" fillId="5" borderId="12" xfId="0" applyFont="1" applyFill="1" applyBorder="1"/>
    <xf numFmtId="0" fontId="16" fillId="5" borderId="0" xfId="0" applyFont="1" applyFill="1" applyBorder="1"/>
    <xf numFmtId="0" fontId="16" fillId="5" borderId="13" xfId="0" applyFont="1" applyFill="1" applyBorder="1"/>
    <xf numFmtId="164" fontId="16" fillId="0" borderId="0" xfId="2" applyNumberFormat="1" applyFont="1"/>
    <xf numFmtId="165" fontId="16" fillId="0" borderId="0" xfId="1" applyNumberFormat="1" applyFont="1"/>
    <xf numFmtId="0" fontId="18" fillId="0" borderId="8" xfId="4" applyFont="1" applyBorder="1"/>
    <xf numFmtId="164" fontId="18" fillId="0" borderId="8" xfId="2" applyNumberFormat="1" applyFont="1" applyBorder="1"/>
    <xf numFmtId="0" fontId="19" fillId="0" borderId="0" xfId="0" applyFont="1"/>
    <xf numFmtId="164" fontId="16" fillId="0" borderId="0" xfId="2" applyNumberFormat="1" applyFont="1" applyBorder="1"/>
    <xf numFmtId="165" fontId="16" fillId="0" borderId="0" xfId="1" applyNumberFormat="1" applyFont="1" applyBorder="1"/>
    <xf numFmtId="164" fontId="16" fillId="0" borderId="17" xfId="2" applyNumberFormat="1" applyFont="1" applyBorder="1"/>
    <xf numFmtId="165" fontId="16" fillId="0" borderId="17" xfId="1" applyNumberFormat="1" applyFont="1" applyBorder="1"/>
    <xf numFmtId="164" fontId="18" fillId="0" borderId="18" xfId="2" applyNumberFormat="1" applyFont="1" applyBorder="1"/>
    <xf numFmtId="0" fontId="20" fillId="0" borderId="0" xfId="10"/>
    <xf numFmtId="0" fontId="21" fillId="0" borderId="0" xfId="0" applyFont="1"/>
    <xf numFmtId="14" fontId="21" fillId="0" borderId="0" xfId="0" applyNumberFormat="1" applyFont="1"/>
    <xf numFmtId="0" fontId="18" fillId="3" borderId="19" xfId="6" applyFont="1" applyFill="1" applyBorder="1" applyAlignment="1">
      <alignment horizontal="center"/>
    </xf>
    <xf numFmtId="0" fontId="5" fillId="2" borderId="0" xfId="5"/>
    <xf numFmtId="0" fontId="21" fillId="0" borderId="0" xfId="0" applyFont="1" applyAlignment="1">
      <alignment horizontal="center"/>
    </xf>
    <xf numFmtId="44" fontId="16" fillId="0" borderId="0" xfId="2" applyFont="1"/>
    <xf numFmtId="0" fontId="16" fillId="8" borderId="0" xfId="0" applyFont="1" applyFill="1"/>
    <xf numFmtId="0" fontId="16" fillId="7" borderId="0" xfId="0" applyFont="1" applyFill="1" applyAlignment="1">
      <alignment horizontal="center"/>
    </xf>
    <xf numFmtId="0" fontId="0" fillId="5" borderId="0" xfId="0" applyFill="1"/>
    <xf numFmtId="0" fontId="0" fillId="5" borderId="14" xfId="0" applyFill="1" applyBorder="1"/>
    <xf numFmtId="0" fontId="0" fillId="5" borderId="15" xfId="0" applyFill="1" applyBorder="1"/>
    <xf numFmtId="0" fontId="0" fillId="5" borderId="16" xfId="0" applyFill="1" applyBorder="1"/>
    <xf numFmtId="0" fontId="16" fillId="0" borderId="20" xfId="0" applyFont="1" applyBorder="1"/>
    <xf numFmtId="165" fontId="16" fillId="0" borderId="20" xfId="1" applyNumberFormat="1" applyFont="1" applyBorder="1"/>
    <xf numFmtId="0" fontId="16" fillId="0" borderId="0" xfId="0" applyFont="1" applyAlignment="1">
      <alignment horizontal="left" indent="1"/>
    </xf>
    <xf numFmtId="44" fontId="18" fillId="0" borderId="8" xfId="2" applyFont="1" applyBorder="1"/>
    <xf numFmtId="44" fontId="16" fillId="0" borderId="0" xfId="2" applyNumberFormat="1" applyFont="1"/>
    <xf numFmtId="44" fontId="18" fillId="0" borderId="8" xfId="2" applyNumberFormat="1" applyFont="1" applyBorder="1"/>
    <xf numFmtId="43" fontId="16" fillId="0" borderId="0" xfId="1" applyFont="1"/>
    <xf numFmtId="0" fontId="3" fillId="2" borderId="0" xfId="5" applyFont="1"/>
    <xf numFmtId="0" fontId="16" fillId="7" borderId="0" xfId="0" applyFont="1" applyFill="1"/>
    <xf numFmtId="0" fontId="18" fillId="0" borderId="8" xfId="0" applyFont="1" applyBorder="1"/>
    <xf numFmtId="0" fontId="16" fillId="0" borderId="21" xfId="0" applyFont="1" applyBorder="1"/>
    <xf numFmtId="164" fontId="16" fillId="0" borderId="21" xfId="2" applyNumberFormat="1" applyFont="1" applyBorder="1"/>
    <xf numFmtId="166" fontId="18" fillId="0" borderId="8" xfId="0" applyNumberFormat="1" applyFont="1" applyBorder="1"/>
    <xf numFmtId="44" fontId="0" fillId="0" borderId="0" xfId="2" applyFont="1"/>
    <xf numFmtId="44" fontId="16" fillId="0" borderId="0" xfId="2" applyFont="1" applyAlignment="1">
      <alignment horizontal="left"/>
    </xf>
    <xf numFmtId="0" fontId="16" fillId="5" borderId="11" xfId="0" applyFont="1" applyFill="1" applyBorder="1"/>
    <xf numFmtId="0" fontId="16" fillId="5" borderId="14" xfId="0" applyFont="1" applyFill="1" applyBorder="1"/>
    <xf numFmtId="0" fontId="16" fillId="5" borderId="16" xfId="0" applyFont="1" applyFill="1" applyBorder="1"/>
    <xf numFmtId="0" fontId="18" fillId="0" borderId="0" xfId="0" applyFont="1" applyAlignment="1">
      <alignment horizontal="left" indent="1"/>
    </xf>
    <xf numFmtId="44" fontId="18" fillId="0" borderId="0" xfId="2" applyFont="1"/>
    <xf numFmtId="0" fontId="18" fillId="0" borderId="10" xfId="0" applyFont="1" applyBorder="1" applyAlignment="1">
      <alignment horizontal="left" indent="1"/>
    </xf>
    <xf numFmtId="44" fontId="18" fillId="0" borderId="10" xfId="2" applyFont="1" applyBorder="1"/>
    <xf numFmtId="0" fontId="18" fillId="0" borderId="10" xfId="0" applyFont="1" applyBorder="1"/>
    <xf numFmtId="165" fontId="16" fillId="0" borderId="0" xfId="0" applyNumberFormat="1" applyFont="1"/>
    <xf numFmtId="0" fontId="18" fillId="0" borderId="8" xfId="0" applyFont="1" applyBorder="1" applyAlignment="1">
      <alignment horizontal="left" indent="1"/>
    </xf>
    <xf numFmtId="44" fontId="16" fillId="0" borderId="15" xfId="2" applyFont="1" applyBorder="1"/>
    <xf numFmtId="44" fontId="16" fillId="0" borderId="14" xfId="0" applyNumberFormat="1" applyFont="1" applyBorder="1"/>
    <xf numFmtId="44" fontId="16" fillId="0" borderId="16" xfId="2" applyFont="1" applyBorder="1"/>
    <xf numFmtId="165" fontId="16" fillId="0" borderId="12" xfId="1" applyNumberFormat="1" applyFont="1" applyBorder="1"/>
    <xf numFmtId="165" fontId="16" fillId="0" borderId="14" xfId="1" applyNumberFormat="1" applyFont="1" applyBorder="1"/>
    <xf numFmtId="164" fontId="16" fillId="7" borderId="0" xfId="2" applyNumberFormat="1" applyFont="1" applyFill="1" applyAlignment="1">
      <alignment horizontal="center"/>
    </xf>
    <xf numFmtId="164" fontId="0" fillId="0" borderId="0" xfId="2" applyNumberFormat="1" applyFont="1"/>
    <xf numFmtId="164" fontId="0" fillId="7" borderId="0" xfId="2" applyNumberFormat="1" applyFont="1" applyFill="1"/>
    <xf numFmtId="165" fontId="16" fillId="0" borderId="13" xfId="1" applyNumberFormat="1" applyFont="1" applyBorder="1"/>
    <xf numFmtId="165" fontId="16" fillId="0" borderId="15" xfId="1" applyNumberFormat="1" applyFont="1" applyBorder="1"/>
    <xf numFmtId="165" fontId="16" fillId="0" borderId="16" xfId="1" applyNumberFormat="1" applyFont="1" applyBorder="1"/>
    <xf numFmtId="0" fontId="0" fillId="0" borderId="0" xfId="0" pivotButton="1"/>
    <xf numFmtId="0" fontId="0" fillId="0" borderId="0" xfId="0" applyAlignment="1">
      <alignment horizontal="left"/>
    </xf>
    <xf numFmtId="166" fontId="0" fillId="0" borderId="0" xfId="0" applyNumberFormat="1"/>
    <xf numFmtId="0" fontId="0" fillId="0" borderId="0" xfId="0" applyFill="1" applyBorder="1" applyAlignment="1"/>
    <xf numFmtId="44" fontId="0" fillId="0" borderId="0" xfId="0" applyNumberFormat="1" applyFill="1" applyBorder="1" applyAlignment="1"/>
    <xf numFmtId="166" fontId="0" fillId="0" borderId="0" xfId="0" applyNumberFormat="1" applyFill="1" applyBorder="1" applyAlignment="1"/>
    <xf numFmtId="166" fontId="0" fillId="0" borderId="23" xfId="0" applyNumberFormat="1" applyFill="1" applyBorder="1" applyAlignment="1"/>
    <xf numFmtId="0" fontId="22" fillId="9" borderId="24" xfId="0" applyFont="1" applyFill="1" applyBorder="1" applyAlignment="1">
      <alignment horizontal="left"/>
    </xf>
    <xf numFmtId="0" fontId="22" fillId="9" borderId="22" xfId="0" applyFont="1" applyFill="1" applyBorder="1" applyAlignment="1">
      <alignment horizontal="left"/>
    </xf>
    <xf numFmtId="0" fontId="0" fillId="0" borderId="25" xfId="0" applyFill="1" applyBorder="1" applyAlignment="1"/>
    <xf numFmtId="0" fontId="23" fillId="10" borderId="0" xfId="0" applyFont="1" applyFill="1" applyBorder="1" applyAlignment="1">
      <alignment horizontal="left"/>
    </xf>
    <xf numFmtId="0" fontId="24" fillId="10" borderId="25" xfId="0" applyFont="1" applyFill="1" applyBorder="1" applyAlignment="1">
      <alignment horizontal="left"/>
    </xf>
    <xf numFmtId="0" fontId="23" fillId="10" borderId="23" xfId="0" applyFont="1" applyFill="1" applyBorder="1" applyAlignment="1">
      <alignment horizontal="left"/>
    </xf>
    <xf numFmtId="0" fontId="25" fillId="9" borderId="22" xfId="0" applyFont="1" applyFill="1" applyBorder="1" applyAlignment="1">
      <alignment horizontal="right"/>
    </xf>
    <xf numFmtId="0" fontId="25" fillId="9" borderId="24" xfId="0" applyFont="1" applyFill="1" applyBorder="1" applyAlignment="1">
      <alignment horizontal="right"/>
    </xf>
    <xf numFmtId="44" fontId="0" fillId="11" borderId="0" xfId="0" applyNumberFormat="1" applyFill="1" applyBorder="1" applyAlignment="1"/>
    <xf numFmtId="0" fontId="26" fillId="0" borderId="0" xfId="0" applyFont="1" applyFill="1" applyBorder="1" applyAlignment="1">
      <alignment vertical="top" wrapText="1"/>
    </xf>
    <xf numFmtId="167" fontId="0" fillId="0" borderId="0" xfId="0" applyNumberFormat="1"/>
    <xf numFmtId="0" fontId="4" fillId="0" borderId="0" xfId="0" applyFont="1"/>
    <xf numFmtId="0" fontId="0" fillId="0" borderId="27" xfId="0" applyFill="1" applyBorder="1" applyAlignment="1"/>
    <xf numFmtId="0" fontId="0" fillId="0" borderId="28" xfId="0" applyFill="1" applyBorder="1" applyAlignment="1"/>
    <xf numFmtId="0" fontId="27" fillId="0" borderId="26" xfId="0" applyFont="1" applyFill="1" applyBorder="1" applyAlignment="1">
      <alignment horizontal="center"/>
    </xf>
    <xf numFmtId="165" fontId="0" fillId="0" borderId="27" xfId="0" applyNumberFormat="1" applyFill="1" applyBorder="1" applyAlignment="1"/>
    <xf numFmtId="165" fontId="0" fillId="0" borderId="28" xfId="0" applyNumberFormat="1" applyFill="1" applyBorder="1" applyAlignment="1"/>
    <xf numFmtId="44" fontId="0" fillId="0" borderId="27" xfId="0" applyNumberFormat="1" applyFill="1" applyBorder="1" applyAlignment="1"/>
    <xf numFmtId="0" fontId="15" fillId="5" borderId="0" xfId="7" applyFont="1" applyFill="1" applyBorder="1" applyAlignment="1">
      <alignment horizontal="center" vertical="center" wrapText="1"/>
    </xf>
    <xf numFmtId="0" fontId="15" fillId="5" borderId="4" xfId="7" applyFont="1" applyFill="1" applyBorder="1" applyAlignment="1">
      <alignment horizontal="center" vertical="center" wrapText="1"/>
    </xf>
    <xf numFmtId="0" fontId="15" fillId="5" borderId="6" xfId="7" applyFont="1" applyFill="1" applyBorder="1" applyAlignment="1">
      <alignment horizontal="center" vertical="center" wrapText="1"/>
    </xf>
    <xf numFmtId="0" fontId="15" fillId="5" borderId="7" xfId="7" applyFont="1" applyFill="1" applyBorder="1" applyAlignment="1">
      <alignment horizontal="center" vertical="center" wrapText="1"/>
    </xf>
    <xf numFmtId="0" fontId="3" fillId="2" borderId="14" xfId="5" applyFont="1" applyBorder="1" applyAlignment="1">
      <alignment horizontal="center"/>
    </xf>
    <xf numFmtId="0" fontId="3" fillId="2" borderId="15" xfId="5" applyFont="1" applyBorder="1" applyAlignment="1">
      <alignment horizontal="center"/>
    </xf>
    <xf numFmtId="0" fontId="3" fillId="2" borderId="16" xfId="5" applyFont="1" applyBorder="1" applyAlignment="1">
      <alignment horizontal="center"/>
    </xf>
    <xf numFmtId="0" fontId="3" fillId="2" borderId="0" xfId="5" applyFont="1" applyAlignment="1">
      <alignment horizontal="center"/>
    </xf>
    <xf numFmtId="0" fontId="3" fillId="2" borderId="12" xfId="5" applyFont="1" applyBorder="1" applyAlignment="1">
      <alignment horizontal="center"/>
    </xf>
    <xf numFmtId="0" fontId="3" fillId="2" borderId="0" xfId="5" applyFont="1" applyBorder="1" applyAlignment="1">
      <alignment horizontal="center"/>
    </xf>
    <xf numFmtId="0" fontId="3" fillId="2" borderId="13" xfId="5" applyFont="1" applyBorder="1" applyAlignment="1">
      <alignment horizontal="center"/>
    </xf>
    <xf numFmtId="0" fontId="3" fillId="2" borderId="10" xfId="5" applyFont="1" applyBorder="1" applyAlignment="1">
      <alignment horizontal="center"/>
    </xf>
    <xf numFmtId="0" fontId="3" fillId="2" borderId="9" xfId="5" applyFont="1" applyBorder="1" applyAlignment="1">
      <alignment horizontal="center"/>
    </xf>
    <xf numFmtId="0" fontId="3" fillId="2" borderId="11" xfId="5" applyFont="1" applyBorder="1" applyAlignment="1">
      <alignment horizontal="center"/>
    </xf>
    <xf fontId="28" fillId="12" borderId="0" xfId="0" applyFont="1" applyFill="1" applyAlignment="1">
      <alignment vertical="top" horizontal="left"/>
    </xf>
    <xf fontId="28" fillId="13" borderId="0" xfId="0" applyFont="1" applyFill="1" applyAlignment="1">
      <alignment vertical="top" horizontal="left"/>
    </xf>
    <xf fontId="28" fillId="14" borderId="0" xfId="0" applyFont="1" applyFill="1" applyAlignment="1">
      <alignment vertical="top" horizontal="left"/>
    </xf>
    <xf fontId="31" fillId="12" borderId="0" xfId="0" applyFont="1" applyFill="1" applyAlignment="1">
      <alignment vertical="top" horizontal="left"/>
    </xf>
    <xf fontId="32" fillId="14" borderId="0" xfId="0" applyFont="1" applyFill="1" applyAlignment="1">
      <alignment vertical="bottom" horizontal="left"/>
    </xf>
    <xf fontId="33" fillId="12" borderId="0" xfId="0" applyFont="1" applyFill="1" applyAlignment="1">
      <alignment vertical="top" horizontal="left"/>
    </xf>
    <xf fontId="34" fillId="12" borderId="0" xfId="0" applyFont="1" applyFill="1" applyAlignment="1">
      <alignment vertical="bottom" horizontal="left"/>
    </xf>
    <xf fontId="28" fillId="12" borderId="29" xfId="0" applyFont="1" applyFill="1" applyBorder="1" applyAlignment="1">
      <alignment vertical="top" horizontal="left"/>
    </xf>
    <xf fontId="28" fillId="12" borderId="30" xfId="0" applyFont="1" applyFill="1" applyBorder="1" applyAlignment="1">
      <alignment vertical="top" horizontal="left"/>
    </xf>
    <xf fontId="29" fillId="12" borderId="0" xfId="0" applyFont="1" applyFill="1" applyAlignment="1">
      <alignment vertical="top" horizontal="right"/>
    </xf>
    <xf fontId="28" fillId="12" borderId="0" xfId="0" applyFont="1" applyFill="1" applyAlignment="1">
      <alignment vertical="top" horizontal="left" readingOrder="1" wrapText="1"/>
    </xf>
    <xf fontId="28" fillId="12" borderId="0" xfId="0" applyFont="1" applyFill="1" applyAlignment="1">
      <alignment vertical="top" horizontal="left" readingOrder="1" wrapText="1"/>
    </xf>
    <xf fontId="35" fillId="12" borderId="0" xfId="0" applyFont="1" applyFill="1" applyAlignment="1">
      <alignment vertical="top" horizontal="left" readingOrder="1" wrapText="1"/>
    </xf>
    <xf fontId="30" fillId="12" borderId="0" xfId="0" applyFont="1" applyFill="1" applyAlignment="1">
      <alignment vertical="top" horizontal="right"/>
    </xf>
    <xf fontId="30" fillId="12" borderId="0" xfId="0" applyFont="1" applyFill="1" applyAlignment="1">
      <alignment vertical="top" horizontal="left" readingOrder="1" wrapText="1"/>
    </xf>
  </cellXfs>
  <cellStyles count="11">
    <cellStyle name="60% - Accent6" xfId="6" builtinId="52"/>
    <cellStyle name="Accent6" xfId="5" builtinId="49"/>
    <cellStyle name="Comma" xfId="1" builtinId="3"/>
    <cellStyle name="Currency" xfId="2" builtinId="4"/>
    <cellStyle name="Hyperlink" xfId="10" builtinId="8"/>
    <cellStyle name="Normal" xfId="0" builtinId="0"/>
    <cellStyle name="Normal 2 2" xfId="7" xr:uid="{00000000-0005-0000-0000-000006000000}"/>
    <cellStyle name="Student Name" xfId="8" xr:uid="{00000000-0005-0000-0000-000007000000}"/>
    <cellStyle name="Submission" xfId="9" xr:uid="{00000000-0005-0000-0000-000008000000}"/>
    <cellStyle name="Title" xfId="3" builtinId="15"/>
    <cellStyle name="Total" xfId="4" builtinId="25"/>
  </cellStyles>
  <dxfs count="20">
    <dxf>
      <numFmt numFmtId="166" formatCode="&quot;$&quot;#,##0.00"/>
    </dxf>
    <dxf>
      <font>
        <b val="0"/>
        <i val="0"/>
        <strike val="0"/>
        <condense val="0"/>
        <extend val="0"/>
        <outline val="0"/>
        <shadow val="0"/>
        <u val="none"/>
        <vertAlign val="baseline"/>
        <sz val="11"/>
        <color auto="1"/>
        <name val="Franklin Gothic Book"/>
        <family val="2"/>
        <scheme val="minor"/>
      </font>
    </dxf>
    <dxf>
      <font>
        <b val="0"/>
        <i val="0"/>
        <strike val="0"/>
        <condense val="0"/>
        <extend val="0"/>
        <outline val="0"/>
        <shadow val="0"/>
        <u val="none"/>
        <vertAlign val="baseline"/>
        <sz val="11"/>
        <color auto="1"/>
        <name val="Franklin Gothic Book"/>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auto="1"/>
        <name val="Franklin Gothic Book"/>
        <family val="2"/>
        <scheme val="minor"/>
      </font>
    </dxf>
    <dxf>
      <font>
        <b val="0"/>
        <i val="0"/>
        <strike val="0"/>
        <condense val="0"/>
        <extend val="0"/>
        <outline val="0"/>
        <shadow val="0"/>
        <u val="none"/>
        <vertAlign val="baseline"/>
        <sz val="11"/>
        <color auto="1"/>
        <name val="Franklin Gothic Book"/>
        <family val="2"/>
        <scheme val="minor"/>
      </font>
    </dxf>
    <dxf>
      <font>
        <b val="0"/>
        <i val="0"/>
        <strike val="0"/>
        <condense val="0"/>
        <extend val="0"/>
        <outline val="0"/>
        <shadow val="0"/>
        <u val="none"/>
        <vertAlign val="baseline"/>
        <sz val="11"/>
        <color auto="1"/>
        <name val="Franklin Gothic Book"/>
        <family val="2"/>
        <scheme val="minor"/>
      </font>
    </dxf>
    <dxf>
      <font>
        <b val="0"/>
        <i val="0"/>
        <strike val="0"/>
        <condense val="0"/>
        <extend val="0"/>
        <outline val="0"/>
        <shadow val="0"/>
        <u val="none"/>
        <vertAlign val="baseline"/>
        <sz val="11"/>
        <color auto="1"/>
        <name val="Franklin Gothic Book"/>
        <family val="2"/>
        <scheme val="minor"/>
      </font>
    </dxf>
    <dxf>
      <border outline="0">
        <bottom style="thick">
          <color theme="0"/>
        </bottom>
      </border>
    </dxf>
    <dxf>
      <font>
        <b/>
        <i val="0"/>
        <strike val="0"/>
        <condense val="0"/>
        <extend val="0"/>
        <outline val="0"/>
        <shadow val="0"/>
        <u val="none"/>
        <vertAlign val="baseline"/>
        <sz val="11"/>
        <color theme="1" tint="0.14999847407452621"/>
        <name val="Franklin Gothic Book"/>
        <family val="2"/>
        <scheme val="minor"/>
      </font>
      <fill>
        <patternFill patternType="solid">
          <fgColor indexed="64"/>
          <bgColor theme="9" tint="0.39997558519241921"/>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tint="0.14999847407452621"/>
        <name val="Franklin Gothic Book"/>
        <scheme val="minor"/>
      </font>
      <numFmt numFmtId="0" formatCode="General"/>
    </dxf>
    <dxf>
      <font>
        <b val="0"/>
        <i val="0"/>
        <strike val="0"/>
        <condense val="0"/>
        <extend val="0"/>
        <outline val="0"/>
        <shadow val="0"/>
        <u val="none"/>
        <vertAlign val="baseline"/>
        <sz val="11"/>
        <color auto="1"/>
        <name val="Franklin Gothic Book"/>
        <scheme val="minor"/>
      </font>
    </dxf>
    <dxf>
      <font>
        <b val="0"/>
        <i val="0"/>
        <strike val="0"/>
        <condense val="0"/>
        <extend val="0"/>
        <outline val="0"/>
        <shadow val="0"/>
        <u val="none"/>
        <vertAlign val="baseline"/>
        <sz val="11"/>
        <color auto="1"/>
        <name val="Franklin Gothic Book"/>
        <scheme val="minor"/>
      </font>
    </dxf>
    <dxf>
      <font>
        <b val="0"/>
        <i val="0"/>
        <strike val="0"/>
        <condense val="0"/>
        <extend val="0"/>
        <outline val="0"/>
        <shadow val="0"/>
        <u val="none"/>
        <vertAlign val="baseline"/>
        <sz val="11"/>
        <color auto="1"/>
        <name val="Franklin Gothic Book"/>
        <scheme val="minor"/>
      </font>
    </dxf>
    <dxf>
      <font>
        <b val="0"/>
        <i val="0"/>
        <strike val="0"/>
        <condense val="0"/>
        <extend val="0"/>
        <outline val="0"/>
        <shadow val="0"/>
        <u val="none"/>
        <vertAlign val="baseline"/>
        <sz val="11"/>
        <color auto="1"/>
        <name val="Franklin Gothic Book"/>
        <scheme val="minor"/>
      </font>
      <numFmt numFmtId="19" formatCode="m/d/yyyy"/>
    </dxf>
    <dxf>
      <font>
        <b val="0"/>
        <i val="0"/>
        <strike val="0"/>
        <condense val="0"/>
        <extend val="0"/>
        <outline val="0"/>
        <shadow val="0"/>
        <u val="none"/>
        <vertAlign val="baseline"/>
        <sz val="11"/>
        <color auto="1"/>
        <name val="Franklin Gothic Book"/>
        <scheme val="minor"/>
      </font>
    </dxf>
    <dxf>
      <font>
        <b val="0"/>
        <i val="0"/>
        <strike val="0"/>
        <condense val="0"/>
        <extend val="0"/>
        <outline val="0"/>
        <shadow val="0"/>
        <u val="none"/>
        <vertAlign val="baseline"/>
        <sz val="11"/>
        <color auto="1"/>
        <name val="Franklin Gothic Book"/>
        <scheme val="minor"/>
      </font>
    </dxf>
    <dxf>
      <font>
        <b val="0"/>
        <i val="0"/>
        <strike val="0"/>
        <condense val="0"/>
        <extend val="0"/>
        <outline val="0"/>
        <shadow val="0"/>
        <u val="none"/>
        <vertAlign val="baseline"/>
        <sz val="11"/>
        <color auto="1"/>
        <name val="Franklin Gothic Book"/>
        <scheme val="minor"/>
      </font>
    </dxf>
    <dxf>
      <font>
        <b val="0"/>
        <i val="0"/>
        <strike val="0"/>
        <condense val="0"/>
        <extend val="0"/>
        <outline val="0"/>
        <shadow val="0"/>
        <u val="none"/>
        <vertAlign val="baseline"/>
        <sz val="11"/>
        <color theme="1" tint="0.14999847407452621"/>
        <name val="Franklin Gothic Book"/>
        <scheme val="minor"/>
      </font>
      <alignment horizontal="center" vertical="bottom" textRotation="0" wrapText="0" indent="0" justifyLastLine="0" shrinkToFit="0" readingOrder="0"/>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theme" Target="theme/theme1.xml" />
  <Relationship Id="rId3" Type="http://schemas.openxmlformats.org/officeDocument/2006/relationships/worksheet" Target="worksheets/sheet3.xml" />
  <Relationship Id="rId21" Type="http://schemas.openxmlformats.org/officeDocument/2006/relationships/calcChain" Target="calcChain.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microsoft.com/office/2007/relationships/slicerCache" Target="slicerCaches/slicerCache1.xml" />
  <Relationship Id="rId2" Type="http://schemas.openxmlformats.org/officeDocument/2006/relationships/worksheet" Target="worksheets/sheet2.xml" />
  <Relationship Id="rId16" Type="http://schemas.openxmlformats.org/officeDocument/2006/relationships/pivotCacheDefinition" Target="pivotCache/pivotCacheDefinition2.xml" />
  <Relationship Id="rId20" Type="http://schemas.openxmlformats.org/officeDocument/2006/relationships/sharedStrings" Target="sharedStrings.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5" Type="http://schemas.openxmlformats.org/officeDocument/2006/relationships/worksheet" Target="worksheets/sheet5.xml" />
  <Relationship Id="rId15" Type="http://schemas.openxmlformats.org/officeDocument/2006/relationships/pivotCacheDefinition" Target="pivotCache/pivotCacheDefinition1.xml" />
  <Relationship Id="rId10" Type="http://schemas.openxmlformats.org/officeDocument/2006/relationships/worksheet" Target="worksheets/sheet10.xml" />
  <Relationship Id="rId19" Type="http://schemas.openxmlformats.org/officeDocument/2006/relationships/styles" Target="styles.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externalLink" Target="externalLinks/externalLink1.xml" />
  <Relationship Id="rId22" Type="http://schemas.openxmlformats.org/officeDocument/2006/relationships/customXml" Target="../customXml/item1.xml" />
  <Relationship Id="rId23" Type="http://schemas.openxmlformats.org/officeDocument/2006/relationships/worksheet" Target="worksheets/sheet14.xml" />
</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pivotSource>
    <c:name>[NP_EX19_CS5-8a_MaritaEbrilian_2.xlsx]January Pivot!PivotTable1</c:name>
    <c:fmtId val="5"/>
  </c:pivotSource>
  <c:chart>
    <c:autoTitleDeleted val="0"/>
    <c:pivotFmts>
      <c:pivotFmt>
        <c:idx val="0"/>
        <c:spPr>
          <a:solidFill>
            <a:schemeClr val="accent6"/>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6"/>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6"/>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6"/>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stacked"/>
        <c:varyColors val="0"/>
        <c:ser>
          <c:idx val="0"/>
          <c:order val="0"/>
          <c:tx>
            <c:strRef>
              <c:f>'January Pivot'!$B$3:$B$4</c:f>
              <c:strCache>
                <c:ptCount val="1"/>
                <c:pt idx="0">
                  <c:v>DIG website</c:v>
                </c:pt>
              </c:strCache>
            </c:strRef>
          </c:tx>
          <c:spPr>
            <a:solidFill>
              <a:schemeClr val="accent6">
                <a:shade val="65000"/>
              </a:schemeClr>
            </a:solidFill>
            <a:ln>
              <a:noFill/>
            </a:ln>
            <a:effectLst/>
          </c:spPr>
          <c:invertIfNegative val="0"/>
          <c:cat>
            <c:strRef>
              <c:f>'January Pivot'!$A$5:$A$8</c:f>
              <c:strCache>
                <c:ptCount val="3"/>
                <c:pt idx="0">
                  <c:v>Canada</c:v>
                </c:pt>
                <c:pt idx="1">
                  <c:v>Mexico</c:v>
                </c:pt>
                <c:pt idx="2">
                  <c:v>U.S.</c:v>
                </c:pt>
              </c:strCache>
            </c:strRef>
          </c:cat>
          <c:val>
            <c:numRef>
              <c:f>'January Pivot'!$B$5:$B$8</c:f>
              <c:numCache>
                <c:formatCode>"$"#,##0;[Red]"$"#,##0</c:formatCode>
                <c:ptCount val="3"/>
                <c:pt idx="0">
                  <c:v>119.99</c:v>
                </c:pt>
                <c:pt idx="2">
                  <c:v>239.98</c:v>
                </c:pt>
              </c:numCache>
            </c:numRef>
          </c:val>
          <c:extLst>
            <c:ext xmlns:c16="http://schemas.microsoft.com/office/drawing/2014/chart" uri="{C3380CC4-5D6E-409C-BE32-E72D297353CC}">
              <c16:uniqueId val="{00000000-D017-404E-B868-F21D76CE2CD1}"/>
            </c:ext>
          </c:extLst>
        </c:ser>
        <c:ser>
          <c:idx val="1"/>
          <c:order val="1"/>
          <c:tx>
            <c:strRef>
              <c:f>'January Pivot'!$C$3:$C$4</c:f>
              <c:strCache>
                <c:ptCount val="1"/>
                <c:pt idx="0">
                  <c:v>Other website</c:v>
                </c:pt>
              </c:strCache>
            </c:strRef>
          </c:tx>
          <c:spPr>
            <a:solidFill>
              <a:schemeClr val="accent6"/>
            </a:solidFill>
            <a:ln>
              <a:noFill/>
            </a:ln>
            <a:effectLst/>
          </c:spPr>
          <c:invertIfNegative val="0"/>
          <c:cat>
            <c:strRef>
              <c:f>'January Pivot'!$A$5:$A$8</c:f>
              <c:strCache>
                <c:ptCount val="3"/>
                <c:pt idx="0">
                  <c:v>Canada</c:v>
                </c:pt>
                <c:pt idx="1">
                  <c:v>Mexico</c:v>
                </c:pt>
                <c:pt idx="2">
                  <c:v>U.S.</c:v>
                </c:pt>
              </c:strCache>
            </c:strRef>
          </c:cat>
          <c:val>
            <c:numRef>
              <c:f>'January Pivot'!$C$5:$C$8</c:f>
              <c:numCache>
                <c:formatCode>"$"#,##0;[Red]"$"#,##0</c:formatCode>
                <c:ptCount val="3"/>
                <c:pt idx="2">
                  <c:v>599.94999999999993</c:v>
                </c:pt>
              </c:numCache>
            </c:numRef>
          </c:val>
          <c:extLst>
            <c:ext xmlns:c16="http://schemas.microsoft.com/office/drawing/2014/chart" uri="{C3380CC4-5D6E-409C-BE32-E72D297353CC}">
              <c16:uniqueId val="{00000001-D017-404E-B868-F21D76CE2CD1}"/>
            </c:ext>
          </c:extLst>
        </c:ser>
        <c:ser>
          <c:idx val="2"/>
          <c:order val="2"/>
          <c:tx>
            <c:strRef>
              <c:f>'January Pivot'!$D$3:$D$4</c:f>
              <c:strCache>
                <c:ptCount val="1"/>
                <c:pt idx="0">
                  <c:v>Store</c:v>
                </c:pt>
              </c:strCache>
            </c:strRef>
          </c:tx>
          <c:spPr>
            <a:solidFill>
              <a:schemeClr val="accent6">
                <a:tint val="65000"/>
              </a:schemeClr>
            </a:solidFill>
            <a:ln>
              <a:noFill/>
            </a:ln>
            <a:effectLst/>
          </c:spPr>
          <c:invertIfNegative val="0"/>
          <c:cat>
            <c:strRef>
              <c:f>'January Pivot'!$A$5:$A$8</c:f>
              <c:strCache>
                <c:ptCount val="3"/>
                <c:pt idx="0">
                  <c:v>Canada</c:v>
                </c:pt>
                <c:pt idx="1">
                  <c:v>Mexico</c:v>
                </c:pt>
                <c:pt idx="2">
                  <c:v>U.S.</c:v>
                </c:pt>
              </c:strCache>
            </c:strRef>
          </c:cat>
          <c:val>
            <c:numRef>
              <c:f>'January Pivot'!$D$5:$D$8</c:f>
              <c:numCache>
                <c:formatCode>"$"#,##0;[Red]"$"#,##0</c:formatCode>
                <c:ptCount val="3"/>
                <c:pt idx="0">
                  <c:v>119.99</c:v>
                </c:pt>
                <c:pt idx="1">
                  <c:v>119.99</c:v>
                </c:pt>
              </c:numCache>
            </c:numRef>
          </c:val>
          <c:extLst>
            <c:ext xmlns:c16="http://schemas.microsoft.com/office/drawing/2014/chart" uri="{C3380CC4-5D6E-409C-BE32-E72D297353CC}">
              <c16:uniqueId val="{00000002-D017-404E-B868-F21D76CE2CD1}"/>
            </c:ext>
          </c:extLst>
        </c:ser>
        <c:dLbls>
          <c:showLegendKey val="0"/>
          <c:showVal val="0"/>
          <c:showCatName val="0"/>
          <c:showSerName val="0"/>
          <c:showPercent val="0"/>
          <c:showBubbleSize val="0"/>
        </c:dLbls>
        <c:gapWidth val="150"/>
        <c:overlap val="100"/>
        <c:axId val="496888048"/>
        <c:axId val="496889648"/>
      </c:barChart>
      <c:catAx>
        <c:axId val="4968880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96889648"/>
        <c:crosses val="autoZero"/>
        <c:auto val="1"/>
        <c:lblAlgn val="ctr"/>
        <c:lblOffset val="100"/>
        <c:noMultiLvlLbl val="0"/>
      </c:catAx>
      <c:valAx>
        <c:axId val="496889648"/>
        <c:scaling>
          <c:orientation val="minMax"/>
        </c:scaling>
        <c:delete val="0"/>
        <c:axPos val="l"/>
        <c:majorGridlines>
          <c:spPr>
            <a:ln w="9525" cap="flat" cmpd="sng" algn="ctr">
              <a:solidFill>
                <a:schemeClr val="tx1">
                  <a:lumMod val="15000"/>
                  <a:lumOff val="85000"/>
                </a:schemeClr>
              </a:solidFill>
              <a:round/>
            </a:ln>
            <a:effectLst/>
          </c:spPr>
        </c:majorGridlines>
        <c:numFmt formatCode="&quot;$&quot;#,##0;[Red]&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96888048"/>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withinLinear" id="19">
  <a:schemeClr val="accent6"/>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chart" Target="../charts/chart1.xml"/></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&#65279;<?xml version="1.0" encoding="utf-8" standalone="yes"?>
<Relationships xmlns="http://schemas.openxmlformats.org/package/2006/relationships">
  <Relationship Id="rId1" Type="http://schemas.openxmlformats.org/officeDocument/2006/relationships/image" Target="../media/image3.png" />
  <Relationship Id="rId2" Type="http://schemas.openxmlformats.org/officeDocument/2006/relationships/image" Target="../media/image4.png" />
  <Relationship Id="rId3" Type="http://schemas.openxmlformats.org/officeDocument/2006/relationships/image" Target="../media/image5.png" />
</Relationships>
</file>

<file path=xl/drawings/drawing1.xml><?xml version="1.0" encoding="utf-8"?>
<xdr:wsDr xmlns:xdr="http://schemas.openxmlformats.org/drawingml/2006/spreadsheetDrawing" xmlns:a="http://schemas.openxmlformats.org/drawingml/2006/main">
  <xdr:twoCellAnchor>
    <xdr:from>
      <xdr:col>1</xdr:col>
      <xdr:colOff>5460898</xdr:colOff>
      <xdr:row>0</xdr:row>
      <xdr:rowOff>9525</xdr:rowOff>
    </xdr:from>
    <xdr:to>
      <xdr:col>2</xdr:col>
      <xdr:colOff>323546</xdr:colOff>
      <xdr:row>1</xdr:row>
      <xdr:rowOff>11450</xdr:rowOff>
    </xdr:to>
    <xdr:pic>
      <xdr:nvPicPr>
        <xdr:cNvPr id="2" name="Picture 1" descr="SAM logo" title="SAM logo">
          <a:extLst>
            <a:ext uri="{FF2B5EF4-FFF2-40B4-BE49-F238E27FC236}">
              <a16:creationId xmlns:a16="http://schemas.microsoft.com/office/drawing/2014/main" id="{7D718778-EA72-473A-BEF9-A59A0A558E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13373" y="9525"/>
          <a:ext cx="1787323" cy="4115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609600</xdr:colOff>
      <xdr:row>0</xdr:row>
      <xdr:rowOff>0</xdr:rowOff>
    </xdr:from>
    <xdr:to>
      <xdr:col>4</xdr:col>
      <xdr:colOff>180743</xdr:colOff>
      <xdr:row>1</xdr:row>
      <xdr:rowOff>3071</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19250" y="0"/>
          <a:ext cx="1857143" cy="82857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609600</xdr:colOff>
      <xdr:row>0</xdr:row>
      <xdr:rowOff>0</xdr:rowOff>
    </xdr:from>
    <xdr:to>
      <xdr:col>4</xdr:col>
      <xdr:colOff>180743</xdr:colOff>
      <xdr:row>1</xdr:row>
      <xdr:rowOff>3071</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19250" y="0"/>
          <a:ext cx="1857143" cy="82857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609600</xdr:colOff>
      <xdr:row>0</xdr:row>
      <xdr:rowOff>0</xdr:rowOff>
    </xdr:from>
    <xdr:to>
      <xdr:col>4</xdr:col>
      <xdr:colOff>180743</xdr:colOff>
      <xdr:row>1</xdr:row>
      <xdr:rowOff>3071</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19250" y="0"/>
          <a:ext cx="1857143" cy="82857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238125</xdr:colOff>
      <xdr:row>0</xdr:row>
      <xdr:rowOff>19050</xdr:rowOff>
    </xdr:from>
    <xdr:to>
      <xdr:col>4</xdr:col>
      <xdr:colOff>418868</xdr:colOff>
      <xdr:row>1</xdr:row>
      <xdr:rowOff>18946</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09775" y="19050"/>
          <a:ext cx="1857143" cy="82857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12700</xdr:colOff>
      <xdr:row>1</xdr:row>
      <xdr:rowOff>165100</xdr:rowOff>
    </xdr:from>
    <xdr:to>
      <xdr:col>6</xdr:col>
      <xdr:colOff>711200</xdr:colOff>
      <xdr:row>9</xdr:row>
      <xdr:rowOff>177801</xdr:rowOff>
    </xdr:to>
    <mc:AlternateContent xmlns:mc="http://schemas.openxmlformats.org/markup-compatibility/2006" xmlns:a14="http://schemas.microsoft.com/office/drawing/2010/main">
      <mc:Choice Requires="a14">
        <xdr:graphicFrame macro="">
          <xdr:nvGraphicFramePr>
            <xdr:cNvPr id="5" name="Product">
              <a:extLst>
                <a:ext uri="{FF2B5EF4-FFF2-40B4-BE49-F238E27FC236}">
                  <a16:creationId xmlns:a16="http://schemas.microsoft.com/office/drawing/2014/main" id="{684A5EF7-5B8B-40B6-B465-069A65A9DF3D}"/>
                </a:ext>
              </a:extLst>
            </xdr:cNvPr>
            <xdr:cNvGraphicFramePr/>
          </xdr:nvGraphicFramePr>
          <xdr:xfrm>
            <a:off x="0" y="0"/>
            <a:ext cx="0" cy="0"/>
          </xdr:xfrm>
          <a:graphic>
            <a:graphicData uri="http://schemas.microsoft.com/office/drawing/2010/slicer">
              <sle:slicer xmlns:sle="http://schemas.microsoft.com/office/drawing/2010/slicer" name="Product"/>
            </a:graphicData>
          </a:graphic>
        </xdr:graphicFrame>
      </mc:Choice>
      <mc:Fallback xmlns="">
        <xdr:sp macro="" textlink="">
          <xdr:nvSpPr>
            <xdr:cNvPr id="0" name=""/>
            <xdr:cNvSpPr>
              <a:spLocks noTextEdit="1"/>
            </xdr:cNvSpPr>
          </xdr:nvSpPr>
          <xdr:spPr>
            <a:xfrm>
              <a:off x="4000500" y="361951"/>
              <a:ext cx="1504950" cy="153035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0</xdr:col>
      <xdr:colOff>25400</xdr:colOff>
      <xdr:row>9</xdr:row>
      <xdr:rowOff>25400</xdr:rowOff>
    </xdr:from>
    <xdr:to>
      <xdr:col>5</xdr:col>
      <xdr:colOff>12700</xdr:colOff>
      <xdr:row>24</xdr:row>
      <xdr:rowOff>177800</xdr:rowOff>
    </xdr:to>
    <xdr:graphicFrame macro="">
      <xdr:nvGraphicFramePr>
        <xdr:cNvPr id="9" name="Chart 8">
          <a:extLst>
            <a:ext uri="{FF2B5EF4-FFF2-40B4-BE49-F238E27FC236}">
              <a16:creationId xmlns:a16="http://schemas.microsoft.com/office/drawing/2014/main" id="{E892BE0D-DA84-4576-9D85-D3D43C8AEA9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238125</xdr:colOff>
      <xdr:row>0</xdr:row>
      <xdr:rowOff>19050</xdr:rowOff>
    </xdr:from>
    <xdr:to>
      <xdr:col>4</xdr:col>
      <xdr:colOff>352193</xdr:colOff>
      <xdr:row>1</xdr:row>
      <xdr:rowOff>18946</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43125" y="19050"/>
          <a:ext cx="1857143" cy="82857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723900</xdr:colOff>
      <xdr:row>0</xdr:row>
      <xdr:rowOff>28575</xdr:rowOff>
    </xdr:from>
    <xdr:to>
      <xdr:col>1</xdr:col>
      <xdr:colOff>466493</xdr:colOff>
      <xdr:row>1</xdr:row>
      <xdr:rowOff>28471</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23900" y="28575"/>
          <a:ext cx="1857143" cy="82857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962025</xdr:colOff>
      <xdr:row>0</xdr:row>
      <xdr:rowOff>0</xdr:rowOff>
    </xdr:from>
    <xdr:to>
      <xdr:col>3</xdr:col>
      <xdr:colOff>418868</xdr:colOff>
      <xdr:row>1</xdr:row>
      <xdr:rowOff>3071</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62150" y="0"/>
          <a:ext cx="1857143" cy="82857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238125</xdr:colOff>
      <xdr:row>0</xdr:row>
      <xdr:rowOff>0</xdr:rowOff>
    </xdr:from>
    <xdr:to>
      <xdr:col>3</xdr:col>
      <xdr:colOff>952268</xdr:colOff>
      <xdr:row>1</xdr:row>
      <xdr:rowOff>3071</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62250" y="0"/>
          <a:ext cx="1857143" cy="82857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5</xdr:col>
      <xdr:colOff>-1782839</xdr:colOff>
      <xdr:row>0</xdr:row>
      <xdr:rowOff>1</xdr:rowOff>
    </xdr:from>
    <xdr:to>
      <xdr:col>5</xdr:col>
      <xdr:colOff>0</xdr:colOff>
      <xdr:row>3</xdr:row>
      <xdr:rowOff>1</xdr:rowOff>
    </xdr:to>
    <xdr:pic>
      <xdr:nvPicPr>
        <xdr:cNvPr id="71" name="SAM picture"/>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23061" y="1"/>
          <a:ext cx="1782839" cy="457200"/>
        </a:xfrm>
        <a:prstGeom prst="rect">
          <a:avLst/>
        </a:prstGeom>
        <a:noFill/>
        <a:ln>
          <a:noFill/>
        </a:ln>
      </xdr:spPr>
    </xdr:pic>
    <xdr:clientData/>
  </xdr:twoCellAnchor>
  <xdr:twoCellAnchor>
    <xdr:from>
      <xdr:col>1</xdr:col>
      <xdr:colOff>53515</xdr:colOff>
      <xdr:row>8</xdr:row>
      <xdr:rowOff>17584</xdr:rowOff>
    </xdr:from>
    <xdr:to>
      <xdr:col>1</xdr:col>
      <xdr:colOff>300403</xdr:colOff>
      <xdr:row>8</xdr:row>
      <xdr:rowOff>198857</xdr:rowOff>
    </xdr:to>
    <xdr:pic>
      <xdr:nvPicPr>
        <xdr:cNvPr id="2" name="Picture 2"/>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9</xdr:row>
      <xdr:rowOff>17584</xdr:rowOff>
    </xdr:from>
    <xdr:to>
      <xdr:col>1</xdr:col>
      <xdr:colOff>300403</xdr:colOff>
      <xdr:row>9</xdr:row>
      <xdr:rowOff>198857</xdr:rowOff>
    </xdr:to>
    <xdr:pic>
      <xdr:nvPicPr>
        <xdr:cNvPr id="3" name="Picture 3"/>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10</xdr:row>
      <xdr:rowOff>17584</xdr:rowOff>
    </xdr:from>
    <xdr:to>
      <xdr:col>1</xdr:col>
      <xdr:colOff>300403</xdr:colOff>
      <xdr:row>10</xdr:row>
      <xdr:rowOff>198857</xdr:rowOff>
    </xdr:to>
    <xdr:pic>
      <xdr:nvPicPr>
        <xdr:cNvPr id="4" name="Picture 4"/>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11</xdr:row>
      <xdr:rowOff>17584</xdr:rowOff>
    </xdr:from>
    <xdr:to>
      <xdr:col>1</xdr:col>
      <xdr:colOff>300403</xdr:colOff>
      <xdr:row>11</xdr:row>
      <xdr:rowOff>198857</xdr:rowOff>
    </xdr:to>
    <xdr:pic>
      <xdr:nvPicPr>
        <xdr:cNvPr id="5" name="Picture 5"/>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12</xdr:row>
      <xdr:rowOff>17584</xdr:rowOff>
    </xdr:from>
    <xdr:to>
      <xdr:col>1</xdr:col>
      <xdr:colOff>300403</xdr:colOff>
      <xdr:row>12</xdr:row>
      <xdr:rowOff>198857</xdr:rowOff>
    </xdr:to>
    <xdr:pic>
      <xdr:nvPicPr>
        <xdr:cNvPr id="6" name="Picture 6"/>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13</xdr:row>
      <xdr:rowOff>17584</xdr:rowOff>
    </xdr:from>
    <xdr:to>
      <xdr:col>1</xdr:col>
      <xdr:colOff>300403</xdr:colOff>
      <xdr:row>13</xdr:row>
      <xdr:rowOff>198857</xdr:rowOff>
    </xdr:to>
    <xdr:pic>
      <xdr:nvPicPr>
        <xdr:cNvPr id="7" name="Picture 7"/>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15</xdr:row>
      <xdr:rowOff>17584</xdr:rowOff>
    </xdr:from>
    <xdr:to>
      <xdr:col>1</xdr:col>
      <xdr:colOff>300403</xdr:colOff>
      <xdr:row>15</xdr:row>
      <xdr:rowOff>198857</xdr:rowOff>
    </xdr:to>
    <xdr:pic>
      <xdr:nvPicPr>
        <xdr:cNvPr id="8" name="Picture 8"/>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16</xdr:row>
      <xdr:rowOff>17584</xdr:rowOff>
    </xdr:from>
    <xdr:to>
      <xdr:col>1</xdr:col>
      <xdr:colOff>300403</xdr:colOff>
      <xdr:row>16</xdr:row>
      <xdr:rowOff>198857</xdr:rowOff>
    </xdr:to>
    <xdr:pic>
      <xdr:nvPicPr>
        <xdr:cNvPr id="9" name="Picture 9"/>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17</xdr:row>
      <xdr:rowOff>17584</xdr:rowOff>
    </xdr:from>
    <xdr:to>
      <xdr:col>1</xdr:col>
      <xdr:colOff>300403</xdr:colOff>
      <xdr:row>17</xdr:row>
      <xdr:rowOff>198857</xdr:rowOff>
    </xdr:to>
    <xdr:pic>
      <xdr:nvPicPr>
        <xdr:cNvPr id="10" name="Picture 10"/>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19</xdr:row>
      <xdr:rowOff>17584</xdr:rowOff>
    </xdr:from>
    <xdr:to>
      <xdr:col>1</xdr:col>
      <xdr:colOff>300403</xdr:colOff>
      <xdr:row>19</xdr:row>
      <xdr:rowOff>198857</xdr:rowOff>
    </xdr:to>
    <xdr:pic>
      <xdr:nvPicPr>
        <xdr:cNvPr id="11" name="Picture 11"/>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20</xdr:row>
      <xdr:rowOff>17584</xdr:rowOff>
    </xdr:from>
    <xdr:to>
      <xdr:col>1</xdr:col>
      <xdr:colOff>300403</xdr:colOff>
      <xdr:row>20</xdr:row>
      <xdr:rowOff>198857</xdr:rowOff>
    </xdr:to>
    <xdr:pic>
      <xdr:nvPicPr>
        <xdr:cNvPr id="12" name="Picture 12"/>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21</xdr:row>
      <xdr:rowOff>17584</xdr:rowOff>
    </xdr:from>
    <xdr:to>
      <xdr:col>1</xdr:col>
      <xdr:colOff>300403</xdr:colOff>
      <xdr:row>21</xdr:row>
      <xdr:rowOff>198857</xdr:rowOff>
    </xdr:to>
    <xdr:pic>
      <xdr:nvPicPr>
        <xdr:cNvPr id="13" name="Picture 13"/>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22</xdr:row>
      <xdr:rowOff>17584</xdr:rowOff>
    </xdr:from>
    <xdr:to>
      <xdr:col>1</xdr:col>
      <xdr:colOff>300403</xdr:colOff>
      <xdr:row>22</xdr:row>
      <xdr:rowOff>198857</xdr:rowOff>
    </xdr:to>
    <xdr:pic>
      <xdr:nvPicPr>
        <xdr:cNvPr id="14" name="Picture 14"/>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85519</xdr:colOff>
      <xdr:row>24</xdr:row>
      <xdr:rowOff>28708</xdr:rowOff>
    </xdr:from>
    <xdr:to>
      <xdr:col>1</xdr:col>
      <xdr:colOff>268399</xdr:colOff>
      <xdr:row>24</xdr:row>
      <xdr:rowOff>207050</xdr:rowOff>
    </xdr:to>
    <xdr:pic>
      <xdr:nvPicPr>
        <xdr:cNvPr id="15" name="Picture 15"/>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85519</xdr:colOff>
      <xdr:row>26</xdr:row>
      <xdr:rowOff>28708</xdr:rowOff>
    </xdr:from>
    <xdr:to>
      <xdr:col>1</xdr:col>
      <xdr:colOff>268399</xdr:colOff>
      <xdr:row>26</xdr:row>
      <xdr:rowOff>207050</xdr:rowOff>
    </xdr:to>
    <xdr:pic>
      <xdr:nvPicPr>
        <xdr:cNvPr id="16" name="Picture 16"/>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85519</xdr:colOff>
      <xdr:row>28</xdr:row>
      <xdr:rowOff>28708</xdr:rowOff>
    </xdr:from>
    <xdr:to>
      <xdr:col>1</xdr:col>
      <xdr:colOff>268399</xdr:colOff>
      <xdr:row>28</xdr:row>
      <xdr:rowOff>207050</xdr:rowOff>
    </xdr:to>
    <xdr:pic>
      <xdr:nvPicPr>
        <xdr:cNvPr id="17" name="Picture 17"/>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53515</xdr:colOff>
      <xdr:row>31</xdr:row>
      <xdr:rowOff>17584</xdr:rowOff>
    </xdr:from>
    <xdr:to>
      <xdr:col>1</xdr:col>
      <xdr:colOff>300403</xdr:colOff>
      <xdr:row>31</xdr:row>
      <xdr:rowOff>198857</xdr:rowOff>
    </xdr:to>
    <xdr:pic>
      <xdr:nvPicPr>
        <xdr:cNvPr id="18" name="Picture 18"/>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32</xdr:row>
      <xdr:rowOff>17584</xdr:rowOff>
    </xdr:from>
    <xdr:to>
      <xdr:col>1</xdr:col>
      <xdr:colOff>300403</xdr:colOff>
      <xdr:row>32</xdr:row>
      <xdr:rowOff>198857</xdr:rowOff>
    </xdr:to>
    <xdr:pic>
      <xdr:nvPicPr>
        <xdr:cNvPr id="19" name="Picture 19"/>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34</xdr:row>
      <xdr:rowOff>17584</xdr:rowOff>
    </xdr:from>
    <xdr:to>
      <xdr:col>1</xdr:col>
      <xdr:colOff>300403</xdr:colOff>
      <xdr:row>34</xdr:row>
      <xdr:rowOff>198857</xdr:rowOff>
    </xdr:to>
    <xdr:pic>
      <xdr:nvPicPr>
        <xdr:cNvPr id="20" name="Picture 20"/>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36</xdr:row>
      <xdr:rowOff>17584</xdr:rowOff>
    </xdr:from>
    <xdr:to>
      <xdr:col>1</xdr:col>
      <xdr:colOff>300403</xdr:colOff>
      <xdr:row>36</xdr:row>
      <xdr:rowOff>198857</xdr:rowOff>
    </xdr:to>
    <xdr:pic>
      <xdr:nvPicPr>
        <xdr:cNvPr id="21" name="Picture 21"/>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37</xdr:row>
      <xdr:rowOff>17584</xdr:rowOff>
    </xdr:from>
    <xdr:to>
      <xdr:col>1</xdr:col>
      <xdr:colOff>300403</xdr:colOff>
      <xdr:row>37</xdr:row>
      <xdr:rowOff>198857</xdr:rowOff>
    </xdr:to>
    <xdr:pic>
      <xdr:nvPicPr>
        <xdr:cNvPr id="22" name="Picture 22"/>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39</xdr:row>
      <xdr:rowOff>17584</xdr:rowOff>
    </xdr:from>
    <xdr:to>
      <xdr:col>1</xdr:col>
      <xdr:colOff>300403</xdr:colOff>
      <xdr:row>39</xdr:row>
      <xdr:rowOff>198857</xdr:rowOff>
    </xdr:to>
    <xdr:pic>
      <xdr:nvPicPr>
        <xdr:cNvPr id="23" name="Picture 23"/>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41</xdr:row>
      <xdr:rowOff>17584</xdr:rowOff>
    </xdr:from>
    <xdr:to>
      <xdr:col>1</xdr:col>
      <xdr:colOff>300403</xdr:colOff>
      <xdr:row>41</xdr:row>
      <xdr:rowOff>198857</xdr:rowOff>
    </xdr:to>
    <xdr:pic>
      <xdr:nvPicPr>
        <xdr:cNvPr id="24" name="Picture 24"/>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42</xdr:row>
      <xdr:rowOff>17584</xdr:rowOff>
    </xdr:from>
    <xdr:to>
      <xdr:col>1</xdr:col>
      <xdr:colOff>300403</xdr:colOff>
      <xdr:row>42</xdr:row>
      <xdr:rowOff>198857</xdr:rowOff>
    </xdr:to>
    <xdr:pic>
      <xdr:nvPicPr>
        <xdr:cNvPr id="25" name="Picture 25"/>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44</xdr:row>
      <xdr:rowOff>17584</xdr:rowOff>
    </xdr:from>
    <xdr:to>
      <xdr:col>1</xdr:col>
      <xdr:colOff>300403</xdr:colOff>
      <xdr:row>44</xdr:row>
      <xdr:rowOff>198857</xdr:rowOff>
    </xdr:to>
    <xdr:pic>
      <xdr:nvPicPr>
        <xdr:cNvPr id="26" name="Picture 26"/>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46</xdr:row>
      <xdr:rowOff>17584</xdr:rowOff>
    </xdr:from>
    <xdr:to>
      <xdr:col>1</xdr:col>
      <xdr:colOff>300403</xdr:colOff>
      <xdr:row>46</xdr:row>
      <xdr:rowOff>198857</xdr:rowOff>
    </xdr:to>
    <xdr:pic>
      <xdr:nvPicPr>
        <xdr:cNvPr id="27" name="Picture 27"/>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47</xdr:row>
      <xdr:rowOff>17584</xdr:rowOff>
    </xdr:from>
    <xdr:to>
      <xdr:col>1</xdr:col>
      <xdr:colOff>300403</xdr:colOff>
      <xdr:row>47</xdr:row>
      <xdr:rowOff>198857</xdr:rowOff>
    </xdr:to>
    <xdr:pic>
      <xdr:nvPicPr>
        <xdr:cNvPr id="28" name="Picture 28"/>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49</xdr:row>
      <xdr:rowOff>17584</xdr:rowOff>
    </xdr:from>
    <xdr:to>
      <xdr:col>1</xdr:col>
      <xdr:colOff>300403</xdr:colOff>
      <xdr:row>49</xdr:row>
      <xdr:rowOff>198857</xdr:rowOff>
    </xdr:to>
    <xdr:pic>
      <xdr:nvPicPr>
        <xdr:cNvPr id="29" name="Picture 29"/>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50</xdr:row>
      <xdr:rowOff>17584</xdr:rowOff>
    </xdr:from>
    <xdr:to>
      <xdr:col>1</xdr:col>
      <xdr:colOff>300403</xdr:colOff>
      <xdr:row>50</xdr:row>
      <xdr:rowOff>198857</xdr:rowOff>
    </xdr:to>
    <xdr:pic>
      <xdr:nvPicPr>
        <xdr:cNvPr id="30" name="Picture 30"/>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85519</xdr:colOff>
      <xdr:row>52</xdr:row>
      <xdr:rowOff>28708</xdr:rowOff>
    </xdr:from>
    <xdr:to>
      <xdr:col>1</xdr:col>
      <xdr:colOff>268399</xdr:colOff>
      <xdr:row>52</xdr:row>
      <xdr:rowOff>207050</xdr:rowOff>
    </xdr:to>
    <xdr:pic>
      <xdr:nvPicPr>
        <xdr:cNvPr id="31" name="Picture 3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85519</xdr:colOff>
      <xdr:row>54</xdr:row>
      <xdr:rowOff>28708</xdr:rowOff>
    </xdr:from>
    <xdr:to>
      <xdr:col>1</xdr:col>
      <xdr:colOff>268399</xdr:colOff>
      <xdr:row>54</xdr:row>
      <xdr:rowOff>207050</xdr:rowOff>
    </xdr:to>
    <xdr:pic>
      <xdr:nvPicPr>
        <xdr:cNvPr id="32" name="Picture 32"/>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85519</xdr:colOff>
      <xdr:row>56</xdr:row>
      <xdr:rowOff>28708</xdr:rowOff>
    </xdr:from>
    <xdr:to>
      <xdr:col>1</xdr:col>
      <xdr:colOff>268399</xdr:colOff>
      <xdr:row>56</xdr:row>
      <xdr:rowOff>207050</xdr:rowOff>
    </xdr:to>
    <xdr:pic>
      <xdr:nvPicPr>
        <xdr:cNvPr id="33" name="Picture 33"/>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85519</xdr:colOff>
      <xdr:row>58</xdr:row>
      <xdr:rowOff>28708</xdr:rowOff>
    </xdr:from>
    <xdr:to>
      <xdr:col>1</xdr:col>
      <xdr:colOff>268399</xdr:colOff>
      <xdr:row>58</xdr:row>
      <xdr:rowOff>207050</xdr:rowOff>
    </xdr:to>
    <xdr:pic>
      <xdr:nvPicPr>
        <xdr:cNvPr id="34" name="Picture 34"/>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85519</xdr:colOff>
      <xdr:row>60</xdr:row>
      <xdr:rowOff>28708</xdr:rowOff>
    </xdr:from>
    <xdr:to>
      <xdr:col>1</xdr:col>
      <xdr:colOff>268399</xdr:colOff>
      <xdr:row>60</xdr:row>
      <xdr:rowOff>207050</xdr:rowOff>
    </xdr:to>
    <xdr:pic>
      <xdr:nvPicPr>
        <xdr:cNvPr id="35" name="Picture 35"/>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85519</xdr:colOff>
      <xdr:row>63</xdr:row>
      <xdr:rowOff>28708</xdr:rowOff>
    </xdr:from>
    <xdr:to>
      <xdr:col>1</xdr:col>
      <xdr:colOff>268399</xdr:colOff>
      <xdr:row>63</xdr:row>
      <xdr:rowOff>207050</xdr:rowOff>
    </xdr:to>
    <xdr:pic>
      <xdr:nvPicPr>
        <xdr:cNvPr id="36" name="Picture 36"/>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85519</xdr:colOff>
      <xdr:row>65</xdr:row>
      <xdr:rowOff>28708</xdr:rowOff>
    </xdr:from>
    <xdr:to>
      <xdr:col>1</xdr:col>
      <xdr:colOff>268399</xdr:colOff>
      <xdr:row>65</xdr:row>
      <xdr:rowOff>207050</xdr:rowOff>
    </xdr:to>
    <xdr:pic>
      <xdr:nvPicPr>
        <xdr:cNvPr id="37" name="Picture 37"/>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85519</xdr:colOff>
      <xdr:row>67</xdr:row>
      <xdr:rowOff>28708</xdr:rowOff>
    </xdr:from>
    <xdr:to>
      <xdr:col>1</xdr:col>
      <xdr:colOff>268399</xdr:colOff>
      <xdr:row>67</xdr:row>
      <xdr:rowOff>207050</xdr:rowOff>
    </xdr:to>
    <xdr:pic>
      <xdr:nvPicPr>
        <xdr:cNvPr id="38" name="Picture 38"/>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53515</xdr:colOff>
      <xdr:row>69</xdr:row>
      <xdr:rowOff>17584</xdr:rowOff>
    </xdr:from>
    <xdr:to>
      <xdr:col>1</xdr:col>
      <xdr:colOff>300403</xdr:colOff>
      <xdr:row>69</xdr:row>
      <xdr:rowOff>198857</xdr:rowOff>
    </xdr:to>
    <xdr:pic>
      <xdr:nvPicPr>
        <xdr:cNvPr id="39" name="Picture 39"/>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70</xdr:row>
      <xdr:rowOff>17584</xdr:rowOff>
    </xdr:from>
    <xdr:to>
      <xdr:col>1</xdr:col>
      <xdr:colOff>300403</xdr:colOff>
      <xdr:row>70</xdr:row>
      <xdr:rowOff>198857</xdr:rowOff>
    </xdr:to>
    <xdr:pic>
      <xdr:nvPicPr>
        <xdr:cNvPr id="40" name="Picture 40"/>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85519</xdr:colOff>
      <xdr:row>72</xdr:row>
      <xdr:rowOff>28708</xdr:rowOff>
    </xdr:from>
    <xdr:to>
      <xdr:col>1</xdr:col>
      <xdr:colOff>268399</xdr:colOff>
      <xdr:row>72</xdr:row>
      <xdr:rowOff>207050</xdr:rowOff>
    </xdr:to>
    <xdr:pic>
      <xdr:nvPicPr>
        <xdr:cNvPr id="41" name="Picture 4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85519</xdr:colOff>
      <xdr:row>74</xdr:row>
      <xdr:rowOff>28708</xdr:rowOff>
    </xdr:from>
    <xdr:to>
      <xdr:col>1</xdr:col>
      <xdr:colOff>268399</xdr:colOff>
      <xdr:row>74</xdr:row>
      <xdr:rowOff>207050</xdr:rowOff>
    </xdr:to>
    <xdr:pic>
      <xdr:nvPicPr>
        <xdr:cNvPr id="42" name="Picture 42"/>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85519</xdr:colOff>
      <xdr:row>77</xdr:row>
      <xdr:rowOff>28708</xdr:rowOff>
    </xdr:from>
    <xdr:to>
      <xdr:col>1</xdr:col>
      <xdr:colOff>268399</xdr:colOff>
      <xdr:row>77</xdr:row>
      <xdr:rowOff>207050</xdr:rowOff>
    </xdr:to>
    <xdr:pic>
      <xdr:nvPicPr>
        <xdr:cNvPr id="43" name="Picture 43"/>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85519</xdr:colOff>
      <xdr:row>79</xdr:row>
      <xdr:rowOff>28708</xdr:rowOff>
    </xdr:from>
    <xdr:to>
      <xdr:col>1</xdr:col>
      <xdr:colOff>268399</xdr:colOff>
      <xdr:row>79</xdr:row>
      <xdr:rowOff>207050</xdr:rowOff>
    </xdr:to>
    <xdr:pic>
      <xdr:nvPicPr>
        <xdr:cNvPr id="44" name="Picture 44"/>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53515</xdr:colOff>
      <xdr:row>82</xdr:row>
      <xdr:rowOff>17584</xdr:rowOff>
    </xdr:from>
    <xdr:to>
      <xdr:col>1</xdr:col>
      <xdr:colOff>300403</xdr:colOff>
      <xdr:row>82</xdr:row>
      <xdr:rowOff>198857</xdr:rowOff>
    </xdr:to>
    <xdr:pic>
      <xdr:nvPicPr>
        <xdr:cNvPr id="45" name="Picture 45"/>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85519</xdr:colOff>
      <xdr:row>83</xdr:row>
      <xdr:rowOff>28708</xdr:rowOff>
    </xdr:from>
    <xdr:to>
      <xdr:col>1</xdr:col>
      <xdr:colOff>268399</xdr:colOff>
      <xdr:row>83</xdr:row>
      <xdr:rowOff>207050</xdr:rowOff>
    </xdr:to>
    <xdr:pic>
      <xdr:nvPicPr>
        <xdr:cNvPr id="46" name="Picture 46"/>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53515</xdr:colOff>
      <xdr:row>86</xdr:row>
      <xdr:rowOff>17584</xdr:rowOff>
    </xdr:from>
    <xdr:to>
      <xdr:col>1</xdr:col>
      <xdr:colOff>300403</xdr:colOff>
      <xdr:row>86</xdr:row>
      <xdr:rowOff>198857</xdr:rowOff>
    </xdr:to>
    <xdr:pic>
      <xdr:nvPicPr>
        <xdr:cNvPr id="47" name="Picture 47"/>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88</xdr:row>
      <xdr:rowOff>17584</xdr:rowOff>
    </xdr:from>
    <xdr:to>
      <xdr:col>1</xdr:col>
      <xdr:colOff>300403</xdr:colOff>
      <xdr:row>88</xdr:row>
      <xdr:rowOff>198857</xdr:rowOff>
    </xdr:to>
    <xdr:pic>
      <xdr:nvPicPr>
        <xdr:cNvPr id="48" name="Picture 48"/>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85519</xdr:colOff>
      <xdr:row>90</xdr:row>
      <xdr:rowOff>28708</xdr:rowOff>
    </xdr:from>
    <xdr:to>
      <xdr:col>1</xdr:col>
      <xdr:colOff>268399</xdr:colOff>
      <xdr:row>90</xdr:row>
      <xdr:rowOff>207050</xdr:rowOff>
    </xdr:to>
    <xdr:pic>
      <xdr:nvPicPr>
        <xdr:cNvPr id="49" name="Picture 49"/>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53515</xdr:colOff>
      <xdr:row>92</xdr:row>
      <xdr:rowOff>17584</xdr:rowOff>
    </xdr:from>
    <xdr:to>
      <xdr:col>1</xdr:col>
      <xdr:colOff>300403</xdr:colOff>
      <xdr:row>92</xdr:row>
      <xdr:rowOff>198857</xdr:rowOff>
    </xdr:to>
    <xdr:pic>
      <xdr:nvPicPr>
        <xdr:cNvPr id="50" name="Picture 50"/>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93</xdr:row>
      <xdr:rowOff>17584</xdr:rowOff>
    </xdr:from>
    <xdr:to>
      <xdr:col>1</xdr:col>
      <xdr:colOff>300403</xdr:colOff>
      <xdr:row>93</xdr:row>
      <xdr:rowOff>198857</xdr:rowOff>
    </xdr:to>
    <xdr:pic>
      <xdr:nvPicPr>
        <xdr:cNvPr id="51" name="Picture 51"/>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94</xdr:row>
      <xdr:rowOff>17584</xdr:rowOff>
    </xdr:from>
    <xdr:to>
      <xdr:col>1</xdr:col>
      <xdr:colOff>300403</xdr:colOff>
      <xdr:row>94</xdr:row>
      <xdr:rowOff>198857</xdr:rowOff>
    </xdr:to>
    <xdr:pic>
      <xdr:nvPicPr>
        <xdr:cNvPr id="52" name="Picture 52"/>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95</xdr:row>
      <xdr:rowOff>17584</xdr:rowOff>
    </xdr:from>
    <xdr:to>
      <xdr:col>1</xdr:col>
      <xdr:colOff>300403</xdr:colOff>
      <xdr:row>95</xdr:row>
      <xdr:rowOff>198857</xdr:rowOff>
    </xdr:to>
    <xdr:pic>
      <xdr:nvPicPr>
        <xdr:cNvPr id="53" name="Picture 53"/>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96</xdr:row>
      <xdr:rowOff>17584</xdr:rowOff>
    </xdr:from>
    <xdr:to>
      <xdr:col>1</xdr:col>
      <xdr:colOff>300403</xdr:colOff>
      <xdr:row>96</xdr:row>
      <xdr:rowOff>198857</xdr:rowOff>
    </xdr:to>
    <xdr:pic>
      <xdr:nvPicPr>
        <xdr:cNvPr id="54" name="Picture 54"/>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85519</xdr:colOff>
      <xdr:row>97</xdr:row>
      <xdr:rowOff>28708</xdr:rowOff>
    </xdr:from>
    <xdr:to>
      <xdr:col>1</xdr:col>
      <xdr:colOff>268399</xdr:colOff>
      <xdr:row>97</xdr:row>
      <xdr:rowOff>207050</xdr:rowOff>
    </xdr:to>
    <xdr:pic>
      <xdr:nvPicPr>
        <xdr:cNvPr id="55" name="Picture 55"/>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85519</xdr:colOff>
      <xdr:row>99</xdr:row>
      <xdr:rowOff>28708</xdr:rowOff>
    </xdr:from>
    <xdr:to>
      <xdr:col>1</xdr:col>
      <xdr:colOff>268399</xdr:colOff>
      <xdr:row>99</xdr:row>
      <xdr:rowOff>207050</xdr:rowOff>
    </xdr:to>
    <xdr:pic>
      <xdr:nvPicPr>
        <xdr:cNvPr id="56" name="Picture 56"/>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85519</xdr:colOff>
      <xdr:row>102</xdr:row>
      <xdr:rowOff>28708</xdr:rowOff>
    </xdr:from>
    <xdr:to>
      <xdr:col>1</xdr:col>
      <xdr:colOff>268399</xdr:colOff>
      <xdr:row>102</xdr:row>
      <xdr:rowOff>207050</xdr:rowOff>
    </xdr:to>
    <xdr:pic>
      <xdr:nvPicPr>
        <xdr:cNvPr id="57" name="Picture 57"/>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85519</xdr:colOff>
      <xdr:row>105</xdr:row>
      <xdr:rowOff>28708</xdr:rowOff>
    </xdr:from>
    <xdr:to>
      <xdr:col>1</xdr:col>
      <xdr:colOff>268399</xdr:colOff>
      <xdr:row>105</xdr:row>
      <xdr:rowOff>207050</xdr:rowOff>
    </xdr:to>
    <xdr:pic>
      <xdr:nvPicPr>
        <xdr:cNvPr id="58" name="Picture 58"/>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85519</xdr:colOff>
      <xdr:row>107</xdr:row>
      <xdr:rowOff>28708</xdr:rowOff>
    </xdr:from>
    <xdr:to>
      <xdr:col>1</xdr:col>
      <xdr:colOff>268399</xdr:colOff>
      <xdr:row>107</xdr:row>
      <xdr:rowOff>207050</xdr:rowOff>
    </xdr:to>
    <xdr:pic>
      <xdr:nvPicPr>
        <xdr:cNvPr id="59" name="Picture 59"/>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53515</xdr:colOff>
      <xdr:row>110</xdr:row>
      <xdr:rowOff>17584</xdr:rowOff>
    </xdr:from>
    <xdr:to>
      <xdr:col>1</xdr:col>
      <xdr:colOff>300403</xdr:colOff>
      <xdr:row>110</xdr:row>
      <xdr:rowOff>198857</xdr:rowOff>
    </xdr:to>
    <xdr:pic>
      <xdr:nvPicPr>
        <xdr:cNvPr id="60" name="Picture 60"/>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85519</xdr:colOff>
      <xdr:row>111</xdr:row>
      <xdr:rowOff>28708</xdr:rowOff>
    </xdr:from>
    <xdr:to>
      <xdr:col>1</xdr:col>
      <xdr:colOff>268399</xdr:colOff>
      <xdr:row>111</xdr:row>
      <xdr:rowOff>207050</xdr:rowOff>
    </xdr:to>
    <xdr:pic>
      <xdr:nvPicPr>
        <xdr:cNvPr id="61" name="Picture 6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53515</xdr:colOff>
      <xdr:row>113</xdr:row>
      <xdr:rowOff>17584</xdr:rowOff>
    </xdr:from>
    <xdr:to>
      <xdr:col>1</xdr:col>
      <xdr:colOff>300403</xdr:colOff>
      <xdr:row>113</xdr:row>
      <xdr:rowOff>198857</xdr:rowOff>
    </xdr:to>
    <xdr:pic>
      <xdr:nvPicPr>
        <xdr:cNvPr id="62" name="Picture 62"/>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alllocation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locations"/>
    </sheetNames>
    <sheetDataSet>
      <sheetData sheetId="0" refreshError="1"/>
    </sheetDataSet>
  </externalBook>
</externalLink>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Marita Ebrilian" refreshedDate="43943.606738657407" createdVersion="6" refreshedVersion="6" minRefreshableVersion="3" recordCount="3" xr:uid="{068C1F60-4E65-4F54-A519-E9E991AE85F7}">
  <cacheSource type="scenario"/>
  <cacheFields count="7">
    <cacheField name="$B$6:$F$6,$B$11:$F$12" numFmtId="0">
      <sharedItems containsNonDate="0" count="3">
        <s v="Current"/>
        <s v="Raise Prices"/>
        <s v="Reduced Cost"/>
      </sharedItems>
    </cacheField>
    <cacheField name="$B$6:$F$6,$B$11:$F$12 by" numFmtId="0">
      <sharedItems containsNonDate="0" count="2">
        <s v="Your Name"/>
        <s v="Marita Ebrilian"/>
      </sharedItems>
    </cacheField>
    <cacheField name="res Mini1_Profit" numFmtId="0">
      <sharedItems containsSemiMixedTypes="0" containsNonDate="0" containsString="0" containsNumber="1" minValue="6.8386352357320099" maxValue="21.83863523573201" count="3">
        <n v="11.83863523573201"/>
        <n v="21.83863523573201"/>
        <n v="6.8386352357320099"/>
      </sharedItems>
    </cacheField>
    <cacheField name="res Mini2_Profit" numFmtId="0">
      <sharedItems containsSemiMixedTypes="0" containsNonDate="0" containsString="0" containsNumber="1" minValue="4.1309691629955951" maxValue="19.130969162995594" count="3">
        <n v="9.1309691629955942"/>
        <n v="19.130969162995594"/>
        <n v="4.1309691629955951"/>
      </sharedItems>
    </cacheField>
    <cacheField name="res VoiceXP_Profit" numFmtId="0">
      <sharedItems containsSemiMixedTypes="0" containsNonDate="0" containsString="0" containsNumber="1" minValue="4.3691574279379299" maxValue="19.369157427937928" count="3">
        <n v="9.3691574279379299"/>
        <n v="19.369157427937928"/>
        <n v="4.3691574279379299"/>
      </sharedItems>
    </cacheField>
    <cacheField name="res VoiceXP10_Profit" numFmtId="0">
      <sharedItems containsSemiMixedTypes="0" containsNonDate="0" containsString="0" containsNumber="1" minValue="4.1655272305909437" maxValue="19.165527230590943" count="3">
        <n v="9.1655272305909445"/>
        <n v="19.165527230590943"/>
        <n v="4.1655272305909437"/>
      </sharedItems>
    </cacheField>
    <cacheField name="res Waterproof_Profit" numFmtId="0">
      <sharedItems containsSemiMixedTypes="0" containsNonDate="0" containsString="0" containsNumber="1" minValue="2.9034883720930016" maxValue="17.903488372093001" count="3">
        <n v="7.903488372093002"/>
        <n v="17.903488372093001"/>
        <n v="2.9034883720930016"/>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arita Ebrilian" refreshedDate="43945.008111805553" createdVersion="6" refreshedVersion="6" minRefreshableVersion="3" recordCount="36" xr:uid="{29EF4429-8E63-4521-B2D4-BF0DB4E44EC8}">
  <cacheSource type="worksheet">
    <worksheetSource ref="A4:G40" sheet="Current Sales"/>
  </cacheSource>
  <cacheFields count="7">
    <cacheField name="Sale ID" numFmtId="0">
      <sharedItems containsBlank="1"/>
    </cacheField>
    <cacheField name="Channel Type" numFmtId="0">
      <sharedItems containsBlank="1" count="4">
        <s v="DIG website"/>
        <s v="Other website"/>
        <s v="Store"/>
        <m/>
      </sharedItems>
    </cacheField>
    <cacheField name="Date" numFmtId="0">
      <sharedItems containsNonDate="0" containsDate="1" containsString="0" containsBlank="1" minDate="2022-01-03T00:00:00" maxDate="2022-02-01T00:00:00"/>
    </cacheField>
    <cacheField name="Product" numFmtId="0">
      <sharedItems containsBlank="1" count="6">
        <s v="Mini 2"/>
        <s v="Voice XP"/>
        <s v="Mini 1"/>
        <s v="Voice XP10"/>
        <s v="Waterproof"/>
        <m/>
      </sharedItems>
    </cacheField>
    <cacheField name="Location" numFmtId="0">
      <sharedItems containsBlank="1" count="4">
        <s v="U.S."/>
        <s v="Canada"/>
        <s v="Mexico"/>
        <m/>
      </sharedItems>
    </cacheField>
    <cacheField name="Amount" numFmtId="0">
      <sharedItems containsString="0" containsBlank="1" containsNumber="1" minValue="119.99" maxValue="145.94999999999999"/>
    </cacheField>
    <cacheField name="Promotion?" numFmtId="0">
      <sharedItems containsBlank="1"/>
    </cacheField>
  </cacheFields>
  <extLst>
    <ext xmlns:x14="http://schemas.microsoft.com/office/spreadsheetml/2009/9/main" uri="{725AE2AE-9491-48be-B2B4-4EB974FC3084}">
      <x14:pivotCacheDefinition pivotCacheId="740715508"/>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s v="DW-1033"/>
    <x v="0"/>
    <d v="2022-01-03T00:00:00"/>
    <x v="0"/>
    <x v="0"/>
    <n v="129.99"/>
    <b v="1"/>
  </r>
  <r>
    <s v="OW-1041"/>
    <x v="1"/>
    <d v="2022-01-03T00:00:00"/>
    <x v="1"/>
    <x v="0"/>
    <n v="139.99"/>
    <b v="0"/>
  </r>
  <r>
    <s v="DW-1039"/>
    <x v="0"/>
    <d v="2022-01-04T00:00:00"/>
    <x v="2"/>
    <x v="1"/>
    <n v="119.99"/>
    <b v="0"/>
  </r>
  <r>
    <s v="DW-1040"/>
    <x v="0"/>
    <d v="2022-01-04T00:00:00"/>
    <x v="3"/>
    <x v="0"/>
    <n v="145.94999999999999"/>
    <b v="0"/>
  </r>
  <r>
    <s v="ST-1134"/>
    <x v="2"/>
    <d v="2022-01-05T00:00:00"/>
    <x v="2"/>
    <x v="2"/>
    <n v="119.99"/>
    <b v="0"/>
  </r>
  <r>
    <s v="OW-1047"/>
    <x v="1"/>
    <d v="2022-01-05T00:00:00"/>
    <x v="4"/>
    <x v="2"/>
    <n v="135.94999999999999"/>
    <b v="0"/>
  </r>
  <r>
    <s v="DW-1070"/>
    <x v="0"/>
    <d v="2022-01-06T00:00:00"/>
    <x v="3"/>
    <x v="1"/>
    <n v="145.94999999999999"/>
    <b v="0"/>
  </r>
  <r>
    <s v="DW-1049"/>
    <x v="0"/>
    <d v="2022-01-07T00:00:00"/>
    <x v="0"/>
    <x v="0"/>
    <n v="129.99"/>
    <b v="1"/>
  </r>
  <r>
    <s v="ST-1142"/>
    <x v="2"/>
    <d v="2022-01-07T00:00:00"/>
    <x v="1"/>
    <x v="1"/>
    <n v="139.99"/>
    <b v="0"/>
  </r>
  <r>
    <s v="DW-1053"/>
    <x v="0"/>
    <d v="2022-01-08T00:00:00"/>
    <x v="2"/>
    <x v="0"/>
    <n v="119.99"/>
    <b v="0"/>
  </r>
  <r>
    <s v="OW-1102"/>
    <x v="1"/>
    <d v="2022-01-10T00:00:00"/>
    <x v="1"/>
    <x v="2"/>
    <n v="139.99"/>
    <b v="0"/>
  </r>
  <r>
    <s v="OW-1104"/>
    <x v="1"/>
    <d v="2022-01-11T00:00:00"/>
    <x v="0"/>
    <x v="0"/>
    <n v="129.99"/>
    <b v="1"/>
  </r>
  <r>
    <s v="OW-1150"/>
    <x v="1"/>
    <d v="2022-01-12T00:00:00"/>
    <x v="2"/>
    <x v="0"/>
    <n v="119.99"/>
    <b v="0"/>
  </r>
  <r>
    <s v="OW-1108"/>
    <x v="1"/>
    <d v="2022-01-12T00:00:00"/>
    <x v="4"/>
    <x v="0"/>
    <n v="135.94999999999999"/>
    <b v="0"/>
  </r>
  <r>
    <s v="DW-1059"/>
    <x v="0"/>
    <d v="2022-01-13T00:00:00"/>
    <x v="2"/>
    <x v="0"/>
    <n v="119.99"/>
    <b v="0"/>
  </r>
  <r>
    <s v="ST-1148"/>
    <x v="2"/>
    <d v="2022-01-14T00:00:00"/>
    <x v="2"/>
    <x v="1"/>
    <n v="119.99"/>
    <b v="0"/>
  </r>
  <r>
    <s v="OW-1123"/>
    <x v="1"/>
    <d v="2022-01-15T00:00:00"/>
    <x v="1"/>
    <x v="0"/>
    <n v="139.99"/>
    <b v="0"/>
  </r>
  <r>
    <s v="OW-1126"/>
    <x v="1"/>
    <d v="2022-01-16T00:00:00"/>
    <x v="3"/>
    <x v="0"/>
    <n v="145.94999999999999"/>
    <b v="0"/>
  </r>
  <r>
    <s v="DW-1071"/>
    <x v="0"/>
    <d v="2022-01-17T00:00:00"/>
    <x v="0"/>
    <x v="0"/>
    <n v="129.99"/>
    <b v="1"/>
  </r>
  <r>
    <s v="OW-1130"/>
    <x v="1"/>
    <d v="2022-01-17T00:00:00"/>
    <x v="0"/>
    <x v="0"/>
    <n v="129.99"/>
    <b v="1"/>
  </r>
  <r>
    <s v="DW-1061"/>
    <x v="0"/>
    <d v="2022-01-18T00:00:00"/>
    <x v="0"/>
    <x v="0"/>
    <n v="129.99"/>
    <b v="1"/>
  </r>
  <r>
    <s v="OW-1132"/>
    <x v="1"/>
    <d v="2022-01-19T00:00:00"/>
    <x v="1"/>
    <x v="1"/>
    <n v="139.99"/>
    <b v="0"/>
  </r>
  <r>
    <s v="OW-1134"/>
    <x v="1"/>
    <d v="2022-01-20T00:00:00"/>
    <x v="2"/>
    <x v="0"/>
    <n v="119.99"/>
    <b v="0"/>
  </r>
  <r>
    <s v="OW-1155"/>
    <x v="1"/>
    <d v="2022-01-20T00:00:00"/>
    <x v="2"/>
    <x v="0"/>
    <n v="119.99"/>
    <b v="0"/>
  </r>
  <r>
    <s v="OW-1139"/>
    <x v="1"/>
    <d v="2022-01-21T00:00:00"/>
    <x v="2"/>
    <x v="0"/>
    <n v="119.99"/>
    <b v="0"/>
  </r>
  <r>
    <s v="DW-1062"/>
    <x v="0"/>
    <d v="2022-01-22T00:00:00"/>
    <x v="4"/>
    <x v="2"/>
    <n v="135.94999999999999"/>
    <b v="0"/>
  </r>
  <r>
    <s v="ST-1151"/>
    <x v="2"/>
    <d v="2022-01-23T00:00:00"/>
    <x v="3"/>
    <x v="0"/>
    <n v="145.94999999999999"/>
    <b v="0"/>
  </r>
  <r>
    <s v="ST-1152"/>
    <x v="2"/>
    <d v="2022-01-24T00:00:00"/>
    <x v="0"/>
    <x v="0"/>
    <n v="129.99"/>
    <b v="1"/>
  </r>
  <r>
    <s v="OW-1141"/>
    <x v="1"/>
    <d v="2022-01-25T00:00:00"/>
    <x v="0"/>
    <x v="0"/>
    <n v="129.99"/>
    <b v="1"/>
  </r>
  <r>
    <s v="DW-1065"/>
    <x v="0"/>
    <d v="2022-01-26T00:00:00"/>
    <x v="1"/>
    <x v="1"/>
    <n v="139.99"/>
    <b v="0"/>
  </r>
  <r>
    <s v="OW-1144"/>
    <x v="1"/>
    <d v="2022-01-27T00:00:00"/>
    <x v="2"/>
    <x v="0"/>
    <n v="119.99"/>
    <b v="0"/>
  </r>
  <r>
    <s v="OW-1145"/>
    <x v="1"/>
    <d v="2022-01-28T00:00:00"/>
    <x v="0"/>
    <x v="0"/>
    <n v="129.99"/>
    <b v="1"/>
  </r>
  <r>
    <s v="OW-1148"/>
    <x v="1"/>
    <d v="2022-01-29T00:00:00"/>
    <x v="1"/>
    <x v="0"/>
    <n v="139.99"/>
    <b v="0"/>
  </r>
  <r>
    <s v="DW-1066"/>
    <x v="0"/>
    <d v="2022-01-30T00:00:00"/>
    <x v="4"/>
    <x v="0"/>
    <n v="135.94999999999999"/>
    <b v="0"/>
  </r>
  <r>
    <s v="ST-1153"/>
    <x v="2"/>
    <d v="2022-01-31T00:00:00"/>
    <x v="0"/>
    <x v="0"/>
    <n v="129.99"/>
    <b v="1"/>
  </r>
  <r>
    <m/>
    <x v="3"/>
    <m/>
    <x v="5"/>
    <x v="3"/>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44BB1E1A-6C40-4002-91BA-8517CFEA5D1E}" name="PivotTable1" cacheId="1"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6" rowHeaderCaption="Country" colHeaderCaption="Channel">
  <location ref="A3:E8" firstHeaderRow="1" firstDataRow="2" firstDataCol="1"/>
  <pivotFields count="7">
    <pivotField showAll="0"/>
    <pivotField axis="axisCol" showAll="0">
      <items count="5">
        <item x="0"/>
        <item x="1"/>
        <item x="2"/>
        <item x="3"/>
        <item t="default"/>
      </items>
    </pivotField>
    <pivotField showAll="0"/>
    <pivotField showAll="0">
      <items count="7">
        <item x="2"/>
        <item h="1" x="0"/>
        <item h="1" x="1"/>
        <item h="1" x="3"/>
        <item h="1" x="4"/>
        <item h="1" x="5"/>
        <item t="default"/>
      </items>
    </pivotField>
    <pivotField axis="axisRow" showAll="0">
      <items count="5">
        <item x="1"/>
        <item x="2"/>
        <item x="0"/>
        <item x="3"/>
        <item t="default"/>
      </items>
    </pivotField>
    <pivotField dataField="1" showAll="0"/>
    <pivotField showAll="0"/>
  </pivotFields>
  <rowFields count="1">
    <field x="4"/>
  </rowFields>
  <rowItems count="4">
    <i>
      <x/>
    </i>
    <i>
      <x v="1"/>
    </i>
    <i>
      <x v="2"/>
    </i>
    <i t="grand">
      <x/>
    </i>
  </rowItems>
  <colFields count="1">
    <field x="1"/>
  </colFields>
  <colItems count="4">
    <i>
      <x/>
    </i>
    <i>
      <x v="1"/>
    </i>
    <i>
      <x v="2"/>
    </i>
    <i t="grand">
      <x/>
    </i>
  </colItems>
  <dataFields count="1">
    <dataField name="Sales (000s)" fld="5" baseField="4" baseItem="0" numFmtId="167"/>
  </dataFields>
  <chartFormats count="4">
    <chartFormat chart="5" format="0" series="1">
      <pivotArea type="data" outline="0" fieldPosition="0">
        <references count="2">
          <reference field="4294967294" count="1" selected="0">
            <x v="0"/>
          </reference>
          <reference field="1" count="1" selected="0">
            <x v="0"/>
          </reference>
        </references>
      </pivotArea>
    </chartFormat>
    <chartFormat chart="5" format="1" series="1">
      <pivotArea type="data" outline="0" fieldPosition="0">
        <references count="2">
          <reference field="4294967294" count="1" selected="0">
            <x v="0"/>
          </reference>
          <reference field="1" count="1" selected="0">
            <x v="1"/>
          </reference>
        </references>
      </pivotArea>
    </chartFormat>
    <chartFormat chart="5" format="2" series="1">
      <pivotArea type="data" outline="0" fieldPosition="0">
        <references count="2">
          <reference field="4294967294" count="1" selected="0">
            <x v="0"/>
          </reference>
          <reference field="1" count="1" selected="0">
            <x v="2"/>
          </reference>
        </references>
      </pivotArea>
    </chartFormat>
    <chartFormat chart="5" format="3" series="1">
      <pivotArea type="data" outline="0" fieldPosition="0">
        <references count="2">
          <reference field="4294967294" count="1" selected="0">
            <x v="0"/>
          </reference>
          <reference field="1" count="1" selected="0">
            <x v="3"/>
          </reference>
        </references>
      </pivotArea>
    </chartFormat>
  </chartFormats>
  <pivotTableStyleInfo name="PivotStyleMedium1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E1F5CE6D-9917-466D-A280-69576AEA8A60}" name="PivotTable4" cacheId="0" applyNumberFormats="0" applyBorderFormats="0" applyFontFormats="0" applyPatternFormats="0" applyAlignmentFormats="0" applyWidthHeightFormats="1" dataCaption="Result Cells" updatedVersion="6" minRefreshableVersion="3" useAutoFormatting="1" rowGrandTotals="0" colGrandTotals="0" itemPrintTitles="1" createdVersion="6" indent="0" outline="1" outlineData="1" multipleFieldFilters="0" fieldListSortAscending="1">
  <location ref="A3:F6" firstHeaderRow="0" firstDataRow="1" firstDataCol="1" rowPageCount="1" colPageCount="1"/>
  <pivotFields count="7">
    <pivotField axis="axisRow" showAll="0" defaultSubtotal="0">
      <items count="3">
        <item x="0"/>
        <item x="1"/>
        <item x="2"/>
      </items>
    </pivotField>
    <pivotField axis="axisPage" showAll="0">
      <items count="3">
        <item x="1"/>
        <item x="0"/>
        <item t="default"/>
      </items>
    </pivotField>
    <pivotField dataField="1" showAll="0"/>
    <pivotField dataField="1" showAll="0"/>
    <pivotField dataField="1" showAll="0"/>
    <pivotField dataField="1" showAll="0"/>
    <pivotField dataField="1" showAll="0"/>
  </pivotFields>
  <rowFields count="1">
    <field x="0"/>
  </rowFields>
  <rowItems count="3">
    <i>
      <x/>
    </i>
    <i>
      <x v="1"/>
    </i>
    <i>
      <x v="2"/>
    </i>
  </rowItems>
  <colFields count="1">
    <field x="-2"/>
  </colFields>
  <colItems count="5">
    <i>
      <x/>
    </i>
    <i i="1">
      <x v="1"/>
    </i>
    <i i="2">
      <x v="2"/>
    </i>
    <i i="3">
      <x v="3"/>
    </i>
    <i i="4">
      <x v="4"/>
    </i>
  </colItems>
  <pageFields count="1">
    <pageField fld="1" hier="-1"/>
  </pageFields>
  <dataFields count="5">
    <dataField name="Mini1_Profit" fld="2" baseField="0" baseItem="0"/>
    <dataField name="Mini2_Profit" fld="3" baseField="0" baseItem="0"/>
    <dataField name="VoiceXP_Profit" fld="4" baseField="0" baseItem="0"/>
    <dataField name="VoiceXP10_Profit" fld="5" baseField="0" baseItem="0"/>
    <dataField name="Waterproof_Profit" fld="6" baseField="0" baseItem="0"/>
  </dataFields>
  <formats count="1">
    <format dxfId="0">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oduct" xr10:uid="{FE72E0C7-0224-4582-8687-71788A4E2C3E}" sourceName="Product">
  <pivotTables>
    <pivotTable tabId="17" name="PivotTable1"/>
  </pivotTables>
  <data>
    <tabular pivotCacheId="740715508">
      <items count="6">
        <i x="2" s="1"/>
        <i x="0"/>
        <i x="1"/>
        <i x="3"/>
        <i x="4"/>
        <i x="5" nd="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roduct" xr10:uid="{208B1468-574B-49B5-98B0-872D0C89B0C0}" cache="Slicer_Product" caption="Product"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Sales" displayName="Sales" ref="A4:G39" totalsRowShown="0" headerRowDxfId="17" dataDxfId="16" headerRowCellStyle="60% - Accent6">
  <autoFilter ref="A4:G39" xr:uid="{00000000-0009-0000-0100-000001000000}"/>
  <sortState xmlns:xlrd2="http://schemas.microsoft.com/office/spreadsheetml/2017/richdata2" ref="A5:G39">
    <sortCondition ref="C5:C39"/>
    <sortCondition ref="F5:F39"/>
  </sortState>
  <tableColumns count="7">
    <tableColumn id="1" xr3:uid="{00000000-0010-0000-0000-000001000000}" name="Sale ID" dataDxfId="15"/>
    <tableColumn id="2" xr3:uid="{00000000-0010-0000-0000-000002000000}" name="Channel Type" dataDxfId="14"/>
    <tableColumn id="3" xr3:uid="{00000000-0010-0000-0000-000003000000}" name="Date" dataDxfId="13"/>
    <tableColumn id="4" xr3:uid="{00000000-0010-0000-0000-000004000000}" name="Product" dataDxfId="12"/>
    <tableColumn id="5" xr3:uid="{00000000-0010-0000-0000-000005000000}" name="Location" dataDxfId="11"/>
    <tableColumn id="6" xr3:uid="{00000000-0010-0000-0000-000006000000}" name="Amount" dataDxfId="10"/>
    <tableColumn id="7" xr3:uid="{00000000-0010-0000-0000-000007000000}" name="Promotion?" dataDxfId="9">
      <calculatedColumnFormula>AND(Sales[[#This Row],[Product]]="Mini 2",Sales[[#This Row],[Location]]="U.S.")</calculatedColumnFormula>
    </tableColumn>
  </tableColumns>
  <tableStyleInfo name="TableStyleMedium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ABFBB06-C1B4-4AC2-9008-5BAC9055AB6A}" name="Table2" displayName="Table2" ref="I4:M16" totalsRowShown="0" headerRowDxfId="8" dataDxfId="6" headerRowBorderDxfId="7" headerRowCellStyle="60% - Accent6">
  <autoFilter ref="I4:M16" xr:uid="{848C4F6A-6F23-4F05-AB5A-0CB7E7185129}"/>
  <tableColumns count="5">
    <tableColumn id="1" xr3:uid="{C76B88B0-3A62-45E5-A683-09DE7F3AB781}" name="Product ID" dataDxfId="5"/>
    <tableColumn id="2" xr3:uid="{484A99E0-E54F-4D86-BCBF-481C8CFFE583}" name="Name" dataDxfId="4"/>
    <tableColumn id="3" xr3:uid="{F1C62996-031F-49CA-AFEF-3BD205BA11EA}" name="Color" dataDxfId="3"/>
    <tableColumn id="4" xr3:uid="{12E35EC1-5ECB-430B-A2CD-8CC0BBC2F697}" name="No. of Speakers" dataDxfId="2"/>
    <tableColumn id="5" xr3:uid="{505548E1-C0D3-4D1A-88DC-62C07E450BB8}" name="Retail Price" dataDxfId="1"/>
  </tableColumns>
  <tableStyleInfo name="TableStyleMedium14" showFirstColumn="0" showLastColumn="0" showRowStripes="1" showColumnStripes="0"/>
</table>
</file>

<file path=xl/theme/theme1.xml><?xml version="1.0" encoding="utf-8"?>
<a:theme xmlns:a="http://schemas.openxmlformats.org/drawingml/2006/main" name="Office Theme">
  <a:themeElements>
    <a:clrScheme name="Custom 9">
      <a:dk1>
        <a:sysClr val="windowText" lastClr="000000"/>
      </a:dk1>
      <a:lt1>
        <a:sysClr val="window" lastClr="FFFFFF"/>
      </a:lt1>
      <a:dk2>
        <a:srgbClr val="775F55"/>
      </a:dk2>
      <a:lt2>
        <a:srgbClr val="EBDDC3"/>
      </a:lt2>
      <a:accent1>
        <a:srgbClr val="94B6D2"/>
      </a:accent1>
      <a:accent2>
        <a:srgbClr val="DD8047"/>
      </a:accent2>
      <a:accent3>
        <a:srgbClr val="A5AB81"/>
      </a:accent3>
      <a:accent4>
        <a:srgbClr val="D8B25C"/>
      </a:accent4>
      <a:accent5>
        <a:srgbClr val="7BA79D"/>
      </a:accent5>
      <a:accent6>
        <a:srgbClr val="968C8C"/>
      </a:accent6>
      <a:hlink>
        <a:srgbClr val="DD8047"/>
      </a:hlink>
      <a:folHlink>
        <a:srgbClr val="704404"/>
      </a:folHlink>
    </a:clrScheme>
    <a:fontScheme name="Franklin Gothic">
      <a:majorFont>
        <a:latin typeface="Franklin Gothic Medium" panose="020B0603020102020204"/>
        <a:ea typeface=""/>
        <a:cs typeface=""/>
        <a:font script="Jpan" typeface="HG創英角ｺﾞｼｯｸUB"/>
        <a:font script="Hang" typeface="돋움"/>
        <a:font script="Hans" typeface="隶书"/>
        <a:font script="Hant" typeface="微軟正黑體"/>
        <a:font script="Arab" typeface="Tahoma"/>
        <a:font script="Hebr" typeface="Aharoni"/>
        <a:font script="Thai" typeface="Lily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Franklin Gothic Book" panose="020B0503020102020204"/>
        <a:ea typeface=""/>
        <a:cs typeface=""/>
        <a:font script="Jpan" typeface="HGｺﾞｼｯｸE"/>
        <a:font script="Hang" typeface="돋움"/>
        <a:font script="Hans" typeface="华文楷体"/>
        <a:font script="Hant" typeface="微軟正黑體"/>
        <a:font script="Arab" typeface="Tahoma"/>
        <a:font script="Hebr" typeface="Aharoni"/>
        <a:font script="Thai" typeface="Lily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&#65279;<?xml version="1.0" encoding="utf-8" standalone="yes"?>
<Relationships xmlns="http://schemas.openxmlformats.org/package/2006/relationships">
  <Relationship Id="rId3" Type="http://schemas.openxmlformats.org/officeDocument/2006/relationships/hyperlink" Target="mailto:tfenton@example.com" TargetMode="External" />
  <Relationship Id="rId2" Type="http://schemas.openxmlformats.org/officeDocument/2006/relationships/hyperlink" Target="mailto:vmedina@example.com" TargetMode="External" />
  <Relationship Id="rId1" Type="http://schemas.openxmlformats.org/officeDocument/2006/relationships/hyperlink" Target="mailto:npierre@example.com" TargetMode="External" />
  <Relationship Id="rId6" Type="http://schemas.openxmlformats.org/officeDocument/2006/relationships/drawing" Target="../drawings/drawing5.xml" />
  <Relationship Id="rId5" Type="http://schemas.openxmlformats.org/officeDocument/2006/relationships/printerSettings" Target="../printerSettings/printerSettings2.bin" />
  <Relationship Id="rId4" Type="http://schemas.openxmlformats.org/officeDocument/2006/relationships/hyperlink" Target="Support_EX19_CS5-8a_Management.docx" TargetMode="External" />
  <Relationship Id="rId7" Type="http://schemas.openxmlformats.org/officeDocument/2006/relationships/comments" Target="../comments1.xml" />
  <Relationship Id="rId8" Type="http://schemas.openxmlformats.org/officeDocument/2006/relationships/vmlDrawing" Target="../drawings/vmlDrawing1.vml" />
</Relationships>
</file>

<file path=xl/worksheets/_rels/sheet6.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6.xml"/><Relationship Id="rId1" Type="http://schemas.openxmlformats.org/officeDocument/2006/relationships/pivotTable" Target="../pivotTables/pivotTable1.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7.xml"/><Relationship Id="rId1" Type="http://schemas.openxmlformats.org/officeDocument/2006/relationships/printerSettings" Target="../printerSettings/printerSettings3.bin"/><Relationship Id="rId4" Type="http://schemas.openxmlformats.org/officeDocument/2006/relationships/table" Target="../tables/table2.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&#65279;<?xml version="1.0" encoding="utf-8" standalone="yes"?>
<Relationships xmlns="http://schemas.openxmlformats.org/package/2006/relationships">
  <Relationship Id="rId1" Type="http://schemas.openxmlformats.org/officeDocument/2006/relationships/comments" Target="../comments3.xml" />
  <Relationship Id="rId2" Type="http://schemas.openxmlformats.org/officeDocument/2006/relationships/vmlDrawing" Target="../drawings/vmlDrawing3.vml" />
</Relationships>
</file>

<file path=xl/worksheets/_rels/sheet10.xml.rels>&#65279;<?xml version="1.0" encoding="utf-8" standalone="yes"?>
<Relationships xmlns="http://schemas.openxmlformats.org/package/2006/relationships">
  <Relationship Id="rId2" Type="http://schemas.openxmlformats.org/officeDocument/2006/relationships/drawing" Target="../drawings/drawing9.xml" />
  <Relationship Id="rId1" Type="http://schemas.openxmlformats.org/officeDocument/2006/relationships/printerSettings" Target="../printerSettings/printerSettings4.bin" />
  <Relationship Id="rId3" Type="http://schemas.openxmlformats.org/officeDocument/2006/relationships/comments" Target="../comments2.xml" />
  <Relationship Id="rId4" Type="http://schemas.openxmlformats.org/officeDocument/2006/relationships/vmlDrawing" Target="../drawings/vmlDrawing2.vml" />
</Relationships>
</file>

<file path=xl/worksheets/_rels/sheet11.xml.rels>&#65279;<?xml version="1.0" encoding="utf-8" standalone="yes"?>
<Relationships xmlns="http://schemas.openxmlformats.org/package/2006/relationships">
  <Relationship Id="rId1" Type="http://schemas.openxmlformats.org/officeDocument/2006/relationships/comments" Target="../comments4.xml" />
  <Relationship Id="rId2" Type="http://schemas.openxmlformats.org/officeDocument/2006/relationships/vmlDrawing" Target="../drawings/vmlDrawing4.vml" />
</Relationships>
</file>

<file path=xl/worksheets/_rels/sheet12.xml.rels>&#65279;<?xml version="1.0" encoding="utf-8" standalone="yes"?>
<Relationships xmlns="http://schemas.openxmlformats.org/package/2006/relationships">
  <Relationship Id="rId1" Type="http://schemas.openxmlformats.org/officeDocument/2006/relationships/pivotTable" Target="../pivotTables/pivotTable2.xml" />
  <Relationship Id="rId2" Type="http://schemas.openxmlformats.org/officeDocument/2006/relationships/comments" Target="../comments5.xml" />
  <Relationship Id="rId3" Type="http://schemas.openxmlformats.org/officeDocument/2006/relationships/vmlDrawing" Target="../drawings/vmlDrawing5.vml" />
</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4.xml.rels>&#65279;<?xml version="1.0" encoding="utf-8" standalone="yes"?>
<Relationships xmlns="http://schemas.openxmlformats.org/package/2006/relationships">
  <Relationship Id="rId1" Type="http://schemas.openxmlformats.org/officeDocument/2006/relationships/drawing" Target="../drawings/drawing11.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A1:C11"/>
  <sheetViews>
    <sheetView showGridLines="0" zoomScaleNormal="100" workbookViewId="0">
      <selection activeCell="E1" sqref="E1"/>
    </sheetView>
  </sheetViews>
  <sheetFormatPr defaultColWidth="11.3828125" defaultRowHeight="12.5" x14ac:dyDescent="0.25"/>
  <cols>
    <col min="1" max="1" width="8.84375" style="3" customWidth="1"/>
    <col min="2" max="2" width="80.84375" style="3" customWidth="1"/>
    <col min="3" max="3" width="3.84375" style="3" customWidth="1"/>
    <col min="4" max="16384" width="11.3828125" style="3"/>
  </cols>
  <sheetData>
    <row r="1" spans="1:3" ht="32.25" customHeight="1" x14ac:dyDescent="0.25">
      <c r="A1" s="1"/>
      <c r="B1" s="1" t="s">
        <v>148</v>
      </c>
      <c r="C1" s="2"/>
    </row>
    <row r="2" spans="1:3" ht="5.15" customHeight="1" x14ac:dyDescent="0.4">
      <c r="A2" s="4"/>
      <c r="B2"/>
      <c r="C2" s="5"/>
    </row>
    <row r="3" spans="1:3" s="9" customFormat="1" ht="35.5" x14ac:dyDescent="0.25">
      <c r="A3" s="6"/>
      <c r="B3" s="7" t="s">
        <v>3</v>
      </c>
      <c r="C3" s="8"/>
    </row>
    <row r="4" spans="1:3" ht="13.5" x14ac:dyDescent="0.25">
      <c r="A4" s="6"/>
      <c r="B4" s="10" t="s">
        <v>4</v>
      </c>
      <c r="C4" s="5"/>
    </row>
    <row r="5" spans="1:3" ht="15.75" customHeight="1" x14ac:dyDescent="0.25">
      <c r="A5" s="6"/>
      <c r="B5" s="6"/>
      <c r="C5" s="5"/>
    </row>
    <row r="6" spans="1:3" x14ac:dyDescent="0.25">
      <c r="A6" s="11" t="s">
        <v>0</v>
      </c>
      <c r="B6" s="12" t="s">
        <v>1</v>
      </c>
      <c r="C6" s="5"/>
    </row>
    <row r="7" spans="1:3" x14ac:dyDescent="0.25">
      <c r="A7" s="6"/>
      <c r="B7" s="6"/>
      <c r="C7" s="5"/>
    </row>
    <row r="8" spans="1:3" x14ac:dyDescent="0.25">
      <c r="A8" s="114" t="s">
        <v>2</v>
      </c>
      <c r="B8" s="114"/>
      <c r="C8" s="115"/>
    </row>
    <row r="9" spans="1:3" x14ac:dyDescent="0.25">
      <c r="A9" s="114"/>
      <c r="B9" s="114"/>
      <c r="C9" s="115"/>
    </row>
    <row r="10" spans="1:3" ht="13" thickBot="1" x14ac:dyDescent="0.3">
      <c r="A10" s="116"/>
      <c r="B10" s="116"/>
      <c r="C10" s="117"/>
    </row>
    <row r="11" spans="1:3" ht="13" thickTop="1" x14ac:dyDescent="0.25"/>
  </sheetData>
  <mergeCells count="1">
    <mergeCell ref="A8:C10"/>
  </mergeCells>
  <dataValidations count="2">
    <dataValidation allowBlank="1" showInputMessage="1" showErrorMessage="1" error="                                                                " sqref="J3" xr:uid="{00000000-0002-0000-0000-000000000000}"/>
    <dataValidation allowBlank="1" error="pavI8MeUFtEyxX2I4tky7b7ad191-b54c-429b-85e6-65ac60023c4e" sqref="A1:C2 A3:C3 A4:C11" xr:uid="{00000000-0002-0000-0000-000001000000}"/>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0"/>
  <sheetViews>
    <sheetView workbookViewId="0">
      <selection activeCell="I7" sqref="I7"/>
    </sheetView>
  </sheetViews>
  <sheetFormatPr defaultRowHeight="15" x14ac:dyDescent="0.4"/>
  <cols>
    <col min="1" max="1" width="11.84375" bestFit="1" customWidth="1"/>
    <col min="6" max="6" width="9.84375" customWidth="1"/>
  </cols>
  <sheetData>
    <row r="1" spans="1:6" ht="65.25" customHeight="1" x14ac:dyDescent="0.45">
      <c r="A1" s="17"/>
      <c r="B1" s="18"/>
      <c r="C1" s="18"/>
      <c r="D1" s="19"/>
      <c r="E1" s="18"/>
      <c r="F1" s="20"/>
    </row>
    <row r="2" spans="1:6" x14ac:dyDescent="0.4">
      <c r="A2" s="21"/>
      <c r="B2" s="14"/>
      <c r="C2" s="14"/>
      <c r="D2" s="14"/>
      <c r="E2" s="14"/>
      <c r="F2" s="22"/>
    </row>
    <row r="3" spans="1:6" x14ac:dyDescent="0.4">
      <c r="A3" s="118" t="s">
        <v>37</v>
      </c>
      <c r="B3" s="119"/>
      <c r="C3" s="119"/>
      <c r="D3" s="119"/>
      <c r="E3" s="119"/>
      <c r="F3" s="120"/>
    </row>
    <row r="4" spans="1:6" x14ac:dyDescent="0.4">
      <c r="A4" s="15" t="s">
        <v>5</v>
      </c>
      <c r="B4" s="16" t="s">
        <v>6</v>
      </c>
      <c r="C4" s="16" t="s">
        <v>7</v>
      </c>
      <c r="D4" s="16" t="s">
        <v>8</v>
      </c>
      <c r="E4" s="16" t="s">
        <v>9</v>
      </c>
      <c r="F4" s="16" t="s">
        <v>10</v>
      </c>
    </row>
    <row r="5" spans="1:6" x14ac:dyDescent="0.4">
      <c r="A5" s="26" t="s">
        <v>11</v>
      </c>
      <c r="B5" s="30">
        <v>1021</v>
      </c>
      <c r="C5" s="30">
        <v>1025</v>
      </c>
      <c r="D5" s="30">
        <v>1076</v>
      </c>
      <c r="E5" s="30">
        <v>1027</v>
      </c>
      <c r="F5" s="30">
        <f>SUM(B5:E5)</f>
        <v>4149</v>
      </c>
    </row>
    <row r="6" spans="1:6" x14ac:dyDescent="0.4">
      <c r="A6" s="26" t="s">
        <v>12</v>
      </c>
      <c r="B6" s="31">
        <v>987</v>
      </c>
      <c r="C6" s="31">
        <v>990</v>
      </c>
      <c r="D6" s="31">
        <v>1015</v>
      </c>
      <c r="E6" s="31">
        <v>1016</v>
      </c>
      <c r="F6" s="30">
        <f>SUM(B6:E6)</f>
        <v>4008</v>
      </c>
    </row>
    <row r="7" spans="1:6" x14ac:dyDescent="0.4">
      <c r="A7" s="26" t="s">
        <v>13</v>
      </c>
      <c r="B7" s="31">
        <v>815</v>
      </c>
      <c r="C7" s="31">
        <v>826</v>
      </c>
      <c r="D7" s="31">
        <v>834</v>
      </c>
      <c r="E7" s="31">
        <v>859</v>
      </c>
      <c r="F7" s="30">
        <f t="shared" ref="F7" si="0">SUM(B7:E7)</f>
        <v>3334</v>
      </c>
    </row>
    <row r="8" spans="1:6" ht="15.5" thickBot="1" x14ac:dyDescent="0.45">
      <c r="A8" s="32" t="s">
        <v>10</v>
      </c>
      <c r="B8" s="33">
        <f>SUM(B5:B7)</f>
        <v>2823</v>
      </c>
      <c r="C8" s="33">
        <f t="shared" ref="C8:F8" si="1">SUM(C5:C7)</f>
        <v>2841</v>
      </c>
      <c r="D8" s="33">
        <f t="shared" si="1"/>
        <v>2925</v>
      </c>
      <c r="E8" s="33">
        <f t="shared" si="1"/>
        <v>2902</v>
      </c>
      <c r="F8" s="33">
        <f t="shared" si="1"/>
        <v>11491</v>
      </c>
    </row>
    <row r="9" spans="1:6" ht="15.5" thickTop="1" x14ac:dyDescent="0.4">
      <c r="A9" s="26"/>
      <c r="B9" s="26"/>
      <c r="C9" s="26"/>
      <c r="D9" s="26"/>
      <c r="E9" s="26"/>
      <c r="F9" s="26"/>
    </row>
    <row r="10" spans="1:6" x14ac:dyDescent="0.4">
      <c r="A10" s="34" t="s">
        <v>14</v>
      </c>
      <c r="B10" s="26"/>
      <c r="C10" s="26"/>
      <c r="D10" s="26"/>
      <c r="E10" s="26"/>
      <c r="F10" s="26"/>
    </row>
  </sheetData>
  <mergeCells count="1">
    <mergeCell ref="A3:F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
  <sheetViews>
    <sheetView workbookViewId="0">
      <selection activeCell="G7" sqref="G7"/>
    </sheetView>
  </sheetViews>
  <sheetFormatPr defaultRowHeight="15" x14ac:dyDescent="0.4"/>
  <cols>
    <col min="1" max="1" width="11.84375" bestFit="1" customWidth="1"/>
    <col min="6" max="6" width="9.84375" customWidth="1"/>
  </cols>
  <sheetData>
    <row r="1" spans="1:6" ht="65.25" customHeight="1" x14ac:dyDescent="0.45">
      <c r="A1" s="17"/>
      <c r="B1" s="18"/>
      <c r="C1" s="18"/>
      <c r="D1" s="19"/>
      <c r="E1" s="18"/>
      <c r="F1" s="20"/>
    </row>
    <row r="2" spans="1:6" x14ac:dyDescent="0.4">
      <c r="A2" s="21"/>
      <c r="B2" s="14"/>
      <c r="C2" s="14"/>
      <c r="D2" s="14"/>
      <c r="E2" s="14"/>
      <c r="F2" s="22"/>
    </row>
    <row r="3" spans="1:6" x14ac:dyDescent="0.4">
      <c r="A3" s="118" t="s">
        <v>38</v>
      </c>
      <c r="B3" s="119"/>
      <c r="C3" s="119"/>
      <c r="D3" s="119"/>
      <c r="E3" s="119"/>
      <c r="F3" s="120"/>
    </row>
    <row r="4" spans="1:6" x14ac:dyDescent="0.4">
      <c r="A4" s="15" t="s">
        <v>5</v>
      </c>
      <c r="B4" s="16" t="s">
        <v>6</v>
      </c>
      <c r="C4" s="16" t="s">
        <v>7</v>
      </c>
      <c r="D4" s="16" t="s">
        <v>8</v>
      </c>
      <c r="E4" s="16" t="s">
        <v>9</v>
      </c>
      <c r="F4" s="16" t="s">
        <v>10</v>
      </c>
    </row>
    <row r="5" spans="1:6" x14ac:dyDescent="0.4">
      <c r="A5" s="26" t="s">
        <v>11</v>
      </c>
      <c r="B5" s="30">
        <v>604</v>
      </c>
      <c r="C5" s="30">
        <v>609</v>
      </c>
      <c r="D5" s="30">
        <v>601</v>
      </c>
      <c r="E5" s="30">
        <v>602</v>
      </c>
      <c r="F5" s="30">
        <f>SUM(B5:E5)</f>
        <v>2416</v>
      </c>
    </row>
    <row r="6" spans="1:6" x14ac:dyDescent="0.4">
      <c r="A6" s="26" t="s">
        <v>12</v>
      </c>
      <c r="B6" s="31">
        <v>497</v>
      </c>
      <c r="C6" s="31">
        <v>495</v>
      </c>
      <c r="D6" s="31">
        <v>502</v>
      </c>
      <c r="E6" s="31">
        <v>523</v>
      </c>
      <c r="F6" s="30">
        <f>SUM(B6:E6)</f>
        <v>2017</v>
      </c>
    </row>
    <row r="7" spans="1:6" x14ac:dyDescent="0.4">
      <c r="A7" s="26" t="s">
        <v>13</v>
      </c>
      <c r="B7" s="31">
        <v>429</v>
      </c>
      <c r="C7" s="31">
        <v>423</v>
      </c>
      <c r="D7" s="31">
        <v>431</v>
      </c>
      <c r="E7" s="31">
        <v>435</v>
      </c>
      <c r="F7" s="30">
        <f t="shared" ref="F7" si="0">SUM(B7:E7)</f>
        <v>1718</v>
      </c>
    </row>
    <row r="8" spans="1:6" ht="15.5" thickBot="1" x14ac:dyDescent="0.45">
      <c r="A8" s="32" t="s">
        <v>10</v>
      </c>
      <c r="B8" s="33">
        <f>SUM(B5:B7)</f>
        <v>1530</v>
      </c>
      <c r="C8" s="33">
        <f t="shared" ref="C8:F8" si="1">SUM(C5:C7)</f>
        <v>1527</v>
      </c>
      <c r="D8" s="33">
        <f t="shared" si="1"/>
        <v>1534</v>
      </c>
      <c r="E8" s="33">
        <f t="shared" si="1"/>
        <v>1560</v>
      </c>
      <c r="F8" s="33">
        <f t="shared" si="1"/>
        <v>6151</v>
      </c>
    </row>
    <row r="9" spans="1:6" ht="15.5" thickTop="1" x14ac:dyDescent="0.4">
      <c r="A9" s="26"/>
      <c r="B9" s="26"/>
      <c r="C9" s="26"/>
      <c r="D9" s="26"/>
      <c r="E9" s="26"/>
      <c r="F9" s="26"/>
    </row>
    <row r="10" spans="1:6" x14ac:dyDescent="0.4">
      <c r="A10" s="34" t="s">
        <v>14</v>
      </c>
      <c r="B10" s="26"/>
      <c r="C10" s="26"/>
      <c r="D10" s="26"/>
      <c r="E10" s="26"/>
      <c r="F10" s="26"/>
    </row>
  </sheetData>
  <mergeCells count="1">
    <mergeCell ref="A3:F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0"/>
  <sheetViews>
    <sheetView topLeftCell="A3" workbookViewId="0">
      <selection activeCell="F7" sqref="F7"/>
    </sheetView>
  </sheetViews>
  <sheetFormatPr defaultRowHeight="15" x14ac:dyDescent="0.4"/>
  <cols>
    <col min="1" max="1" width="11.84375" bestFit="1" customWidth="1"/>
    <col min="6" max="6" width="9.84375" customWidth="1"/>
  </cols>
  <sheetData>
    <row r="1" spans="1:6" ht="65.25" customHeight="1" x14ac:dyDescent="0.45">
      <c r="A1" s="17"/>
      <c r="B1" s="18"/>
      <c r="C1" s="18"/>
      <c r="D1" s="19"/>
      <c r="E1" s="18"/>
      <c r="F1" s="20"/>
    </row>
    <row r="2" spans="1:6" x14ac:dyDescent="0.4">
      <c r="A2" s="21"/>
      <c r="B2" s="14"/>
      <c r="C2" s="14"/>
      <c r="D2" s="14"/>
      <c r="E2" s="14"/>
      <c r="F2" s="22"/>
    </row>
    <row r="3" spans="1:6" x14ac:dyDescent="0.4">
      <c r="A3" s="118" t="s">
        <v>39</v>
      </c>
      <c r="B3" s="119"/>
      <c r="C3" s="119"/>
      <c r="D3" s="119"/>
      <c r="E3" s="119"/>
      <c r="F3" s="120"/>
    </row>
    <row r="4" spans="1:6" x14ac:dyDescent="0.4">
      <c r="A4" s="15" t="s">
        <v>5</v>
      </c>
      <c r="B4" s="16" t="s">
        <v>6</v>
      </c>
      <c r="C4" s="16" t="s">
        <v>7</v>
      </c>
      <c r="D4" s="16" t="s">
        <v>8</v>
      </c>
      <c r="E4" s="16" t="s">
        <v>9</v>
      </c>
      <c r="F4" s="16" t="s">
        <v>10</v>
      </c>
    </row>
    <row r="5" spans="1:6" x14ac:dyDescent="0.4">
      <c r="A5" s="26" t="s">
        <v>11</v>
      </c>
      <c r="B5" s="30">
        <v>741</v>
      </c>
      <c r="C5" s="30">
        <v>740</v>
      </c>
      <c r="D5" s="30">
        <v>744</v>
      </c>
      <c r="E5" s="30">
        <v>750</v>
      </c>
      <c r="F5" s="30">
        <f>SUM(B5:E5)</f>
        <v>2975</v>
      </c>
    </row>
    <row r="6" spans="1:6" x14ac:dyDescent="0.4">
      <c r="A6" s="26" t="s">
        <v>12</v>
      </c>
      <c r="B6" s="31">
        <v>328</v>
      </c>
      <c r="C6" s="31">
        <v>312</v>
      </c>
      <c r="D6" s="31">
        <v>327</v>
      </c>
      <c r="E6" s="31">
        <v>324</v>
      </c>
      <c r="F6" s="30">
        <f>SUM(B6:E6)</f>
        <v>1291</v>
      </c>
    </row>
    <row r="7" spans="1:6" x14ac:dyDescent="0.4">
      <c r="A7" s="26" t="s">
        <v>13</v>
      </c>
      <c r="B7" s="31">
        <v>504</v>
      </c>
      <c r="C7" s="31">
        <v>506</v>
      </c>
      <c r="D7" s="31">
        <v>499</v>
      </c>
      <c r="E7" s="31">
        <v>503</v>
      </c>
      <c r="F7" s="30">
        <f t="shared" ref="F7" si="0">SUM(B7:E7)</f>
        <v>2012</v>
      </c>
    </row>
    <row r="8" spans="1:6" ht="15.5" thickBot="1" x14ac:dyDescent="0.45">
      <c r="A8" s="32" t="s">
        <v>10</v>
      </c>
      <c r="B8" s="33">
        <f>SUM(B5:B7)</f>
        <v>1573</v>
      </c>
      <c r="C8" s="33">
        <f t="shared" ref="C8:F8" si="1">SUM(C5:C7)</f>
        <v>1558</v>
      </c>
      <c r="D8" s="33">
        <f t="shared" si="1"/>
        <v>1570</v>
      </c>
      <c r="E8" s="33">
        <f t="shared" si="1"/>
        <v>1577</v>
      </c>
      <c r="F8" s="33">
        <f t="shared" si="1"/>
        <v>6278</v>
      </c>
    </row>
    <row r="9" spans="1:6" ht="15.5" thickTop="1" x14ac:dyDescent="0.4">
      <c r="A9" s="26"/>
      <c r="B9" s="26"/>
      <c r="C9" s="26"/>
      <c r="D9" s="26"/>
      <c r="E9" s="26"/>
      <c r="F9" s="26"/>
    </row>
    <row r="10" spans="1:6" x14ac:dyDescent="0.4">
      <c r="A10" s="34" t="s">
        <v>14</v>
      </c>
      <c r="B10" s="26"/>
      <c r="C10" s="26"/>
      <c r="D10" s="26"/>
      <c r="E10" s="26"/>
      <c r="F10" s="26"/>
    </row>
  </sheetData>
  <mergeCells count="1">
    <mergeCell ref="A3:F3"/>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5"/>
  <sheetViews>
    <sheetView workbookViewId="0">
      <selection activeCell="G5" sqref="G5"/>
    </sheetView>
  </sheetViews>
  <sheetFormatPr defaultColWidth="8.921875" defaultRowHeight="15" x14ac:dyDescent="0.4"/>
  <cols>
    <col min="1" max="1" width="11.84375" style="26" bestFit="1" customWidth="1"/>
    <col min="2" max="2" width="10.53515625" style="26" bestFit="1" customWidth="1"/>
    <col min="3" max="6" width="9.84375" style="26" bestFit="1" customWidth="1"/>
    <col min="7" max="7" width="9.84375" style="26" customWidth="1"/>
    <col min="8" max="8" width="4.15234375" style="26" customWidth="1"/>
    <col min="9" max="9" width="8.921875" style="26"/>
    <col min="10" max="10" width="11.921875" style="26" bestFit="1" customWidth="1"/>
    <col min="11" max="11" width="8.921875" style="26"/>
    <col min="12" max="12" width="16.921875" style="26" bestFit="1" customWidth="1"/>
    <col min="13" max="16384" width="8.921875" style="26"/>
  </cols>
  <sheetData>
    <row r="1" spans="1:12" ht="65.25" customHeight="1" x14ac:dyDescent="0.45">
      <c r="A1" s="23"/>
      <c r="B1" s="24"/>
      <c r="C1" s="24"/>
      <c r="D1" s="25"/>
      <c r="E1" s="24"/>
      <c r="F1" s="24"/>
      <c r="G1" s="29"/>
    </row>
    <row r="2" spans="1:12" x14ac:dyDescent="0.4">
      <c r="A2" s="27"/>
      <c r="B2" s="28"/>
      <c r="C2" s="28"/>
      <c r="D2" s="28"/>
      <c r="E2" s="28"/>
      <c r="F2" s="28"/>
      <c r="G2" s="29"/>
    </row>
    <row r="3" spans="1:12" x14ac:dyDescent="0.4">
      <c r="A3" s="122" t="s">
        <v>40</v>
      </c>
      <c r="B3" s="123"/>
      <c r="C3" s="123"/>
      <c r="D3" s="123"/>
      <c r="E3" s="123"/>
      <c r="F3" s="123"/>
      <c r="G3" s="124"/>
      <c r="I3" s="121" t="s">
        <v>15</v>
      </c>
      <c r="J3" s="121"/>
      <c r="K3" s="121"/>
      <c r="L3" s="121"/>
    </row>
    <row r="4" spans="1:12" x14ac:dyDescent="0.4">
      <c r="A4" s="15" t="s">
        <v>5</v>
      </c>
      <c r="B4" s="16" t="s">
        <v>6</v>
      </c>
      <c r="C4" s="16" t="s">
        <v>7</v>
      </c>
      <c r="D4" s="16" t="s">
        <v>8</v>
      </c>
      <c r="E4" s="16" t="s">
        <v>9</v>
      </c>
      <c r="F4" s="16" t="s">
        <v>10</v>
      </c>
      <c r="G4" s="16" t="s">
        <v>24</v>
      </c>
      <c r="I4" s="16" t="s">
        <v>16</v>
      </c>
      <c r="J4" s="16" t="s">
        <v>17</v>
      </c>
      <c r="K4" s="16" t="s">
        <v>18</v>
      </c>
      <c r="L4" s="16" t="s">
        <v>19</v>
      </c>
    </row>
    <row r="5" spans="1:12" x14ac:dyDescent="0.4">
      <c r="A5" s="26" t="s">
        <v>11</v>
      </c>
      <c r="B5" s="30">
        <f>SUM('U.S.:Mexico'!B5)</f>
        <v>2366</v>
      </c>
      <c r="C5" s="30">
        <f>SUM('U.S.:Mexico'!C5)</f>
        <v>2374</v>
      </c>
      <c r="D5" s="30">
        <f>SUM('U.S.:Mexico'!D5)</f>
        <v>2421</v>
      </c>
      <c r="E5" s="30">
        <f>SUM('U.S.:Mexico'!E5)</f>
        <v>2379</v>
      </c>
      <c r="F5" s="35">
        <f>SUM(Mini_Total)</f>
        <v>9540</v>
      </c>
      <c r="G5" s="37" t="e">
        <f>[1]alllocations!F5</f>
        <v>#REF!</v>
      </c>
      <c r="I5" s="26" t="s">
        <v>20</v>
      </c>
      <c r="J5" s="26" t="s">
        <v>25</v>
      </c>
      <c r="K5" s="26" t="s">
        <v>29</v>
      </c>
      <c r="L5" s="40" t="s">
        <v>31</v>
      </c>
    </row>
    <row r="6" spans="1:12" x14ac:dyDescent="0.4">
      <c r="A6" s="26" t="s">
        <v>12</v>
      </c>
      <c r="B6" s="30">
        <f>SUM('U.S.:Mexico'!B6)</f>
        <v>1812</v>
      </c>
      <c r="C6" s="30">
        <f>SUM('U.S.:Mexico'!C6)</f>
        <v>1797</v>
      </c>
      <c r="D6" s="30">
        <f>SUM('U.S.:Mexico'!D6)</f>
        <v>1844</v>
      </c>
      <c r="E6" s="30">
        <f>SUM('U.S.:Mexico'!E6)</f>
        <v>1863</v>
      </c>
      <c r="F6" s="36">
        <f>SUM(Voice_Activated_Total)</f>
        <v>7316</v>
      </c>
      <c r="G6" s="38"/>
      <c r="I6" s="26" t="s">
        <v>21</v>
      </c>
      <c r="J6" s="26" t="s">
        <v>26</v>
      </c>
      <c r="K6" s="26" t="s">
        <v>28</v>
      </c>
      <c r="L6" s="40" t="s">
        <v>32</v>
      </c>
    </row>
    <row r="7" spans="1:12" x14ac:dyDescent="0.4">
      <c r="A7" s="26" t="s">
        <v>13</v>
      </c>
      <c r="B7" s="30">
        <f>SUM('U.S.:Mexico'!B7)</f>
        <v>1748</v>
      </c>
      <c r="C7" s="30">
        <f>SUM('U.S.:Mexico'!C7)</f>
        <v>1755</v>
      </c>
      <c r="D7" s="30">
        <f>SUM('U.S.:Mexico'!D7)</f>
        <v>1764</v>
      </c>
      <c r="E7" s="30">
        <f>SUM('U.S.:Mexico'!E7)</f>
        <v>1797</v>
      </c>
      <c r="F7" s="36">
        <f>SUM(Waterproof_Total)</f>
        <v>7064</v>
      </c>
      <c r="G7" s="38"/>
      <c r="I7" s="26" t="s">
        <v>22</v>
      </c>
      <c r="J7" s="26" t="s">
        <v>27</v>
      </c>
      <c r="K7" s="26" t="s">
        <v>30</v>
      </c>
      <c r="L7" s="40" t="s">
        <v>33</v>
      </c>
    </row>
    <row r="8" spans="1:12" ht="15.5" thickBot="1" x14ac:dyDescent="0.45">
      <c r="A8" s="32" t="s">
        <v>10</v>
      </c>
      <c r="B8" s="33">
        <f>SUM(B5:B7)</f>
        <v>5926</v>
      </c>
      <c r="C8" s="33">
        <f t="shared" ref="C8:F8" si="0">SUM(C5:C7)</f>
        <v>5926</v>
      </c>
      <c r="D8" s="33">
        <f t="shared" si="0"/>
        <v>6029</v>
      </c>
      <c r="E8" s="33">
        <f t="shared" si="0"/>
        <v>6039</v>
      </c>
      <c r="F8" s="33">
        <f t="shared" si="0"/>
        <v>23920</v>
      </c>
      <c r="G8" s="39"/>
    </row>
    <row r="9" spans="1:12" ht="15.5" thickTop="1" x14ac:dyDescent="0.4">
      <c r="I9" s="40" t="s">
        <v>23</v>
      </c>
    </row>
    <row r="10" spans="1:12" x14ac:dyDescent="0.4">
      <c r="A10" s="34" t="s">
        <v>14</v>
      </c>
    </row>
    <row r="12" spans="1:12" x14ac:dyDescent="0.4">
      <c r="A12" s="15" t="s">
        <v>108</v>
      </c>
      <c r="B12" s="83" t="str">
        <f>HLOOKUP(B8,$B$14:$F$15,2,TRUE)</f>
        <v>Good</v>
      </c>
      <c r="C12" s="83" t="str">
        <f t="shared" ref="C12:E12" si="1">HLOOKUP(C8,$B$14:$F$15,2,TRUE)</f>
        <v>Good</v>
      </c>
      <c r="D12" s="83" t="str">
        <f t="shared" si="1"/>
        <v>Very good</v>
      </c>
      <c r="E12" s="83" t="str">
        <f t="shared" si="1"/>
        <v>Very good</v>
      </c>
      <c r="F12" s="84"/>
    </row>
    <row r="14" spans="1:12" x14ac:dyDescent="0.4">
      <c r="A14" s="47" t="s">
        <v>109</v>
      </c>
      <c r="B14" s="83">
        <v>5700</v>
      </c>
      <c r="C14" s="83">
        <v>5800</v>
      </c>
      <c r="D14" s="83">
        <v>5900</v>
      </c>
      <c r="E14" s="83">
        <v>6000</v>
      </c>
      <c r="F14" s="85">
        <v>6100</v>
      </c>
    </row>
    <row r="15" spans="1:12" x14ac:dyDescent="0.4">
      <c r="A15" s="47" t="s">
        <v>111</v>
      </c>
      <c r="B15" s="48" t="s">
        <v>110</v>
      </c>
      <c r="C15" s="48" t="s">
        <v>113</v>
      </c>
      <c r="D15" s="48" t="s">
        <v>112</v>
      </c>
      <c r="E15" s="48" t="s">
        <v>114</v>
      </c>
      <c r="F15" s="48" t="s">
        <v>115</v>
      </c>
      <c r="I15" s="26" t="s">
        <v>147</v>
      </c>
    </row>
  </sheetData>
  <mergeCells count="2">
    <mergeCell ref="I3:L3"/>
    <mergeCell ref="A3:G3"/>
  </mergeCells>
  <hyperlinks>
    <hyperlink ref="L6" r:id="rId1" xr:uid="{00000000-0004-0000-0400-000000000000}"/>
    <hyperlink ref="L7" r:id="rId2" xr:uid="{00000000-0004-0000-0400-000001000000}"/>
    <hyperlink ref="L5" r:id="rId3" xr:uid="{470B177D-4E5B-4A82-9065-936680595C0B}"/>
    <hyperlink ref="I9" r:id="rId4" tooltip="Access manager details" xr:uid="{B4720551-D385-4563-A3D8-F1BA7AA557A8}"/>
  </hyperlinks>
  <pageMargins left="0.7" right="0.7" top="0.75" bottom="0.75" header="0.3" footer="0.3"/>
  <pageSetup orientation="portrait" horizontalDpi="300" verticalDpi="300" r:id="rId5"/>
  <drawing r:id="rId6"/>
  <legacyDrawing r:id="rId8"/>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10A9B-6253-4D6F-A9C1-1F9E2904070D}">
  <dimension ref="A3:E8"/>
  <sheetViews>
    <sheetView workbookViewId="0">
      <selection activeCell="F15" sqref="F15"/>
    </sheetView>
  </sheetViews>
  <sheetFormatPr defaultRowHeight="15" x14ac:dyDescent="0.4"/>
  <cols>
    <col min="1" max="1" width="10.84375" bestFit="1" customWidth="1"/>
    <col min="2" max="2" width="10.23046875" bestFit="1" customWidth="1"/>
    <col min="3" max="3" width="11.69140625" bestFit="1" customWidth="1"/>
    <col min="4" max="4" width="5.15234375" bestFit="1" customWidth="1"/>
    <col min="5" max="6" width="10.07421875" bestFit="1" customWidth="1"/>
  </cols>
  <sheetData>
    <row r="3" spans="1:5" x14ac:dyDescent="0.4">
      <c r="A3" s="89" t="s">
        <v>186</v>
      </c>
      <c r="B3" s="89" t="s">
        <v>151</v>
      </c>
    </row>
    <row r="4" spans="1:5" x14ac:dyDescent="0.4">
      <c r="A4" s="89" t="s">
        <v>16</v>
      </c>
      <c r="B4" t="s">
        <v>43</v>
      </c>
      <c r="C4" t="s">
        <v>44</v>
      </c>
      <c r="D4" t="s">
        <v>45</v>
      </c>
      <c r="E4" t="s">
        <v>149</v>
      </c>
    </row>
    <row r="5" spans="1:5" x14ac:dyDescent="0.4">
      <c r="A5" s="90" t="s">
        <v>21</v>
      </c>
      <c r="B5" s="106">
        <v>119.99</v>
      </c>
      <c r="C5" s="106"/>
      <c r="D5" s="106">
        <v>119.99</v>
      </c>
      <c r="E5" s="106">
        <v>239.98</v>
      </c>
    </row>
    <row r="6" spans="1:5" x14ac:dyDescent="0.4">
      <c r="A6" s="90" t="s">
        <v>22</v>
      </c>
      <c r="B6" s="106"/>
      <c r="C6" s="106"/>
      <c r="D6" s="106">
        <v>119.99</v>
      </c>
      <c r="E6" s="106">
        <v>119.99</v>
      </c>
    </row>
    <row r="7" spans="1:5" x14ac:dyDescent="0.4">
      <c r="A7" s="90" t="s">
        <v>20</v>
      </c>
      <c r="B7" s="106">
        <v>239.98</v>
      </c>
      <c r="C7" s="106">
        <v>599.94999999999993</v>
      </c>
      <c r="D7" s="106"/>
      <c r="E7" s="106">
        <v>839.93</v>
      </c>
    </row>
    <row r="8" spans="1:5" x14ac:dyDescent="0.4">
      <c r="A8" s="90" t="s">
        <v>149</v>
      </c>
      <c r="B8" s="106">
        <v>359.96999999999997</v>
      </c>
      <c r="C8" s="106">
        <v>599.94999999999993</v>
      </c>
      <c r="D8" s="106">
        <v>239.98</v>
      </c>
      <c r="E8" s="106">
        <v>1199.8999999999999</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75"/>
  <sheetViews>
    <sheetView topLeftCell="D22" workbookViewId="0">
      <selection activeCell="A5" sqref="A5:G40"/>
    </sheetView>
  </sheetViews>
  <sheetFormatPr defaultColWidth="8.921875" defaultRowHeight="15" x14ac:dyDescent="0.4"/>
  <cols>
    <col min="1" max="1" width="8.61328125" style="26" bestFit="1" customWidth="1"/>
    <col min="2" max="2" width="15.3828125" style="26" bestFit="1" customWidth="1"/>
    <col min="3" max="3" width="9.53515625" style="26" bestFit="1" customWidth="1"/>
    <col min="4" max="4" width="10.84375" style="26" bestFit="1" customWidth="1"/>
    <col min="5" max="5" width="11.4609375" style="26" bestFit="1" customWidth="1"/>
    <col min="6" max="6" width="10.61328125" style="26" bestFit="1" customWidth="1"/>
    <col min="7" max="7" width="13.84375" style="26" bestFit="1" customWidth="1"/>
    <col min="8" max="8" width="4.15234375" style="26" customWidth="1"/>
    <col min="9" max="9" width="10.61328125" style="26" customWidth="1"/>
    <col min="10" max="10" width="13" style="26" customWidth="1"/>
    <col min="11" max="11" width="8.921875" style="26"/>
    <col min="12" max="12" width="16.921875" style="26" bestFit="1" customWidth="1"/>
    <col min="13" max="13" width="11.3046875" style="26" customWidth="1"/>
    <col min="14" max="16384" width="8.921875" style="26"/>
  </cols>
  <sheetData>
    <row r="1" spans="1:13" ht="65.25" customHeight="1" x14ac:dyDescent="0.45">
      <c r="A1" s="23"/>
      <c r="B1" s="24"/>
      <c r="C1" s="24"/>
      <c r="D1" s="25"/>
      <c r="E1" s="24"/>
      <c r="F1" s="24"/>
      <c r="G1" s="29"/>
    </row>
    <row r="2" spans="1:13" x14ac:dyDescent="0.4">
      <c r="A2" s="27"/>
      <c r="B2" s="28"/>
      <c r="C2" s="28"/>
      <c r="D2" s="28"/>
      <c r="E2" s="28"/>
      <c r="F2" s="28"/>
      <c r="G2" s="29"/>
    </row>
    <row r="3" spans="1:13" x14ac:dyDescent="0.4">
      <c r="A3" s="122" t="s">
        <v>107</v>
      </c>
      <c r="B3" s="123"/>
      <c r="C3" s="123"/>
      <c r="D3" s="123"/>
      <c r="E3" s="123"/>
      <c r="F3" s="123"/>
      <c r="G3" s="124"/>
      <c r="I3" s="121" t="s">
        <v>86</v>
      </c>
      <c r="J3" s="121"/>
      <c r="K3" s="121"/>
      <c r="L3" s="121"/>
      <c r="M3" s="121"/>
    </row>
    <row r="4" spans="1:13" ht="15.5" thickBot="1" x14ac:dyDescent="0.45">
      <c r="A4" s="15" t="s">
        <v>63</v>
      </c>
      <c r="B4" s="16" t="s">
        <v>34</v>
      </c>
      <c r="C4" s="16" t="s">
        <v>41</v>
      </c>
      <c r="D4" s="16" t="s">
        <v>35</v>
      </c>
      <c r="E4" s="16" t="s">
        <v>18</v>
      </c>
      <c r="F4" s="16" t="s">
        <v>36</v>
      </c>
      <c r="G4" s="16" t="s">
        <v>42</v>
      </c>
      <c r="I4" s="43" t="s">
        <v>87</v>
      </c>
      <c r="J4" s="43" t="s">
        <v>17</v>
      </c>
      <c r="K4" s="43" t="s">
        <v>88</v>
      </c>
      <c r="L4" s="43" t="s">
        <v>89</v>
      </c>
      <c r="M4" s="43" t="s">
        <v>90</v>
      </c>
    </row>
    <row r="5" spans="1:13" ht="15.5" thickTop="1" x14ac:dyDescent="0.4">
      <c r="A5" s="41" t="s">
        <v>46</v>
      </c>
      <c r="B5" s="41" t="s">
        <v>43</v>
      </c>
      <c r="C5" s="42">
        <v>44564</v>
      </c>
      <c r="D5" s="41" t="s">
        <v>47</v>
      </c>
      <c r="E5" s="41" t="s">
        <v>20</v>
      </c>
      <c r="F5" s="41">
        <v>129.99</v>
      </c>
      <c r="G5" t="b">
        <f>AND(Sales[[#This Row],[Product]]="Mini 2",Sales[[#This Row],[Location]]="U.S.")</f>
        <v>1</v>
      </c>
      <c r="I5" s="41" t="s">
        <v>91</v>
      </c>
      <c r="J5" s="41" t="s">
        <v>51</v>
      </c>
      <c r="K5" s="41" t="s">
        <v>92</v>
      </c>
      <c r="L5" s="45">
        <v>1</v>
      </c>
      <c r="M5" s="41">
        <v>119.99</v>
      </c>
    </row>
    <row r="6" spans="1:13" x14ac:dyDescent="0.4">
      <c r="A6" s="41" t="s">
        <v>49</v>
      </c>
      <c r="B6" s="41" t="s">
        <v>44</v>
      </c>
      <c r="C6" s="42">
        <v>44564</v>
      </c>
      <c r="D6" s="41" t="s">
        <v>48</v>
      </c>
      <c r="E6" s="41" t="s">
        <v>20</v>
      </c>
      <c r="F6" s="41">
        <v>139.99</v>
      </c>
      <c r="G6" t="b">
        <f>AND(Sales[[#This Row],[Product]]="Mini 2",Sales[[#This Row],[Location]]="U.S.")</f>
        <v>0</v>
      </c>
      <c r="I6" s="41" t="s">
        <v>93</v>
      </c>
      <c r="J6" s="41" t="s">
        <v>51</v>
      </c>
      <c r="K6" s="41" t="s">
        <v>94</v>
      </c>
      <c r="L6" s="45">
        <v>1</v>
      </c>
      <c r="M6" s="41">
        <v>119.99</v>
      </c>
    </row>
    <row r="7" spans="1:13" x14ac:dyDescent="0.4">
      <c r="A7" s="41" t="s">
        <v>50</v>
      </c>
      <c r="B7" s="41" t="s">
        <v>43</v>
      </c>
      <c r="C7" s="42">
        <v>44565</v>
      </c>
      <c r="D7" s="41" t="s">
        <v>51</v>
      </c>
      <c r="E7" s="41" t="s">
        <v>21</v>
      </c>
      <c r="F7" s="41">
        <v>119.99</v>
      </c>
      <c r="G7" t="b">
        <f>AND(Sales[[#This Row],[Product]]="Mini 2",Sales[[#This Row],[Location]]="U.S.")</f>
        <v>0</v>
      </c>
      <c r="I7" s="41" t="s">
        <v>95</v>
      </c>
      <c r="J7" s="41" t="s">
        <v>51</v>
      </c>
      <c r="K7" s="41" t="s">
        <v>96</v>
      </c>
      <c r="L7" s="45">
        <v>1</v>
      </c>
      <c r="M7" s="41">
        <v>119.99</v>
      </c>
    </row>
    <row r="8" spans="1:13" x14ac:dyDescent="0.4">
      <c r="A8" s="41" t="s">
        <v>53</v>
      </c>
      <c r="B8" s="41" t="s">
        <v>43</v>
      </c>
      <c r="C8" s="42">
        <v>44565</v>
      </c>
      <c r="D8" s="41" t="s">
        <v>54</v>
      </c>
      <c r="E8" s="41" t="s">
        <v>20</v>
      </c>
      <c r="F8" s="41">
        <v>145.94999999999999</v>
      </c>
      <c r="G8" s="26" t="b">
        <f>AND(Sales[[#This Row],[Product]]="Mini 2",Sales[[#This Row],[Location]]="U.S.")</f>
        <v>0</v>
      </c>
      <c r="I8" s="41" t="s">
        <v>97</v>
      </c>
      <c r="J8" s="41" t="s">
        <v>47</v>
      </c>
      <c r="K8" s="41" t="s">
        <v>92</v>
      </c>
      <c r="L8" s="45">
        <v>2</v>
      </c>
      <c r="M8" s="41">
        <v>129.99</v>
      </c>
    </row>
    <row r="9" spans="1:13" x14ac:dyDescent="0.4">
      <c r="A9" s="41" t="s">
        <v>52</v>
      </c>
      <c r="B9" s="41" t="s">
        <v>45</v>
      </c>
      <c r="C9" s="42">
        <v>44566</v>
      </c>
      <c r="D9" s="41" t="s">
        <v>51</v>
      </c>
      <c r="E9" s="41" t="s">
        <v>22</v>
      </c>
      <c r="F9" s="41">
        <v>119.99</v>
      </c>
      <c r="G9" t="b">
        <f>AND(Sales[[#This Row],[Product]]="Mini 2",Sales[[#This Row],[Location]]="U.S.")</f>
        <v>0</v>
      </c>
      <c r="I9" s="41" t="s">
        <v>98</v>
      </c>
      <c r="J9" s="41" t="s">
        <v>47</v>
      </c>
      <c r="K9" s="41" t="s">
        <v>94</v>
      </c>
      <c r="L9" s="45">
        <v>2</v>
      </c>
      <c r="M9" s="41">
        <v>129.99</v>
      </c>
    </row>
    <row r="10" spans="1:13" x14ac:dyDescent="0.4">
      <c r="A10" s="41" t="s">
        <v>55</v>
      </c>
      <c r="B10" s="41" t="s">
        <v>44</v>
      </c>
      <c r="C10" s="42">
        <v>44566</v>
      </c>
      <c r="D10" s="41" t="s">
        <v>13</v>
      </c>
      <c r="E10" s="41" t="s">
        <v>22</v>
      </c>
      <c r="F10" s="41">
        <v>135.94999999999999</v>
      </c>
      <c r="G10" s="26" t="b">
        <f>AND(Sales[[#This Row],[Product]]="Mini 2",Sales[[#This Row],[Location]]="U.S.")</f>
        <v>0</v>
      </c>
      <c r="I10" s="41" t="s">
        <v>99</v>
      </c>
      <c r="J10" s="41" t="s">
        <v>47</v>
      </c>
      <c r="K10" s="41" t="s">
        <v>96</v>
      </c>
      <c r="L10" s="45">
        <v>2</v>
      </c>
      <c r="M10" s="41">
        <v>129.99</v>
      </c>
    </row>
    <row r="11" spans="1:13" x14ac:dyDescent="0.4">
      <c r="A11" s="41" t="s">
        <v>82</v>
      </c>
      <c r="B11" s="41" t="s">
        <v>43</v>
      </c>
      <c r="C11" s="42">
        <v>44567</v>
      </c>
      <c r="D11" s="41" t="s">
        <v>54</v>
      </c>
      <c r="E11" s="41" t="s">
        <v>21</v>
      </c>
      <c r="F11" s="41">
        <v>145.94999999999999</v>
      </c>
      <c r="G11" s="26" t="b">
        <f>AND(Sales[[#This Row],[Product]]="Mini 2",Sales[[#This Row],[Location]]="U.S.")</f>
        <v>0</v>
      </c>
      <c r="I11" s="41" t="s">
        <v>101</v>
      </c>
      <c r="J11" s="41" t="s">
        <v>48</v>
      </c>
      <c r="K11" s="41" t="s">
        <v>92</v>
      </c>
      <c r="L11" s="45">
        <v>2</v>
      </c>
      <c r="M11" s="41">
        <v>139.99</v>
      </c>
    </row>
    <row r="12" spans="1:13" x14ac:dyDescent="0.4">
      <c r="A12" s="41" t="s">
        <v>56</v>
      </c>
      <c r="B12" s="41" t="s">
        <v>43</v>
      </c>
      <c r="C12" s="42">
        <v>44568</v>
      </c>
      <c r="D12" s="41" t="s">
        <v>47</v>
      </c>
      <c r="E12" s="41" t="s">
        <v>20</v>
      </c>
      <c r="F12" s="41">
        <v>129.99</v>
      </c>
      <c r="G12" s="26" t="b">
        <f>AND(Sales[[#This Row],[Product]]="Mini 2",Sales[[#This Row],[Location]]="U.S.")</f>
        <v>1</v>
      </c>
      <c r="I12" s="41" t="s">
        <v>102</v>
      </c>
      <c r="J12" s="41" t="s">
        <v>48</v>
      </c>
      <c r="K12" s="41" t="s">
        <v>96</v>
      </c>
      <c r="L12" s="45">
        <v>2</v>
      </c>
      <c r="M12" s="41">
        <v>139.99</v>
      </c>
    </row>
    <row r="13" spans="1:13" x14ac:dyDescent="0.4">
      <c r="A13" s="41" t="s">
        <v>57</v>
      </c>
      <c r="B13" s="41" t="s">
        <v>45</v>
      </c>
      <c r="C13" s="42">
        <v>44568</v>
      </c>
      <c r="D13" s="41" t="s">
        <v>48</v>
      </c>
      <c r="E13" s="41" t="s">
        <v>21</v>
      </c>
      <c r="F13" s="41">
        <v>139.99</v>
      </c>
      <c r="G13" s="26" t="b">
        <f>AND(Sales[[#This Row],[Product]]="Mini 2",Sales[[#This Row],[Location]]="U.S.")</f>
        <v>0</v>
      </c>
      <c r="I13" s="41" t="s">
        <v>103</v>
      </c>
      <c r="J13" s="41" t="s">
        <v>100</v>
      </c>
      <c r="K13" s="41" t="s">
        <v>92</v>
      </c>
      <c r="L13" s="45">
        <v>3</v>
      </c>
      <c r="M13" s="41">
        <v>145.94999999999999</v>
      </c>
    </row>
    <row r="14" spans="1:13" x14ac:dyDescent="0.4">
      <c r="A14" s="41" t="s">
        <v>58</v>
      </c>
      <c r="B14" s="41" t="s">
        <v>43</v>
      </c>
      <c r="C14" s="42">
        <v>44569</v>
      </c>
      <c r="D14" s="41" t="s">
        <v>51</v>
      </c>
      <c r="E14" s="41" t="s">
        <v>20</v>
      </c>
      <c r="F14" s="41">
        <v>119.99</v>
      </c>
      <c r="G14" s="26" t="b">
        <f>AND(Sales[[#This Row],[Product]]="Mini 2",Sales[[#This Row],[Location]]="U.S.")</f>
        <v>0</v>
      </c>
      <c r="I14" s="41" t="s">
        <v>104</v>
      </c>
      <c r="J14" s="41" t="s">
        <v>100</v>
      </c>
      <c r="K14" s="41" t="s">
        <v>96</v>
      </c>
      <c r="L14" s="45">
        <v>3</v>
      </c>
      <c r="M14" s="41">
        <v>145.94999999999999</v>
      </c>
    </row>
    <row r="15" spans="1:13" x14ac:dyDescent="0.4">
      <c r="A15" s="41" t="s">
        <v>59</v>
      </c>
      <c r="B15" s="41" t="s">
        <v>44</v>
      </c>
      <c r="C15" s="42">
        <v>44571</v>
      </c>
      <c r="D15" s="41" t="s">
        <v>48</v>
      </c>
      <c r="E15" s="41" t="s">
        <v>22</v>
      </c>
      <c r="F15" s="41">
        <v>139.99</v>
      </c>
      <c r="G15" s="26" t="b">
        <f>AND(Sales[[#This Row],[Product]]="Mini 2",Sales[[#This Row],[Location]]="U.S.")</f>
        <v>0</v>
      </c>
      <c r="I15" s="41" t="s">
        <v>105</v>
      </c>
      <c r="J15" s="41" t="s">
        <v>13</v>
      </c>
      <c r="K15" s="41" t="s">
        <v>92</v>
      </c>
      <c r="L15" s="45">
        <v>2</v>
      </c>
      <c r="M15" s="41">
        <v>135.94999999999999</v>
      </c>
    </row>
    <row r="16" spans="1:13" x14ac:dyDescent="0.4">
      <c r="A16" s="41" t="s">
        <v>60</v>
      </c>
      <c r="B16" s="41" t="s">
        <v>44</v>
      </c>
      <c r="C16" s="42">
        <v>44572</v>
      </c>
      <c r="D16" s="41" t="s">
        <v>47</v>
      </c>
      <c r="E16" s="41" t="s">
        <v>20</v>
      </c>
      <c r="F16" s="41">
        <v>129.99</v>
      </c>
      <c r="G16" s="26" t="b">
        <f>AND(Sales[[#This Row],[Product]]="Mini 2",Sales[[#This Row],[Location]]="U.S.")</f>
        <v>1</v>
      </c>
      <c r="I16" s="41" t="s">
        <v>106</v>
      </c>
      <c r="J16" s="41" t="s">
        <v>13</v>
      </c>
      <c r="K16" s="41" t="s">
        <v>96</v>
      </c>
      <c r="L16" s="45">
        <v>2</v>
      </c>
      <c r="M16" s="41">
        <v>135.94999999999999</v>
      </c>
    </row>
    <row r="17" spans="1:7" x14ac:dyDescent="0.4">
      <c r="A17" s="41" t="s">
        <v>81</v>
      </c>
      <c r="B17" s="41" t="s">
        <v>44</v>
      </c>
      <c r="C17" s="42">
        <v>44573</v>
      </c>
      <c r="D17" s="41" t="s">
        <v>51</v>
      </c>
      <c r="E17" s="41" t="s">
        <v>20</v>
      </c>
      <c r="F17" s="41">
        <v>119.99</v>
      </c>
      <c r="G17" s="26" t="b">
        <f>AND(Sales[[#This Row],[Product]]="Mini 2",Sales[[#This Row],[Location]]="U.S.")</f>
        <v>0</v>
      </c>
    </row>
    <row r="18" spans="1:7" x14ac:dyDescent="0.4">
      <c r="A18" s="41" t="s">
        <v>61</v>
      </c>
      <c r="B18" s="41" t="s">
        <v>44</v>
      </c>
      <c r="C18" s="42">
        <v>44573</v>
      </c>
      <c r="D18" s="41" t="s">
        <v>13</v>
      </c>
      <c r="E18" s="41" t="s">
        <v>20</v>
      </c>
      <c r="F18" s="41">
        <v>135.94999999999999</v>
      </c>
      <c r="G18" s="26" t="b">
        <f>AND(Sales[[#This Row],[Product]]="Mini 2",Sales[[#This Row],[Location]]="U.S.")</f>
        <v>0</v>
      </c>
    </row>
    <row r="19" spans="1:7" x14ac:dyDescent="0.4">
      <c r="A19" s="41" t="s">
        <v>62</v>
      </c>
      <c r="B19" s="41" t="s">
        <v>43</v>
      </c>
      <c r="C19" s="42">
        <v>44574</v>
      </c>
      <c r="D19" s="41" t="s">
        <v>51</v>
      </c>
      <c r="E19" s="41" t="s">
        <v>20</v>
      </c>
      <c r="F19" s="41">
        <v>119.99</v>
      </c>
      <c r="G19" s="26" t="b">
        <f>AND(Sales[[#This Row],[Product]]="Mini 2",Sales[[#This Row],[Location]]="U.S.")</f>
        <v>0</v>
      </c>
    </row>
    <row r="20" spans="1:7" x14ac:dyDescent="0.4">
      <c r="A20" s="41" t="s">
        <v>64</v>
      </c>
      <c r="B20" s="41" t="s">
        <v>45</v>
      </c>
      <c r="C20" s="42">
        <v>44575</v>
      </c>
      <c r="D20" s="41" t="s">
        <v>51</v>
      </c>
      <c r="E20" s="41" t="s">
        <v>21</v>
      </c>
      <c r="F20" s="41">
        <v>119.99</v>
      </c>
      <c r="G20" s="26" t="b">
        <f>AND(Sales[[#This Row],[Product]]="Mini 2",Sales[[#This Row],[Location]]="U.S.")</f>
        <v>0</v>
      </c>
    </row>
    <row r="21" spans="1:7" x14ac:dyDescent="0.4">
      <c r="A21" s="41" t="s">
        <v>65</v>
      </c>
      <c r="B21" s="41" t="s">
        <v>44</v>
      </c>
      <c r="C21" s="42">
        <v>44576</v>
      </c>
      <c r="D21" s="41" t="s">
        <v>48</v>
      </c>
      <c r="E21" s="41" t="s">
        <v>20</v>
      </c>
      <c r="F21" s="41">
        <v>139.99</v>
      </c>
      <c r="G21" s="26" t="b">
        <f>AND(Sales[[#This Row],[Product]]="Mini 2",Sales[[#This Row],[Location]]="U.S.")</f>
        <v>0</v>
      </c>
    </row>
    <row r="22" spans="1:7" x14ac:dyDescent="0.4">
      <c r="A22" s="41" t="s">
        <v>66</v>
      </c>
      <c r="B22" s="41" t="s">
        <v>44</v>
      </c>
      <c r="C22" s="42">
        <v>44577</v>
      </c>
      <c r="D22" s="41" t="s">
        <v>54</v>
      </c>
      <c r="E22" s="41" t="s">
        <v>20</v>
      </c>
      <c r="F22" s="41">
        <v>145.94999999999999</v>
      </c>
      <c r="G22" s="26" t="b">
        <f>AND(Sales[[#This Row],[Product]]="Mini 2",Sales[[#This Row],[Location]]="U.S.")</f>
        <v>0</v>
      </c>
    </row>
    <row r="23" spans="1:7" x14ac:dyDescent="0.4">
      <c r="A23" s="41" t="s">
        <v>83</v>
      </c>
      <c r="B23" s="41" t="s">
        <v>43</v>
      </c>
      <c r="C23" s="42">
        <v>44578</v>
      </c>
      <c r="D23" s="41" t="s">
        <v>47</v>
      </c>
      <c r="E23" s="41" t="s">
        <v>20</v>
      </c>
      <c r="F23" s="41">
        <v>129.99</v>
      </c>
      <c r="G23" s="26" t="b">
        <f>AND(Sales[[#This Row],[Product]]="Mini 2",Sales[[#This Row],[Location]]="U.S.")</f>
        <v>1</v>
      </c>
    </row>
    <row r="24" spans="1:7" x14ac:dyDescent="0.4">
      <c r="A24" s="41" t="s">
        <v>67</v>
      </c>
      <c r="B24" s="41" t="s">
        <v>44</v>
      </c>
      <c r="C24" s="42">
        <v>44578</v>
      </c>
      <c r="D24" s="41" t="s">
        <v>47</v>
      </c>
      <c r="E24" s="41" t="s">
        <v>20</v>
      </c>
      <c r="F24" s="41">
        <v>129.99</v>
      </c>
      <c r="G24" s="26" t="b">
        <f>AND(Sales[[#This Row],[Product]]="Mini 2",Sales[[#This Row],[Location]]="U.S.")</f>
        <v>1</v>
      </c>
    </row>
    <row r="25" spans="1:7" x14ac:dyDescent="0.4">
      <c r="A25" s="41" t="s">
        <v>68</v>
      </c>
      <c r="B25" s="41" t="s">
        <v>43</v>
      </c>
      <c r="C25" s="42">
        <v>44579</v>
      </c>
      <c r="D25" s="41" t="s">
        <v>47</v>
      </c>
      <c r="E25" s="41" t="s">
        <v>20</v>
      </c>
      <c r="F25" s="41">
        <v>129.99</v>
      </c>
      <c r="G25" s="26" t="b">
        <f>AND(Sales[[#This Row],[Product]]="Mini 2",Sales[[#This Row],[Location]]="U.S.")</f>
        <v>1</v>
      </c>
    </row>
    <row r="26" spans="1:7" x14ac:dyDescent="0.4">
      <c r="A26" s="41" t="s">
        <v>69</v>
      </c>
      <c r="B26" s="41" t="s">
        <v>44</v>
      </c>
      <c r="C26" s="42">
        <v>44580</v>
      </c>
      <c r="D26" s="41" t="s">
        <v>48</v>
      </c>
      <c r="E26" s="41" t="s">
        <v>21</v>
      </c>
      <c r="F26" s="41">
        <v>139.99</v>
      </c>
      <c r="G26" s="26" t="b">
        <f>AND(Sales[[#This Row],[Product]]="Mini 2",Sales[[#This Row],[Location]]="U.S.")</f>
        <v>0</v>
      </c>
    </row>
    <row r="27" spans="1:7" x14ac:dyDescent="0.4">
      <c r="A27" s="41" t="s">
        <v>70</v>
      </c>
      <c r="B27" s="41" t="s">
        <v>44</v>
      </c>
      <c r="C27" s="42">
        <v>44581</v>
      </c>
      <c r="D27" s="41" t="s">
        <v>51</v>
      </c>
      <c r="E27" s="41" t="s">
        <v>20</v>
      </c>
      <c r="F27" s="41">
        <v>119.99</v>
      </c>
      <c r="G27" s="26" t="b">
        <f>AND(Sales[[#This Row],[Product]]="Mini 2",Sales[[#This Row],[Location]]="U.S.")</f>
        <v>0</v>
      </c>
    </row>
    <row r="28" spans="1:7" x14ac:dyDescent="0.4">
      <c r="A28" s="41" t="s">
        <v>84</v>
      </c>
      <c r="B28" s="41" t="s">
        <v>44</v>
      </c>
      <c r="C28" s="42">
        <v>44581</v>
      </c>
      <c r="D28" s="41" t="s">
        <v>51</v>
      </c>
      <c r="E28" s="41" t="s">
        <v>20</v>
      </c>
      <c r="F28" s="41">
        <v>119.99</v>
      </c>
      <c r="G28" s="26" t="b">
        <f>AND(Sales[[#This Row],[Product]]="Mini 2",Sales[[#This Row],[Location]]="U.S.")</f>
        <v>0</v>
      </c>
    </row>
    <row r="29" spans="1:7" x14ac:dyDescent="0.4">
      <c r="A29" s="41" t="s">
        <v>71</v>
      </c>
      <c r="B29" s="41" t="s">
        <v>44</v>
      </c>
      <c r="C29" s="42">
        <v>44582</v>
      </c>
      <c r="D29" s="41" t="s">
        <v>51</v>
      </c>
      <c r="E29" s="41" t="s">
        <v>20</v>
      </c>
      <c r="F29" s="41">
        <v>119.99</v>
      </c>
      <c r="G29" s="26" t="b">
        <f>AND(Sales[[#This Row],[Product]]="Mini 2",Sales[[#This Row],[Location]]="U.S.")</f>
        <v>0</v>
      </c>
    </row>
    <row r="30" spans="1:7" x14ac:dyDescent="0.4">
      <c r="A30" s="41" t="s">
        <v>72</v>
      </c>
      <c r="B30" s="41" t="s">
        <v>43</v>
      </c>
      <c r="C30" s="42">
        <v>44583</v>
      </c>
      <c r="D30" s="41" t="s">
        <v>13</v>
      </c>
      <c r="E30" s="41" t="s">
        <v>22</v>
      </c>
      <c r="F30" s="41">
        <v>135.94999999999999</v>
      </c>
      <c r="G30" s="26" t="b">
        <f>AND(Sales[[#This Row],[Product]]="Mini 2",Sales[[#This Row],[Location]]="U.S.")</f>
        <v>0</v>
      </c>
    </row>
    <row r="31" spans="1:7" x14ac:dyDescent="0.4">
      <c r="A31" s="41" t="s">
        <v>73</v>
      </c>
      <c r="B31" s="41" t="s">
        <v>45</v>
      </c>
      <c r="C31" s="42">
        <v>44584</v>
      </c>
      <c r="D31" s="41" t="s">
        <v>54</v>
      </c>
      <c r="E31" s="41" t="s">
        <v>20</v>
      </c>
      <c r="F31" s="41">
        <v>145.94999999999999</v>
      </c>
      <c r="G31" s="26" t="b">
        <f>AND(Sales[[#This Row],[Product]]="Mini 2",Sales[[#This Row],[Location]]="U.S.")</f>
        <v>0</v>
      </c>
    </row>
    <row r="32" spans="1:7" x14ac:dyDescent="0.4">
      <c r="A32" s="41" t="s">
        <v>74</v>
      </c>
      <c r="B32" s="41" t="s">
        <v>45</v>
      </c>
      <c r="C32" s="42">
        <v>44585</v>
      </c>
      <c r="D32" s="41" t="s">
        <v>47</v>
      </c>
      <c r="E32" s="41" t="s">
        <v>20</v>
      </c>
      <c r="F32" s="41">
        <v>129.99</v>
      </c>
      <c r="G32" s="26" t="b">
        <f>AND(Sales[[#This Row],[Product]]="Mini 2",Sales[[#This Row],[Location]]="U.S.")</f>
        <v>1</v>
      </c>
    </row>
    <row r="33" spans="1:7" x14ac:dyDescent="0.4">
      <c r="A33" s="41" t="s">
        <v>75</v>
      </c>
      <c r="B33" s="41" t="s">
        <v>44</v>
      </c>
      <c r="C33" s="42">
        <v>44586</v>
      </c>
      <c r="D33" s="41" t="s">
        <v>47</v>
      </c>
      <c r="E33" s="41" t="s">
        <v>20</v>
      </c>
      <c r="F33" s="41">
        <v>129.99</v>
      </c>
      <c r="G33" s="26" t="b">
        <f>AND(Sales[[#This Row],[Product]]="Mini 2",Sales[[#This Row],[Location]]="U.S.")</f>
        <v>1</v>
      </c>
    </row>
    <row r="34" spans="1:7" x14ac:dyDescent="0.4">
      <c r="A34" s="41" t="s">
        <v>76</v>
      </c>
      <c r="B34" s="41" t="s">
        <v>43</v>
      </c>
      <c r="C34" s="42">
        <v>44587</v>
      </c>
      <c r="D34" s="41" t="s">
        <v>48</v>
      </c>
      <c r="E34" s="41" t="s">
        <v>21</v>
      </c>
      <c r="F34" s="41">
        <v>139.99</v>
      </c>
      <c r="G34" s="26" t="b">
        <f>AND(Sales[[#This Row],[Product]]="Mini 2",Sales[[#This Row],[Location]]="U.S.")</f>
        <v>0</v>
      </c>
    </row>
    <row r="35" spans="1:7" x14ac:dyDescent="0.4">
      <c r="A35" s="41" t="s">
        <v>77</v>
      </c>
      <c r="B35" s="41" t="s">
        <v>44</v>
      </c>
      <c r="C35" s="42">
        <v>44588</v>
      </c>
      <c r="D35" s="41" t="s">
        <v>51</v>
      </c>
      <c r="E35" s="41" t="s">
        <v>20</v>
      </c>
      <c r="F35" s="41">
        <v>119.99</v>
      </c>
      <c r="G35" s="26" t="b">
        <f>AND(Sales[[#This Row],[Product]]="Mini 2",Sales[[#This Row],[Location]]="U.S.")</f>
        <v>0</v>
      </c>
    </row>
    <row r="36" spans="1:7" x14ac:dyDescent="0.4">
      <c r="A36" s="41" t="s">
        <v>78</v>
      </c>
      <c r="B36" s="41" t="s">
        <v>44</v>
      </c>
      <c r="C36" s="42">
        <v>44589</v>
      </c>
      <c r="D36" s="41" t="s">
        <v>47</v>
      </c>
      <c r="E36" s="41" t="s">
        <v>20</v>
      </c>
      <c r="F36" s="41">
        <v>129.99</v>
      </c>
      <c r="G36" s="26" t="b">
        <f>AND(Sales[[#This Row],[Product]]="Mini 2",Sales[[#This Row],[Location]]="U.S.")</f>
        <v>1</v>
      </c>
    </row>
    <row r="37" spans="1:7" x14ac:dyDescent="0.4">
      <c r="A37" s="41" t="s">
        <v>79</v>
      </c>
      <c r="B37" s="41" t="s">
        <v>44</v>
      </c>
      <c r="C37" s="42">
        <v>44590</v>
      </c>
      <c r="D37" s="41" t="s">
        <v>48</v>
      </c>
      <c r="E37" s="41" t="s">
        <v>20</v>
      </c>
      <c r="F37" s="41">
        <v>139.99</v>
      </c>
      <c r="G37" s="26" t="b">
        <f>AND(Sales[[#This Row],[Product]]="Mini 2",Sales[[#This Row],[Location]]="U.S.")</f>
        <v>0</v>
      </c>
    </row>
    <row r="38" spans="1:7" x14ac:dyDescent="0.4">
      <c r="A38" s="41" t="s">
        <v>80</v>
      </c>
      <c r="B38" s="41" t="s">
        <v>43</v>
      </c>
      <c r="C38" s="42">
        <v>44591</v>
      </c>
      <c r="D38" s="41" t="s">
        <v>13</v>
      </c>
      <c r="E38" s="41" t="s">
        <v>20</v>
      </c>
      <c r="F38" s="41">
        <v>135.94999999999999</v>
      </c>
      <c r="G38" s="26" t="b">
        <f>AND(Sales[[#This Row],[Product]]="Mini 2",Sales[[#This Row],[Location]]="U.S.")</f>
        <v>0</v>
      </c>
    </row>
    <row r="39" spans="1:7" x14ac:dyDescent="0.4">
      <c r="A39" s="41" t="s">
        <v>85</v>
      </c>
      <c r="B39" s="41" t="s">
        <v>45</v>
      </c>
      <c r="C39" s="42">
        <v>44592</v>
      </c>
      <c r="D39" s="41" t="s">
        <v>47</v>
      </c>
      <c r="E39" s="41" t="s">
        <v>20</v>
      </c>
      <c r="F39" s="41">
        <v>129.99</v>
      </c>
      <c r="G39" s="26" t="b">
        <f>AND(Sales[[#This Row],[Product]]="Mini 2",Sales[[#This Row],[Location]]="U.S.")</f>
        <v>1</v>
      </c>
    </row>
    <row r="40" spans="1:7" x14ac:dyDescent="0.4">
      <c r="A40"/>
      <c r="B40"/>
      <c r="C40"/>
      <c r="D40"/>
      <c r="E40"/>
      <c r="F40"/>
      <c r="G40"/>
    </row>
    <row r="41" spans="1:7" x14ac:dyDescent="0.4">
      <c r="A41" s="41"/>
      <c r="B41" s="41"/>
      <c r="C41" s="41"/>
      <c r="D41" s="41"/>
      <c r="E41" s="41"/>
      <c r="F41" s="41"/>
    </row>
    <row r="42" spans="1:7" x14ac:dyDescent="0.4">
      <c r="A42" s="41"/>
      <c r="B42" s="41"/>
      <c r="C42" s="41"/>
      <c r="D42" s="41"/>
      <c r="E42" s="41"/>
      <c r="F42" s="41"/>
    </row>
    <row r="43" spans="1:7" x14ac:dyDescent="0.4">
      <c r="A43" s="41"/>
      <c r="B43" s="41"/>
      <c r="C43" s="41"/>
      <c r="D43" s="41"/>
      <c r="E43" s="41"/>
      <c r="F43" s="41"/>
    </row>
    <row r="44" spans="1:7" x14ac:dyDescent="0.4">
      <c r="A44" s="41"/>
      <c r="B44" s="41"/>
      <c r="C44" s="41"/>
      <c r="D44" s="41"/>
      <c r="E44" s="41"/>
      <c r="F44" s="41"/>
    </row>
    <row r="45" spans="1:7" x14ac:dyDescent="0.4">
      <c r="A45" s="41"/>
      <c r="B45" s="41"/>
      <c r="C45" s="41"/>
      <c r="D45" s="41"/>
      <c r="E45" s="41"/>
      <c r="F45" s="41"/>
    </row>
    <row r="46" spans="1:7" x14ac:dyDescent="0.4">
      <c r="A46" s="41"/>
      <c r="B46" s="41"/>
      <c r="C46" s="41"/>
      <c r="D46" s="41"/>
      <c r="E46" s="41"/>
      <c r="F46" s="41"/>
    </row>
    <row r="47" spans="1:7" x14ac:dyDescent="0.4">
      <c r="A47" s="41"/>
      <c r="B47" s="41"/>
      <c r="C47" s="41"/>
      <c r="D47" s="41"/>
      <c r="E47" s="41"/>
      <c r="F47" s="41"/>
    </row>
    <row r="48" spans="1:7" x14ac:dyDescent="0.4">
      <c r="A48" s="41"/>
      <c r="B48" s="41"/>
      <c r="C48" s="41"/>
      <c r="D48" s="41"/>
      <c r="E48" s="41"/>
      <c r="F48" s="41"/>
    </row>
    <row r="49" spans="1:6" x14ac:dyDescent="0.4">
      <c r="A49" s="41"/>
      <c r="B49" s="41"/>
      <c r="C49" s="41"/>
      <c r="D49" s="41"/>
      <c r="E49" s="41"/>
      <c r="F49" s="41"/>
    </row>
    <row r="50" spans="1:6" x14ac:dyDescent="0.4">
      <c r="A50" s="41"/>
      <c r="B50" s="41"/>
      <c r="C50" s="41"/>
      <c r="D50" s="41"/>
      <c r="E50" s="41"/>
      <c r="F50" s="41"/>
    </row>
    <row r="51" spans="1:6" x14ac:dyDescent="0.4">
      <c r="A51" s="41"/>
      <c r="B51" s="41"/>
      <c r="C51" s="41"/>
      <c r="D51" s="41"/>
      <c r="E51" s="41"/>
      <c r="F51" s="41"/>
    </row>
    <row r="52" spans="1:6" x14ac:dyDescent="0.4">
      <c r="A52" s="41"/>
      <c r="B52" s="41"/>
      <c r="C52" s="41"/>
      <c r="D52" s="41"/>
      <c r="E52" s="41"/>
      <c r="F52" s="41"/>
    </row>
    <row r="53" spans="1:6" x14ac:dyDescent="0.4">
      <c r="A53" s="41"/>
      <c r="B53" s="41"/>
      <c r="C53" s="41"/>
      <c r="D53" s="41"/>
      <c r="E53" s="41"/>
      <c r="F53" s="41"/>
    </row>
    <row r="54" spans="1:6" x14ac:dyDescent="0.4">
      <c r="A54" s="41"/>
      <c r="B54" s="41"/>
      <c r="C54" s="41"/>
      <c r="D54" s="41"/>
      <c r="E54" s="41"/>
      <c r="F54" s="41"/>
    </row>
    <row r="55" spans="1:6" x14ac:dyDescent="0.4">
      <c r="A55" s="41"/>
      <c r="B55" s="41"/>
      <c r="C55" s="41"/>
      <c r="D55" s="41"/>
      <c r="E55" s="41"/>
      <c r="F55" s="41"/>
    </row>
    <row r="56" spans="1:6" x14ac:dyDescent="0.4">
      <c r="A56" s="41"/>
      <c r="B56" s="41"/>
      <c r="C56" s="41"/>
      <c r="D56" s="41"/>
      <c r="E56" s="41"/>
      <c r="F56" s="41"/>
    </row>
    <row r="57" spans="1:6" x14ac:dyDescent="0.4">
      <c r="A57" s="41"/>
      <c r="B57" s="41"/>
      <c r="C57" s="41"/>
      <c r="D57" s="41"/>
      <c r="E57" s="41"/>
      <c r="F57" s="41"/>
    </row>
    <row r="58" spans="1:6" x14ac:dyDescent="0.4">
      <c r="A58" s="41"/>
      <c r="B58" s="41"/>
      <c r="C58" s="41"/>
      <c r="D58" s="41"/>
      <c r="E58" s="41"/>
      <c r="F58" s="41"/>
    </row>
    <row r="59" spans="1:6" x14ac:dyDescent="0.4">
      <c r="A59" s="41"/>
      <c r="B59" s="41"/>
      <c r="C59" s="41"/>
      <c r="D59" s="41"/>
      <c r="E59" s="41"/>
      <c r="F59" s="41"/>
    </row>
    <row r="60" spans="1:6" x14ac:dyDescent="0.4">
      <c r="A60" s="41"/>
      <c r="B60" s="41"/>
      <c r="C60" s="41"/>
      <c r="D60" s="41"/>
      <c r="E60" s="41"/>
      <c r="F60" s="41"/>
    </row>
    <row r="61" spans="1:6" x14ac:dyDescent="0.4">
      <c r="A61" s="41"/>
      <c r="B61" s="41"/>
      <c r="C61" s="41"/>
      <c r="D61" s="41"/>
      <c r="E61" s="41"/>
      <c r="F61" s="41"/>
    </row>
    <row r="62" spans="1:6" x14ac:dyDescent="0.4">
      <c r="A62" s="41"/>
      <c r="B62" s="41"/>
      <c r="C62" s="41"/>
      <c r="D62" s="41"/>
      <c r="E62" s="41"/>
      <c r="F62" s="41"/>
    </row>
    <row r="63" spans="1:6" x14ac:dyDescent="0.4">
      <c r="A63" s="41"/>
      <c r="B63" s="41"/>
      <c r="C63" s="41"/>
      <c r="D63" s="41"/>
      <c r="E63" s="41"/>
      <c r="F63" s="41"/>
    </row>
    <row r="64" spans="1:6" x14ac:dyDescent="0.4">
      <c r="A64" s="41"/>
      <c r="B64" s="41"/>
      <c r="C64" s="41"/>
      <c r="D64" s="41"/>
      <c r="E64" s="41"/>
      <c r="F64" s="41"/>
    </row>
    <row r="65" spans="1:6" x14ac:dyDescent="0.4">
      <c r="A65" s="41"/>
      <c r="B65" s="41"/>
      <c r="C65" s="41"/>
      <c r="D65" s="41"/>
      <c r="E65" s="41"/>
      <c r="F65" s="41"/>
    </row>
    <row r="66" spans="1:6" x14ac:dyDescent="0.4">
      <c r="A66" s="41"/>
      <c r="B66" s="41"/>
      <c r="C66" s="41"/>
      <c r="D66" s="41"/>
      <c r="E66" s="41"/>
      <c r="F66" s="41"/>
    </row>
    <row r="67" spans="1:6" x14ac:dyDescent="0.4">
      <c r="A67" s="41"/>
      <c r="B67" s="41"/>
      <c r="C67" s="41"/>
      <c r="D67" s="41"/>
      <c r="E67" s="41"/>
      <c r="F67" s="41"/>
    </row>
    <row r="68" spans="1:6" x14ac:dyDescent="0.4">
      <c r="A68" s="41"/>
      <c r="B68" s="41"/>
      <c r="C68" s="41"/>
      <c r="D68" s="41"/>
      <c r="E68" s="41"/>
      <c r="F68" s="41"/>
    </row>
    <row r="69" spans="1:6" x14ac:dyDescent="0.4">
      <c r="A69" s="41"/>
      <c r="B69" s="41"/>
      <c r="C69" s="41"/>
      <c r="D69" s="41"/>
      <c r="E69" s="41"/>
      <c r="F69" s="41"/>
    </row>
    <row r="70" spans="1:6" x14ac:dyDescent="0.4">
      <c r="A70" s="41"/>
      <c r="B70" s="41"/>
      <c r="C70" s="41"/>
      <c r="D70" s="41"/>
      <c r="E70" s="41"/>
      <c r="F70" s="41"/>
    </row>
    <row r="71" spans="1:6" x14ac:dyDescent="0.4">
      <c r="A71" s="41"/>
      <c r="B71" s="41"/>
      <c r="C71" s="41"/>
      <c r="D71" s="41"/>
      <c r="E71" s="41"/>
      <c r="F71" s="41"/>
    </row>
    <row r="72" spans="1:6" x14ac:dyDescent="0.4">
      <c r="A72" s="41"/>
      <c r="B72" s="41"/>
      <c r="C72" s="41"/>
      <c r="D72" s="41"/>
      <c r="E72" s="41"/>
      <c r="F72" s="41"/>
    </row>
    <row r="73" spans="1:6" x14ac:dyDescent="0.4">
      <c r="A73" s="41"/>
      <c r="B73" s="41"/>
      <c r="C73" s="41"/>
      <c r="D73" s="41"/>
      <c r="E73" s="41"/>
      <c r="F73" s="41"/>
    </row>
    <row r="74" spans="1:6" x14ac:dyDescent="0.4">
      <c r="A74" s="41"/>
      <c r="B74" s="41"/>
      <c r="C74" s="41"/>
      <c r="D74" s="41"/>
      <c r="E74" s="41"/>
      <c r="F74" s="41"/>
    </row>
    <row r="75" spans="1:6" x14ac:dyDescent="0.4">
      <c r="A75" s="41"/>
      <c r="B75" s="41"/>
      <c r="C75" s="41"/>
      <c r="D75" s="41"/>
      <c r="E75" s="41"/>
      <c r="F75" s="41"/>
    </row>
  </sheetData>
  <sortState xmlns:xlrd2="http://schemas.microsoft.com/office/spreadsheetml/2017/richdata2" ref="A5:G40">
    <sortCondition ref="C5"/>
  </sortState>
  <mergeCells count="2">
    <mergeCell ref="A3:G3"/>
    <mergeCell ref="I3:M3"/>
  </mergeCells>
  <conditionalFormatting sqref="D13">
    <cfRule type="duplicateValues" dxfId="19" priority="2"/>
  </conditionalFormatting>
  <conditionalFormatting sqref="A5:G39">
    <cfRule type="duplicateValues" dxfId="18" priority="1"/>
  </conditionalFormatting>
  <dataValidations count="4">
    <dataValidation type="list" allowBlank="1" sqref="B5:B39" xr:uid="{00000000-0002-0000-0500-000000000000}">
      <formula1>"DIG website, Other website, Store"</formula1>
    </dataValidation>
    <dataValidation type="list" allowBlank="1" showInputMessage="1" showErrorMessage="1" sqref="D5:D39" xr:uid="{00000000-0002-0000-0500-000001000000}">
      <formula1>"Mini 1, Mini 2, Voice XP, Voice XP10, Waterproof"</formula1>
    </dataValidation>
    <dataValidation type="list" allowBlank="1" showInputMessage="1" showErrorMessage="1" sqref="E5:E39" xr:uid="{00000000-0002-0000-0500-000002000000}">
      <formula1>"U.S., Canada, Mexico"</formula1>
    </dataValidation>
    <dataValidation allowBlank="1" error="pavI8MeUFtEyxX2I4tky7b7ad191-b54c-429b-85e6-65ac60023c4e" sqref="C5:C39 F5:G39 B1:M4 A41:M75 H5:M40 A1:A39" xr:uid="{00000000-0002-0000-0500-000003000000}"/>
  </dataValidations>
  <pageMargins left="0.7" right="0.7" top="0.75" bottom="0.75" header="0.3" footer="0.3"/>
  <pageSetup orientation="portrait" horizontalDpi="300" verticalDpi="300" r:id="rId1"/>
  <drawing r:id="rId2"/>
  <tableParts count="2">
    <tablePart r:id="rId3"/>
    <tablePart r:id="rId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23"/>
  <sheetViews>
    <sheetView topLeftCell="A4" workbookViewId="0">
      <selection activeCell="C8" sqref="C8"/>
    </sheetView>
  </sheetViews>
  <sheetFormatPr defaultColWidth="8.921875" defaultRowHeight="15" x14ac:dyDescent="0.4"/>
  <cols>
    <col min="1" max="1" width="24.61328125" style="26" bestFit="1" customWidth="1"/>
    <col min="2" max="2" width="15" style="26" bestFit="1" customWidth="1"/>
    <col min="3" max="3" width="8.921875" style="26"/>
    <col min="4" max="4" width="11.84375" style="26" bestFit="1" customWidth="1"/>
    <col min="5" max="10" width="8.921875" style="26"/>
    <col min="11" max="11" width="9.84375" style="26" customWidth="1"/>
    <col min="12" max="16384" width="8.921875" style="26"/>
  </cols>
  <sheetData>
    <row r="1" spans="1:11" ht="65.25" customHeight="1" x14ac:dyDescent="0.4">
      <c r="A1" s="23"/>
      <c r="B1" s="68"/>
    </row>
    <row r="2" spans="1:11" x14ac:dyDescent="0.4">
      <c r="A2" s="69"/>
      <c r="B2" s="70"/>
    </row>
    <row r="3" spans="1:11" x14ac:dyDescent="0.4">
      <c r="A3" s="125" t="s">
        <v>135</v>
      </c>
      <c r="B3" s="125"/>
      <c r="D3" s="126" t="s">
        <v>146</v>
      </c>
      <c r="E3" s="125"/>
      <c r="F3" s="125"/>
      <c r="G3" s="125"/>
      <c r="H3" s="125"/>
      <c r="I3" s="125"/>
      <c r="J3" s="125"/>
      <c r="K3" s="127"/>
    </row>
    <row r="4" spans="1:11" x14ac:dyDescent="0.4">
      <c r="A4" s="61" t="s">
        <v>136</v>
      </c>
      <c r="B4" s="61"/>
      <c r="D4" s="79">
        <f>B22</f>
        <v>294780</v>
      </c>
      <c r="E4" s="78">
        <v>129.99</v>
      </c>
      <c r="F4" s="78">
        <v>139.99</v>
      </c>
      <c r="G4" s="78">
        <v>149.99</v>
      </c>
      <c r="H4" s="78">
        <v>159.99</v>
      </c>
      <c r="I4" s="78">
        <v>169.99</v>
      </c>
      <c r="J4" s="78">
        <v>179.99</v>
      </c>
      <c r="K4" s="80">
        <v>189.99</v>
      </c>
    </row>
    <row r="5" spans="1:11" x14ac:dyDescent="0.4">
      <c r="A5" s="55" t="s">
        <v>128</v>
      </c>
      <c r="B5" s="31">
        <v>22000</v>
      </c>
      <c r="D5" s="81">
        <v>18000</v>
      </c>
      <c r="E5" s="36">
        <f t="dataTable" ref="E5:K9" dt2D="1" dtr="1" r1="B6" r2="B5"/>
        <v>-345180</v>
      </c>
      <c r="F5" s="36">
        <v>-165180</v>
      </c>
      <c r="G5" s="36">
        <v>14820</v>
      </c>
      <c r="H5" s="36">
        <v>194820</v>
      </c>
      <c r="I5" s="36">
        <v>374820</v>
      </c>
      <c r="J5" s="36">
        <v>554820</v>
      </c>
      <c r="K5" s="86">
        <v>734820</v>
      </c>
    </row>
    <row r="6" spans="1:11" x14ac:dyDescent="0.4">
      <c r="A6" s="55" t="s">
        <v>129</v>
      </c>
      <c r="B6" s="46">
        <v>159.99</v>
      </c>
      <c r="D6" s="81">
        <v>20000</v>
      </c>
      <c r="E6" s="36">
        <v>-355200</v>
      </c>
      <c r="F6" s="36">
        <v>-155200</v>
      </c>
      <c r="G6" s="36">
        <v>44800</v>
      </c>
      <c r="H6" s="36">
        <v>244800</v>
      </c>
      <c r="I6" s="36">
        <v>444800</v>
      </c>
      <c r="J6" s="36">
        <v>644800</v>
      </c>
      <c r="K6" s="86">
        <v>844800</v>
      </c>
    </row>
    <row r="7" spans="1:11" x14ac:dyDescent="0.4">
      <c r="A7" s="73" t="s">
        <v>130</v>
      </c>
      <c r="B7" s="74">
        <f>B5*B6</f>
        <v>3519780</v>
      </c>
      <c r="D7" s="81">
        <v>22000</v>
      </c>
      <c r="E7" s="36">
        <v>-365220</v>
      </c>
      <c r="F7" s="36">
        <v>-145220</v>
      </c>
      <c r="G7" s="36">
        <v>74780</v>
      </c>
      <c r="H7" s="36">
        <v>294780</v>
      </c>
      <c r="I7" s="36">
        <v>514780</v>
      </c>
      <c r="J7" s="36">
        <v>734780</v>
      </c>
      <c r="K7" s="86">
        <v>954780</v>
      </c>
    </row>
    <row r="8" spans="1:11" x14ac:dyDescent="0.4">
      <c r="D8" s="81">
        <v>24000</v>
      </c>
      <c r="E8" s="36">
        <v>-375240</v>
      </c>
      <c r="F8" s="36">
        <v>-135240</v>
      </c>
      <c r="G8" s="36">
        <v>104760</v>
      </c>
      <c r="H8" s="36">
        <v>344760</v>
      </c>
      <c r="I8" s="36">
        <v>584760</v>
      </c>
      <c r="J8" s="36">
        <v>824760</v>
      </c>
      <c r="K8" s="86">
        <v>1064760</v>
      </c>
    </row>
    <row r="9" spans="1:11" x14ac:dyDescent="0.4">
      <c r="A9" s="61" t="s">
        <v>137</v>
      </c>
      <c r="B9" s="61"/>
      <c r="D9" s="82">
        <v>26000</v>
      </c>
      <c r="E9" s="87">
        <v>-385259.99999999953</v>
      </c>
      <c r="F9" s="87">
        <v>-125259.99999999953</v>
      </c>
      <c r="G9" s="87">
        <v>134740.00000000047</v>
      </c>
      <c r="H9" s="87">
        <v>394740.00000000047</v>
      </c>
      <c r="I9" s="87">
        <v>654740</v>
      </c>
      <c r="J9" s="87">
        <v>914740</v>
      </c>
      <c r="K9" s="88">
        <v>1174740</v>
      </c>
    </row>
    <row r="10" spans="1:11" x14ac:dyDescent="0.4">
      <c r="A10" s="26" t="s">
        <v>138</v>
      </c>
    </row>
    <row r="11" spans="1:11" x14ac:dyDescent="0.4">
      <c r="A11" s="55" t="s">
        <v>132</v>
      </c>
      <c r="B11" s="76">
        <f>B5</f>
        <v>22000</v>
      </c>
    </row>
    <row r="12" spans="1:11" x14ac:dyDescent="0.4">
      <c r="A12" s="55" t="s">
        <v>124</v>
      </c>
      <c r="B12" s="46">
        <v>135</v>
      </c>
    </row>
    <row r="13" spans="1:11" x14ac:dyDescent="0.4">
      <c r="A13" s="55" t="s">
        <v>139</v>
      </c>
      <c r="B13" s="46">
        <f>B11*B12</f>
        <v>2970000</v>
      </c>
    </row>
    <row r="14" spans="1:11" x14ac:dyDescent="0.4">
      <c r="A14" s="26" t="s">
        <v>140</v>
      </c>
    </row>
    <row r="15" spans="1:11" x14ac:dyDescent="0.4">
      <c r="A15" s="55" t="s">
        <v>141</v>
      </c>
      <c r="B15" s="46">
        <v>255000</v>
      </c>
    </row>
    <row r="16" spans="1:11" x14ac:dyDescent="0.4">
      <c r="A16" s="75" t="s">
        <v>142</v>
      </c>
      <c r="B16" s="74">
        <f>B13+B15</f>
        <v>3225000</v>
      </c>
    </row>
    <row r="17" spans="1:2" x14ac:dyDescent="0.4">
      <c r="A17" s="71" t="s">
        <v>143</v>
      </c>
      <c r="B17" s="72">
        <f>IFERROR(B16/B11,"Divide total expenses by units manufactured")</f>
        <v>146.59090909090909</v>
      </c>
    </row>
    <row r="19" spans="1:2" x14ac:dyDescent="0.4">
      <c r="A19" s="61" t="s">
        <v>144</v>
      </c>
      <c r="B19" s="61"/>
    </row>
    <row r="20" spans="1:2" x14ac:dyDescent="0.4">
      <c r="A20" s="55" t="s">
        <v>130</v>
      </c>
      <c r="B20" s="46">
        <f>B7</f>
        <v>3519780</v>
      </c>
    </row>
    <row r="21" spans="1:2" x14ac:dyDescent="0.4">
      <c r="A21" s="55" t="s">
        <v>142</v>
      </c>
      <c r="B21" s="46">
        <f>B16</f>
        <v>3225000</v>
      </c>
    </row>
    <row r="22" spans="1:2" ht="15.5" thickBot="1" x14ac:dyDescent="0.45">
      <c r="A22" s="77" t="s">
        <v>145</v>
      </c>
      <c r="B22" s="56">
        <f>B20-B21</f>
        <v>294780</v>
      </c>
    </row>
    <row r="23" spans="1:2" ht="15.5" thickTop="1" x14ac:dyDescent="0.4"/>
  </sheetData>
  <mergeCells count="2">
    <mergeCell ref="A3:B3"/>
    <mergeCell ref="D3:K3"/>
  </mergeCells>
  <dataValidations count="1">
    <dataValidation allowBlank="1" error="pavI8MeUFtEyxX2I4tky7b7ad191-b54c-429b-85e6-65ac60023c4e" sqref="A1:K23" xr:uid="{00000000-0002-0000-0600-000000000000}"/>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4EA95-3520-40B4-92F9-0F0AA0F735D6}">
  <dimension ref="A1:G32"/>
  <sheetViews>
    <sheetView showGridLines="0" zoomScale="82" workbookViewId="0"/>
  </sheetViews>
  <sheetFormatPr defaultRowHeight="15" x14ac:dyDescent="0.4"/>
  <cols>
    <col min="1" max="1" width="2.23046875" customWidth="1"/>
    <col min="2" max="2" width="15.4609375" bestFit="1" customWidth="1"/>
    <col min="3" max="3" width="26.53515625" bestFit="1" customWidth="1"/>
    <col min="4" max="4" width="11.84375" bestFit="1" customWidth="1"/>
    <col min="5" max="5" width="13.84375" bestFit="1" customWidth="1"/>
    <col min="6" max="6" width="9.15234375" bestFit="1" customWidth="1"/>
    <col min="7" max="7" width="5.84375" bestFit="1" customWidth="1"/>
  </cols>
  <sheetData>
    <row r="1" spans="1:2" x14ac:dyDescent="0.4">
      <c r="A1" s="107" t="s">
        <v>187</v>
      </c>
    </row>
    <row r="2" spans="1:2" x14ac:dyDescent="0.4">
      <c r="A2" s="107" t="s">
        <v>188</v>
      </c>
    </row>
    <row r="3" spans="1:2" x14ac:dyDescent="0.4">
      <c r="A3" s="107" t="s">
        <v>189</v>
      </c>
    </row>
    <row r="4" spans="1:2" x14ac:dyDescent="0.4">
      <c r="A4" s="107" t="s">
        <v>190</v>
      </c>
    </row>
    <row r="5" spans="1:2" x14ac:dyDescent="0.4">
      <c r="A5" s="107" t="s">
        <v>191</v>
      </c>
    </row>
    <row r="6" spans="1:2" x14ac:dyDescent="0.4">
      <c r="A6" s="107"/>
      <c r="B6" t="s">
        <v>192</v>
      </c>
    </row>
    <row r="7" spans="1:2" x14ac:dyDescent="0.4">
      <c r="A7" s="107"/>
      <c r="B7" t="s">
        <v>193</v>
      </c>
    </row>
    <row r="8" spans="1:2" x14ac:dyDescent="0.4">
      <c r="A8" s="107"/>
      <c r="B8" t="s">
        <v>194</v>
      </c>
    </row>
    <row r="9" spans="1:2" x14ac:dyDescent="0.4">
      <c r="A9" s="107" t="s">
        <v>195</v>
      </c>
    </row>
    <row r="10" spans="1:2" x14ac:dyDescent="0.4">
      <c r="B10" t="s">
        <v>196</v>
      </c>
    </row>
    <row r="11" spans="1:2" x14ac:dyDescent="0.4">
      <c r="B11" t="s">
        <v>197</v>
      </c>
    </row>
    <row r="12" spans="1:2" x14ac:dyDescent="0.4">
      <c r="B12" t="s">
        <v>198</v>
      </c>
    </row>
    <row r="14" spans="1:2" x14ac:dyDescent="0.4">
      <c r="A14" t="s">
        <v>199</v>
      </c>
    </row>
    <row r="15" spans="1:2" x14ac:dyDescent="0.4">
      <c r="B15" t="s">
        <v>200</v>
      </c>
    </row>
    <row r="18" spans="1:7" ht="15.5" thickBot="1" x14ac:dyDescent="0.45">
      <c r="A18" t="s">
        <v>201</v>
      </c>
    </row>
    <row r="19" spans="1:7" ht="15.5" thickBot="1" x14ac:dyDescent="0.45">
      <c r="B19" s="110" t="s">
        <v>202</v>
      </c>
      <c r="C19" s="110" t="s">
        <v>17</v>
      </c>
      <c r="D19" s="110" t="s">
        <v>203</v>
      </c>
      <c r="E19" s="110" t="s">
        <v>204</v>
      </c>
      <c r="F19" s="110" t="s">
        <v>205</v>
      </c>
    </row>
    <row r="20" spans="1:7" x14ac:dyDescent="0.4">
      <c r="B20" s="108" t="s">
        <v>211</v>
      </c>
      <c r="C20" s="108" t="s">
        <v>212</v>
      </c>
      <c r="D20" s="111">
        <v>4000</v>
      </c>
      <c r="E20" s="111">
        <v>4000</v>
      </c>
      <c r="F20" s="108" t="s">
        <v>205</v>
      </c>
    </row>
    <row r="21" spans="1:7" x14ac:dyDescent="0.4">
      <c r="B21" s="108" t="s">
        <v>213</v>
      </c>
      <c r="C21" s="108" t="s">
        <v>214</v>
      </c>
      <c r="D21" s="111">
        <v>3000</v>
      </c>
      <c r="E21" s="111">
        <v>3000</v>
      </c>
      <c r="F21" s="108" t="s">
        <v>205</v>
      </c>
    </row>
    <row r="22" spans="1:7" ht="15.5" thickBot="1" x14ac:dyDescent="0.45">
      <c r="B22" s="109" t="s">
        <v>215</v>
      </c>
      <c r="C22" s="109" t="s">
        <v>216</v>
      </c>
      <c r="D22" s="112">
        <v>4000</v>
      </c>
      <c r="E22" s="112">
        <v>4000</v>
      </c>
      <c r="F22" s="109" t="s">
        <v>205</v>
      </c>
    </row>
    <row r="25" spans="1:7" ht="15.5" thickBot="1" x14ac:dyDescent="0.45">
      <c r="A25" t="s">
        <v>206</v>
      </c>
    </row>
    <row r="26" spans="1:7" ht="15.5" thickBot="1" x14ac:dyDescent="0.45">
      <c r="B26" s="110" t="s">
        <v>202</v>
      </c>
      <c r="C26" s="110" t="s">
        <v>17</v>
      </c>
      <c r="D26" s="110" t="s">
        <v>207</v>
      </c>
      <c r="E26" s="110" t="s">
        <v>208</v>
      </c>
      <c r="F26" s="110" t="s">
        <v>209</v>
      </c>
      <c r="G26" s="110" t="s">
        <v>210</v>
      </c>
    </row>
    <row r="27" spans="1:7" x14ac:dyDescent="0.4">
      <c r="B27" s="108" t="s">
        <v>217</v>
      </c>
      <c r="C27" s="108" t="s">
        <v>218</v>
      </c>
      <c r="D27" s="113">
        <v>894495</v>
      </c>
      <c r="E27" s="108" t="s">
        <v>219</v>
      </c>
      <c r="F27" s="108" t="s">
        <v>220</v>
      </c>
      <c r="G27" s="108">
        <v>30505</v>
      </c>
    </row>
    <row r="28" spans="1:7" x14ac:dyDescent="0.4">
      <c r="B28" s="108" t="s">
        <v>221</v>
      </c>
      <c r="C28" s="108" t="s">
        <v>222</v>
      </c>
      <c r="D28" s="111">
        <v>11000</v>
      </c>
      <c r="E28" s="108" t="s">
        <v>223</v>
      </c>
      <c r="F28" s="108" t="s">
        <v>224</v>
      </c>
      <c r="G28" s="111">
        <v>0</v>
      </c>
    </row>
    <row r="29" spans="1:7" x14ac:dyDescent="0.4">
      <c r="B29" s="108" t="s">
        <v>211</v>
      </c>
      <c r="C29" s="108" t="s">
        <v>212</v>
      </c>
      <c r="D29" s="111">
        <v>4000</v>
      </c>
      <c r="E29" s="108" t="s">
        <v>225</v>
      </c>
      <c r="F29" s="108" t="s">
        <v>224</v>
      </c>
      <c r="G29" s="108">
        <v>0</v>
      </c>
    </row>
    <row r="30" spans="1:7" x14ac:dyDescent="0.4">
      <c r="B30" s="108" t="s">
        <v>213</v>
      </c>
      <c r="C30" s="108" t="s">
        <v>214</v>
      </c>
      <c r="D30" s="111">
        <v>3000</v>
      </c>
      <c r="E30" s="108" t="s">
        <v>226</v>
      </c>
      <c r="F30" s="108" t="s">
        <v>220</v>
      </c>
      <c r="G30" s="108">
        <v>1000</v>
      </c>
    </row>
    <row r="31" spans="1:7" x14ac:dyDescent="0.4">
      <c r="B31" s="108" t="s">
        <v>215</v>
      </c>
      <c r="C31" s="108" t="s">
        <v>216</v>
      </c>
      <c r="D31" s="111">
        <v>4000</v>
      </c>
      <c r="E31" s="108" t="s">
        <v>227</v>
      </c>
      <c r="F31" s="108" t="s">
        <v>224</v>
      </c>
      <c r="G31" s="108">
        <v>0</v>
      </c>
    </row>
    <row r="32" spans="1:7" ht="15.5" thickBot="1" x14ac:dyDescent="0.45">
      <c r="B32" s="109" t="s">
        <v>228</v>
      </c>
      <c r="C32" s="109"/>
      <c r="D32" s="109"/>
      <c r="E32" s="109"/>
      <c r="F32" s="109"/>
      <c r="G32" s="109"/>
    </row>
  </sheetData>
  <pageMargins left="0.7" right="0.7" top="0.75" bottom="0.75" header="0.3" footer="0.3"/>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47"/>
  <sheetViews>
    <sheetView topLeftCell="A5" workbookViewId="0">
      <selection activeCell="A14" sqref="A14"/>
    </sheetView>
  </sheetViews>
  <sheetFormatPr defaultRowHeight="15" x14ac:dyDescent="0.4"/>
  <cols>
    <col min="1" max="1" width="19.53515625" bestFit="1" customWidth="1"/>
    <col min="2" max="2" width="14.921875" bestFit="1" customWidth="1"/>
    <col min="3" max="3" width="13.07421875" bestFit="1" customWidth="1"/>
    <col min="4" max="5" width="13.3828125" bestFit="1" customWidth="1"/>
  </cols>
  <sheetData>
    <row r="1" spans="1:5" ht="65.25" customHeight="1" x14ac:dyDescent="0.4">
      <c r="A1" s="17"/>
      <c r="B1" s="18"/>
      <c r="C1" s="18"/>
      <c r="D1" s="18"/>
      <c r="E1" s="20"/>
    </row>
    <row r="2" spans="1:5" x14ac:dyDescent="0.4">
      <c r="A2" s="50"/>
      <c r="B2" s="51"/>
      <c r="C2" s="51"/>
      <c r="D2" s="51"/>
      <c r="E2" s="52"/>
    </row>
    <row r="3" spans="1:5" x14ac:dyDescent="0.4">
      <c r="A3" s="121" t="s">
        <v>116</v>
      </c>
      <c r="B3" s="121"/>
      <c r="C3" s="121"/>
      <c r="D3" s="121"/>
      <c r="E3" s="121"/>
    </row>
    <row r="4" spans="1:5" x14ac:dyDescent="0.4">
      <c r="A4" s="15"/>
      <c r="B4" s="16" t="s">
        <v>117</v>
      </c>
      <c r="C4" s="16" t="s">
        <v>118</v>
      </c>
      <c r="D4" s="16" t="s">
        <v>119</v>
      </c>
      <c r="E4" s="16" t="s">
        <v>10</v>
      </c>
    </row>
    <row r="5" spans="1:5" ht="15.5" thickBot="1" x14ac:dyDescent="0.45">
      <c r="A5" s="53" t="s">
        <v>120</v>
      </c>
      <c r="B5" s="54">
        <v>4000</v>
      </c>
      <c r="C5" s="54">
        <v>3000</v>
      </c>
      <c r="D5" s="54">
        <v>4000</v>
      </c>
      <c r="E5" s="54">
        <f>SUM(B5:D5)</f>
        <v>11000</v>
      </c>
    </row>
    <row r="6" spans="1:5" x14ac:dyDescent="0.4">
      <c r="A6" s="26" t="s">
        <v>121</v>
      </c>
      <c r="B6" s="57">
        <v>70500</v>
      </c>
      <c r="C6" s="57">
        <v>74625</v>
      </c>
      <c r="D6" s="57">
        <v>84120</v>
      </c>
      <c r="E6" s="57"/>
    </row>
    <row r="7" spans="1:5" x14ac:dyDescent="0.4">
      <c r="A7" s="55" t="s">
        <v>123</v>
      </c>
      <c r="B7" s="59">
        <f>IF(B5=0,0,B6/B5)</f>
        <v>17.625</v>
      </c>
      <c r="C7" s="59">
        <f>IF(C5=0,0,C6/C5)</f>
        <v>24.875</v>
      </c>
      <c r="D7" s="59">
        <f>IF(D5=0,0,D6/D5)</f>
        <v>21.03</v>
      </c>
      <c r="E7" s="59"/>
    </row>
    <row r="8" spans="1:5" x14ac:dyDescent="0.4">
      <c r="A8" s="26" t="s">
        <v>122</v>
      </c>
      <c r="B8" s="59">
        <f>B9*B5</f>
        <v>241000</v>
      </c>
      <c r="C8" s="59">
        <f>C9*C5</f>
        <v>182250</v>
      </c>
      <c r="D8" s="59">
        <f>D9*D5</f>
        <v>242000</v>
      </c>
      <c r="E8" s="59"/>
    </row>
    <row r="9" spans="1:5" x14ac:dyDescent="0.4">
      <c r="A9" s="55" t="s">
        <v>124</v>
      </c>
      <c r="B9" s="59">
        <v>60.25</v>
      </c>
      <c r="C9" s="59">
        <v>60.75</v>
      </c>
      <c r="D9" s="59">
        <v>60.5</v>
      </c>
      <c r="E9" s="59"/>
    </row>
    <row r="10" spans="1:5" ht="15.5" thickBot="1" x14ac:dyDescent="0.45">
      <c r="A10" s="32" t="s">
        <v>125</v>
      </c>
      <c r="B10" s="58">
        <f>IF(B5=0,0,B6+B8)</f>
        <v>311500</v>
      </c>
      <c r="C10" s="58">
        <f>IF(C5=0,0,C6+C8)</f>
        <v>256875</v>
      </c>
      <c r="D10" s="58">
        <f>IF(D5=0,0,D6+D8)</f>
        <v>326120</v>
      </c>
      <c r="E10" s="58">
        <f>SUM(B10:D10)</f>
        <v>894495</v>
      </c>
    </row>
    <row r="11" spans="1:5" ht="15.5" thickTop="1" x14ac:dyDescent="0.4">
      <c r="A11" s="26"/>
      <c r="B11" s="26"/>
      <c r="C11" s="26"/>
      <c r="D11" s="26"/>
      <c r="E11" s="26"/>
    </row>
    <row r="12" spans="1:5" x14ac:dyDescent="0.4">
      <c r="A12" s="26"/>
      <c r="B12" s="26"/>
      <c r="C12" s="26"/>
      <c r="D12" s="26"/>
      <c r="E12" s="26"/>
    </row>
    <row r="13" spans="1:5" x14ac:dyDescent="0.4">
      <c r="A13" s="44" t="s">
        <v>126</v>
      </c>
      <c r="B13" s="26"/>
      <c r="C13" s="26"/>
      <c r="D13" s="26"/>
      <c r="E13" s="26"/>
    </row>
    <row r="14" spans="1:5" x14ac:dyDescent="0.4">
      <c r="A14" s="26"/>
      <c r="B14" s="26"/>
      <c r="C14" s="26"/>
      <c r="D14" s="26"/>
      <c r="E14" s="26"/>
    </row>
    <row r="15" spans="1:5" x14ac:dyDescent="0.4">
      <c r="A15" s="26">
        <f>COUNT($B$5:$D$5)</f>
        <v>3</v>
      </c>
      <c r="B15" s="26"/>
      <c r="C15" s="26"/>
      <c r="D15" s="26"/>
      <c r="E15" s="26"/>
    </row>
    <row r="16" spans="1:5" x14ac:dyDescent="0.4">
      <c r="A16" s="26" t="b">
        <f t="array" ref="A16">$B$5:$D$5&lt;=4000</f>
        <v>1</v>
      </c>
      <c r="B16" s="26"/>
      <c r="C16" s="26"/>
      <c r="D16" s="26"/>
      <c r="E16" s="26"/>
    </row>
    <row r="17" spans="1:5" x14ac:dyDescent="0.4">
      <c r="A17" s="26" t="b">
        <f t="array" ref="A17">$B$5:$D$5=INT($B$5:$D$5)</f>
        <v>1</v>
      </c>
      <c r="B17" s="26"/>
      <c r="C17" s="26"/>
      <c r="D17" s="26"/>
      <c r="E17" s="26"/>
    </row>
    <row r="18" spans="1:5" x14ac:dyDescent="0.4">
      <c r="A18" s="26" t="b">
        <f>$E$10&lt;=925000</f>
        <v>1</v>
      </c>
      <c r="B18" s="26"/>
      <c r="C18" s="26"/>
      <c r="D18" s="26"/>
      <c r="E18" s="26"/>
    </row>
    <row r="19" spans="1:5" x14ac:dyDescent="0.4">
      <c r="A19" s="26" t="b">
        <f>$E$5&gt;=11000</f>
        <v>1</v>
      </c>
      <c r="B19" s="26"/>
      <c r="C19" s="26"/>
      <c r="D19" s="26"/>
      <c r="E19" s="26"/>
    </row>
    <row r="20" spans="1:5" x14ac:dyDescent="0.4">
      <c r="A20" s="26">
        <f>{32767,32767,0.000001,0.01,FALSE,FALSE,FALSE,1,2,1,0.0001,TRUE}</f>
        <v>32767</v>
      </c>
      <c r="B20" s="26"/>
      <c r="C20" s="26"/>
      <c r="D20" s="26"/>
      <c r="E20" s="26"/>
    </row>
    <row r="21" spans="1:5" x14ac:dyDescent="0.4">
      <c r="A21" s="26">
        <f>{0,0,1,100,0,FALSE,FALSE,0.075,0,0,FALSE,30}</f>
        <v>0</v>
      </c>
      <c r="B21" s="26"/>
      <c r="C21" s="26"/>
      <c r="D21" s="26"/>
      <c r="E21" s="26"/>
    </row>
    <row r="22" spans="1:5" x14ac:dyDescent="0.4">
      <c r="A22" s="26"/>
      <c r="B22" s="26"/>
      <c r="C22" s="26"/>
      <c r="D22" s="26"/>
      <c r="E22" s="26"/>
    </row>
    <row r="23" spans="1:5" x14ac:dyDescent="0.4">
      <c r="A23" s="26"/>
      <c r="B23" s="26"/>
      <c r="C23" s="26"/>
      <c r="D23" s="26"/>
      <c r="E23" s="26"/>
    </row>
    <row r="24" spans="1:5" x14ac:dyDescent="0.4">
      <c r="A24" s="26"/>
      <c r="B24" s="26"/>
      <c r="C24" s="26"/>
      <c r="D24" s="26"/>
      <c r="E24" s="26"/>
    </row>
    <row r="25" spans="1:5" x14ac:dyDescent="0.4">
      <c r="A25" s="26"/>
      <c r="B25" s="26"/>
      <c r="C25" s="26"/>
      <c r="D25" s="26"/>
      <c r="E25" s="26"/>
    </row>
    <row r="26" spans="1:5" x14ac:dyDescent="0.4">
      <c r="A26" s="26"/>
      <c r="B26" s="26"/>
      <c r="C26" s="26"/>
      <c r="D26" s="26"/>
      <c r="E26" s="26"/>
    </row>
    <row r="27" spans="1:5" x14ac:dyDescent="0.4">
      <c r="A27" s="26"/>
      <c r="B27" s="26"/>
      <c r="C27" s="26"/>
      <c r="D27" s="26"/>
      <c r="E27" s="26"/>
    </row>
    <row r="28" spans="1:5" x14ac:dyDescent="0.4">
      <c r="A28" s="26"/>
      <c r="B28" s="26"/>
      <c r="C28" s="26"/>
      <c r="D28" s="26"/>
      <c r="E28" s="26"/>
    </row>
    <row r="29" spans="1:5" x14ac:dyDescent="0.4">
      <c r="A29" s="26"/>
      <c r="B29" s="26"/>
      <c r="C29" s="26"/>
      <c r="D29" s="26"/>
      <c r="E29" s="26"/>
    </row>
    <row r="30" spans="1:5" x14ac:dyDescent="0.4">
      <c r="A30" s="26"/>
      <c r="B30" s="26"/>
      <c r="C30" s="26"/>
      <c r="D30" s="26"/>
      <c r="E30" s="26"/>
    </row>
    <row r="31" spans="1:5" x14ac:dyDescent="0.4">
      <c r="A31" s="26"/>
      <c r="B31" s="26"/>
      <c r="C31" s="26"/>
      <c r="D31" s="26"/>
      <c r="E31" s="26"/>
    </row>
    <row r="32" spans="1:5" x14ac:dyDescent="0.4">
      <c r="A32" s="26"/>
      <c r="B32" s="26"/>
      <c r="C32" s="26"/>
      <c r="D32" s="26"/>
      <c r="E32" s="26"/>
    </row>
    <row r="33" spans="1:5" x14ac:dyDescent="0.4">
      <c r="A33" s="26"/>
      <c r="B33" s="26"/>
      <c r="C33" s="26"/>
      <c r="D33" s="26"/>
      <c r="E33" s="26"/>
    </row>
    <row r="34" spans="1:5" x14ac:dyDescent="0.4">
      <c r="A34" s="26"/>
      <c r="B34" s="26"/>
      <c r="C34" s="26"/>
      <c r="D34" s="26"/>
      <c r="E34" s="26"/>
    </row>
    <row r="35" spans="1:5" x14ac:dyDescent="0.4">
      <c r="A35" s="26"/>
      <c r="B35" s="26"/>
      <c r="C35" s="26"/>
      <c r="D35" s="26"/>
      <c r="E35" s="26"/>
    </row>
    <row r="36" spans="1:5" x14ac:dyDescent="0.4">
      <c r="A36" s="26"/>
      <c r="B36" s="26"/>
      <c r="C36" s="26"/>
      <c r="D36" s="26"/>
      <c r="E36" s="26"/>
    </row>
    <row r="37" spans="1:5" x14ac:dyDescent="0.4">
      <c r="A37" s="26"/>
      <c r="B37" s="26"/>
      <c r="C37" s="26"/>
      <c r="D37" s="26"/>
      <c r="E37" s="26"/>
    </row>
    <row r="38" spans="1:5" x14ac:dyDescent="0.4">
      <c r="A38" s="26"/>
      <c r="B38" s="26"/>
      <c r="C38" s="26"/>
      <c r="D38" s="26"/>
      <c r="E38" s="26"/>
    </row>
    <row r="39" spans="1:5" x14ac:dyDescent="0.4">
      <c r="A39" s="26"/>
      <c r="B39" s="26"/>
      <c r="C39" s="26"/>
      <c r="D39" s="26"/>
      <c r="E39" s="26"/>
    </row>
    <row r="40" spans="1:5" x14ac:dyDescent="0.4">
      <c r="A40" s="26"/>
      <c r="B40" s="26"/>
      <c r="C40" s="26"/>
      <c r="D40" s="26"/>
      <c r="E40" s="26"/>
    </row>
    <row r="41" spans="1:5" x14ac:dyDescent="0.4">
      <c r="A41" s="26"/>
      <c r="B41" s="26"/>
      <c r="C41" s="26"/>
      <c r="D41" s="26"/>
      <c r="E41" s="26"/>
    </row>
    <row r="42" spans="1:5" x14ac:dyDescent="0.4">
      <c r="A42" s="26"/>
      <c r="B42" s="26"/>
      <c r="C42" s="26"/>
      <c r="D42" s="26"/>
      <c r="E42" s="26"/>
    </row>
    <row r="43" spans="1:5" x14ac:dyDescent="0.4">
      <c r="A43" s="26"/>
      <c r="B43" s="26"/>
      <c r="C43" s="26"/>
      <c r="D43" s="26"/>
      <c r="E43" s="26"/>
    </row>
    <row r="44" spans="1:5" x14ac:dyDescent="0.4">
      <c r="A44" s="26"/>
      <c r="B44" s="26"/>
      <c r="C44" s="26"/>
      <c r="D44" s="26"/>
      <c r="E44" s="26"/>
    </row>
    <row r="45" spans="1:5" x14ac:dyDescent="0.4">
      <c r="A45" s="26"/>
      <c r="B45" s="26"/>
      <c r="C45" s="26"/>
      <c r="D45" s="26"/>
      <c r="E45" s="26"/>
    </row>
    <row r="46" spans="1:5" x14ac:dyDescent="0.4">
      <c r="A46" s="26"/>
      <c r="B46" s="26"/>
      <c r="C46" s="26"/>
      <c r="D46" s="26"/>
      <c r="E46" s="26"/>
    </row>
    <row r="47" spans="1:5" x14ac:dyDescent="0.4">
      <c r="A47" s="26"/>
      <c r="B47" s="26"/>
      <c r="C47" s="26"/>
      <c r="D47" s="26"/>
      <c r="E47" s="26"/>
    </row>
  </sheetData>
  <mergeCells count="1">
    <mergeCell ref="A3:E3"/>
  </mergeCells>
  <dataValidations count="1">
    <dataValidation allowBlank="1" error="pavI8MeUFtEyxX2I4tky7b7ad191-b54c-429b-85e6-65ac60023c4e" sqref="A1:E47" xr:uid="{00000000-0002-0000-0700-000000000000}"/>
  </dataValidations>
  <pageMargins left="0.7" right="0.7" top="0.75" bottom="0.75" header="0.3" footer="0.3"/>
  <pageSetup orientation="portrait" horizontalDpi="300" verticalDpi="300" r:id="rId1"/>
  <drawing r:id="rId2"/>
  <legacy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774DA-1504-4B8D-A1DB-5B53AF18C1A6}">
  <sheetPr>
    <outlinePr summaryBelow="0"/>
  </sheetPr>
  <dimension ref="B1:G29"/>
  <sheetViews>
    <sheetView showGridLines="0" topLeftCell="A10" zoomScale="90" workbookViewId="0">
      <selection activeCell="J21" sqref="J21"/>
    </sheetView>
  </sheetViews>
  <sheetFormatPr defaultRowHeight="15" outlineLevelRow="1" outlineLevelCol="1" x14ac:dyDescent="0.4"/>
  <cols>
    <col min="3" max="3" width="21.53515625" bestFit="1" customWidth="1"/>
    <col min="4" max="7" width="11.69140625" bestFit="1" customWidth="1" outlineLevel="1"/>
  </cols>
  <sheetData>
    <row r="1" spans="2:7" ht="15.5" thickBot="1" x14ac:dyDescent="0.45"/>
    <row r="2" spans="2:7" ht="16" x14ac:dyDescent="0.4">
      <c r="B2" s="97" t="s">
        <v>177</v>
      </c>
      <c r="C2" s="97"/>
      <c r="D2" s="102"/>
      <c r="E2" s="102"/>
      <c r="F2" s="102"/>
      <c r="G2" s="102"/>
    </row>
    <row r="3" spans="2:7" ht="16" collapsed="1" x14ac:dyDescent="0.4">
      <c r="B3" s="96"/>
      <c r="C3" s="96"/>
      <c r="D3" s="103" t="s">
        <v>179</v>
      </c>
      <c r="E3" s="103" t="s">
        <v>172</v>
      </c>
      <c r="F3" s="103" t="s">
        <v>174</v>
      </c>
      <c r="G3" s="103" t="s">
        <v>175</v>
      </c>
    </row>
    <row r="4" spans="2:7" ht="33" hidden="1" outlineLevel="1" x14ac:dyDescent="0.4">
      <c r="B4" s="99"/>
      <c r="C4" s="99"/>
      <c r="D4" s="92"/>
      <c r="E4" s="105" t="s">
        <v>173</v>
      </c>
      <c r="F4" s="105" t="s">
        <v>173</v>
      </c>
      <c r="G4" s="105" t="s">
        <v>176</v>
      </c>
    </row>
    <row r="5" spans="2:7" x14ac:dyDescent="0.4">
      <c r="B5" s="100" t="s">
        <v>178</v>
      </c>
      <c r="C5" s="100"/>
      <c r="D5" s="98"/>
      <c r="E5" s="98"/>
      <c r="F5" s="98"/>
      <c r="G5" s="98"/>
    </row>
    <row r="6" spans="2:7" outlineLevel="1" x14ac:dyDescent="0.4">
      <c r="B6" s="99"/>
      <c r="C6" s="99" t="s">
        <v>152</v>
      </c>
      <c r="D6" s="93">
        <v>119.99</v>
      </c>
      <c r="E6" s="104">
        <v>119.99</v>
      </c>
      <c r="F6" s="104">
        <v>129.99</v>
      </c>
      <c r="G6" s="104">
        <v>114.99</v>
      </c>
    </row>
    <row r="7" spans="2:7" outlineLevel="1" x14ac:dyDescent="0.4">
      <c r="B7" s="99"/>
      <c r="C7" s="99" t="s">
        <v>153</v>
      </c>
      <c r="D7" s="93">
        <v>129.99</v>
      </c>
      <c r="E7" s="104">
        <v>129.99</v>
      </c>
      <c r="F7" s="104">
        <v>139.99</v>
      </c>
      <c r="G7" s="104">
        <v>124.99</v>
      </c>
    </row>
    <row r="8" spans="2:7" outlineLevel="1" x14ac:dyDescent="0.4">
      <c r="B8" s="99"/>
      <c r="C8" s="99" t="s">
        <v>154</v>
      </c>
      <c r="D8" s="93">
        <v>139.99</v>
      </c>
      <c r="E8" s="104">
        <v>139.99</v>
      </c>
      <c r="F8" s="104">
        <v>149.99</v>
      </c>
      <c r="G8" s="104">
        <v>134.99</v>
      </c>
    </row>
    <row r="9" spans="2:7" outlineLevel="1" x14ac:dyDescent="0.4">
      <c r="B9" s="99"/>
      <c r="C9" s="99" t="s">
        <v>155</v>
      </c>
      <c r="D9" s="93">
        <v>145.94999999999999</v>
      </c>
      <c r="E9" s="104">
        <v>145.94999999999999</v>
      </c>
      <c r="F9" s="104">
        <v>155.94999999999999</v>
      </c>
      <c r="G9" s="104">
        <v>140.94999999999999</v>
      </c>
    </row>
    <row r="10" spans="2:7" outlineLevel="1" x14ac:dyDescent="0.4">
      <c r="B10" s="99"/>
      <c r="C10" s="99" t="s">
        <v>156</v>
      </c>
      <c r="D10" s="93">
        <v>135.94999999999999</v>
      </c>
      <c r="E10" s="104">
        <v>135.94999999999999</v>
      </c>
      <c r="F10" s="104">
        <v>145.94999999999999</v>
      </c>
      <c r="G10" s="104">
        <v>130.94999999999999</v>
      </c>
    </row>
    <row r="11" spans="2:7" outlineLevel="1" x14ac:dyDescent="0.4">
      <c r="B11" s="99"/>
      <c r="C11" s="99" t="s">
        <v>157</v>
      </c>
      <c r="D11" s="93">
        <v>265000</v>
      </c>
      <c r="E11" s="104">
        <v>265000</v>
      </c>
      <c r="F11" s="104">
        <v>265000</v>
      </c>
      <c r="G11" s="104">
        <v>265000</v>
      </c>
    </row>
    <row r="12" spans="2:7" outlineLevel="1" x14ac:dyDescent="0.4">
      <c r="B12" s="99"/>
      <c r="C12" s="99" t="s">
        <v>158</v>
      </c>
      <c r="D12" s="93">
        <v>270000</v>
      </c>
      <c r="E12" s="104">
        <v>270000</v>
      </c>
      <c r="F12" s="104">
        <v>270000</v>
      </c>
      <c r="G12" s="104">
        <v>270000</v>
      </c>
    </row>
    <row r="13" spans="2:7" outlineLevel="1" x14ac:dyDescent="0.4">
      <c r="B13" s="99"/>
      <c r="C13" s="99" t="s">
        <v>159</v>
      </c>
      <c r="D13" s="93">
        <v>279000</v>
      </c>
      <c r="E13" s="104">
        <v>279000</v>
      </c>
      <c r="F13" s="104">
        <v>279000</v>
      </c>
      <c r="G13" s="104">
        <v>279000</v>
      </c>
    </row>
    <row r="14" spans="2:7" outlineLevel="1" x14ac:dyDescent="0.4">
      <c r="B14" s="99"/>
      <c r="C14" s="99" t="s">
        <v>160</v>
      </c>
      <c r="D14" s="93">
        <v>282000</v>
      </c>
      <c r="E14" s="104">
        <v>282000</v>
      </c>
      <c r="F14" s="104">
        <v>282000</v>
      </c>
      <c r="G14" s="104">
        <v>282000</v>
      </c>
    </row>
    <row r="15" spans="2:7" outlineLevel="1" x14ac:dyDescent="0.4">
      <c r="B15" s="99"/>
      <c r="C15" s="99" t="s">
        <v>161</v>
      </c>
      <c r="D15" s="93">
        <v>280000</v>
      </c>
      <c r="E15" s="104">
        <v>280000</v>
      </c>
      <c r="F15" s="104">
        <v>280000</v>
      </c>
      <c r="G15" s="104">
        <v>280000</v>
      </c>
    </row>
    <row r="16" spans="2:7" outlineLevel="1" x14ac:dyDescent="0.4">
      <c r="B16" s="99"/>
      <c r="C16" s="99" t="s">
        <v>162</v>
      </c>
      <c r="D16" s="93">
        <v>95</v>
      </c>
      <c r="E16" s="104">
        <v>95</v>
      </c>
      <c r="F16" s="104">
        <v>95</v>
      </c>
      <c r="G16" s="104">
        <v>95</v>
      </c>
    </row>
    <row r="17" spans="2:7" outlineLevel="1" x14ac:dyDescent="0.4">
      <c r="B17" s="99"/>
      <c r="C17" s="99" t="s">
        <v>163</v>
      </c>
      <c r="D17" s="93">
        <v>105</v>
      </c>
      <c r="E17" s="104">
        <v>105</v>
      </c>
      <c r="F17" s="104">
        <v>105</v>
      </c>
      <c r="G17" s="104">
        <v>105</v>
      </c>
    </row>
    <row r="18" spans="2:7" outlineLevel="1" x14ac:dyDescent="0.4">
      <c r="B18" s="99"/>
      <c r="C18" s="99" t="s">
        <v>164</v>
      </c>
      <c r="D18" s="93">
        <v>110</v>
      </c>
      <c r="E18" s="104">
        <v>110</v>
      </c>
      <c r="F18" s="104">
        <v>110</v>
      </c>
      <c r="G18" s="104">
        <v>110</v>
      </c>
    </row>
    <row r="19" spans="2:7" outlineLevel="1" x14ac:dyDescent="0.4">
      <c r="B19" s="99"/>
      <c r="C19" s="99" t="s">
        <v>165</v>
      </c>
      <c r="D19" s="93">
        <v>115</v>
      </c>
      <c r="E19" s="104">
        <v>115</v>
      </c>
      <c r="F19" s="104">
        <v>115</v>
      </c>
      <c r="G19" s="104">
        <v>115</v>
      </c>
    </row>
    <row r="20" spans="2:7" outlineLevel="1" x14ac:dyDescent="0.4">
      <c r="B20" s="99"/>
      <c r="C20" s="99" t="s">
        <v>166</v>
      </c>
      <c r="D20" s="93">
        <v>102</v>
      </c>
      <c r="E20" s="104">
        <v>102</v>
      </c>
      <c r="F20" s="104">
        <v>102</v>
      </c>
      <c r="G20" s="104">
        <v>102</v>
      </c>
    </row>
    <row r="21" spans="2:7" x14ac:dyDescent="0.4">
      <c r="B21" s="100" t="s">
        <v>180</v>
      </c>
      <c r="C21" s="100"/>
      <c r="D21" s="98"/>
      <c r="E21" s="98"/>
      <c r="F21" s="98"/>
      <c r="G21" s="98"/>
    </row>
    <row r="22" spans="2:7" outlineLevel="1" x14ac:dyDescent="0.4">
      <c r="B22" s="99"/>
      <c r="C22" s="99" t="s">
        <v>167</v>
      </c>
      <c r="D22" s="94">
        <v>11.838635235731999</v>
      </c>
      <c r="E22" s="94">
        <v>11.838635235731999</v>
      </c>
      <c r="F22" s="94">
        <v>21.838635235731999</v>
      </c>
      <c r="G22" s="94">
        <v>6.8386352357320099</v>
      </c>
    </row>
    <row r="23" spans="2:7" outlineLevel="1" x14ac:dyDescent="0.4">
      <c r="B23" s="99"/>
      <c r="C23" s="99" t="s">
        <v>168</v>
      </c>
      <c r="D23" s="94">
        <v>9.1309691629955907</v>
      </c>
      <c r="E23" s="94">
        <v>9.1309691629955907</v>
      </c>
      <c r="F23" s="94">
        <v>19.130969162995601</v>
      </c>
      <c r="G23" s="94">
        <v>4.1309691629955996</v>
      </c>
    </row>
    <row r="24" spans="2:7" outlineLevel="1" x14ac:dyDescent="0.4">
      <c r="B24" s="99"/>
      <c r="C24" s="99" t="s">
        <v>169</v>
      </c>
      <c r="D24" s="94">
        <v>9.3691574279379299</v>
      </c>
      <c r="E24" s="94">
        <v>9.3691574279379299</v>
      </c>
      <c r="F24" s="94">
        <v>19.3691574279379</v>
      </c>
      <c r="G24" s="94">
        <v>4.3691574279379299</v>
      </c>
    </row>
    <row r="25" spans="2:7" outlineLevel="1" x14ac:dyDescent="0.4">
      <c r="B25" s="99"/>
      <c r="C25" s="99" t="s">
        <v>170</v>
      </c>
      <c r="D25" s="94">
        <v>9.1655272305909392</v>
      </c>
      <c r="E25" s="94">
        <v>9.1655272305909392</v>
      </c>
      <c r="F25" s="94">
        <v>19.1655272305909</v>
      </c>
      <c r="G25" s="94">
        <v>4.1655272305909401</v>
      </c>
    </row>
    <row r="26" spans="2:7" ht="15.5" outlineLevel="1" thickBot="1" x14ac:dyDescent="0.45">
      <c r="B26" s="101"/>
      <c r="C26" s="101" t="s">
        <v>171</v>
      </c>
      <c r="D26" s="95">
        <v>7.9034883720930003</v>
      </c>
      <c r="E26" s="95">
        <v>7.9034883720930003</v>
      </c>
      <c r="F26" s="95">
        <v>17.903488372093001</v>
      </c>
      <c r="G26" s="95">
        <v>2.9034883720929998</v>
      </c>
    </row>
    <row r="27" spans="2:7" x14ac:dyDescent="0.4">
      <c r="B27" t="s">
        <v>181</v>
      </c>
    </row>
    <row r="28" spans="2:7" x14ac:dyDescent="0.4">
      <c r="B28" t="s">
        <v>182</v>
      </c>
    </row>
    <row r="29" spans="2:7" x14ac:dyDescent="0.4">
      <c r="B29" t="s">
        <v>183</v>
      </c>
    </row>
  </sheetData>
  <pageMargins left="0.7" right="0.7" top="0.75" bottom="0.75" header="0.3" footer="0.3"/>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0C698-7BDA-418A-965A-E0449157E035}">
  <dimension ref="A1:F6"/>
  <sheetViews>
    <sheetView topLeftCell="B1" workbookViewId="0">
      <selection activeCell="H10" sqref="H10"/>
    </sheetView>
  </sheetViews>
  <sheetFormatPr defaultRowHeight="15" x14ac:dyDescent="0.4"/>
  <cols>
    <col min="1" max="1" width="22.23046875" bestFit="1" customWidth="1"/>
    <col min="2" max="3" width="11.84375" bestFit="1" customWidth="1"/>
    <col min="4" max="4" width="12.07421875" bestFit="1" customWidth="1"/>
    <col min="5" max="5" width="14.3046875" bestFit="1" customWidth="1"/>
    <col min="6" max="6" width="14.765625" bestFit="1" customWidth="1"/>
  </cols>
  <sheetData>
    <row r="1" spans="1:6" x14ac:dyDescent="0.4">
      <c r="A1" s="89" t="s">
        <v>184</v>
      </c>
      <c r="B1" t="s">
        <v>185</v>
      </c>
    </row>
    <row r="3" spans="1:6" x14ac:dyDescent="0.4">
      <c r="A3" s="89" t="s">
        <v>150</v>
      </c>
      <c r="B3" t="s">
        <v>167</v>
      </c>
      <c r="C3" t="s">
        <v>168</v>
      </c>
      <c r="D3" t="s">
        <v>169</v>
      </c>
      <c r="E3" t="s">
        <v>170</v>
      </c>
      <c r="F3" t="s">
        <v>171</v>
      </c>
    </row>
    <row r="4" spans="1:6" x14ac:dyDescent="0.4">
      <c r="A4" s="90" t="s">
        <v>172</v>
      </c>
      <c r="B4" s="91">
        <v>11.83863523573201</v>
      </c>
      <c r="C4" s="91">
        <v>9.1309691629955942</v>
      </c>
      <c r="D4" s="91">
        <v>9.3691574279379299</v>
      </c>
      <c r="E4" s="91">
        <v>9.1655272305909445</v>
      </c>
      <c r="F4" s="91">
        <v>7.903488372093002</v>
      </c>
    </row>
    <row r="5" spans="1:6" x14ac:dyDescent="0.4">
      <c r="A5" s="90" t="s">
        <v>174</v>
      </c>
      <c r="B5" s="91">
        <v>21.83863523573201</v>
      </c>
      <c r="C5" s="91">
        <v>19.130969162995594</v>
      </c>
      <c r="D5" s="91">
        <v>19.369157427937928</v>
      </c>
      <c r="E5" s="91">
        <v>19.165527230590943</v>
      </c>
      <c r="F5" s="91">
        <v>17.903488372093001</v>
      </c>
    </row>
    <row r="6" spans="1:6" x14ac:dyDescent="0.4">
      <c r="A6" s="90" t="s">
        <v>175</v>
      </c>
      <c r="B6" s="91">
        <v>6.8386352357320099</v>
      </c>
      <c r="C6" s="91">
        <v>4.1309691629955951</v>
      </c>
      <c r="D6" s="91">
        <v>4.3691574279379299</v>
      </c>
      <c r="E6" s="91">
        <v>4.1655272305909437</v>
      </c>
      <c r="F6" s="91">
        <v>2.9034883720930016</v>
      </c>
    </row>
  </sheetData>
  <pageMargins left="0.7" right="0.7" top="0.75" bottom="0.75" header="0.3" footer="0.3"/>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34"/>
  <sheetViews>
    <sheetView tabSelected="0" zoomScale="90" workbookViewId="0">
      <selection activeCell="F6" sqref="F6"/>
    </sheetView>
  </sheetViews>
  <sheetFormatPr defaultRowHeight="15" x14ac:dyDescent="0.4"/>
  <cols>
    <col min="1" max="1" width="16.07421875" bestFit="1" customWidth="1"/>
    <col min="2" max="6" width="13.3828125" bestFit="1" customWidth="1"/>
  </cols>
  <sheetData>
    <row r="1" spans="1:6" ht="65.25" customHeight="1" x14ac:dyDescent="0.4">
      <c r="A1" s="49"/>
      <c r="B1" s="49"/>
      <c r="C1" s="49"/>
      <c r="D1" s="49"/>
      <c r="E1" s="49"/>
      <c r="F1" s="49"/>
    </row>
    <row r="2" spans="1:6" x14ac:dyDescent="0.4">
      <c r="A2" s="49"/>
      <c r="B2" s="49"/>
      <c r="C2" s="49"/>
      <c r="D2" s="49"/>
      <c r="E2" s="49"/>
      <c r="F2" s="49"/>
    </row>
    <row r="3" spans="1:6" x14ac:dyDescent="0.4">
      <c r="A3" s="60"/>
      <c r="B3" s="13" t="s">
        <v>51</v>
      </c>
      <c r="C3" s="13" t="s">
        <v>47</v>
      </c>
      <c r="D3" s="13" t="s">
        <v>48</v>
      </c>
      <c r="E3" s="13" t="s">
        <v>54</v>
      </c>
      <c r="F3" s="13" t="s">
        <v>13</v>
      </c>
    </row>
    <row r="4" spans="1:6" x14ac:dyDescent="0.4">
      <c r="A4" s="61" t="s">
        <v>127</v>
      </c>
      <c r="B4" s="61"/>
      <c r="C4" s="61"/>
      <c r="D4" s="61"/>
      <c r="E4" s="61"/>
      <c r="F4" s="61"/>
    </row>
    <row r="5" spans="1:6" x14ac:dyDescent="0.4">
      <c r="A5" s="26" t="s">
        <v>128</v>
      </c>
      <c r="B5" s="31">
        <v>20150</v>
      </c>
      <c r="C5" s="31">
        <v>17025</v>
      </c>
      <c r="D5" s="31">
        <v>13530</v>
      </c>
      <c r="E5" s="31">
        <v>12945</v>
      </c>
      <c r="F5" s="31">
        <v>10750</v>
      </c>
    </row>
    <row r="6" spans="1:6" x14ac:dyDescent="0.4">
      <c r="A6" s="26" t="s">
        <v>129</v>
      </c>
      <c r="B6" s="57">
        <v>119.99</v>
      </c>
      <c r="C6" s="57">
        <v>129.99</v>
      </c>
      <c r="D6" s="57">
        <v>139.99</v>
      </c>
      <c r="E6" s="57">
        <v>145.94999999999999</v>
      </c>
      <c r="F6" s="57">
        <v>135.94999999999999</v>
      </c>
    </row>
    <row r="7" spans="1:6" x14ac:dyDescent="0.4">
      <c r="A7" s="26" t="s">
        <v>130</v>
      </c>
      <c r="B7" s="57">
        <f>B5*B6</f>
        <v>2417798.5</v>
      </c>
      <c r="C7" s="57">
        <f t="shared" ref="C7:D7" si="0">C5*C6</f>
        <v>2213079.75</v>
      </c>
      <c r="D7" s="57">
        <f t="shared" si="0"/>
        <v>1894064.7000000002</v>
      </c>
      <c r="E7" s="57">
        <f t="shared" ref="E7" si="1">E5*E6</f>
        <v>1889322.7499999998</v>
      </c>
      <c r="F7" s="57">
        <f t="shared" ref="F7" si="2">F5*F6</f>
        <v>1461462.4999999998</v>
      </c>
    </row>
    <row r="8" spans="1:6" x14ac:dyDescent="0.4">
      <c r="A8" s="26"/>
      <c r="B8" s="26"/>
      <c r="C8" s="26"/>
      <c r="D8" s="26"/>
    </row>
    <row r="9" spans="1:6" x14ac:dyDescent="0.4">
      <c r="A9" s="61" t="s">
        <v>131</v>
      </c>
      <c r="B9" s="61"/>
      <c r="C9" s="61"/>
      <c r="D9" s="61"/>
      <c r="E9" s="61"/>
      <c r="F9" s="61"/>
    </row>
    <row r="10" spans="1:6" x14ac:dyDescent="0.4">
      <c r="A10" s="26" t="s">
        <v>132</v>
      </c>
      <c r="B10" s="31">
        <f>B5</f>
        <v>20150</v>
      </c>
      <c r="C10" s="31">
        <f t="shared" ref="C10:F10" si="3">C5</f>
        <v>17025</v>
      </c>
      <c r="D10" s="31">
        <f t="shared" si="3"/>
        <v>13530</v>
      </c>
      <c r="E10" s="31">
        <f t="shared" si="3"/>
        <v>12945</v>
      </c>
      <c r="F10" s="31">
        <f t="shared" si="3"/>
        <v>10750</v>
      </c>
    </row>
    <row r="11" spans="1:6" x14ac:dyDescent="0.4">
      <c r="A11" s="26" t="s">
        <v>121</v>
      </c>
      <c r="B11" s="46">
        <v>265000</v>
      </c>
      <c r="C11" s="46">
        <v>270000</v>
      </c>
      <c r="D11" s="46">
        <v>279000</v>
      </c>
      <c r="E11" s="66">
        <v>282000</v>
      </c>
      <c r="F11" s="66">
        <v>280000</v>
      </c>
    </row>
    <row r="12" spans="1:6" x14ac:dyDescent="0.4">
      <c r="A12" s="26" t="s">
        <v>124</v>
      </c>
      <c r="B12" s="67">
        <v>95</v>
      </c>
      <c r="C12" s="46">
        <v>105</v>
      </c>
      <c r="D12" s="46">
        <v>110</v>
      </c>
      <c r="E12" s="66">
        <v>115</v>
      </c>
      <c r="F12" s="66">
        <v>97</v>
      </c>
    </row>
    <row r="13" spans="1:6" x14ac:dyDescent="0.4">
      <c r="A13" s="26" t="s">
        <v>122</v>
      </c>
      <c r="B13" s="46">
        <f>B10*B12</f>
        <v>1914250</v>
      </c>
      <c r="C13" s="46">
        <f t="shared" ref="C13:F13" si="4">C10*C12</f>
        <v>1787625</v>
      </c>
      <c r="D13" s="46">
        <f t="shared" si="4"/>
        <v>1488300</v>
      </c>
      <c r="E13" s="46">
        <f t="shared" si="4"/>
        <v>1488675</v>
      </c>
      <c r="F13" s="46">
        <f t="shared" si="4"/>
        <v>1042750</v>
      </c>
    </row>
    <row r="14" spans="1:6" x14ac:dyDescent="0.4">
      <c r="A14" s="26" t="s">
        <v>125</v>
      </c>
      <c r="B14" s="46">
        <f>B11+B13</f>
        <v>2179250</v>
      </c>
      <c r="C14" s="46">
        <f t="shared" ref="C14:F14" si="5">C11+C13</f>
        <v>2057625</v>
      </c>
      <c r="D14" s="46">
        <f t="shared" si="5"/>
        <v>1767300</v>
      </c>
      <c r="E14" s="46">
        <f t="shared" si="5"/>
        <v>1770675</v>
      </c>
      <c r="F14" s="46">
        <f t="shared" si="5"/>
        <v>1322750</v>
      </c>
    </row>
    <row r="15" spans="1:6" x14ac:dyDescent="0.4">
      <c r="A15" s="26"/>
      <c r="B15" s="26"/>
      <c r="C15" s="26"/>
      <c r="D15" s="26"/>
    </row>
    <row r="16" spans="1:6" x14ac:dyDescent="0.4">
      <c r="A16" s="63" t="s">
        <v>133</v>
      </c>
      <c r="B16" s="64">
        <f>B7-B14</f>
        <v>238548.5</v>
      </c>
      <c r="C16" s="64">
        <f t="shared" ref="C16:F16" si="6">C7-C14</f>
        <v>155454.75</v>
      </c>
      <c r="D16" s="64">
        <f t="shared" si="6"/>
        <v>126764.70000000019</v>
      </c>
      <c r="E16" s="64">
        <f t="shared" si="6"/>
        <v>118647.74999999977</v>
      </c>
      <c r="F16" s="64">
        <f t="shared" si="6"/>
        <v>138712.49999999977</v>
      </c>
    </row>
    <row r="17" spans="1:6" ht="15.5" thickBot="1" x14ac:dyDescent="0.45">
      <c r="A17" s="62" t="s">
        <v>134</v>
      </c>
      <c r="B17" s="65">
        <f>B16/B5</f>
        <v>11.83863523573201</v>
      </c>
      <c r="C17" s="65">
        <f t="shared" ref="C17:F17" si="7">C16/C5</f>
        <v>9.1309691629955942</v>
      </c>
      <c r="D17" s="65">
        <f t="shared" si="7"/>
        <v>9.3691574279379299</v>
      </c>
      <c r="E17" s="65">
        <f t="shared" si="7"/>
        <v>9.1655272305909445</v>
      </c>
      <c r="F17" s="65">
        <f t="shared" si="7"/>
        <v>12.903488372093001</v>
      </c>
    </row>
    <row r="18" spans="1:6" ht="15.5" thickTop="1" x14ac:dyDescent="0.4">
      <c r="A18" s="26"/>
      <c r="B18" s="26"/>
      <c r="C18" s="26"/>
      <c r="D18" s="26"/>
    </row>
    <row r="19" spans="1:6" x14ac:dyDescent="0.4">
      <c r="A19" s="26"/>
      <c r="B19" s="26"/>
      <c r="C19" s="26"/>
      <c r="D19" s="26"/>
    </row>
    <row r="20" spans="1:6" x14ac:dyDescent="0.4">
      <c r="A20" s="26"/>
      <c r="B20" s="26"/>
      <c r="C20" s="26"/>
      <c r="D20" s="26"/>
    </row>
    <row r="21" spans="1:6" x14ac:dyDescent="0.4">
      <c r="A21" s="26"/>
      <c r="B21" s="26"/>
      <c r="C21" s="26"/>
      <c r="D21" s="26"/>
    </row>
    <row r="22" spans="1:6" x14ac:dyDescent="0.4">
      <c r="A22" s="26"/>
      <c r="B22" s="26"/>
      <c r="C22" s="26"/>
      <c r="D22" s="26"/>
    </row>
    <row r="23" spans="1:6" x14ac:dyDescent="0.4">
      <c r="A23" s="26"/>
      <c r="B23" s="26"/>
      <c r="C23" s="26"/>
      <c r="D23" s="26"/>
    </row>
    <row r="24" spans="1:6" x14ac:dyDescent="0.4">
      <c r="A24" s="26"/>
      <c r="B24" s="26"/>
      <c r="C24" s="26"/>
      <c r="D24" s="26"/>
    </row>
    <row r="25" spans="1:6" x14ac:dyDescent="0.4">
      <c r="A25" s="26"/>
      <c r="B25" s="26"/>
      <c r="C25" s="26"/>
      <c r="D25" s="26"/>
    </row>
    <row r="26" spans="1:6" x14ac:dyDescent="0.4">
      <c r="A26" s="26"/>
      <c r="B26" s="26"/>
      <c r="C26" s="26"/>
      <c r="D26" s="26"/>
    </row>
    <row r="27" spans="1:6" x14ac:dyDescent="0.4">
      <c r="A27" s="26"/>
      <c r="B27" s="26"/>
      <c r="C27" s="26"/>
      <c r="D27" s="26"/>
    </row>
    <row r="28" spans="1:6" x14ac:dyDescent="0.4">
      <c r="A28" s="26"/>
      <c r="B28" s="26"/>
      <c r="C28" s="26"/>
      <c r="D28" s="26"/>
    </row>
    <row r="29" spans="1:6" x14ac:dyDescent="0.4">
      <c r="A29" s="26"/>
      <c r="B29" s="26"/>
      <c r="C29" s="26"/>
      <c r="D29" s="26"/>
    </row>
    <row r="30" spans="1:6" x14ac:dyDescent="0.4">
      <c r="A30" s="26"/>
      <c r="B30" s="26"/>
      <c r="C30" s="26"/>
      <c r="D30" s="26"/>
    </row>
    <row r="31" spans="1:6" x14ac:dyDescent="0.4">
      <c r="A31" s="26"/>
      <c r="B31" s="26"/>
      <c r="C31" s="26"/>
      <c r="D31" s="26"/>
    </row>
    <row r="32" spans="1:6" x14ac:dyDescent="0.4">
      <c r="A32" s="26"/>
      <c r="B32" s="26"/>
      <c r="C32" s="26"/>
      <c r="D32" s="26"/>
    </row>
    <row r="33" spans="1:4" x14ac:dyDescent="0.4">
      <c r="A33" s="26"/>
      <c r="B33" s="26"/>
      <c r="C33" s="26"/>
      <c r="D33" s="26"/>
    </row>
    <row r="34" spans="1:4" x14ac:dyDescent="0.4">
      <c r="A34" s="26"/>
      <c r="B34" s="26"/>
      <c r="C34" s="26"/>
      <c r="D34" s="26"/>
    </row>
  </sheetData>
  <scenarios current="3" show="3" sqref="B17:F17">
    <scenario name="Current" locked="1" count="15" user="Your Name" comment="Created by Your Name on 11/11/2018">
      <inputCells r="B6" val="119.99" numFmtId="44"/>
      <inputCells r="C6" val="129.99" numFmtId="44"/>
      <inputCells r="D6" val="139.99" numFmtId="44"/>
      <inputCells r="E6" val="145.95" numFmtId="44"/>
      <inputCells r="F6" val="135.95" numFmtId="44"/>
      <inputCells r="B11" val="265000" numFmtId="44"/>
      <inputCells r="C11" val="270000" numFmtId="44"/>
      <inputCells r="D11" val="279000" numFmtId="44"/>
      <inputCells r="E11" val="282000" numFmtId="44"/>
      <inputCells r="F11" val="280000" numFmtId="44"/>
      <inputCells r="B12" val="95" numFmtId="44"/>
      <inputCells r="C12" val="105" numFmtId="44"/>
      <inputCells r="D12" val="110" numFmtId="44"/>
      <inputCells r="E12" val="115" numFmtId="44"/>
      <inputCells r="F12" val="102" numFmtId="44"/>
    </scenario>
    <scenario name="Raise Prices" locked="1" count="15" user="Your Name" comment="Created by Your Name on 11/11/2018">
      <inputCells r="B6" val="129.99" numFmtId="44"/>
      <inputCells r="C6" val="139.99" numFmtId="44"/>
      <inputCells r="D6" val="149.99" numFmtId="44"/>
      <inputCells r="E6" val="155.95" numFmtId="44"/>
      <inputCells r="F6" val="145.95" numFmtId="44"/>
      <inputCells r="B11" val="265000" numFmtId="44"/>
      <inputCells r="C11" val="270000" numFmtId="44"/>
      <inputCells r="D11" val="279000" numFmtId="44"/>
      <inputCells r="E11" val="282000" numFmtId="44"/>
      <inputCells r="F11" val="280000" numFmtId="44"/>
      <inputCells r="B12" val="95" numFmtId="44"/>
      <inputCells r="C12" val="105" numFmtId="44"/>
      <inputCells r="D12" val="110" numFmtId="44"/>
      <inputCells r="E12" val="115" numFmtId="44"/>
      <inputCells r="F12" val="102" numFmtId="44"/>
    </scenario>
    <scenario name="Reduced Cost" locked="1" count="15" user="Marita Ebrilian" comment="Created by Marita Ebrilian on 4/22/2020">
      <inputCells r="B6" val="114.99" numFmtId="44"/>
      <inputCells r="C6" val="124.99" numFmtId="44"/>
      <inputCells r="D6" val="134.99" numFmtId="44"/>
      <inputCells r="E6" val="140.95" numFmtId="44"/>
      <inputCells r="F6" val="130.95" numFmtId="44"/>
      <inputCells r="B11" val="265000" numFmtId="44"/>
      <inputCells r="C11" val="270000" numFmtId="44"/>
      <inputCells r="D11" val="279000" numFmtId="44"/>
      <inputCells r="E11" val="282000" numFmtId="44"/>
      <inputCells r="F11" val="280000" numFmtId="44"/>
      <inputCells r="B12" val="95" numFmtId="44"/>
      <inputCells r="C12" val="105" numFmtId="44"/>
      <inputCells r="D12" val="110" numFmtId="44"/>
      <inputCells r="E12" val="115" numFmtId="44"/>
      <inputCells r="F12" val="102" numFmtId="44"/>
    </scenario>
    <scenario name="Reduced Costs" locked="1" count="15" user="Marita Ebrilian" comment="Created by Marita Ebrilian on 4/24/2020_x000a_Modified by Marita Ebrilian on 4/24/2020">
      <inputCells r="B6" val="119.99" numFmtId="44"/>
      <inputCells r="C6" val="129.99" numFmtId="44"/>
      <inputCells r="D6" val="139.99" numFmtId="44"/>
      <inputCells r="E6" val="145.95" numFmtId="44"/>
      <inputCells r="F6" val="135.95" numFmtId="44"/>
      <inputCells r="B11" val="265000" numFmtId="44"/>
      <inputCells r="C11" val="270000" numFmtId="44"/>
      <inputCells r="D11" val="279000" numFmtId="44"/>
      <inputCells r="E11" val="282000" numFmtId="44"/>
      <inputCells r="F11" val="280000" numFmtId="44"/>
      <inputCells r="B12" val="95" numFmtId="44"/>
      <inputCells r="C12" val="105" numFmtId="44"/>
      <inputCells r="D12" val="110" numFmtId="44"/>
      <inputCells r="E12" val="115" numFmtId="44"/>
      <inputCells r="F12" val="97" numFmtId="44"/>
    </scenario>
  </scenarios>
  <dataValidations count="1">
    <dataValidation allowBlank="1" error="pavI8MeUFtEyxX2I4tky7b7ad191-b54c-429b-85e6-65ac60023c4e" sqref="A1:F34" xr:uid="{00000000-0002-0000-0800-000000000000}"/>
  </dataValidation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13"/>
  <sheetViews>
    <sheetView tabSelected="1" zoomScaleNormal="100" workbookViewId="0">
      <selection activeCell="A1" sqref="A1"/>
    </sheetView>
  </sheetViews>
  <sheetFormatPr defaultColWidth="8" defaultRowHeight="18" x14ac:dyDescent="0.2"/>
  <cols>
    <col min="1" max="1" width="13.125" style="128" customWidth="1"/>
    <col min="2" max="2" width="4.75" style="128" customWidth="1"/>
    <col min="3" max="3" width="87.625" style="128" customWidth="1"/>
    <col min="4" max="4" width="10.25" style="128" customWidth="1"/>
    <col min="5" max="5" width="3.75" style="128" customWidth="1"/>
    <col min="6" max="16384" width="8" style="129"/>
  </cols>
  <sheetData>
    <row r="1" spans="1:5" ht="9.9499999999999993" customHeight="1" x14ac:dyDescent="0.3">
      <c r="A1" s="130"/>
      <c r="B1" s="130"/>
      <c r="C1" s="130"/>
      <c r="D1" s="130"/>
      <c r="E1" s="130"/>
    </row>
    <row r="2" spans="1:5" ht="16.5" customHeight="1" x14ac:dyDescent="0.3">
      <c r="A2" s="130"/>
      <c r="B2" s="132" t="s">
        <v>231</v>
      </c>
      <c r="C2" s="132"/>
      <c r="D2" s="130"/>
      <c r="E2" s="130"/>
    </row>
    <row r="3" spans="1:5" ht="9.9499999999999993" customHeight="1" x14ac:dyDescent="0.3">
      <c r="A3" s="130"/>
      <c r="B3" s="130"/>
      <c r="C3" s="130"/>
      <c r="D3" s="130"/>
      <c r="E3" s="130"/>
    </row>
    <row r="4" spans="1:5" ht="34.5" customHeight="1" x14ac:dyDescent="0.3">
      <c r="A4" s="128"/>
      <c r="B4" s="131" t="s">
        <v>230</v>
      </c>
      <c r="C4" s="131"/>
      <c r="D4" s="128"/>
      <c r="E4" s="128"/>
    </row>
    <row r="5" spans="1:5" ht="18" customHeight="1" x14ac:dyDescent="0.3">
      <c r="A5" s="128"/>
      <c r="B5" s="133" t="s">
        <v>232</v>
      </c>
      <c r="C5" s="133"/>
      <c r="D5" s="134" t="s">
        <v>233</v>
      </c>
      <c r="E5" s="128"/>
    </row>
    <row r="6" spans="1:5" ht="24" customHeight="1" thickBot="1" x14ac:dyDescent="0.35">
      <c r="A6" s="135"/>
      <c r="B6" s="135"/>
      <c r="C6" s="135"/>
      <c r="D6" s="135"/>
      <c r="E6" s="135"/>
    </row>
    <row r="7" spans="1:5" ht="13.5" customHeight="1" thickTop="1" x14ac:dyDescent="0.2">
      <c r="A7" s="136"/>
      <c r="B7" s="136"/>
      <c r="C7" s="136"/>
      <c r="D7" s="136"/>
    </row>
    <row r="8" spans="1:5" ht="224" customHeight="1" x14ac:dyDescent="0.2">
      <c r="A8" s="137" t="s">
        <v>234</v>
      </c>
      <c r="B8" s="138" t="s">
        <v>235</v>
      </c>
      <c r="C8" s="138"/>
      <c r="D8" s="137" t="s">
        <v>236</v>
      </c>
    </row>
    <row r="9" spans="1:5" ht="16" customHeight="1" x14ac:dyDescent="0.2">
      <c r="A9" s="128"/>
      <c r="B9" s="128"/>
      <c r="C9" s="139" t="s">
        <v>237</v>
      </c>
      <c r="D9" s="128"/>
    </row>
    <row r="10" spans="1:5" ht="16" customHeight="1" x14ac:dyDescent="0.2">
      <c r="A10" s="128"/>
      <c r="B10" s="128"/>
      <c r="C10" s="139" t="s">
        <v>238</v>
      </c>
      <c r="D10" s="128"/>
    </row>
    <row r="11" spans="1:5" ht="16" customHeight="1" x14ac:dyDescent="0.2">
      <c r="A11" s="128"/>
      <c r="B11" s="128"/>
      <c r="C11" s="139" t="s">
        <v>239</v>
      </c>
      <c r="D11" s="128"/>
    </row>
    <row r="12" spans="1:5" ht="16" customHeight="1" x14ac:dyDescent="0.2">
      <c r="A12" s="128"/>
      <c r="B12" s="128"/>
      <c r="C12" s="139" t="s">
        <v>240</v>
      </c>
      <c r="D12" s="128"/>
    </row>
    <row r="13" spans="1:5" ht="16" customHeight="1" x14ac:dyDescent="0.2">
      <c r="A13" s="128"/>
      <c r="B13" s="128"/>
      <c r="C13" s="139" t="s">
        <v>241</v>
      </c>
      <c r="D13" s="128"/>
    </row>
    <row r="14" spans="1:5" ht="16" customHeight="1" x14ac:dyDescent="0.2">
      <c r="A14" s="128"/>
      <c r="B14" s="128"/>
      <c r="C14" s="139" t="s">
        <v>242</v>
      </c>
      <c r="D14" s="128"/>
    </row>
    <row r="15" spans="1:5" ht="128" customHeight="1" x14ac:dyDescent="0.2">
      <c r="A15" s="137" t="s">
        <v>243</v>
      </c>
      <c r="B15" s="138" t="s">
        <v>244</v>
      </c>
      <c r="C15" s="138"/>
      <c r="D15" s="137" t="s">
        <v>245</v>
      </c>
    </row>
    <row r="16" spans="1:5" ht="16" customHeight="1" x14ac:dyDescent="0.2">
      <c r="A16" s="128"/>
      <c r="B16" s="128"/>
      <c r="C16" s="139" t="s">
        <v>246</v>
      </c>
      <c r="D16" s="128"/>
    </row>
    <row r="17" spans="1:5" ht="16" customHeight="1" x14ac:dyDescent="0.2">
      <c r="A17" s="128"/>
      <c r="B17" s="128"/>
      <c r="C17" s="139" t="s">
        <v>247</v>
      </c>
      <c r="D17" s="128"/>
    </row>
    <row r="18" spans="1:5" ht="16" customHeight="1" x14ac:dyDescent="0.2">
      <c r="A18" s="128"/>
      <c r="B18" s="128"/>
      <c r="C18" s="139" t="s">
        <v>248</v>
      </c>
      <c r="D18" s="128"/>
    </row>
    <row r="19" spans="1:5" ht="192" customHeight="1" x14ac:dyDescent="0.2">
      <c r="A19" s="137" t="s">
        <v>249</v>
      </c>
      <c r="B19" s="138" t="s">
        <v>250</v>
      </c>
      <c r="C19" s="138"/>
      <c r="D19" s="137" t="s">
        <v>251</v>
      </c>
    </row>
    <row r="20" spans="1:5" ht="16" customHeight="1" x14ac:dyDescent="0.2">
      <c r="A20" s="128"/>
      <c r="B20" s="128"/>
      <c r="C20" s="139" t="s">
        <v>252</v>
      </c>
      <c r="D20" s="128"/>
    </row>
    <row r="21" spans="1:5" ht="16" customHeight="1" x14ac:dyDescent="0.2">
      <c r="A21" s="128"/>
      <c r="B21" s="128"/>
      <c r="C21" s="139" t="s">
        <v>253</v>
      </c>
      <c r="D21" s="128"/>
    </row>
    <row r="22" spans="1:5" ht="16" customHeight="1" x14ac:dyDescent="0.2">
      <c r="A22" s="128"/>
      <c r="B22" s="128"/>
      <c r="C22" s="139" t="s">
        <v>254</v>
      </c>
      <c r="D22" s="128"/>
    </row>
    <row r="23" spans="1:5" ht="16" customHeight="1" x14ac:dyDescent="0.2">
      <c r="A23" s="128"/>
      <c r="B23" s="128"/>
      <c r="C23" s="139" t="s">
        <v>255</v>
      </c>
      <c r="D23" s="128"/>
    </row>
    <row r="24" spans="1:5" ht="176" customHeight="1" x14ac:dyDescent="0.2">
      <c r="A24" s="137" t="s">
        <v>256</v>
      </c>
      <c r="B24" s="138" t="s">
        <v>257</v>
      </c>
      <c r="C24" s="138"/>
      <c r="D24" s="137" t="s">
        <v>258</v>
      </c>
    </row>
    <row r="25" spans="1:5" ht="16" customHeight="1" x14ac:dyDescent="0.2">
      <c r="A25" s="128"/>
      <c r="B25" s="128"/>
      <c r="C25" s="139" t="s">
        <v>259</v>
      </c>
      <c r="D25" s="128"/>
    </row>
    <row r="26" spans="1:5" ht="16" customHeight="1" x14ac:dyDescent="0.2">
      <c r="A26" s="128"/>
      <c r="B26" s="128"/>
      <c r="C26" s="140" t="s">
        <v>260</v>
      </c>
      <c r="D26" s="128"/>
    </row>
    <row r="27" spans="1:5" ht="16" customHeight="1" x14ac:dyDescent="0.2">
      <c r="A27" s="128"/>
      <c r="B27" s="128"/>
      <c r="C27" s="139" t="s">
        <v>261</v>
      </c>
      <c r="D27" s="128"/>
    </row>
    <row r="28" spans="1:5" ht="48" customHeight="1" x14ac:dyDescent="0.2">
      <c r="A28" s="128"/>
      <c r="B28" s="128"/>
      <c r="C28" s="140" t="s">
        <v>262</v>
      </c>
      <c r="D28" s="128"/>
    </row>
    <row r="29" spans="1:5" ht="16" customHeight="1" x14ac:dyDescent="0.2">
      <c r="A29" s="128"/>
      <c r="B29" s="128"/>
      <c r="C29" s="139" t="s">
        <v>263</v>
      </c>
      <c r="D29" s="128"/>
    </row>
    <row r="30" spans="1:5" ht="16" customHeight="1" x14ac:dyDescent="0.2">
      <c r="A30" s="128"/>
      <c r="B30" s="128"/>
      <c r="C30" s="140" t="s">
        <v>264</v>
      </c>
      <c r="D30" s="128"/>
    </row>
    <row r="31" spans="1:5" ht="176" customHeight="1" x14ac:dyDescent="0.2">
      <c r="A31" s="137" t="s">
        <v>265</v>
      </c>
      <c r="B31" s="138" t="s">
        <v>266</v>
      </c>
      <c r="C31" s="138"/>
      <c r="D31" s="137" t="s">
        <v>267</v>
      </c>
    </row>
    <row r="32" spans="1:5" ht="16" customHeight="1" x14ac:dyDescent="0.2">
      <c r="A32" s="128"/>
      <c r="B32" s="128"/>
      <c r="C32" s="139" t="s">
        <v>268</v>
      </c>
      <c r="D32" s="128"/>
    </row>
    <row r="33" spans="1:5" ht="16" customHeight="1" x14ac:dyDescent="0.2">
      <c r="A33" s="128"/>
      <c r="B33" s="128"/>
      <c r="C33" s="139" t="s">
        <v>269</v>
      </c>
      <c r="D33" s="128"/>
    </row>
    <row r="34" spans="1:5" ht="64" customHeight="1" x14ac:dyDescent="0.2">
      <c r="A34" s="137" t="s">
        <v>270</v>
      </c>
      <c r="B34" s="138" t="s">
        <v>271</v>
      </c>
      <c r="C34" s="138"/>
      <c r="D34" s="137" t="s">
        <v>272</v>
      </c>
    </row>
    <row r="35" spans="1:5" ht="16" customHeight="1" x14ac:dyDescent="0.2">
      <c r="A35" s="128"/>
      <c r="B35" s="128"/>
      <c r="C35" s="139" t="s">
        <v>273</v>
      </c>
      <c r="D35" s="128"/>
    </row>
    <row r="36" spans="1:5" ht="96" customHeight="1" x14ac:dyDescent="0.2">
      <c r="A36" s="137" t="s">
        <v>274</v>
      </c>
      <c r="B36" s="138" t="s">
        <v>275</v>
      </c>
      <c r="C36" s="138"/>
      <c r="D36" s="137" t="s">
        <v>276</v>
      </c>
    </row>
    <row r="37" spans="1:5" ht="16" customHeight="1" x14ac:dyDescent="0.2">
      <c r="A37" s="128"/>
      <c r="B37" s="128"/>
      <c r="C37" s="139" t="s">
        <v>277</v>
      </c>
      <c r="D37" s="128"/>
    </row>
    <row r="38" spans="1:5" ht="16" customHeight="1" x14ac:dyDescent="0.2">
      <c r="A38" s="128"/>
      <c r="B38" s="128"/>
      <c r="C38" s="139" t="s">
        <v>278</v>
      </c>
      <c r="D38" s="128"/>
    </row>
    <row r="39" spans="1:5" ht="64" customHeight="1" x14ac:dyDescent="0.2">
      <c r="A39" s="137" t="s">
        <v>279</v>
      </c>
      <c r="B39" s="138" t="s">
        <v>280</v>
      </c>
      <c r="C39" s="138"/>
      <c r="D39" s="137" t="s">
        <v>281</v>
      </c>
    </row>
    <row r="40" spans="1:5" ht="16" customHeight="1" x14ac:dyDescent="0.2">
      <c r="A40" s="128"/>
      <c r="B40" s="128"/>
      <c r="C40" s="139" t="s">
        <v>282</v>
      </c>
      <c r="D40" s="128"/>
    </row>
    <row r="41" spans="1:5" ht="144" customHeight="1" x14ac:dyDescent="0.2">
      <c r="A41" s="137" t="s">
        <v>283</v>
      </c>
      <c r="B41" s="138" t="s">
        <v>284</v>
      </c>
      <c r="C41" s="138"/>
      <c r="D41" s="137" t="s">
        <v>285</v>
      </c>
    </row>
    <row r="42" spans="1:5" ht="16" customHeight="1" x14ac:dyDescent="0.2">
      <c r="A42" s="128"/>
      <c r="B42" s="128"/>
      <c r="C42" s="139" t="s">
        <v>286</v>
      </c>
      <c r="D42" s="128"/>
    </row>
    <row r="43" spans="1:5" ht="16" customHeight="1" x14ac:dyDescent="0.2">
      <c r="A43" s="128"/>
      <c r="B43" s="128"/>
      <c r="C43" s="139" t="s">
        <v>287</v>
      </c>
      <c r="D43" s="128"/>
    </row>
    <row r="44" spans="1:5" ht="64" customHeight="1" x14ac:dyDescent="0.2">
      <c r="A44" s="137" t="s">
        <v>288</v>
      </c>
      <c r="B44" s="138" t="s">
        <v>289</v>
      </c>
      <c r="C44" s="138"/>
      <c r="D44" s="137" t="s">
        <v>290</v>
      </c>
    </row>
    <row r="45" spans="1:5" ht="16" customHeight="1" x14ac:dyDescent="0.2">
      <c r="A45" s="128"/>
      <c r="B45" s="128"/>
      <c r="C45" s="139" t="s">
        <v>291</v>
      </c>
      <c r="D45" s="128"/>
    </row>
    <row r="46" spans="1:5" ht="112" customHeight="1" x14ac:dyDescent="0.2">
      <c r="A46" s="137" t="s">
        <v>292</v>
      </c>
      <c r="B46" s="138" t="s">
        <v>293</v>
      </c>
      <c r="C46" s="138"/>
      <c r="D46" s="137" t="s">
        <v>294</v>
      </c>
    </row>
    <row r="47" spans="1:5" ht="16" customHeight="1" x14ac:dyDescent="0.2">
      <c r="A47" s="128"/>
      <c r="B47" s="128"/>
      <c r="C47" s="139" t="s">
        <v>295</v>
      </c>
      <c r="D47" s="128"/>
    </row>
    <row r="48" spans="1:5" ht="16" customHeight="1" x14ac:dyDescent="0.2">
      <c r="A48" s="128"/>
      <c r="B48" s="128"/>
      <c r="C48" s="139" t="s">
        <v>296</v>
      </c>
      <c r="D48" s="128"/>
    </row>
    <row r="49" spans="1:5" ht="64" customHeight="1" x14ac:dyDescent="0.2">
      <c r="A49" s="137" t="s">
        <v>297</v>
      </c>
      <c r="B49" s="138" t="s">
        <v>298</v>
      </c>
      <c r="C49" s="138"/>
      <c r="D49" s="137" t="s">
        <v>299</v>
      </c>
    </row>
    <row r="50" spans="1:5" ht="16" customHeight="1" x14ac:dyDescent="0.2">
      <c r="A50" s="128"/>
      <c r="B50" s="128"/>
      <c r="C50" s="139" t="s">
        <v>300</v>
      </c>
      <c r="D50" s="128"/>
    </row>
    <row r="51" spans="1:5" ht="16" customHeight="1" x14ac:dyDescent="0.2">
      <c r="A51" s="128"/>
      <c r="B51" s="128"/>
      <c r="C51" s="139" t="s">
        <v>301</v>
      </c>
      <c r="D51" s="128"/>
    </row>
    <row r="52" spans="1:5" ht="112" customHeight="1" x14ac:dyDescent="0.2">
      <c r="A52" s="137" t="s">
        <v>302</v>
      </c>
      <c r="B52" s="138" t="s">
        <v>303</v>
      </c>
      <c r="C52" s="138"/>
      <c r="D52" s="137" t="s">
        <v>304</v>
      </c>
    </row>
    <row r="53" spans="1:5" ht="16" customHeight="1" x14ac:dyDescent="0.2">
      <c r="A53" s="128"/>
      <c r="B53" s="128"/>
      <c r="C53" s="139" t="s">
        <v>305</v>
      </c>
      <c r="D53" s="128"/>
    </row>
    <row r="54" spans="1:5" ht="16" customHeight="1" x14ac:dyDescent="0.2">
      <c r="A54" s="128"/>
      <c r="B54" s="128"/>
      <c r="C54" s="140" t="s">
        <v>306</v>
      </c>
      <c r="D54" s="128"/>
    </row>
    <row r="55" spans="1:5" ht="16" customHeight="1" x14ac:dyDescent="0.2">
      <c r="A55" s="128"/>
      <c r="B55" s="128"/>
      <c r="C55" s="139" t="s">
        <v>307</v>
      </c>
      <c r="D55" s="128"/>
    </row>
    <row r="56" spans="1:5" ht="16" customHeight="1" x14ac:dyDescent="0.2">
      <c r="A56" s="128"/>
      <c r="B56" s="128"/>
      <c r="C56" s="140" t="s">
        <v>308</v>
      </c>
      <c r="D56" s="128"/>
    </row>
    <row r="57" spans="1:5" ht="16" customHeight="1" x14ac:dyDescent="0.2">
      <c r="A57" s="128"/>
      <c r="B57" s="128"/>
      <c r="C57" s="139" t="s">
        <v>309</v>
      </c>
      <c r="D57" s="128"/>
    </row>
    <row r="58" spans="1:5" ht="16" customHeight="1" x14ac:dyDescent="0.2">
      <c r="A58" s="128"/>
      <c r="B58" s="128"/>
      <c r="C58" s="140" t="s">
        <v>310</v>
      </c>
      <c r="D58" s="128"/>
    </row>
    <row r="59" spans="1:5" ht="16" customHeight="1" x14ac:dyDescent="0.2">
      <c r="A59" s="128"/>
      <c r="B59" s="128"/>
      <c r="C59" s="139" t="s">
        <v>311</v>
      </c>
      <c r="D59" s="128"/>
    </row>
    <row r="60" spans="1:5" ht="16" customHeight="1" x14ac:dyDescent="0.2">
      <c r="A60" s="128"/>
      <c r="B60" s="128"/>
      <c r="C60" s="140" t="s">
        <v>312</v>
      </c>
      <c r="D60" s="128"/>
    </row>
    <row r="61" spans="1:5" ht="16" customHeight="1" x14ac:dyDescent="0.2">
      <c r="A61" s="128"/>
      <c r="B61" s="128"/>
      <c r="C61" s="139" t="s">
        <v>313</v>
      </c>
      <c r="D61" s="128"/>
    </row>
    <row r="62" spans="1:5" ht="16" customHeight="1" x14ac:dyDescent="0.2">
      <c r="A62" s="128"/>
      <c r="B62" s="128"/>
      <c r="C62" s="140" t="s">
        <v>314</v>
      </c>
      <c r="D62" s="128"/>
    </row>
    <row r="63" spans="1:5" ht="128" customHeight="1" x14ac:dyDescent="0.2">
      <c r="A63" s="137" t="s">
        <v>315</v>
      </c>
      <c r="B63" s="138" t="s">
        <v>316</v>
      </c>
      <c r="C63" s="138"/>
      <c r="D63" s="137" t="s">
        <v>317</v>
      </c>
    </row>
    <row r="64" spans="1:5" ht="16" customHeight="1" x14ac:dyDescent="0.2">
      <c r="A64" s="128"/>
      <c r="B64" s="128"/>
      <c r="C64" s="139" t="s">
        <v>318</v>
      </c>
      <c r="D64" s="128"/>
    </row>
    <row r="65" spans="1:5" ht="32" customHeight="1" x14ac:dyDescent="0.2">
      <c r="A65" s="128"/>
      <c r="B65" s="128"/>
      <c r="C65" s="140" t="s">
        <v>319</v>
      </c>
      <c r="D65" s="128"/>
    </row>
    <row r="66" spans="1:5" ht="16" customHeight="1" x14ac:dyDescent="0.2">
      <c r="A66" s="128"/>
      <c r="B66" s="128"/>
      <c r="C66" s="139" t="s">
        <v>320</v>
      </c>
      <c r="D66" s="128"/>
    </row>
    <row r="67" spans="1:5" ht="48" customHeight="1" x14ac:dyDescent="0.2">
      <c r="A67" s="128"/>
      <c r="B67" s="128"/>
      <c r="C67" s="140" t="s">
        <v>321</v>
      </c>
      <c r="D67" s="128"/>
    </row>
    <row r="68" spans="1:5" ht="16" customHeight="1" x14ac:dyDescent="0.2">
      <c r="A68" s="128"/>
      <c r="B68" s="128"/>
      <c r="C68" s="139" t="s">
        <v>322</v>
      </c>
      <c r="D68" s="128"/>
    </row>
    <row r="69" spans="1:5" ht="32" customHeight="1" x14ac:dyDescent="0.2">
      <c r="A69" s="128"/>
      <c r="B69" s="128"/>
      <c r="C69" s="140" t="s">
        <v>323</v>
      </c>
      <c r="D69" s="128"/>
    </row>
    <row r="70" spans="1:5" ht="16" customHeight="1" x14ac:dyDescent="0.2">
      <c r="A70" s="128"/>
      <c r="B70" s="128"/>
      <c r="C70" s="139" t="s">
        <v>324</v>
      </c>
      <c r="D70" s="128"/>
    </row>
    <row r="71" spans="1:5" ht="16" customHeight="1" x14ac:dyDescent="0.2">
      <c r="A71" s="128"/>
      <c r="B71" s="128"/>
      <c r="C71" s="139" t="s">
        <v>325</v>
      </c>
      <c r="D71" s="128"/>
    </row>
    <row r="72" spans="1:5" ht="48" customHeight="1" x14ac:dyDescent="0.2">
      <c r="A72" s="137" t="s">
        <v>326</v>
      </c>
      <c r="B72" s="138" t="s">
        <v>327</v>
      </c>
      <c r="C72" s="138"/>
      <c r="D72" s="137" t="s">
        <v>328</v>
      </c>
    </row>
    <row r="73" spans="1:5" ht="16" customHeight="1" x14ac:dyDescent="0.2">
      <c r="A73" s="128"/>
      <c r="B73" s="128"/>
      <c r="C73" s="139" t="s">
        <v>329</v>
      </c>
      <c r="D73" s="128"/>
    </row>
    <row r="74" spans="1:5" ht="32" customHeight="1" x14ac:dyDescent="0.2">
      <c r="A74" s="128"/>
      <c r="B74" s="128"/>
      <c r="C74" s="140" t="s">
        <v>330</v>
      </c>
      <c r="D74" s="128"/>
    </row>
    <row r="75" spans="1:5" ht="16" customHeight="1" x14ac:dyDescent="0.2">
      <c r="A75" s="128"/>
      <c r="B75" s="128"/>
      <c r="C75" s="139" t="s">
        <v>331</v>
      </c>
      <c r="D75" s="128"/>
    </row>
    <row r="76" spans="1:5" ht="32" customHeight="1" x14ac:dyDescent="0.2">
      <c r="A76" s="128"/>
      <c r="B76" s="128"/>
      <c r="C76" s="140" t="s">
        <v>332</v>
      </c>
      <c r="D76" s="128"/>
    </row>
    <row r="77" spans="1:5" ht="64" customHeight="1" x14ac:dyDescent="0.2">
      <c r="A77" s="137" t="s">
        <v>333</v>
      </c>
      <c r="B77" s="138" t="s">
        <v>334</v>
      </c>
      <c r="C77" s="138"/>
      <c r="D77" s="137" t="s">
        <v>335</v>
      </c>
    </row>
    <row r="78" spans="1:5" ht="16" customHeight="1" x14ac:dyDescent="0.2">
      <c r="A78" s="128"/>
      <c r="B78" s="128"/>
      <c r="C78" s="139" t="s">
        <v>336</v>
      </c>
      <c r="D78" s="128"/>
    </row>
    <row r="79" spans="1:5" ht="16" customHeight="1" x14ac:dyDescent="0.2">
      <c r="A79" s="128"/>
      <c r="B79" s="128"/>
      <c r="C79" s="140" t="s">
        <v>337</v>
      </c>
      <c r="D79" s="128"/>
    </row>
    <row r="80" spans="1:5" ht="16" customHeight="1" x14ac:dyDescent="0.2">
      <c r="A80" s="128"/>
      <c r="B80" s="128"/>
      <c r="C80" s="139" t="s">
        <v>338</v>
      </c>
      <c r="D80" s="128"/>
    </row>
    <row r="81" spans="1:5" ht="16" customHeight="1" x14ac:dyDescent="0.2">
      <c r="A81" s="128"/>
      <c r="B81" s="128"/>
      <c r="C81" s="140" t="s">
        <v>339</v>
      </c>
      <c r="D81" s="128"/>
    </row>
    <row r="82" spans="1:5" ht="64" customHeight="1" x14ac:dyDescent="0.2">
      <c r="A82" s="137" t="s">
        <v>340</v>
      </c>
      <c r="B82" s="138" t="s">
        <v>341</v>
      </c>
      <c r="C82" s="138"/>
      <c r="D82" s="137" t="s">
        <v>342</v>
      </c>
    </row>
    <row r="83" spans="1:5" ht="16" customHeight="1" x14ac:dyDescent="0.2">
      <c r="A83" s="128"/>
      <c r="B83" s="128"/>
      <c r="C83" s="139" t="s">
        <v>343</v>
      </c>
      <c r="D83" s="128"/>
    </row>
    <row r="84" spans="1:5" ht="16" customHeight="1" x14ac:dyDescent="0.2">
      <c r="A84" s="128"/>
      <c r="B84" s="128"/>
      <c r="C84" s="139" t="s">
        <v>344</v>
      </c>
      <c r="D84" s="128"/>
    </row>
    <row r="85" spans="1:5" ht="32" customHeight="1" x14ac:dyDescent="0.2">
      <c r="A85" s="128"/>
      <c r="B85" s="128"/>
      <c r="C85" s="140" t="s">
        <v>345</v>
      </c>
      <c r="D85" s="128"/>
    </row>
    <row r="86" spans="1:5" ht="96" customHeight="1" x14ac:dyDescent="0.2">
      <c r="A86" s="137" t="s">
        <v>346</v>
      </c>
      <c r="B86" s="138" t="s">
        <v>347</v>
      </c>
      <c r="C86" s="138"/>
      <c r="D86" s="137" t="s">
        <v>348</v>
      </c>
    </row>
    <row r="87" spans="1:5" ht="16" customHeight="1" x14ac:dyDescent="0.2">
      <c r="A87" s="128"/>
      <c r="B87" s="128"/>
      <c r="C87" s="139" t="s">
        <v>349</v>
      </c>
      <c r="D87" s="128"/>
    </row>
    <row r="88" spans="1:5" ht="128" customHeight="1" x14ac:dyDescent="0.2">
      <c r="A88" s="137" t="s">
        <v>350</v>
      </c>
      <c r="B88" s="138" t="s">
        <v>351</v>
      </c>
      <c r="C88" s="138"/>
      <c r="D88" s="137" t="s">
        <v>352</v>
      </c>
    </row>
    <row r="89" spans="1:5" ht="16" customHeight="1" x14ac:dyDescent="0.2">
      <c r="A89" s="128"/>
      <c r="B89" s="128"/>
      <c r="C89" s="139" t="s">
        <v>353</v>
      </c>
      <c r="D89" s="128"/>
    </row>
    <row r="90" spans="1:5" ht="256" customHeight="1" x14ac:dyDescent="0.2">
      <c r="A90" s="137" t="s">
        <v>354</v>
      </c>
      <c r="B90" s="138" t="s">
        <v>355</v>
      </c>
      <c r="C90" s="138"/>
      <c r="D90" s="137" t="s">
        <v>356</v>
      </c>
    </row>
    <row r="91" spans="1:5" ht="16" customHeight="1" x14ac:dyDescent="0.2">
      <c r="A91" s="128"/>
      <c r="B91" s="128"/>
      <c r="C91" s="139" t="s">
        <v>357</v>
      </c>
      <c r="D91" s="128"/>
    </row>
    <row r="92" spans="1:5" ht="16" customHeight="1" x14ac:dyDescent="0.2">
      <c r="A92" s="128"/>
      <c r="B92" s="128"/>
      <c r="C92" s="140" t="s">
        <v>358</v>
      </c>
      <c r="D92" s="128"/>
    </row>
    <row r="93" spans="1:5" ht="16" customHeight="1" x14ac:dyDescent="0.2">
      <c r="A93" s="128"/>
      <c r="B93" s="128"/>
      <c r="C93" s="139" t="s">
        <v>359</v>
      </c>
      <c r="D93" s="128"/>
    </row>
    <row r="94" spans="1:5" ht="16" customHeight="1" x14ac:dyDescent="0.2">
      <c r="A94" s="128"/>
      <c r="B94" s="128"/>
      <c r="C94" s="139" t="s">
        <v>360</v>
      </c>
      <c r="D94" s="128"/>
    </row>
    <row r="95" spans="1:5" ht="16" customHeight="1" x14ac:dyDescent="0.2">
      <c r="A95" s="128"/>
      <c r="B95" s="128"/>
      <c r="C95" s="139" t="s">
        <v>361</v>
      </c>
      <c r="D95" s="128"/>
    </row>
    <row r="96" spans="1:5" ht="16" customHeight="1" x14ac:dyDescent="0.2">
      <c r="A96" s="128"/>
      <c r="B96" s="128"/>
      <c r="C96" s="139" t="s">
        <v>362</v>
      </c>
      <c r="D96" s="128"/>
    </row>
    <row r="97" spans="1:5" ht="16" customHeight="1" x14ac:dyDescent="0.2">
      <c r="A97" s="128"/>
      <c r="B97" s="128"/>
      <c r="C97" s="139" t="s">
        <v>363</v>
      </c>
      <c r="D97" s="128"/>
    </row>
    <row r="98" spans="1:5" ht="16" customHeight="1" x14ac:dyDescent="0.2">
      <c r="A98" s="128"/>
      <c r="B98" s="128"/>
      <c r="C98" s="139" t="s">
        <v>364</v>
      </c>
      <c r="D98" s="128"/>
    </row>
    <row r="99" spans="1:5" ht="16" customHeight="1" x14ac:dyDescent="0.2">
      <c r="A99" s="128"/>
      <c r="B99" s="128"/>
      <c r="C99" s="140" t="s">
        <v>365</v>
      </c>
      <c r="D99" s="128"/>
    </row>
    <row r="100" spans="1:5" ht="16" customHeight="1" x14ac:dyDescent="0.2">
      <c r="A100" s="128"/>
      <c r="B100" s="128"/>
      <c r="C100" s="139" t="s">
        <v>366</v>
      </c>
      <c r="D100" s="128"/>
    </row>
    <row r="101" spans="1:5" ht="16" customHeight="1" x14ac:dyDescent="0.2">
      <c r="A101" s="128"/>
      <c r="B101" s="128"/>
      <c r="C101" s="140" t="s">
        <v>367</v>
      </c>
      <c r="D101" s="128"/>
    </row>
    <row r="102" spans="1:5" ht="16" customHeight="1" x14ac:dyDescent="0.2">
      <c r="A102" s="137" t="s">
        <v>368</v>
      </c>
      <c r="B102" s="138" t="s">
        <v>369</v>
      </c>
      <c r="C102" s="138"/>
      <c r="D102" s="137" t="s">
        <v>370</v>
      </c>
    </row>
    <row r="103" spans="1:5" ht="16" customHeight="1" x14ac:dyDescent="0.2">
      <c r="A103" s="128"/>
      <c r="B103" s="128"/>
      <c r="C103" s="139" t="s">
        <v>371</v>
      </c>
      <c r="D103" s="128"/>
    </row>
    <row r="104" spans="1:5" ht="16" customHeight="1" x14ac:dyDescent="0.2">
      <c r="A104" s="128"/>
      <c r="B104" s="128"/>
      <c r="C104" s="140" t="s">
        <v>372</v>
      </c>
      <c r="D104" s="128"/>
    </row>
    <row r="105" spans="1:5" ht="192" customHeight="1" x14ac:dyDescent="0.2">
      <c r="A105" s="137" t="s">
        <v>373</v>
      </c>
      <c r="B105" s="138" t="s">
        <v>374</v>
      </c>
      <c r="C105" s="138"/>
      <c r="D105" s="137" t="s">
        <v>375</v>
      </c>
    </row>
    <row r="106" spans="1:5" ht="16" customHeight="1" x14ac:dyDescent="0.2">
      <c r="A106" s="128"/>
      <c r="B106" s="128"/>
      <c r="C106" s="139" t="s">
        <v>376</v>
      </c>
      <c r="D106" s="128"/>
    </row>
    <row r="107" spans="1:5" ht="32" customHeight="1" x14ac:dyDescent="0.2">
      <c r="A107" s="128"/>
      <c r="B107" s="128"/>
      <c r="C107" s="140" t="s">
        <v>377</v>
      </c>
      <c r="D107" s="128"/>
    </row>
    <row r="108" spans="1:5" ht="16" customHeight="1" x14ac:dyDescent="0.2">
      <c r="A108" s="128"/>
      <c r="B108" s="128"/>
      <c r="C108" s="139" t="s">
        <v>378</v>
      </c>
      <c r="D108" s="128"/>
    </row>
    <row r="109" spans="1:5" ht="32" customHeight="1" x14ac:dyDescent="0.2">
      <c r="A109" s="128"/>
      <c r="B109" s="128"/>
      <c r="C109" s="140" t="s">
        <v>379</v>
      </c>
      <c r="D109" s="128"/>
    </row>
    <row r="110" spans="1:5" ht="128" customHeight="1" x14ac:dyDescent="0.2">
      <c r="A110" s="137" t="s">
        <v>380</v>
      </c>
      <c r="B110" s="138" t="s">
        <v>381</v>
      </c>
      <c r="C110" s="138"/>
      <c r="D110" s="137" t="s">
        <v>382</v>
      </c>
    </row>
    <row r="111" spans="1:5" ht="16" customHeight="1" x14ac:dyDescent="0.2">
      <c r="A111" s="128"/>
      <c r="B111" s="128"/>
      <c r="C111" s="139" t="s">
        <v>383</v>
      </c>
      <c r="D111" s="128"/>
    </row>
    <row r="112" spans="1:5" ht="16" customHeight="1" x14ac:dyDescent="0.2">
      <c r="A112" s="128"/>
      <c r="B112" s="128"/>
      <c r="C112" s="139" t="s">
        <v>384</v>
      </c>
      <c r="D112" s="128"/>
    </row>
    <row r="113" spans="1:5" ht="16" customHeight="1" x14ac:dyDescent="0.2">
      <c r="A113" s="128"/>
      <c r="B113" s="128"/>
      <c r="C113" s="140" t="s">
        <v>385</v>
      </c>
      <c r="D113" s="128"/>
    </row>
    <row r="114" spans="1:5" ht="16" customHeight="1" x14ac:dyDescent="0.2">
      <c r="A114" s="128"/>
      <c r="B114" s="128"/>
      <c r="C114" s="139" t="s">
        <v>386</v>
      </c>
      <c r="D114" s="128"/>
    </row>
  </sheetData>
  <mergeCells count="28">
    <mergeCell ref="B2:C2"/>
    <mergeCell ref="B3:C3"/>
    <mergeCell ref="B4:C4"/>
    <mergeCell ref="B5:C5"/>
    <mergeCell ref="A7:D7"/>
    <mergeCell ref="B8:C8"/>
    <mergeCell ref="B15:C15"/>
    <mergeCell ref="B19:C19"/>
    <mergeCell ref="B24:C24"/>
    <mergeCell ref="B31:C31"/>
    <mergeCell ref="B34:C34"/>
    <mergeCell ref="B36:C36"/>
    <mergeCell ref="B39:C39"/>
    <mergeCell ref="B41:C41"/>
    <mergeCell ref="B44:C44"/>
    <mergeCell ref="B46:C46"/>
    <mergeCell ref="B49:C49"/>
    <mergeCell ref="B52:C52"/>
    <mergeCell ref="B63:C63"/>
    <mergeCell ref="B72:C72"/>
    <mergeCell ref="B77:C77"/>
    <mergeCell ref="B82:C82"/>
    <mergeCell ref="B86:C86"/>
    <mergeCell ref="B88:C88"/>
    <mergeCell ref="B90:C90"/>
    <mergeCell ref="B102:C102"/>
    <mergeCell ref="B105:C105"/>
    <mergeCell ref="B110:C110"/>
  </mergeCells>
  <pageMargins left="0.5" right="0.5" top="0.5" bottom="0.5" header="0" footer="0"/>
  <ignoredErrors>
    <ignoredError sqref="A8" numberStoredAsText="1"/>
    <ignoredError sqref="A15" numberStoredAsText="1"/>
    <ignoredError sqref="A19" numberStoredAsText="1"/>
    <ignoredError sqref="A24" numberStoredAsText="1"/>
    <ignoredError sqref="A31" numberStoredAsText="1"/>
    <ignoredError sqref="A34" numberStoredAsText="1"/>
    <ignoredError sqref="A36" numberStoredAsText="1"/>
    <ignoredError sqref="A39" numberStoredAsText="1"/>
    <ignoredError sqref="A41" numberStoredAsText="1"/>
    <ignoredError sqref="A44" numberStoredAsText="1"/>
    <ignoredError sqref="A46" numberStoredAsText="1"/>
    <ignoredError sqref="A49" numberStoredAsText="1"/>
    <ignoredError sqref="A52" numberStoredAsText="1"/>
    <ignoredError sqref="A63" numberStoredAsText="1"/>
    <ignoredError sqref="A72" numberStoredAsText="1"/>
    <ignoredError sqref="A77" numberStoredAsText="1"/>
    <ignoredError sqref="A82" numberStoredAsText="1"/>
    <ignoredError sqref="A86" numberStoredAsText="1"/>
    <ignoredError sqref="A88" numberStoredAsText="1"/>
    <ignoredError sqref="A90" numberStoredAsText="1"/>
    <ignoredError sqref="A102" numberStoredAsText="1"/>
    <ignoredError sqref="A105" numberStoredAsText="1"/>
    <ignoredError sqref="A110" numberStoredAsText="1"/>
  </ignoredError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GradingEngineProps xmlns="http://tempuri.org/temp">
  <UserID>{7b7ad191-b54c-429b-85e6-65ac60023c4e}</UserID>
  <AssignmentID>{7b7ad191-b54c-429b-85e6-65ac60023c4e}</AssignmentID>
</GradingEngineProps>
</file>

<file path=customXml/itemProps1.xml><?xml version="1.0" encoding="utf-8"?>
<ds:datastoreItem xmlns:ds="http://schemas.openxmlformats.org/officeDocument/2006/customXml" ds:itemID="{A0C536C9-DB88-4BC6-80EA-63075B5D750E}">
  <ds:schemaRefs>
    <ds:schemaRef ds:uri="http://tempuri.org/tem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13</vt:i4>
      </vt:variant>
      <vt:variant>
        <vt:lpstr>Named Ranges</vt:lpstr>
      </vt:variant>
      <vt:variant>
        <vt:i4>33</vt:i4>
      </vt:variant>
    </vt:vector>
  </HeadingPairs>
  <TitlesOfParts>
    <vt:vector size="46" baseType="lpstr">
      <vt:lpstr>Documentation</vt:lpstr>
      <vt:lpstr>U.S.</vt:lpstr>
      <vt:lpstr>Canada</vt:lpstr>
      <vt:lpstr>Mexico</vt:lpstr>
      <vt:lpstr>All Locations</vt:lpstr>
      <vt:lpstr>January Pivot</vt:lpstr>
      <vt:lpstr>Current Sales</vt:lpstr>
      <vt:lpstr>Sales Projections</vt:lpstr>
      <vt:lpstr>Answer Report 1</vt:lpstr>
      <vt:lpstr>Suppliers</vt:lpstr>
      <vt:lpstr>Scenario Summary</vt:lpstr>
      <vt:lpstr>Scenario PivotTable</vt:lpstr>
      <vt:lpstr>Product Mix</vt:lpstr>
      <vt:lpstr>Mini_Total</vt:lpstr>
      <vt:lpstr>Mini1_Fixed_Costs</vt:lpstr>
      <vt:lpstr>Mini1_Price</vt:lpstr>
      <vt:lpstr>Mini1_Profit</vt:lpstr>
      <vt:lpstr>Mini1_Sales</vt:lpstr>
      <vt:lpstr>Mini1_Units_Sold</vt:lpstr>
      <vt:lpstr>Mini1_Variable_Cost</vt:lpstr>
      <vt:lpstr>Mini2_Fixed_Costs</vt:lpstr>
      <vt:lpstr>Mini2_Price</vt:lpstr>
      <vt:lpstr>Mini2_Profit</vt:lpstr>
      <vt:lpstr>Mini2_Sales</vt:lpstr>
      <vt:lpstr>Mini2_Units_Sold</vt:lpstr>
      <vt:lpstr>Mini2_Variable_Cost</vt:lpstr>
      <vt:lpstr>Voice_Activated_Total</vt:lpstr>
      <vt:lpstr>VoiceXP_Fixed_Costs</vt:lpstr>
      <vt:lpstr>VoiceXP_Price</vt:lpstr>
      <vt:lpstr>VoiceXP_Profit</vt:lpstr>
      <vt:lpstr>VoiceXP_Sales</vt:lpstr>
      <vt:lpstr>VoiceXP_Units_Sold</vt:lpstr>
      <vt:lpstr>VoiceXP_Variable_Cost</vt:lpstr>
      <vt:lpstr>VoiceXP10_Fixed_Costs</vt:lpstr>
      <vt:lpstr>VoiceXP10_Price</vt:lpstr>
      <vt:lpstr>VoiceXP10_Profit</vt:lpstr>
      <vt:lpstr>VoiceXP10_Sales</vt:lpstr>
      <vt:lpstr>VoiceXP10_Units_Sold</vt:lpstr>
      <vt:lpstr>VoiceXP10_Variable_Cost</vt:lpstr>
      <vt:lpstr>Waterproof_Fixed_Costs</vt:lpstr>
      <vt:lpstr>Waterproof_Price</vt:lpstr>
      <vt:lpstr>Waterproof_Profit</vt:lpstr>
      <vt:lpstr>Waterproof_Sales</vt:lpstr>
      <vt:lpstr>Waterproof_Total</vt:lpstr>
      <vt:lpstr>Waterproof_Units_Sold</vt:lpstr>
      <vt:lpstr>Waterproof_Variable_Cost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Your Name</dc:creator>
  <cp:keywords>© 2020 Cengage Learning.</cp:keywords>
  <cp:lastModifiedBy>Marita Ebrilian</cp:lastModifiedBy>
  <dcterms:created xsi:type="dcterms:W3CDTF">2018-11-11T17:55:56Z</dcterms:created>
  <dcterms:modified xsi:type="dcterms:W3CDTF">2020-04-24T08:33:21Z</dcterms:modified>
</cp:coreProperties>
</file>