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19680" windowHeight="4440" activeTab="1"/>
  </bookViews>
  <sheets>
    <sheet name="Documentation" sheetId="4" r:id="rId1"/>
    <sheet name="Call Center Log" sheetId="1" r:id="rId2"/>
    <sheet name="Support Calculator" sheetId="7" r:id="rId3"/>
    <sheet name="Staffing Calculator" sheetId="3" r:id="rId4"/>
    <sheet name="Formulas and Key Terms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6" i="3" l="1"/>
  <c r="B25" i="3"/>
  <c r="B24" i="3"/>
  <c r="B20" i="3"/>
  <c r="B15" i="3"/>
  <c r="B10" i="3"/>
  <c r="B9" i="3"/>
  <c r="B10" i="7"/>
  <c r="B13" i="7" s="1"/>
  <c r="B14" i="7" s="1"/>
  <c r="B15" i="7" s="1"/>
  <c r="B30" i="1"/>
  <c r="B29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B6" i="1"/>
  <c r="B7" i="1" s="1"/>
  <c r="B25" i="1" s="1"/>
  <c r="B4" i="4"/>
  <c r="B24" i="1"/>
  <c r="B23" i="1"/>
  <c r="B22" i="1"/>
  <c r="B21" i="1"/>
  <c r="B20" i="1"/>
  <c r="B19" i="1"/>
  <c r="B16" i="1"/>
  <c r="B15" i="1"/>
  <c r="B14" i="1"/>
  <c r="B13" i="1"/>
  <c r="B12" i="1"/>
  <c r="B8" i="1"/>
  <c r="B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" i="1"/>
  <c r="B9" i="1" l="1"/>
  <c r="E6" i="7"/>
  <c r="E7" i="7" l="1"/>
  <c r="F6" i="7" a="1"/>
  <c r="F6" i="7" l="1"/>
  <c r="E8" i="7"/>
  <c r="F7" i="7" a="1"/>
  <c r="F7" i="7" l="1"/>
  <c r="E9" i="7"/>
  <c r="H6" i="7"/>
  <c r="G6" i="7"/>
  <c r="F8" i="7" a="1"/>
  <c r="F8" i="7" l="1"/>
  <c r="H7" i="7"/>
  <c r="G7" i="7"/>
  <c r="E10" i="7"/>
  <c r="F9" i="7" a="1"/>
  <c r="F9" i="7" l="1"/>
  <c r="E11" i="7"/>
  <c r="G8" i="7"/>
  <c r="H8" i="7"/>
  <c r="F10" i="7" a="1"/>
  <c r="F10" i="7" l="1"/>
  <c r="E12" i="7"/>
  <c r="H9" i="7"/>
  <c r="G9" i="7"/>
  <c r="F11" i="7" a="1"/>
  <c r="F11" i="7" l="1"/>
  <c r="E13" i="7"/>
  <c r="H10" i="7"/>
  <c r="G10" i="7"/>
  <c r="F12" i="7" a="1"/>
  <c r="F12" i="7" l="1"/>
  <c r="G11" i="7"/>
  <c r="H11" i="7"/>
  <c r="E14" i="7"/>
  <c r="F13" i="7" a="1"/>
  <c r="F13" i="7" l="1"/>
  <c r="H12" i="7"/>
  <c r="G12" i="7"/>
  <c r="E15" i="7"/>
  <c r="F14" i="7" a="1"/>
  <c r="F14" i="7" l="1"/>
  <c r="H13" i="7"/>
  <c r="G13" i="7"/>
  <c r="E16" i="7"/>
  <c r="F15" i="7" a="1"/>
  <c r="F15" i="7" l="1"/>
  <c r="H14" i="7"/>
  <c r="G14" i="7"/>
  <c r="E17" i="7"/>
  <c r="F16" i="7" a="1"/>
  <c r="F16" i="7" l="1"/>
  <c r="G15" i="7"/>
  <c r="H15" i="7"/>
  <c r="E18" i="7"/>
  <c r="F17" i="7" a="1"/>
  <c r="F17" i="7" l="1"/>
  <c r="E19" i="7"/>
  <c r="H16" i="7"/>
  <c r="G16" i="7"/>
  <c r="F18" i="7" a="1"/>
  <c r="F18" i="7" l="1"/>
  <c r="E20" i="7"/>
  <c r="H17" i="7"/>
  <c r="B21" i="7" s="1"/>
  <c r="G17" i="7"/>
  <c r="B19" i="7" s="1"/>
  <c r="B20" i="7" s="1"/>
  <c r="F19" i="7" a="1"/>
  <c r="F19" i="7" l="1"/>
  <c r="E21" i="7"/>
  <c r="H18" i="7"/>
  <c r="G18" i="7"/>
  <c r="F20" i="7" a="1"/>
  <c r="F20" i="7" l="1"/>
  <c r="E22" i="7"/>
  <c r="H19" i="7"/>
  <c r="G19" i="7"/>
  <c r="F21" i="7" a="1"/>
  <c r="F21" i="7" l="1"/>
  <c r="E23" i="7"/>
  <c r="H20" i="7"/>
  <c r="G20" i="7"/>
  <c r="F22" i="7" a="1"/>
  <c r="F22" i="7" l="1"/>
  <c r="E24" i="7"/>
  <c r="G21" i="7"/>
  <c r="H21" i="7"/>
  <c r="F23" i="7" a="1"/>
  <c r="F23" i="7" l="1"/>
  <c r="E25" i="7"/>
  <c r="H22" i="7"/>
  <c r="G22" i="7"/>
  <c r="F24" i="7" a="1"/>
  <c r="F24" i="7" l="1"/>
  <c r="E26" i="7"/>
  <c r="H23" i="7"/>
  <c r="G23" i="7"/>
  <c r="F25" i="7" a="1"/>
  <c r="F25" i="7" l="1"/>
  <c r="E27" i="7"/>
  <c r="H24" i="7"/>
  <c r="G24" i="7"/>
  <c r="F26" i="7" a="1"/>
  <c r="F26" i="7" l="1"/>
  <c r="E28" i="7"/>
  <c r="H25" i="7"/>
  <c r="G25" i="7"/>
  <c r="F27" i="7" a="1"/>
  <c r="F27" i="7" l="1"/>
  <c r="E29" i="7"/>
  <c r="H26" i="7"/>
  <c r="G26" i="7"/>
  <c r="F28" i="7" a="1"/>
  <c r="F28" i="7" l="1"/>
  <c r="E30" i="7"/>
  <c r="G27" i="7"/>
  <c r="H27" i="7"/>
  <c r="F29" i="7" a="1"/>
  <c r="F29" i="7" l="1"/>
  <c r="E31" i="7"/>
  <c r="H28" i="7"/>
  <c r="G28" i="7"/>
  <c r="F30" i="7" a="1"/>
  <c r="F30" i="7" l="1"/>
  <c r="E32" i="7"/>
  <c r="G29" i="7"/>
  <c r="H29" i="7"/>
  <c r="F32" i="7" a="1"/>
  <c r="F31" i="7" a="1"/>
  <c r="F32" i="7" l="1"/>
  <c r="F31" i="7"/>
  <c r="H30" i="7"/>
  <c r="G30" i="7"/>
  <c r="H31" i="7" l="1"/>
  <c r="G31" i="7"/>
  <c r="H32" i="7"/>
  <c r="B18" i="7" s="1"/>
  <c r="G32" i="7"/>
</calcChain>
</file>

<file path=xl/sharedStrings.xml><?xml version="1.0" encoding="utf-8"?>
<sst xmlns="http://schemas.openxmlformats.org/spreadsheetml/2006/main" count="706" uniqueCount="666">
  <si>
    <t>Hold Times</t>
  </si>
  <si>
    <t>Call Duration</t>
  </si>
  <si>
    <t>seconds</t>
  </si>
  <si>
    <t>minutes</t>
  </si>
  <si>
    <t>hours</t>
  </si>
  <si>
    <t>Working Weeks</t>
  </si>
  <si>
    <t>Sick Days</t>
  </si>
  <si>
    <t>Hours per Day</t>
  </si>
  <si>
    <t>Breaks</t>
  </si>
  <si>
    <t>Shrinkage Factor</t>
  </si>
  <si>
    <t>Operators on Call</t>
  </si>
  <si>
    <t>Evergreen Fidelity Insurance</t>
  </si>
  <si>
    <t>Author</t>
  </si>
  <si>
    <t>Date</t>
  </si>
  <si>
    <t>Purpose</t>
  </si>
  <si>
    <t>Support Calls</t>
  </si>
  <si>
    <t>Total Calls</t>
  </si>
  <si>
    <t>Calls per Hour</t>
  </si>
  <si>
    <t>Average Hold Time</t>
  </si>
  <si>
    <t>Median Hold Time</t>
  </si>
  <si>
    <t>Shortest Hold Time</t>
  </si>
  <si>
    <t>Longest Hold Time</t>
  </si>
  <si>
    <t>Total Operator Time</t>
  </si>
  <si>
    <t>Common Hold Time</t>
  </si>
  <si>
    <t>Average Duration</t>
  </si>
  <si>
    <t>Median Duration</t>
  </si>
  <si>
    <t>Common Duration</t>
  </si>
  <si>
    <t>Shortest Duration</t>
  </si>
  <si>
    <t>Longest Duration</t>
  </si>
  <si>
    <t>Desired Hold Time</t>
  </si>
  <si>
    <t>Key Performance Indicator</t>
  </si>
  <si>
    <t>Case</t>
  </si>
  <si>
    <t>per Hour</t>
  </si>
  <si>
    <t>Customer Calls</t>
  </si>
  <si>
    <t>Workload</t>
  </si>
  <si>
    <t>operator hours</t>
  </si>
  <si>
    <t>Workload per Hour</t>
  </si>
  <si>
    <t>Operators Occupied with Calls</t>
  </si>
  <si>
    <t>operators</t>
  </si>
  <si>
    <t>Support Parameters</t>
  </si>
  <si>
    <t>Support Projections</t>
  </si>
  <si>
    <t>Operators Free</t>
  </si>
  <si>
    <t>Failure Rate</t>
  </si>
  <si>
    <t>Hold Time Failure Rate</t>
  </si>
  <si>
    <t>Available Operators</t>
  </si>
  <si>
    <t>Traffic Calculations</t>
  </si>
  <si>
    <t>Hold Probability</t>
  </si>
  <si>
    <t>Expected Hold Time</t>
  </si>
  <si>
    <t>Expected Hold (sec.)</t>
  </si>
  <si>
    <t>Hold Time
(seconds)</t>
  </si>
  <si>
    <t>Duration
(minutes)</t>
  </si>
  <si>
    <t>Cumulative
(minutes)</t>
  </si>
  <si>
    <t>Staffing Calculator</t>
  </si>
  <si>
    <t>Days per Week</t>
  </si>
  <si>
    <t>Total Call Hours per Year</t>
  </si>
  <si>
    <t>Annual Absences</t>
  </si>
  <si>
    <t>days</t>
  </si>
  <si>
    <t>Vacation</t>
  </si>
  <si>
    <t>weeks</t>
  </si>
  <si>
    <t>Working Hours per Year</t>
  </si>
  <si>
    <t>Daily Absences</t>
  </si>
  <si>
    <t>Staff Meetings / Training</t>
  </si>
  <si>
    <t>Holidays per Year</t>
  </si>
  <si>
    <t>Staff Shrinkage</t>
  </si>
  <si>
    <t>Total Hours Lost per Year</t>
  </si>
  <si>
    <t>employees</t>
  </si>
  <si>
    <t>Operators on Staff</t>
  </si>
  <si>
    <t>Hold Time Goal</t>
  </si>
  <si>
    <t>Probability of Waiting on Hold</t>
  </si>
  <si>
    <t>Formulas and Key Terms</t>
  </si>
  <si>
    <t>Time Conversions</t>
  </si>
  <si>
    <t>Days to hour</t>
  </si>
  <si>
    <t>Days to minutes</t>
  </si>
  <si>
    <t>Days to seconds</t>
  </si>
  <si>
    <t>To a convert a duration value (in days) to minutes, use the formula:</t>
  </si>
  <si>
    <t>To a convert a duration value (in days) to seconds use the formula:</t>
  </si>
  <si>
    <t>Minutes to seconds</t>
  </si>
  <si>
    <t>To convert a minutes value to seconds, use the formula:</t>
  </si>
  <si>
    <t>Minutes to hours</t>
  </si>
  <si>
    <t>To convert a minutes value to hours, use the formula:</t>
  </si>
  <si>
    <t>Hours to minutes</t>
  </si>
  <si>
    <t>To convert a hours value to minutes, use the formula:</t>
  </si>
  <si>
    <t>Hours to seconds</t>
  </si>
  <si>
    <t>To convert a hours value to seconds, use the formula:</t>
  </si>
  <si>
    <t>Seconds to hours</t>
  </si>
  <si>
    <t>To a convert a seconds value to minutes, use the formula:</t>
  </si>
  <si>
    <t>Seconds to minutes</t>
  </si>
  <si>
    <t>To convert a seconds value to hours, use the formula:</t>
  </si>
  <si>
    <t>Key Terms</t>
  </si>
  <si>
    <t>Average or Mean</t>
  </si>
  <si>
    <t>Median</t>
  </si>
  <si>
    <t>Mode</t>
  </si>
  <si>
    <t>Occupied Operators</t>
  </si>
  <si>
    <t>Free Operators</t>
  </si>
  <si>
    <t>The probability of waiting on hold (Pw) is equal to:</t>
  </si>
  <si>
    <r>
      <rPr>
        <i/>
        <sz val="11"/>
        <color theme="1"/>
        <rFont val="Calibri"/>
        <family val="2"/>
        <scheme val="minor"/>
      </rPr>
      <t>hours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duration</t>
    </r>
    <r>
      <rPr>
        <sz val="11"/>
        <color theme="1"/>
        <rFont val="Calibri"/>
        <family val="2"/>
        <scheme val="minor"/>
      </rPr>
      <t xml:space="preserve"> * 24</t>
    </r>
  </si>
  <si>
    <r>
      <rPr>
        <i/>
        <sz val="11"/>
        <color theme="1"/>
        <rFont val="Calibri"/>
        <family val="2"/>
        <scheme val="minor"/>
      </rPr>
      <t>minutes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duration</t>
    </r>
    <r>
      <rPr>
        <sz val="11"/>
        <color theme="1"/>
        <rFont val="Calibri"/>
        <family val="2"/>
        <scheme val="minor"/>
      </rPr>
      <t xml:space="preserve"> * 24 * 60</t>
    </r>
  </si>
  <si>
    <r>
      <rPr>
        <i/>
        <sz val="11"/>
        <color theme="1"/>
        <rFont val="Calibri"/>
        <family val="2"/>
        <scheme val="minor"/>
      </rPr>
      <t>seconds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duration</t>
    </r>
    <r>
      <rPr>
        <sz val="11"/>
        <color theme="1"/>
        <rFont val="Calibri"/>
        <family val="2"/>
        <scheme val="minor"/>
      </rPr>
      <t xml:space="preserve"> * 24 * 60 * 60</t>
    </r>
  </si>
  <si>
    <r>
      <rPr>
        <i/>
        <sz val="11"/>
        <color theme="1"/>
        <rFont val="Calibri"/>
        <family val="2"/>
        <scheme val="minor"/>
      </rPr>
      <t>minutes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hours</t>
    </r>
    <r>
      <rPr>
        <sz val="11"/>
        <color theme="1"/>
        <rFont val="Calibri"/>
        <family val="2"/>
        <scheme val="minor"/>
      </rPr>
      <t xml:space="preserve"> * 60</t>
    </r>
  </si>
  <si>
    <r>
      <rPr>
        <i/>
        <sz val="11"/>
        <color theme="1"/>
        <rFont val="Calibri"/>
        <family val="2"/>
        <scheme val="minor"/>
      </rPr>
      <t>seconds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minutes</t>
    </r>
    <r>
      <rPr>
        <sz val="11"/>
        <color theme="1"/>
        <rFont val="Calibri"/>
        <family val="2"/>
        <scheme val="minor"/>
      </rPr>
      <t xml:space="preserve"> * 60</t>
    </r>
  </si>
  <si>
    <r>
      <rPr>
        <i/>
        <sz val="11"/>
        <color theme="1"/>
        <rFont val="Calibri"/>
        <family val="2"/>
        <scheme val="minor"/>
      </rPr>
      <t>hours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minutes</t>
    </r>
    <r>
      <rPr>
        <sz val="11"/>
        <color theme="1"/>
        <rFont val="Calibri"/>
        <family val="2"/>
        <scheme val="minor"/>
      </rPr>
      <t xml:space="preserve"> / 60</t>
    </r>
  </si>
  <si>
    <r>
      <rPr>
        <i/>
        <sz val="11"/>
        <color theme="1"/>
        <rFont val="Calibri"/>
        <family val="2"/>
        <scheme val="minor"/>
      </rPr>
      <t>minutes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seconds</t>
    </r>
    <r>
      <rPr>
        <sz val="11"/>
        <color theme="1"/>
        <rFont val="Calibri"/>
        <family val="2"/>
        <scheme val="minor"/>
      </rPr>
      <t xml:space="preserve"> / 60</t>
    </r>
  </si>
  <si>
    <r>
      <rPr>
        <i/>
        <sz val="11"/>
        <color theme="1"/>
        <rFont val="Calibri"/>
        <family val="2"/>
        <scheme val="minor"/>
      </rPr>
      <t>hours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seconds</t>
    </r>
    <r>
      <rPr>
        <sz val="11"/>
        <color theme="1"/>
        <rFont val="Calibri"/>
        <family val="2"/>
        <scheme val="minor"/>
      </rPr>
      <t xml:space="preserve"> / (60 * 60)</t>
    </r>
  </si>
  <si>
    <t>The amount of traffic coming into the call center in terms of operator hours needed to respond to the calls, where:</t>
  </si>
  <si>
    <t>The percentage of operators that will be on-call with a customer, where:</t>
  </si>
  <si>
    <t>The percentage of operators that will not be on-call with a customer, where:</t>
  </si>
  <si>
    <t>Probability of Waiting</t>
  </si>
  <si>
    <t>Probability of an Immediate Answer</t>
  </si>
  <si>
    <r>
      <t xml:space="preserve">where </t>
    </r>
    <r>
      <rPr>
        <i/>
        <sz val="11"/>
        <color theme="1"/>
        <rFont val="Calibri"/>
        <family val="2"/>
        <scheme val="minor"/>
      </rPr>
      <t>Pw</t>
    </r>
    <r>
      <rPr>
        <sz val="11"/>
        <color theme="1"/>
        <rFont val="Calibri"/>
        <family val="2"/>
        <scheme val="minor"/>
      </rPr>
      <t xml:space="preserve"> is the wait probability,</t>
    </r>
    <r>
      <rPr>
        <i/>
        <sz val="11"/>
        <color theme="1"/>
        <rFont val="Calibri"/>
        <family val="2"/>
        <scheme val="minor"/>
      </rPr>
      <t xml:space="preserve"> call duration</t>
    </r>
    <r>
      <rPr>
        <sz val="11"/>
        <color theme="1"/>
        <rFont val="Calibri"/>
        <family val="2"/>
        <scheme val="minor"/>
      </rPr>
      <t xml:space="preserve"> is the average duration of the calls, </t>
    </r>
    <r>
      <rPr>
        <i/>
        <sz val="11"/>
        <color theme="1"/>
        <rFont val="Calibri"/>
        <family val="2"/>
        <scheme val="minor"/>
      </rPr>
      <t>operators</t>
    </r>
    <r>
      <rPr>
        <sz val="11"/>
        <color theme="1"/>
        <rFont val="Calibri"/>
        <family val="2"/>
        <scheme val="minor"/>
      </rPr>
      <t xml:space="preserve"> is the number of operators and </t>
    </r>
    <r>
      <rPr>
        <i/>
        <sz val="11"/>
        <color theme="1"/>
        <rFont val="Calibri"/>
        <family val="2"/>
        <scheme val="minor"/>
      </rPr>
      <t>workload</t>
    </r>
    <r>
      <rPr>
        <sz val="11"/>
        <color theme="1"/>
        <rFont val="Calibri"/>
        <family val="2"/>
        <scheme val="minor"/>
      </rPr>
      <t xml:space="preserve"> is the amount of traffic coming into the call center</t>
    </r>
  </si>
  <si>
    <t>Service Level</t>
  </si>
  <si>
    <t>Work Shrinkage</t>
  </si>
  <si>
    <t>The size of the staff required to overcome losses due to shrinkage:</t>
  </si>
  <si>
    <t>Required Staff</t>
  </si>
  <si>
    <r>
      <t xml:space="preserve">where </t>
    </r>
    <r>
      <rPr>
        <i/>
        <sz val="11"/>
        <color theme="1"/>
        <rFont val="Calibri"/>
        <family val="2"/>
        <scheme val="minor"/>
      </rPr>
      <t>operators</t>
    </r>
    <r>
      <rPr>
        <sz val="11"/>
        <color theme="1"/>
        <rFont val="Calibri"/>
        <family val="2"/>
        <scheme val="minor"/>
      </rPr>
      <t xml:space="preserve"> is the number of operators receiving calls and </t>
    </r>
    <r>
      <rPr>
        <i/>
        <sz val="11"/>
        <color theme="1"/>
        <rFont val="Calibri"/>
        <family val="2"/>
        <scheme val="minor"/>
      </rPr>
      <t>shrinkage factor</t>
    </r>
    <r>
      <rPr>
        <sz val="11"/>
        <color theme="1"/>
        <rFont val="Calibri"/>
        <family val="2"/>
        <scheme val="minor"/>
      </rPr>
      <t xml:space="preserve"> is the percentage of worktime lost due to shrinkage</t>
    </r>
  </si>
  <si>
    <t>A central tendency equal to the sum of the values divided by the count of the values</t>
  </si>
  <si>
    <t>A central tendency in which the median value divides the data values into two groups of which 50% are less than the median and 50% are greater than the median</t>
  </si>
  <si>
    <t>A central tendency in which the mode is the most-repeated data value</t>
  </si>
  <si>
    <t>Measures of Call Traffic*</t>
  </si>
  <si>
    <t>* All duration and workload measures must use the same time units</t>
  </si>
  <si>
    <t>Excel stores duration values in days where a value 0.5 equals half of a day or 12 hours. To convert a duration value (in days)  to hours, use the formula:</t>
  </si>
  <si>
    <r>
      <rPr>
        <i/>
        <sz val="11"/>
        <color theme="1"/>
        <rFont val="Calibri"/>
        <family val="2"/>
        <scheme val="minor"/>
      </rPr>
      <t>seconds</t>
    </r>
    <r>
      <rPr>
        <sz val="11"/>
        <color theme="1"/>
        <rFont val="Calibri"/>
        <family val="2"/>
        <scheme val="minor"/>
      </rPr>
      <t xml:space="preserve"> = </t>
    </r>
    <r>
      <rPr>
        <i/>
        <sz val="11"/>
        <color theme="1"/>
        <rFont val="Calibri"/>
        <family val="2"/>
        <scheme val="minor"/>
      </rPr>
      <t>hours</t>
    </r>
    <r>
      <rPr>
        <sz val="11"/>
        <color theme="1"/>
        <rFont val="Calibri"/>
        <family val="2"/>
        <scheme val="minor"/>
      </rPr>
      <t xml:space="preserve"> * 60 * 60</t>
    </r>
  </si>
  <si>
    <r>
      <rPr>
        <i/>
        <sz val="11"/>
        <color theme="1"/>
        <rFont val="Calibri"/>
        <family val="2"/>
        <scheme val="minor"/>
      </rPr>
      <t>workload</t>
    </r>
    <r>
      <rPr>
        <sz val="11"/>
        <color theme="1"/>
        <rFont val="Calibri"/>
        <family val="2"/>
        <scheme val="minor"/>
      </rPr>
      <t xml:space="preserve"> = (</t>
    </r>
    <r>
      <rPr>
        <i/>
        <sz val="11"/>
        <color theme="1"/>
        <rFont val="Calibri"/>
        <family val="2"/>
        <scheme val="minor"/>
      </rPr>
      <t>calls per hour</t>
    </r>
    <r>
      <rPr>
        <sz val="11"/>
        <color theme="1"/>
        <rFont val="Calibri"/>
        <family val="2"/>
        <scheme val="minor"/>
      </rPr>
      <t>) * (</t>
    </r>
    <r>
      <rPr>
        <i/>
        <sz val="11"/>
        <color theme="1"/>
        <rFont val="Calibri"/>
        <family val="2"/>
        <scheme val="minor"/>
      </rPr>
      <t>average duration of the calls</t>
    </r>
    <r>
      <rPr>
        <sz val="11"/>
        <color theme="1"/>
        <rFont val="Calibri"/>
        <family val="2"/>
        <scheme val="minor"/>
      </rPr>
      <t>)</t>
    </r>
  </si>
  <si>
    <r>
      <rPr>
        <i/>
        <sz val="11"/>
        <color theme="1"/>
        <rFont val="Calibri"/>
        <family val="2"/>
        <scheme val="minor"/>
      </rPr>
      <t xml:space="preserve">free operators </t>
    </r>
    <r>
      <rPr>
        <sz val="11"/>
        <color theme="1"/>
        <rFont val="Calibri"/>
        <family val="2"/>
        <scheme val="minor"/>
      </rPr>
      <t>= 1 - (</t>
    </r>
    <r>
      <rPr>
        <i/>
        <sz val="11"/>
        <color theme="1"/>
        <rFont val="Calibri"/>
        <family val="2"/>
        <scheme val="minor"/>
      </rPr>
      <t>occupied operators</t>
    </r>
    <r>
      <rPr>
        <sz val="11"/>
        <color theme="1"/>
        <rFont val="Calibri"/>
        <family val="2"/>
        <scheme val="minor"/>
      </rPr>
      <t>)</t>
    </r>
  </si>
  <si>
    <r>
      <rPr>
        <i/>
        <sz val="11"/>
        <color theme="1"/>
        <rFont val="Calibri"/>
        <family val="2"/>
        <scheme val="minor"/>
      </rPr>
      <t>occupied operators</t>
    </r>
    <r>
      <rPr>
        <sz val="11"/>
        <color theme="1"/>
        <rFont val="Calibri"/>
        <family val="2"/>
        <scheme val="minor"/>
      </rPr>
      <t xml:space="preserve"> = (</t>
    </r>
    <r>
      <rPr>
        <i/>
        <sz val="11"/>
        <color theme="1"/>
        <rFont val="Calibri"/>
        <family val="2"/>
        <scheme val="minor"/>
      </rPr>
      <t>operators</t>
    </r>
    <r>
      <rPr>
        <sz val="11"/>
        <color theme="1"/>
        <rFont val="Calibri"/>
        <family val="2"/>
        <scheme val="minor"/>
      </rPr>
      <t>) / (</t>
    </r>
    <r>
      <rPr>
        <i/>
        <sz val="11"/>
        <color theme="1"/>
        <rFont val="Calibri"/>
        <family val="2"/>
        <scheme val="minor"/>
      </rPr>
      <t>workload</t>
    </r>
    <r>
      <rPr>
        <sz val="11"/>
        <color theme="1"/>
        <rFont val="Calibri"/>
        <family val="2"/>
        <scheme val="minor"/>
      </rPr>
      <t>)</t>
    </r>
  </si>
  <si>
    <r>
      <t xml:space="preserve">where </t>
    </r>
    <r>
      <rPr>
        <i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is the workload and 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is the number of operators</t>
    </r>
  </si>
  <si>
    <t xml:space="preserve"> The probability of an immediate answer without holding:</t>
  </si>
  <si>
    <t>The percentage of worktime lost to absences, breaks, or administrative tasks not involved in answering calls</t>
  </si>
  <si>
    <t>Operators</t>
  </si>
  <si>
    <t>Seconds Over
Hold Time Goal</t>
  </si>
  <si>
    <t>Call 
Placed</t>
  </si>
  <si>
    <t>Call 
Answered</t>
  </si>
  <si>
    <t>Call 
Completed</t>
  </si>
  <si>
    <t>Call Center Open</t>
  </si>
  <si>
    <t>A measurement of the achievement of a specific goal</t>
  </si>
  <si>
    <t>The probability that customers that will wait longer than a specified hold time:</t>
  </si>
  <si>
    <t>The probability that customers that will receive service within a specified hold time:</t>
  </si>
  <si>
    <t>Call Durations</t>
  </si>
  <si>
    <t>Call Center Log</t>
  </si>
  <si>
    <t>Call Center Calculator</t>
  </si>
  <si>
    <t>Call Center Lookup Table</t>
  </si>
  <si>
    <t>Key Performance Indicator (KPI)</t>
  </si>
  <si>
    <t>KPI</t>
  </si>
  <si>
    <t>First Call of the Day</t>
  </si>
  <si>
    <t>Last Call of the Day</t>
  </si>
  <si>
    <t>Hold Times Above Goal</t>
  </si>
  <si>
    <t>calls/hr</t>
  </si>
  <si>
    <t>calls</t>
  </si>
  <si>
    <t>Total Daily Absences per Year</t>
  </si>
  <si>
    <t>Total Annual Absences</t>
  </si>
  <si>
    <t>The time on hold before an operator answers:</t>
  </si>
  <si>
    <r>
      <t xml:space="preserve">where </t>
    </r>
    <r>
      <rPr>
        <i/>
        <sz val="11"/>
        <color theme="1"/>
        <rFont val="Calibri"/>
        <family val="2"/>
        <scheme val="minor"/>
      </rPr>
      <t>Pw</t>
    </r>
    <r>
      <rPr>
        <sz val="11"/>
        <color theme="1"/>
        <rFont val="Calibri"/>
        <family val="2"/>
        <scheme val="minor"/>
      </rPr>
      <t xml:space="preserve"> is the wait probability, </t>
    </r>
    <r>
      <rPr>
        <i/>
        <sz val="11"/>
        <color theme="1"/>
        <rFont val="Calibri"/>
        <family val="2"/>
        <scheme val="minor"/>
      </rPr>
      <t>operators</t>
    </r>
    <r>
      <rPr>
        <sz val="11"/>
        <color theme="1"/>
        <rFont val="Calibri"/>
        <family val="2"/>
        <scheme val="minor"/>
      </rPr>
      <t xml:space="preserve"> is the number of operators, </t>
    </r>
    <r>
      <rPr>
        <i/>
        <sz val="11"/>
        <color theme="1"/>
        <rFont val="Calibri"/>
        <family val="2"/>
        <scheme val="minor"/>
      </rPr>
      <t>workload</t>
    </r>
    <r>
      <rPr>
        <sz val="11"/>
        <color theme="1"/>
        <rFont val="Calibri"/>
        <family val="2"/>
        <scheme val="minor"/>
      </rPr>
      <t xml:space="preserve"> is the amount of traffic, 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is the specified hold time, and </t>
    </r>
    <r>
      <rPr>
        <i/>
        <sz val="11"/>
        <color theme="1"/>
        <rFont val="Calibri"/>
        <family val="2"/>
        <scheme val="minor"/>
      </rPr>
      <t>call duration</t>
    </r>
    <r>
      <rPr>
        <sz val="11"/>
        <color theme="1"/>
        <rFont val="Calibri"/>
        <family val="2"/>
        <scheme val="minor"/>
      </rPr>
      <t xml:space="preserve"> is the average duration of the calls</t>
    </r>
  </si>
  <si>
    <t>To project staffing needs at the Evergreen Fidelity Insurance Call Center</t>
  </si>
  <si>
    <t>Complete B6:B13 to generate Lookup Table values</t>
  </si>
  <si>
    <t>Working Days Less Holidays</t>
  </si>
  <si>
    <t>Lina Daher</t>
  </si>
  <si>
    <t>Case50127</t>
  </si>
  <si>
    <t>Case50128</t>
  </si>
  <si>
    <t>Case50129</t>
  </si>
  <si>
    <t>Case50130</t>
  </si>
  <si>
    <t>Case50131</t>
  </si>
  <si>
    <t>Case50132</t>
  </si>
  <si>
    <t>Case50133</t>
  </si>
  <si>
    <t>Case50134</t>
  </si>
  <si>
    <t>Case50135</t>
  </si>
  <si>
    <t>Case50136</t>
  </si>
  <si>
    <t>Case50137</t>
  </si>
  <si>
    <t>Case50138</t>
  </si>
  <si>
    <t>Case50139</t>
  </si>
  <si>
    <t>Case50140</t>
  </si>
  <si>
    <t>Case50141</t>
  </si>
  <si>
    <t>Case50142</t>
  </si>
  <si>
    <t>Case50143</t>
  </si>
  <si>
    <t>Case50144</t>
  </si>
  <si>
    <t>Case50145</t>
  </si>
  <si>
    <t>Case50146</t>
  </si>
  <si>
    <t>Case50147</t>
  </si>
  <si>
    <t>Case50148</t>
  </si>
  <si>
    <t>Case50149</t>
  </si>
  <si>
    <t>Case50150</t>
  </si>
  <si>
    <t>Case50151</t>
  </si>
  <si>
    <t>Case50152</t>
  </si>
  <si>
    <t>Case50153</t>
  </si>
  <si>
    <t>Case50154</t>
  </si>
  <si>
    <t>Case50155</t>
  </si>
  <si>
    <t>Case50156</t>
  </si>
  <si>
    <t>Case50157</t>
  </si>
  <si>
    <t>Case50158</t>
  </si>
  <si>
    <t>Case50159</t>
  </si>
  <si>
    <t>Case50160</t>
  </si>
  <si>
    <t>Case50161</t>
  </si>
  <si>
    <t>Case50162</t>
  </si>
  <si>
    <t>Case50163</t>
  </si>
  <si>
    <t>Case50164</t>
  </si>
  <si>
    <t>Case50165</t>
  </si>
  <si>
    <t>Case50166</t>
  </si>
  <si>
    <t>Case50167</t>
  </si>
  <si>
    <t>Case50168</t>
  </si>
  <si>
    <t>Case50169</t>
  </si>
  <si>
    <t>Case50170</t>
  </si>
  <si>
    <t>Case50171</t>
  </si>
  <si>
    <t>Case50172</t>
  </si>
  <si>
    <t>Case50173</t>
  </si>
  <si>
    <t>Case50174</t>
  </si>
  <si>
    <t>Case50175</t>
  </si>
  <si>
    <t>Case50176</t>
  </si>
  <si>
    <t>Case50177</t>
  </si>
  <si>
    <t>Case50178</t>
  </si>
  <si>
    <t>Case50179</t>
  </si>
  <si>
    <t>Case50180</t>
  </si>
  <si>
    <t>Case50181</t>
  </si>
  <si>
    <t>Case50182</t>
  </si>
  <si>
    <t>Case50183</t>
  </si>
  <si>
    <t>Case50184</t>
  </si>
  <si>
    <t>Case50185</t>
  </si>
  <si>
    <t>Case50186</t>
  </si>
  <si>
    <t>Case50187</t>
  </si>
  <si>
    <t>Case50188</t>
  </si>
  <si>
    <t>Case50189</t>
  </si>
  <si>
    <t>Case50190</t>
  </si>
  <si>
    <t>Case50191</t>
  </si>
  <si>
    <t>Case50192</t>
  </si>
  <si>
    <t>Case50193</t>
  </si>
  <si>
    <t>Case50194</t>
  </si>
  <si>
    <t>Case50195</t>
  </si>
  <si>
    <t>Case50196</t>
  </si>
  <si>
    <t>Case50197</t>
  </si>
  <si>
    <t>Case50198</t>
  </si>
  <si>
    <t>Case50199</t>
  </si>
  <si>
    <t>Case50200</t>
  </si>
  <si>
    <t>Case50201</t>
  </si>
  <si>
    <t>Case50202</t>
  </si>
  <si>
    <t>Case50203</t>
  </si>
  <si>
    <t>Case50204</t>
  </si>
  <si>
    <t>Case50205</t>
  </si>
  <si>
    <t>Case50206</t>
  </si>
  <si>
    <t>Case50207</t>
  </si>
  <si>
    <t>Case50208</t>
  </si>
  <si>
    <t>Case50209</t>
  </si>
  <si>
    <t>Case50210</t>
  </si>
  <si>
    <t>Case50211</t>
  </si>
  <si>
    <t>Case50212</t>
  </si>
  <si>
    <t>Case50213</t>
  </si>
  <si>
    <t>Case50214</t>
  </si>
  <si>
    <t>Case50215</t>
  </si>
  <si>
    <t>Case50216</t>
  </si>
  <si>
    <t>Case50217</t>
  </si>
  <si>
    <t>Case50218</t>
  </si>
  <si>
    <t>Case50219</t>
  </si>
  <si>
    <t>Case50220</t>
  </si>
  <si>
    <t>Case50221</t>
  </si>
  <si>
    <t>Case50222</t>
  </si>
  <si>
    <t>Case50223</t>
  </si>
  <si>
    <t>Case50224</t>
  </si>
  <si>
    <t>Case50225</t>
  </si>
  <si>
    <t>Case50226</t>
  </si>
  <si>
    <t>Case50227</t>
  </si>
  <si>
    <t>Case50228</t>
  </si>
  <si>
    <t>Case50229</t>
  </si>
  <si>
    <t>Case50230</t>
  </si>
  <si>
    <t>Case50231</t>
  </si>
  <si>
    <t>Case50232</t>
  </si>
  <si>
    <t>Case50233</t>
  </si>
  <si>
    <t>Case50234</t>
  </si>
  <si>
    <t>Case50235</t>
  </si>
  <si>
    <t>Case50236</t>
  </si>
  <si>
    <t>Case50237</t>
  </si>
  <si>
    <t>Case50238</t>
  </si>
  <si>
    <t>Case50239</t>
  </si>
  <si>
    <t>Case50240</t>
  </si>
  <si>
    <t>Case50241</t>
  </si>
  <si>
    <t>Case50242</t>
  </si>
  <si>
    <t>Case50243</t>
  </si>
  <si>
    <t>Case50244</t>
  </si>
  <si>
    <t>Case50245</t>
  </si>
  <si>
    <t>Case50246</t>
  </si>
  <si>
    <t>Case50247</t>
  </si>
  <si>
    <t>Case50248</t>
  </si>
  <si>
    <t>Case50249</t>
  </si>
  <si>
    <t>Case50250</t>
  </si>
  <si>
    <t>Case50251</t>
  </si>
  <si>
    <t>Case50252</t>
  </si>
  <si>
    <t>Case50253</t>
  </si>
  <si>
    <t>Case50254</t>
  </si>
  <si>
    <t>Case50255</t>
  </si>
  <si>
    <t>Case50256</t>
  </si>
  <si>
    <t>Case50257</t>
  </si>
  <si>
    <t>Case50258</t>
  </si>
  <si>
    <t>Case50259</t>
  </si>
  <si>
    <t>Case50260</t>
  </si>
  <si>
    <t>Case50261</t>
  </si>
  <si>
    <t>Case50262</t>
  </si>
  <si>
    <t>Case50263</t>
  </si>
  <si>
    <t>Case50264</t>
  </si>
  <si>
    <t>Case50265</t>
  </si>
  <si>
    <t>Case50266</t>
  </si>
  <si>
    <t>Case50267</t>
  </si>
  <si>
    <t>Case50268</t>
  </si>
  <si>
    <t>Case50269</t>
  </si>
  <si>
    <t>Case50270</t>
  </si>
  <si>
    <t>Case50271</t>
  </si>
  <si>
    <t>Case50272</t>
  </si>
  <si>
    <t>Case50273</t>
  </si>
  <si>
    <t>Case50274</t>
  </si>
  <si>
    <t>Case50275</t>
  </si>
  <si>
    <t>Case50276</t>
  </si>
  <si>
    <t>Case50277</t>
  </si>
  <si>
    <t>Case50278</t>
  </si>
  <si>
    <t>Case50279</t>
  </si>
  <si>
    <t>Case50280</t>
  </si>
  <si>
    <t>Case50281</t>
  </si>
  <si>
    <t>Case50282</t>
  </si>
  <si>
    <t>Case50283</t>
  </si>
  <si>
    <t>Case50284</t>
  </si>
  <si>
    <t>Case50285</t>
  </si>
  <si>
    <t>Case50286</t>
  </si>
  <si>
    <t>Case50287</t>
  </si>
  <si>
    <t>Case50288</t>
  </si>
  <si>
    <t>Case50289</t>
  </si>
  <si>
    <t>Case50290</t>
  </si>
  <si>
    <t>Case50291</t>
  </si>
  <si>
    <t>Case50292</t>
  </si>
  <si>
    <t>Case50293</t>
  </si>
  <si>
    <t>Case50294</t>
  </si>
  <si>
    <t>Case50295</t>
  </si>
  <si>
    <t>Case50296</t>
  </si>
  <si>
    <t>Case50297</t>
  </si>
  <si>
    <t>Case50298</t>
  </si>
  <si>
    <t>Case50299</t>
  </si>
  <si>
    <t>Case50300</t>
  </si>
  <si>
    <t>Case50301</t>
  </si>
  <si>
    <t>Case50302</t>
  </si>
  <si>
    <t>Case50303</t>
  </si>
  <si>
    <t>Case50304</t>
  </si>
  <si>
    <t>Case50305</t>
  </si>
  <si>
    <t>Case50306</t>
  </si>
  <si>
    <t>Case50307</t>
  </si>
  <si>
    <t>Case50308</t>
  </si>
  <si>
    <t>Case50309</t>
  </si>
  <si>
    <t>Case50310</t>
  </si>
  <si>
    <t>Case50311</t>
  </si>
  <si>
    <t>Case50312</t>
  </si>
  <si>
    <t>Case50313</t>
  </si>
  <si>
    <t>Case50314</t>
  </si>
  <si>
    <t>Case50315</t>
  </si>
  <si>
    <t>Case50316</t>
  </si>
  <si>
    <t>Case50317</t>
  </si>
  <si>
    <t>Case50318</t>
  </si>
  <si>
    <t>Case50319</t>
  </si>
  <si>
    <t>Case50320</t>
  </si>
  <si>
    <t>Case50321</t>
  </si>
  <si>
    <t>Case50322</t>
  </si>
  <si>
    <t>Case50323</t>
  </si>
  <si>
    <t>Case50324</t>
  </si>
  <si>
    <t>Case50325</t>
  </si>
  <si>
    <t>Case50326</t>
  </si>
  <si>
    <t>Case50327</t>
  </si>
  <si>
    <t>Case50328</t>
  </si>
  <si>
    <t>Case50329</t>
  </si>
  <si>
    <t>Case50330</t>
  </si>
  <si>
    <t>Case50331</t>
  </si>
  <si>
    <t>Case50332</t>
  </si>
  <si>
    <t>Case50333</t>
  </si>
  <si>
    <t>Case50334</t>
  </si>
  <si>
    <t>Case50335</t>
  </si>
  <si>
    <t>Case50336</t>
  </si>
  <si>
    <t>Case50337</t>
  </si>
  <si>
    <t>Case50338</t>
  </si>
  <si>
    <t>Case50339</t>
  </si>
  <si>
    <t>Case50340</t>
  </si>
  <si>
    <t>Case50341</t>
  </si>
  <si>
    <t>Case50342</t>
  </si>
  <si>
    <t>Case50343</t>
  </si>
  <si>
    <t>Case50344</t>
  </si>
  <si>
    <t>Case50345</t>
  </si>
  <si>
    <t>Case50346</t>
  </si>
  <si>
    <t>Case50347</t>
  </si>
  <si>
    <t>Case50348</t>
  </si>
  <si>
    <t>Case50349</t>
  </si>
  <si>
    <t>Case50350</t>
  </si>
  <si>
    <t>Case50351</t>
  </si>
  <si>
    <t>Case50352</t>
  </si>
  <si>
    <t>Case50353</t>
  </si>
  <si>
    <t>Case50354</t>
  </si>
  <si>
    <t>Case50355</t>
  </si>
  <si>
    <t>Case50356</t>
  </si>
  <si>
    <t>Case50357</t>
  </si>
  <si>
    <t>Case50358</t>
  </si>
  <si>
    <t>Case50359</t>
  </si>
  <si>
    <t>Case50360</t>
  </si>
  <si>
    <t>Case50361</t>
  </si>
  <si>
    <t>Case50362</t>
  </si>
  <si>
    <t>Case50363</t>
  </si>
  <si>
    <t>Case50364</t>
  </si>
  <si>
    <t>Case50365</t>
  </si>
  <si>
    <t>Case50366</t>
  </si>
  <si>
    <t>Case50367</t>
  </si>
  <si>
    <t>Case50368</t>
  </si>
  <si>
    <t>Case50369</t>
  </si>
  <si>
    <t>Case50370</t>
  </si>
  <si>
    <t>Case50371</t>
  </si>
  <si>
    <t>Case50372</t>
  </si>
  <si>
    <t>Case50373</t>
  </si>
  <si>
    <t>Case50374</t>
  </si>
  <si>
    <t>Case50375</t>
  </si>
  <si>
    <t>Case50376</t>
  </si>
  <si>
    <t>Case50377</t>
  </si>
  <si>
    <t>Case50378</t>
  </si>
  <si>
    <t>Case50379</t>
  </si>
  <si>
    <t>Case50380</t>
  </si>
  <si>
    <t>Case50381</t>
  </si>
  <si>
    <t>Case50382</t>
  </si>
  <si>
    <t>Case50383</t>
  </si>
  <si>
    <t>Case50384</t>
  </si>
  <si>
    <t>Case50385</t>
  </si>
  <si>
    <t>Case50386</t>
  </si>
  <si>
    <t>Case50387</t>
  </si>
  <si>
    <t>Case50388</t>
  </si>
  <si>
    <t>Case50389</t>
  </si>
  <si>
    <t>Case50390</t>
  </si>
  <si>
    <t>Case50391</t>
  </si>
  <si>
    <t>Case50392</t>
  </si>
  <si>
    <t>Case50393</t>
  </si>
  <si>
    <t>Case50394</t>
  </si>
  <si>
    <t>Case50395</t>
  </si>
  <si>
    <t>Case50396</t>
  </si>
  <si>
    <t>Case50397</t>
  </si>
  <si>
    <t>Case50398</t>
  </si>
  <si>
    <t>Case50399</t>
  </si>
  <si>
    <t>Case50400</t>
  </si>
  <si>
    <t>Case50401</t>
  </si>
  <si>
    <t>Case50402</t>
  </si>
  <si>
    <t>Case50403</t>
  </si>
  <si>
    <t>Case50404</t>
  </si>
  <si>
    <t>Case50405</t>
  </si>
  <si>
    <t>Case50406</t>
  </si>
  <si>
    <t>Case50407</t>
  </si>
  <si>
    <t>Case50408</t>
  </si>
  <si>
    <t>Case50409</t>
  </si>
  <si>
    <t>Case50410</t>
  </si>
  <si>
    <t>Case50411</t>
  </si>
  <si>
    <t>Case50412</t>
  </si>
  <si>
    <t>Case50413</t>
  </si>
  <si>
    <t>Case50414</t>
  </si>
  <si>
    <t>Case50415</t>
  </si>
  <si>
    <t>Case50416</t>
  </si>
  <si>
    <t>Case50417</t>
  </si>
  <si>
    <t>Case50418</t>
  </si>
  <si>
    <t>Case50419</t>
  </si>
  <si>
    <t>Case50420</t>
  </si>
  <si>
    <t>Case50421</t>
  </si>
  <si>
    <t>Case50422</t>
  </si>
  <si>
    <t>Case50423</t>
  </si>
  <si>
    <t>Case50424</t>
  </si>
  <si>
    <t>Case50425</t>
  </si>
  <si>
    <t>Case50426</t>
  </si>
  <si>
    <t>Case50427</t>
  </si>
  <si>
    <t>Case50428</t>
  </si>
  <si>
    <t>Case50429</t>
  </si>
  <si>
    <t>Case50430</t>
  </si>
  <si>
    <t>Case50431</t>
  </si>
  <si>
    <t>Case50432</t>
  </si>
  <si>
    <t>Case50433</t>
  </si>
  <si>
    <t>Case50434</t>
  </si>
  <si>
    <t>Case50435</t>
  </si>
  <si>
    <t>Case50436</t>
  </si>
  <si>
    <t>Case50437</t>
  </si>
  <si>
    <t>Case50438</t>
  </si>
  <si>
    <t>Case50439</t>
  </si>
  <si>
    <t>Case50440</t>
  </si>
  <si>
    <t>Case50441</t>
  </si>
  <si>
    <t>Case50442</t>
  </si>
  <si>
    <t>Case50443</t>
  </si>
  <si>
    <t>Case50444</t>
  </si>
  <si>
    <t>Case50445</t>
  </si>
  <si>
    <t>Case50446</t>
  </si>
  <si>
    <t>Case50447</t>
  </si>
  <si>
    <t>Case50448</t>
  </si>
  <si>
    <t>Case50449</t>
  </si>
  <si>
    <t>Case50450</t>
  </si>
  <si>
    <t>Case50451</t>
  </si>
  <si>
    <t>Case50452</t>
  </si>
  <si>
    <t>Case50453</t>
  </si>
  <si>
    <t>Case50454</t>
  </si>
  <si>
    <t>Case50455</t>
  </si>
  <si>
    <t>Case50456</t>
  </si>
  <si>
    <t>Case50457</t>
  </si>
  <si>
    <t>Case50458</t>
  </si>
  <si>
    <t>Case50459</t>
  </si>
  <si>
    <t>Case50460</t>
  </si>
  <si>
    <t>Case50461</t>
  </si>
  <si>
    <t>Case50462</t>
  </si>
  <si>
    <t>Case50463</t>
  </si>
  <si>
    <t>Case50464</t>
  </si>
  <si>
    <t>Case50465</t>
  </si>
  <si>
    <t>Case50466</t>
  </si>
  <si>
    <t>Case50467</t>
  </si>
  <si>
    <t>Case50468</t>
  </si>
  <si>
    <t>Case50469</t>
  </si>
  <si>
    <t>Case50470</t>
  </si>
  <si>
    <t>Case50471</t>
  </si>
  <si>
    <t>Case50472</t>
  </si>
  <si>
    <t>Case50473</t>
  </si>
  <si>
    <t>Case50474</t>
  </si>
  <si>
    <t>Case50475</t>
  </si>
  <si>
    <t>Case50476</t>
  </si>
  <si>
    <t>Case50477</t>
  </si>
  <si>
    <t>Case50478</t>
  </si>
  <si>
    <t>Case50479</t>
  </si>
  <si>
    <t>Case50480</t>
  </si>
  <si>
    <t>Case50481</t>
  </si>
  <si>
    <t>Case50482</t>
  </si>
  <si>
    <t>Case50483</t>
  </si>
  <si>
    <t>Case50484</t>
  </si>
  <si>
    <t>Case50485</t>
  </si>
  <si>
    <t>Case50486</t>
  </si>
  <si>
    <t>Case50487</t>
  </si>
  <si>
    <t>Case50488</t>
  </si>
  <si>
    <t>Case50489</t>
  </si>
  <si>
    <t>Case50490</t>
  </si>
  <si>
    <t>Case50491</t>
  </si>
  <si>
    <t>Case50492</t>
  </si>
  <si>
    <t>Case50493</t>
  </si>
  <si>
    <t>Case50494</t>
  </si>
  <si>
    <t>Case50495</t>
  </si>
  <si>
    <t>Case50496</t>
  </si>
  <si>
    <t>Case50497</t>
  </si>
  <si>
    <t>Case50498</t>
  </si>
  <si>
    <t>Case50499</t>
  </si>
  <si>
    <t>Case50500</t>
  </si>
  <si>
    <t>Case50501</t>
  </si>
  <si>
    <t>Case50502</t>
  </si>
  <si>
    <t>Case50503</t>
  </si>
  <si>
    <t>Case50504</t>
  </si>
  <si>
    <t>Case50505</t>
  </si>
  <si>
    <t>Case50506</t>
  </si>
  <si>
    <t>Case50507</t>
  </si>
  <si>
    <t>Case50508</t>
  </si>
  <si>
    <t>Case50509</t>
  </si>
  <si>
    <t>Case50510</t>
  </si>
  <si>
    <t>Case50511</t>
  </si>
  <si>
    <t>Case50512</t>
  </si>
  <si>
    <t>Case50513</t>
  </si>
  <si>
    <t>Case50514</t>
  </si>
  <si>
    <t>Case50515</t>
  </si>
  <si>
    <t>Case50516</t>
  </si>
  <si>
    <t>Case50517</t>
  </si>
  <si>
    <t>Case50518</t>
  </si>
  <si>
    <t>Case50519</t>
  </si>
  <si>
    <t>Case50520</t>
  </si>
  <si>
    <t>Case50521</t>
  </si>
  <si>
    <t>Case50522</t>
  </si>
  <si>
    <t>Case50523</t>
  </si>
  <si>
    <t>Case50524</t>
  </si>
  <si>
    <t>Case50525</t>
  </si>
  <si>
    <t>Case50526</t>
  </si>
  <si>
    <t>Case50527</t>
  </si>
  <si>
    <t>Case50528</t>
  </si>
  <si>
    <t>Case50529</t>
  </si>
  <si>
    <t>Case50530</t>
  </si>
  <si>
    <t>Case50531</t>
  </si>
  <si>
    <t>Case50532</t>
  </si>
  <si>
    <t>Case50533</t>
  </si>
  <si>
    <t>Case50534</t>
  </si>
  <si>
    <t>Case50535</t>
  </si>
  <si>
    <t>Case50536</t>
  </si>
  <si>
    <t>Case50537</t>
  </si>
  <si>
    <t>Case50538</t>
  </si>
  <si>
    <t>Case50539</t>
  </si>
  <si>
    <t>Case50540</t>
  </si>
  <si>
    <t>Case50541</t>
  </si>
  <si>
    <t>Case50542</t>
  </si>
  <si>
    <t>Case50543</t>
  </si>
  <si>
    <t>Case50544</t>
  </si>
  <si>
    <t>Case50545</t>
  </si>
  <si>
    <t>Case50546</t>
  </si>
  <si>
    <t>Case50547</t>
  </si>
  <si>
    <t>Case50548</t>
  </si>
  <si>
    <t>Case50549</t>
  </si>
  <si>
    <t>Case50550</t>
  </si>
  <si>
    <t>Case50551</t>
  </si>
  <si>
    <t>Case50552</t>
  </si>
  <si>
    <t>Case50553</t>
  </si>
  <si>
    <t>Case50554</t>
  </si>
  <si>
    <t>Case50555</t>
  </si>
  <si>
    <t>Case50556</t>
  </si>
  <si>
    <t>Case50557</t>
  </si>
  <si>
    <t>Case50558</t>
  </si>
  <si>
    <t>Case50559</t>
  </si>
  <si>
    <t>Case50560</t>
  </si>
  <si>
    <t>Case50561</t>
  </si>
  <si>
    <t>Case50562</t>
  </si>
  <si>
    <t>Case50563</t>
  </si>
  <si>
    <t>Case50564</t>
  </si>
  <si>
    <t>Case50565</t>
  </si>
  <si>
    <t>Case50566</t>
  </si>
  <si>
    <t>Case50567</t>
  </si>
  <si>
    <t>Case50568</t>
  </si>
  <si>
    <t>Case50569</t>
  </si>
  <si>
    <t>Case50570</t>
  </si>
  <si>
    <t>Case50571</t>
  </si>
  <si>
    <t>Case50572</t>
  </si>
  <si>
    <t>Case50573</t>
  </si>
  <si>
    <t>Case50574</t>
  </si>
  <si>
    <t>Case50575</t>
  </si>
  <si>
    <t>Case50576</t>
  </si>
  <si>
    <t>Case50577</t>
  </si>
  <si>
    <t>Case50578</t>
  </si>
  <si>
    <t>Case50579</t>
  </si>
  <si>
    <t>Case50580</t>
  </si>
  <si>
    <t>Case50581</t>
  </si>
  <si>
    <t>Case50582</t>
  </si>
  <si>
    <t>Case50583</t>
  </si>
  <si>
    <t>Case50584</t>
  </si>
  <si>
    <t>Case50585</t>
  </si>
  <si>
    <t>Case50586</t>
  </si>
  <si>
    <t>Case50587</t>
  </si>
  <si>
    <t>Case50588</t>
  </si>
  <si>
    <t>Case50589</t>
  </si>
  <si>
    <t>Case50590</t>
  </si>
  <si>
    <t>Case50591</t>
  </si>
  <si>
    <t>Case50592</t>
  </si>
  <si>
    <t>Case50593</t>
  </si>
  <si>
    <t>Case50594</t>
  </si>
  <si>
    <t>Case50595</t>
  </si>
  <si>
    <t>Case50596</t>
  </si>
  <si>
    <t>Case50597</t>
  </si>
  <si>
    <t>Case50598</t>
  </si>
  <si>
    <t>Case50599</t>
  </si>
  <si>
    <t>Case50600</t>
  </si>
  <si>
    <t>Case50601</t>
  </si>
  <si>
    <t>Case50602</t>
  </si>
  <si>
    <t>Case50603</t>
  </si>
  <si>
    <t>Case50604</t>
  </si>
  <si>
    <t>Case50605</t>
  </si>
  <si>
    <t>Case50606</t>
  </si>
  <si>
    <t>Case50607</t>
  </si>
  <si>
    <t>Case50608</t>
  </si>
  <si>
    <t>Case50609</t>
  </si>
  <si>
    <t>Case50610</t>
  </si>
  <si>
    <t>Case50611</t>
  </si>
  <si>
    <t>Case50612</t>
  </si>
  <si>
    <t>Case50613</t>
  </si>
  <si>
    <t>Case50614</t>
  </si>
  <si>
    <t>Case50615</t>
  </si>
  <si>
    <t>Case50616</t>
  </si>
  <si>
    <t>Case50617</t>
  </si>
  <si>
    <t>Case50618</t>
  </si>
  <si>
    <t>Case50619</t>
  </si>
  <si>
    <t>Case50620</t>
  </si>
  <si>
    <t>Case50621</t>
  </si>
  <si>
    <t>Case50622</t>
  </si>
  <si>
    <t>Case50623</t>
  </si>
  <si>
    <t>Case50624</t>
  </si>
  <si>
    <t>Case50625</t>
  </si>
  <si>
    <t>Case50626</t>
  </si>
  <si>
    <t>Case50627</t>
  </si>
  <si>
    <t>Case50628</t>
  </si>
  <si>
    <t>Case50629</t>
  </si>
  <si>
    <t>Case50630</t>
  </si>
  <si>
    <t>Case50631</t>
  </si>
  <si>
    <t>Case50632</t>
  </si>
  <si>
    <t>Case50633</t>
  </si>
  <si>
    <t>Case50634</t>
  </si>
  <si>
    <t>Case50635</t>
  </si>
  <si>
    <t>Case50636</t>
  </si>
  <si>
    <t>Case50637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</si>
</sst>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6" formatCode="[$-F400]h:mm:ss\ AM/PM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9" tint="-0.249977111117893"/>
      <name val="Century Schoolbook"/>
      <family val="1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9" tint="-0.249977111117893"/>
      <name val="Century Schoolbook"/>
      <family val="1"/>
    </font>
    <font>
      <i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B2B2B2"/>
      </right>
      <top style="thick">
        <color theme="4" tint="0.499984740745262"/>
      </top>
      <bottom/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ck">
        <color theme="4" tint="0.49998474074526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/>
      <right/>
      <top style="thick">
        <color theme="4" tint="0.499984740745262"/>
      </top>
      <bottom style="thin">
        <color theme="1"/>
      </bottom>
      <diagonal/>
    </border>
    <border>
      <left/>
      <right style="thin">
        <color rgb="FFB2B2B2"/>
      </right>
      <top style="thick">
        <color theme="4" tint="0.499984740745262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B2B2B2"/>
      </right>
      <top style="thin">
        <color theme="1"/>
      </top>
      <bottom style="thin">
        <color theme="1"/>
      </bottom>
      <diagonal/>
    </border>
    <border>
      <left/>
      <right style="thin">
        <color rgb="FFB2B2B2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theme="4" tint="0.49998474074526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ck">
        <color theme="4" tint="0.49998474074526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2" applyNumberFormat="0" applyAlignment="0" applyProtection="0"/>
    <xf numFmtId="0" fontId="6" fillId="3" borderId="3" applyNumberFormat="0" applyAlignment="0" applyProtection="0"/>
    <xf numFmtId="0" fontId="7" fillId="3" borderId="2" applyNumberFormat="0" applyAlignment="0" applyProtection="0"/>
    <xf numFmtId="0" fontId="1" fillId="4" borderId="4" applyNumberFormat="0" applyFont="0" applyAlignment="0" applyProtection="0"/>
    <xf numFmtId="0" fontId="8" fillId="5" borderId="0" applyNumberFormat="0" applyBorder="0" applyAlignment="0" applyProtection="0"/>
    <xf numFmtId="0" fontId="1" fillId="6" borderId="0" applyNumberFormat="0" applyBorder="0" applyAlignment="0" applyProtection="0"/>
    <xf numFmtId="0" fontId="8" fillId="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27" applyNumberFormat="0" applyFill="0" applyAlignment="0" applyProtection="0"/>
    <xf numFmtId="0" fontId="1" fillId="9" borderId="0" applyNumberFormat="0" applyBorder="0" applyAlignment="0" applyProtection="0"/>
  </cellStyleXfs>
  <cellXfs count="77">
    <xf numFmtId="0" fontId="0" fillId="0" borderId="0" xfId="0"/>
    <xf numFmtId="19" fontId="2" fillId="0" borderId="0" xfId="0" applyNumberFormat="1" applyFont="1" applyAlignment="1">
      <alignment horizontal="right" vertical="center"/>
    </xf>
    <xf numFmtId="0" fontId="9" fillId="0" borderId="0" xfId="0" applyFont="1"/>
    <xf numFmtId="0" fontId="10" fillId="8" borderId="5" xfId="0" applyFont="1" applyFill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5" fillId="2" borderId="2" xfId="4"/>
    <xf numFmtId="19" fontId="1" fillId="6" borderId="0" xfId="9" applyNumberFormat="1" applyAlignment="1">
      <alignment horizontal="right" vertical="center"/>
    </xf>
    <xf numFmtId="14" fontId="0" fillId="0" borderId="0" xfId="0" applyNumberFormat="1"/>
    <xf numFmtId="14" fontId="11" fillId="0" borderId="5" xfId="0" applyNumberFormat="1" applyFont="1" applyBorder="1" applyAlignment="1">
      <alignment vertical="top" wrapText="1"/>
    </xf>
    <xf numFmtId="0" fontId="12" fillId="0" borderId="0" xfId="0" applyFont="1"/>
    <xf numFmtId="0" fontId="8" fillId="7" borderId="0" xfId="10" applyAlignment="1">
      <alignment horizontal="center" vertical="center" wrapText="1"/>
    </xf>
    <xf numFmtId="0" fontId="7" fillId="3" borderId="2" xfId="6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indent="1"/>
    </xf>
    <xf numFmtId="164" fontId="7" fillId="3" borderId="2" xfId="6" applyNumberFormat="1"/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0" fillId="4" borderId="13" xfId="7" applyFont="1" applyBorder="1" applyAlignment="1">
      <alignment horizontal="left" vertical="top" wrapText="1"/>
    </xf>
    <xf numFmtId="0" fontId="0" fillId="4" borderId="14" xfId="7" applyFont="1" applyBorder="1" applyAlignment="1">
      <alignment horizontal="left" vertical="top" wrapText="1"/>
    </xf>
    <xf numFmtId="0" fontId="0" fillId="4" borderId="16" xfId="7" applyFont="1" applyBorder="1" applyAlignment="1">
      <alignment horizontal="left" vertical="top" wrapText="1"/>
    </xf>
    <xf numFmtId="0" fontId="0" fillId="4" borderId="18" xfId="7" applyFont="1" applyBorder="1" applyAlignment="1">
      <alignment horizontal="left" vertical="top" wrapText="1"/>
    </xf>
    <xf numFmtId="0" fontId="0" fillId="4" borderId="20" xfId="7" applyFont="1" applyBorder="1" applyAlignment="1">
      <alignment horizontal="left" vertical="top" wrapText="1"/>
    </xf>
    <xf numFmtId="0" fontId="0" fillId="4" borderId="22" xfId="7" applyFont="1" applyBorder="1" applyAlignment="1">
      <alignment horizontal="left" vertical="top" wrapText="1"/>
    </xf>
    <xf numFmtId="0" fontId="0" fillId="4" borderId="16" xfId="7" applyFont="1" applyBorder="1" applyAlignment="1">
      <alignment horizontal="left" wrapText="1"/>
    </xf>
    <xf numFmtId="0" fontId="0" fillId="4" borderId="16" xfId="7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4" borderId="25" xfId="7" applyFont="1" applyBorder="1" applyAlignment="1">
      <alignment horizontal="left" vertical="top" wrapText="1"/>
    </xf>
    <xf numFmtId="0" fontId="0" fillId="0" borderId="0" xfId="0" applyNumberFormat="1"/>
    <xf numFmtId="0" fontId="1" fillId="6" borderId="0" xfId="9" applyNumberFormat="1"/>
    <xf numFmtId="0" fontId="0" fillId="6" borderId="0" xfId="9" applyNumberFormat="1" applyFont="1"/>
    <xf numFmtId="0" fontId="14" fillId="0" borderId="17" xfId="3" applyFont="1" applyBorder="1" applyAlignment="1">
      <alignment horizontal="left" vertical="top" wrapText="1" indent="1"/>
    </xf>
    <xf numFmtId="0" fontId="14" fillId="0" borderId="19" xfId="3" applyFont="1" applyBorder="1" applyAlignment="1">
      <alignment horizontal="left" vertical="top" wrapText="1" indent="1"/>
    </xf>
    <xf numFmtId="0" fontId="14" fillId="0" borderId="24" xfId="0" applyFont="1" applyBorder="1" applyAlignment="1">
      <alignment horizontal="left" vertical="top" wrapText="1" indent="1"/>
    </xf>
    <xf numFmtId="0" fontId="14" fillId="0" borderId="28" xfId="3" applyFont="1" applyBorder="1" applyAlignment="1">
      <alignment horizontal="left" vertical="top" wrapText="1" indent="1"/>
    </xf>
    <xf numFmtId="0" fontId="0" fillId="4" borderId="28" xfId="7" applyFont="1" applyBorder="1" applyAlignment="1">
      <alignment horizontal="left" vertical="top" wrapText="1"/>
    </xf>
    <xf numFmtId="0" fontId="9" fillId="0" borderId="0" xfId="0" applyFont="1" applyProtection="1">
      <protection locked="0"/>
    </xf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0" fontId="0" fillId="0" borderId="0" xfId="0" applyAlignment="1" applyProtection="1">
      <alignment horizontal="left" indent="1"/>
      <protection locked="0"/>
    </xf>
    <xf numFmtId="10" fontId="0" fillId="0" borderId="0" xfId="1" applyNumberFormat="1" applyFont="1" applyProtection="1">
      <protection locked="0"/>
    </xf>
    <xf numFmtId="10" fontId="1" fillId="9" borderId="5" xfId="13" applyNumberFormat="1" applyBorder="1" applyProtection="1"/>
    <xf numFmtId="2" fontId="1" fillId="9" borderId="5" xfId="13" applyNumberFormat="1" applyBorder="1" applyProtection="1"/>
    <xf numFmtId="10" fontId="1" fillId="9" borderId="7" xfId="13" applyNumberFormat="1" applyBorder="1" applyProtection="1"/>
    <xf numFmtId="10" fontId="1" fillId="9" borderId="9" xfId="13" applyNumberFormat="1" applyBorder="1" applyProtection="1"/>
    <xf numFmtId="2" fontId="1" fillId="9" borderId="9" xfId="13" applyNumberFormat="1" applyBorder="1" applyProtection="1"/>
    <xf numFmtId="10" fontId="1" fillId="9" borderId="10" xfId="13" applyNumberFormat="1" applyBorder="1" applyProtection="1"/>
    <xf numFmtId="0" fontId="15" fillId="0" borderId="0" xfId="11" applyAlignment="1" applyProtection="1">
      <alignment horizontal="right"/>
      <protection locked="0"/>
    </xf>
    <xf numFmtId="2" fontId="6" fillId="3" borderId="3" xfId="5" applyNumberFormat="1"/>
    <xf numFmtId="0" fontId="8" fillId="5" borderId="29" xfId="8" applyBorder="1" applyAlignment="1" applyProtection="1">
      <alignment horizontal="center"/>
      <protection locked="0"/>
    </xf>
    <xf numFmtId="0" fontId="8" fillId="5" borderId="30" xfId="8" applyBorder="1" applyAlignment="1" applyProtection="1">
      <alignment horizontal="center"/>
      <protection locked="0"/>
    </xf>
    <xf numFmtId="0" fontId="8" fillId="5" borderId="31" xfId="8" applyBorder="1" applyAlignment="1" applyProtection="1">
      <alignment horizontal="center"/>
      <protection locked="0"/>
    </xf>
    <xf numFmtId="1" fontId="1" fillId="10" borderId="6" xfId="13" applyNumberFormat="1" applyFill="1" applyBorder="1" applyProtection="1"/>
    <xf numFmtId="1" fontId="1" fillId="10" borderId="8" xfId="13" applyNumberFormat="1" applyFill="1" applyBorder="1" applyProtection="1"/>
    <xf numFmtId="0" fontId="3" fillId="0" borderId="1" xfId="2" applyAlignment="1">
      <alignment horizontal="left"/>
    </xf>
    <xf numFmtId="0" fontId="16" fillId="0" borderId="0" xfId="12" applyFill="1" applyBorder="1" applyAlignment="1" applyProtection="1">
      <alignment horizontal="center"/>
      <protection locked="0"/>
    </xf>
    <xf numFmtId="0" fontId="3" fillId="0" borderId="1" xfId="2" applyAlignment="1" applyProtection="1">
      <alignment horizontal="left" vertical="center"/>
      <protection locked="0"/>
    </xf>
    <xf numFmtId="0" fontId="14" fillId="0" borderId="23" xfId="0" applyFont="1" applyBorder="1" applyAlignment="1">
      <alignment horizontal="left" vertical="top" wrapText="1" indent="1"/>
    </xf>
    <xf numFmtId="0" fontId="14" fillId="0" borderId="26" xfId="0" applyFont="1" applyBorder="1" applyAlignment="1">
      <alignment horizontal="left" vertical="top" wrapText="1" indent="1"/>
    </xf>
    <xf numFmtId="0" fontId="14" fillId="0" borderId="21" xfId="3" applyFont="1" applyBorder="1" applyAlignment="1">
      <alignment horizontal="left" vertical="top" wrapText="1" indent="1"/>
    </xf>
    <xf numFmtId="0" fontId="14" fillId="0" borderId="15" xfId="3" applyFont="1" applyBorder="1" applyAlignment="1">
      <alignment horizontal="left" vertical="top" wrapText="1" indent="1"/>
    </xf>
    <xf numFmtId="0" fontId="14" fillId="0" borderId="12" xfId="3" applyFont="1" applyBorder="1" applyAlignment="1">
      <alignment horizontal="left" vertical="top" wrapText="1" indent="1"/>
    </xf>
    <xf numFmtId="0" fontId="15" fillId="0" borderId="23" xfId="11" applyBorder="1" applyAlignment="1">
      <alignment horizontal="left" vertical="top" wrapText="1" indent="1"/>
    </xf>
    <xf numFmtId="0" fontId="3" fillId="0" borderId="1" xfId="2" applyAlignment="1">
      <alignment horizontal="left" vertical="top" wrapText="1"/>
    </xf>
    <xf numFmtId="0" fontId="14" fillId="0" borderId="11" xfId="3" applyFont="1" applyBorder="1" applyAlignment="1">
      <alignment horizontal="left" vertical="top" wrapText="1" indent="1"/>
    </xf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1" fillId="6" borderId="0" xfId="9" applyNumberFormat="1" applyFont="1"/>
    <xf numFmtId="0" fontId="0" fillId="0" borderId="0" xfId="0" applyNumberFormat="1" applyFont="1"/>
    <xf numFmtId="9" fontId="0" fillId="0" borderId="0" xfId="1" applyFont="1"/>
    <xf numFmtId="0" fontId="5" fillId="2" borderId="2" xfId="4" applyProtection="1">
      <protection locked="0"/>
    </xf>
    <xf numFmtId="2" fontId="6" fillId="3" borderId="3" xfId="5" applyNumberFormat="1" applyProtection="1">
      <protection locked="0"/>
    </xf>
    <xf numFmtId="10" fontId="6" fillId="3" borderId="3" xfId="5" applyNumberFormat="1" applyProtection="1">
      <protection locked="0"/>
    </xf>
    <xf numFmtId="2" fontId="7" fillId="3" borderId="2" xfId="6" applyNumberFormat="1" applyProtection="1">
      <protection locked="0"/>
    </xf>
    <xf numFmtId="10" fontId="7" fillId="3" borderId="2" xfId="6" applyNumberFormat="1" applyProtection="1">
      <protection locked="0"/>
    </xf>
  </cellXfs>
  <cellStyles count="14">
    <cellStyle name="20% - Accent6" xfId="13" builtinId="50"/>
    <cellStyle name="40% - Accent4" xfId="9" builtinId="43"/>
    <cellStyle name="Accent1" xfId="8" builtinId="29"/>
    <cellStyle name="Accent6" xfId="10" builtinId="49"/>
    <cellStyle name="Calculation" xfId="6" builtinId="22"/>
    <cellStyle name="Explanatory Text" xfId="11" builtinId="53"/>
    <cellStyle name="Heading 1" xfId="12" builtinId="16"/>
    <cellStyle name="Heading 2" xfId="2" builtinId="17"/>
    <cellStyle name="Heading 4" xfId="3" builtinId="19"/>
    <cellStyle name="Input" xfId="4" builtinId="20"/>
    <cellStyle name="Normal" xfId="0" builtinId="0"/>
    <cellStyle name="Note" xfId="7" builtinId="10"/>
    <cellStyle name="Output" xfId="5" builtinId="2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1055690</xdr:colOff>
      <xdr:row>36</xdr:row>
      <xdr:rowOff>222250</xdr:rowOff>
    </xdr:from>
    <xdr:to>
      <xdr:col>1</xdr:col>
      <xdr:colOff>2738594</xdr:colOff>
      <xdr:row>36</xdr:row>
      <xdr:rowOff>817563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13122533-243B-4268-A0C3-070ADD654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315" y="8659813"/>
          <a:ext cx="1682904" cy="595313"/>
        </a:xfrm>
        <a:prstGeom prst="rect">
          <a:avLst/>
        </a:prstGeom>
      </xdr:spPr>
    </xdr:pic>
    <xdr:clientData/>
  </xdr:twoCellAnchor>
  <xdr:twoCellAnchor editAs="oneCell">
    <xdr:from>
      <xdr:col>1</xdr:col>
      <xdr:colOff>1317625</xdr:colOff>
      <xdr:row>39</xdr:row>
      <xdr:rowOff>63500</xdr:rowOff>
    </xdr:from>
    <xdr:to>
      <xdr:col>1</xdr:col>
      <xdr:colOff>3122197</xdr:colOff>
      <xdr:row>39</xdr:row>
      <xdr:rowOff>240299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DCD34470-04F0-47CD-B6A0-810B72D17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0" y="9723438"/>
          <a:ext cx="1804572" cy="176799"/>
        </a:xfrm>
        <a:prstGeom prst="rect">
          <a:avLst/>
        </a:prstGeom>
      </xdr:spPr>
    </xdr:pic>
    <xdr:clientData/>
  </xdr:twoCellAnchor>
  <xdr:oneCellAnchor>
    <xdr:from>
      <xdr:col>4</xdr:col>
      <xdr:colOff>66675</xdr:colOff>
      <xdr:row>39</xdr:row>
      <xdr:rowOff>106362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BD83574D-54CF-4340-818F-F763AFEF1718}"/>
            </a:ext>
          </a:extLst>
        </xdr:cNvPr>
        <xdr:cNvSpPr txBox="1"/>
      </xdr:nvSpPr>
      <xdr:spPr>
        <a:xfrm>
          <a:off x="7369175" y="9964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 i="1"/>
        </a:p>
      </xdr:txBody>
    </xdr:sp>
    <xdr:clientData/>
  </xdr:oneCellAnchor>
  <xdr:twoCellAnchor editAs="oneCell">
    <xdr:from>
      <xdr:col>1</xdr:col>
      <xdr:colOff>508001</xdr:colOff>
      <xdr:row>40</xdr:row>
      <xdr:rowOff>396876</xdr:rowOff>
    </xdr:from>
    <xdr:to>
      <xdr:col>1</xdr:col>
      <xdr:colOff>3379466</xdr:colOff>
      <xdr:row>40</xdr:row>
      <xdr:rowOff>756571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114E85EC-1CDC-4103-A662-CDB9AD6CC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81314" y="10683876"/>
          <a:ext cx="2871465" cy="359695"/>
        </a:xfrm>
        <a:prstGeom prst="rect">
          <a:avLst/>
        </a:prstGeom>
      </xdr:spPr>
    </xdr:pic>
    <xdr:clientData/>
  </xdr:twoCellAnchor>
  <xdr:twoCellAnchor editAs="oneCell">
    <xdr:from>
      <xdr:col>1</xdr:col>
      <xdr:colOff>555625</xdr:colOff>
      <xdr:row>42</xdr:row>
      <xdr:rowOff>315914</xdr:rowOff>
    </xdr:from>
    <xdr:to>
      <xdr:col>1</xdr:col>
      <xdr:colOff>3835557</xdr:colOff>
      <xdr:row>42</xdr:row>
      <xdr:rowOff>571968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E89AD2A7-73AD-42F9-87B3-5089BCB8E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28938" y="12261852"/>
          <a:ext cx="3279932" cy="256054"/>
        </a:xfrm>
        <a:prstGeom prst="rect">
          <a:avLst/>
        </a:prstGeom>
      </xdr:spPr>
    </xdr:pic>
    <xdr:clientData/>
  </xdr:twoCellAnchor>
  <xdr:twoCellAnchor editAs="oneCell">
    <xdr:from>
      <xdr:col>1</xdr:col>
      <xdr:colOff>1135063</xdr:colOff>
      <xdr:row>45</xdr:row>
      <xdr:rowOff>142875</xdr:rowOff>
    </xdr:from>
    <xdr:to>
      <xdr:col>1</xdr:col>
      <xdr:colOff>3177400</xdr:colOff>
      <xdr:row>45</xdr:row>
      <xdr:rowOff>319674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DD7487A2-D479-4141-B276-C8581B33B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08376" y="13906500"/>
          <a:ext cx="2042337" cy="176799"/>
        </a:xfrm>
        <a:prstGeom prst="rect">
          <a:avLst/>
        </a:prstGeom>
      </xdr:spPr>
    </xdr:pic>
    <xdr:clientData/>
  </xdr:twoCellAnchor>
  <xdr:twoCellAnchor editAs="oneCell">
    <xdr:from>
      <xdr:col>1</xdr:col>
      <xdr:colOff>873125</xdr:colOff>
      <xdr:row>50</xdr:row>
      <xdr:rowOff>309562</xdr:rowOff>
    </xdr:from>
    <xdr:to>
      <xdr:col>1</xdr:col>
      <xdr:colOff>3427570</xdr:colOff>
      <xdr:row>50</xdr:row>
      <xdr:rowOff>650968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CE243FC7-6910-4439-820D-D4185F704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46438" y="15517812"/>
          <a:ext cx="2554445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="120" zoomScaleNormal="120" workbookViewId="0">
      <selection activeCell="B5" sqref="B5"/>
    </sheetView>
  </sheetViews>
  <sheetFormatPr defaultRowHeight="15" x14ac:dyDescent="0.25"/>
  <cols>
    <col min="2" max="2" width="39.5703125" customWidth="1"/>
  </cols>
  <sheetData>
    <row r="1" spans="1:2" ht="25.5" x14ac:dyDescent="0.35">
      <c r="A1" s="2" t="s">
        <v>11</v>
      </c>
    </row>
    <row r="3" spans="1:2" ht="15.75" x14ac:dyDescent="0.25">
      <c r="A3" s="3" t="s">
        <v>12</v>
      </c>
      <c r="B3" s="4" t="s">
        <v>154</v>
      </c>
    </row>
    <row r="4" spans="1:2" ht="15.75" x14ac:dyDescent="0.25">
      <c r="A4" s="3" t="s">
        <v>13</v>
      </c>
      <c r="B4" s="8">
        <f ca="1">TODAY()</f>
        <v>44218</v>
      </c>
    </row>
    <row r="5" spans="1:2" ht="31.5" x14ac:dyDescent="0.25">
      <c r="A5" s="3" t="s">
        <v>14</v>
      </c>
      <c r="B5" s="4" t="s">
        <v>151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5"/>
  <sheetViews>
    <sheetView tabSelected="1" zoomScale="120" zoomScaleNormal="120" workbookViewId="0">
      <selection activeCell="B31" sqref="B31"/>
    </sheetView>
  </sheetViews>
  <sheetFormatPr defaultRowHeight="15" x14ac:dyDescent="0.25"/>
  <cols>
    <col min="1" max="1" width="21.140625" customWidth="1"/>
    <col min="2" max="2" width="11.140625" customWidth="1"/>
    <col min="3" max="3" width="9.42578125" customWidth="1"/>
    <col min="4" max="4" width="2.5703125" customWidth="1"/>
    <col min="5" max="5" width="10.140625" customWidth="1"/>
    <col min="6" max="6" width="13.140625" customWidth="1"/>
    <col min="7" max="7" width="12.5703125" customWidth="1"/>
    <col min="8" max="8" width="12.42578125" customWidth="1"/>
    <col min="9" max="9" width="13" customWidth="1"/>
    <col min="10" max="10" width="11.85546875" customWidth="1"/>
    <col min="11" max="11" width="12.5703125" customWidth="1"/>
    <col min="12" max="12" width="14.5703125" customWidth="1"/>
    <col min="13" max="13" width="9.42578125" customWidth="1"/>
  </cols>
  <sheetData>
    <row r="1" spans="1:13" ht="25.5" x14ac:dyDescent="0.35">
      <c r="A1" s="2" t="s">
        <v>11</v>
      </c>
    </row>
    <row r="2" spans="1:13" ht="15.75" x14ac:dyDescent="0.25">
      <c r="A2" s="9" t="s">
        <v>137</v>
      </c>
      <c r="M2" s="7"/>
    </row>
    <row r="4" spans="1:13" ht="33.75" customHeight="1" thickBot="1" x14ac:dyDescent="0.35">
      <c r="A4" s="55" t="s">
        <v>15</v>
      </c>
      <c r="B4" s="55"/>
      <c r="C4" s="55"/>
      <c r="E4" s="10" t="s">
        <v>31</v>
      </c>
      <c r="F4" s="10" t="s">
        <v>129</v>
      </c>
      <c r="G4" s="10" t="s">
        <v>130</v>
      </c>
      <c r="H4" s="10" t="s">
        <v>49</v>
      </c>
      <c r="I4" s="10" t="s">
        <v>131</v>
      </c>
      <c r="J4" s="10" t="s">
        <v>50</v>
      </c>
      <c r="K4" s="10" t="s">
        <v>51</v>
      </c>
      <c r="L4" s="10" t="s">
        <v>128</v>
      </c>
      <c r="M4" s="10" t="s">
        <v>141</v>
      </c>
    </row>
    <row r="5" spans="1:13" ht="15.75" thickTop="1" x14ac:dyDescent="0.25">
      <c r="A5" t="s">
        <v>142</v>
      </c>
      <c r="B5" s="66">
        <f>MIN(F:F)</f>
        <v>0.33333333333333331</v>
      </c>
      <c r="C5" s="12"/>
      <c r="E5" s="31" t="s">
        <v>155</v>
      </c>
      <c r="F5" s="6">
        <v>0.33333333333333331</v>
      </c>
      <c r="G5" s="6">
        <v>0.33339120370370368</v>
      </c>
      <c r="H5" s="30">
        <f>(G5-F5)*24*60*60</f>
        <v>4.9999999999991829</v>
      </c>
      <c r="I5" s="6">
        <v>0.34770833333333334</v>
      </c>
      <c r="J5" s="30">
        <f>ROUNDUP((I5-G5)*24*60,0)</f>
        <v>21</v>
      </c>
      <c r="K5" s="69">
        <f>SUM($J$5:J5)</f>
        <v>21</v>
      </c>
      <c r="L5" s="30">
        <f>H5-$B$28</f>
        <v>-10.000000000000817</v>
      </c>
      <c r="M5" s="30">
        <f>IF(L5&gt;0,1,0)</f>
        <v>0</v>
      </c>
    </row>
    <row r="6" spans="1:13" x14ac:dyDescent="0.25">
      <c r="A6" t="s">
        <v>143</v>
      </c>
      <c r="B6" s="66">
        <f>MAX(F:F)</f>
        <v>0.74987268518518524</v>
      </c>
      <c r="C6" s="12"/>
      <c r="E6" s="31" t="s">
        <v>156</v>
      </c>
      <c r="F6" s="1">
        <v>0.33334490740740735</v>
      </c>
      <c r="G6" s="1">
        <v>0.33346064814814813</v>
      </c>
      <c r="H6" s="30">
        <f t="shared" ref="H6:H69" si="0">(G6-F6)*24*60*60</f>
        <v>10.000000000003162</v>
      </c>
      <c r="I6" s="1">
        <v>0.35271990740740744</v>
      </c>
      <c r="J6" s="30">
        <f t="shared" ref="J6:J69" si="1">ROUNDUP((I6-G6)*24*60,0)</f>
        <v>28</v>
      </c>
      <c r="K6" s="70">
        <f>SUM($J$5:J6)</f>
        <v>49</v>
      </c>
      <c r="L6" s="30">
        <f t="shared" ref="L6:L69" si="2">H6-$B$28</f>
        <v>-4.9999999999968381</v>
      </c>
      <c r="M6" s="30">
        <f t="shared" ref="M6:M69" si="3">IF(L6&gt;0,1,0)</f>
        <v>0</v>
      </c>
    </row>
    <row r="7" spans="1:13" x14ac:dyDescent="0.25">
      <c r="A7" t="s">
        <v>132</v>
      </c>
      <c r="B7" s="67">
        <f>(B6-B5)*24</f>
        <v>9.9969444444444466</v>
      </c>
      <c r="C7" s="12" t="s">
        <v>4</v>
      </c>
      <c r="E7" s="31" t="s">
        <v>157</v>
      </c>
      <c r="F7" s="6">
        <v>0.33336805555555554</v>
      </c>
      <c r="G7" s="6">
        <v>0.33346064814814813</v>
      </c>
      <c r="H7" s="30">
        <f t="shared" si="0"/>
        <v>7.9999999999996518</v>
      </c>
      <c r="I7" s="6">
        <v>0.338900462962963</v>
      </c>
      <c r="J7" s="30">
        <f t="shared" si="1"/>
        <v>8</v>
      </c>
      <c r="K7" s="69">
        <f>SUM($J$5:J7)</f>
        <v>57</v>
      </c>
      <c r="L7" s="30">
        <f t="shared" si="2"/>
        <v>-7.0000000000003482</v>
      </c>
      <c r="M7" s="30">
        <f t="shared" si="3"/>
        <v>0</v>
      </c>
    </row>
    <row r="8" spans="1:13" x14ac:dyDescent="0.25">
      <c r="A8" t="s">
        <v>16</v>
      </c>
      <c r="B8" s="29">
        <f>COUNT(F:F)</f>
        <v>511</v>
      </c>
      <c r="C8" s="12" t="s">
        <v>146</v>
      </c>
      <c r="E8" s="31" t="s">
        <v>158</v>
      </c>
      <c r="F8" s="1">
        <v>0.33342592592592596</v>
      </c>
      <c r="G8" s="1">
        <v>0.33347222222222223</v>
      </c>
      <c r="H8" s="30">
        <f t="shared" si="0"/>
        <v>3.9999999999974278</v>
      </c>
      <c r="I8" s="1">
        <v>0.34097222222222223</v>
      </c>
      <c r="J8" s="30">
        <f t="shared" si="1"/>
        <v>11</v>
      </c>
      <c r="K8" s="70">
        <f>SUM($J$5:J8)</f>
        <v>68</v>
      </c>
      <c r="L8" s="30">
        <f t="shared" si="2"/>
        <v>-11.000000000002572</v>
      </c>
      <c r="M8" s="30">
        <f t="shared" si="3"/>
        <v>0</v>
      </c>
    </row>
    <row r="9" spans="1:13" x14ac:dyDescent="0.25">
      <c r="A9" t="s">
        <v>17</v>
      </c>
      <c r="B9" s="68">
        <f>B8/B7</f>
        <v>51.115618661257592</v>
      </c>
      <c r="C9" s="12" t="s">
        <v>145</v>
      </c>
      <c r="E9" s="31" t="s">
        <v>159</v>
      </c>
      <c r="F9" s="6">
        <v>0.33355324074074072</v>
      </c>
      <c r="G9" s="6">
        <v>0.33370370370370367</v>
      </c>
      <c r="H9" s="30">
        <f t="shared" si="0"/>
        <v>12.999999999998835</v>
      </c>
      <c r="I9" s="6">
        <v>0.34303240740740742</v>
      </c>
      <c r="J9" s="30">
        <f t="shared" si="1"/>
        <v>14</v>
      </c>
      <c r="K9" s="69">
        <f>SUM($J$5:J9)</f>
        <v>82</v>
      </c>
      <c r="L9" s="30">
        <f t="shared" si="2"/>
        <v>-2.0000000000011653</v>
      </c>
      <c r="M9" s="30">
        <f t="shared" si="3"/>
        <v>0</v>
      </c>
    </row>
    <row r="10" spans="1:13" x14ac:dyDescent="0.25">
      <c r="C10" s="12"/>
      <c r="E10" s="31" t="s">
        <v>160</v>
      </c>
      <c r="F10" s="1">
        <v>0.33370370370370367</v>
      </c>
      <c r="G10" s="1">
        <v>0.33410879629629631</v>
      </c>
      <c r="H10" s="30">
        <f t="shared" si="0"/>
        <v>35.000000000003872</v>
      </c>
      <c r="I10" s="1">
        <v>0.33601851851851849</v>
      </c>
      <c r="J10" s="30">
        <f t="shared" si="1"/>
        <v>3</v>
      </c>
      <c r="K10" s="70">
        <f>SUM($J$5:J10)</f>
        <v>85</v>
      </c>
      <c r="L10" s="30">
        <f t="shared" si="2"/>
        <v>20.000000000003872</v>
      </c>
      <c r="M10" s="30">
        <f t="shared" si="3"/>
        <v>1</v>
      </c>
    </row>
    <row r="11" spans="1:13" ht="15.75" customHeight="1" thickBot="1" x14ac:dyDescent="0.35">
      <c r="A11" s="55" t="s">
        <v>0</v>
      </c>
      <c r="B11" s="55"/>
      <c r="C11" s="55"/>
      <c r="E11" s="31" t="s">
        <v>161</v>
      </c>
      <c r="F11" s="6">
        <v>0.3338888888888889</v>
      </c>
      <c r="G11" s="6">
        <v>0.33421296296296293</v>
      </c>
      <c r="H11" s="30">
        <f t="shared" si="0"/>
        <v>27.999999999996383</v>
      </c>
      <c r="I11" s="6">
        <v>0.34356481481481477</v>
      </c>
      <c r="J11" s="30">
        <f t="shared" si="1"/>
        <v>14</v>
      </c>
      <c r="K11" s="69">
        <f>SUM($J$5:J11)</f>
        <v>99</v>
      </c>
      <c r="L11" s="30">
        <f t="shared" si="2"/>
        <v>12.999999999996383</v>
      </c>
      <c r="M11" s="30">
        <f t="shared" si="3"/>
        <v>1</v>
      </c>
    </row>
    <row r="12" spans="1:13" ht="15.75" thickTop="1" x14ac:dyDescent="0.25">
      <c r="A12" t="s">
        <v>18</v>
      </c>
      <c r="B12" s="29">
        <f>AVERAGE(H:H)</f>
        <v>27.477495107631757</v>
      </c>
      <c r="C12" s="12" t="s">
        <v>2</v>
      </c>
      <c r="E12" s="31" t="s">
        <v>162</v>
      </c>
      <c r="F12" s="1">
        <v>0.33504629629629629</v>
      </c>
      <c r="G12" s="1">
        <v>0.33555555555555555</v>
      </c>
      <c r="H12" s="30">
        <f t="shared" si="0"/>
        <v>44.000000000000483</v>
      </c>
      <c r="I12" s="1">
        <v>0.3414814814814815</v>
      </c>
      <c r="J12" s="30">
        <f t="shared" si="1"/>
        <v>9</v>
      </c>
      <c r="K12" s="70">
        <f>SUM($J$5:J12)</f>
        <v>108</v>
      </c>
      <c r="L12" s="30">
        <f t="shared" si="2"/>
        <v>29.000000000000483</v>
      </c>
      <c r="M12" s="30">
        <f t="shared" si="3"/>
        <v>1</v>
      </c>
    </row>
    <row r="13" spans="1:13" x14ac:dyDescent="0.25">
      <c r="A13" t="s">
        <v>19</v>
      </c>
      <c r="B13" s="29">
        <f>MEDIAN(H:H)</f>
        <v>25.999999999997669</v>
      </c>
      <c r="C13" s="12" t="s">
        <v>2</v>
      </c>
      <c r="E13" s="31" t="s">
        <v>163</v>
      </c>
      <c r="F13" s="6">
        <v>0.33586805555555554</v>
      </c>
      <c r="G13" s="6">
        <v>0.33624999999999999</v>
      </c>
      <c r="H13" s="30">
        <f t="shared" si="0"/>
        <v>33.000000000000362</v>
      </c>
      <c r="I13" s="6">
        <v>0.34841435185185188</v>
      </c>
      <c r="J13" s="30">
        <f t="shared" si="1"/>
        <v>18</v>
      </c>
      <c r="K13" s="69">
        <f>SUM($J$5:J13)</f>
        <v>126</v>
      </c>
      <c r="L13" s="30">
        <f t="shared" si="2"/>
        <v>18.000000000000362</v>
      </c>
      <c r="M13" s="30">
        <f t="shared" si="3"/>
        <v>1</v>
      </c>
    </row>
    <row r="14" spans="1:13" x14ac:dyDescent="0.25">
      <c r="A14" t="s">
        <v>23</v>
      </c>
      <c r="B14" s="29">
        <f>_xlfn.MODE.SNGL(H:H)</f>
        <v>28.00000000000118</v>
      </c>
      <c r="C14" s="12" t="s">
        <v>2</v>
      </c>
      <c r="E14" s="31" t="s">
        <v>164</v>
      </c>
      <c r="F14" s="1">
        <v>0.33752314814814816</v>
      </c>
      <c r="G14" s="1">
        <v>0.33788194444444447</v>
      </c>
      <c r="H14" s="30">
        <f t="shared" si="0"/>
        <v>31.000000000001648</v>
      </c>
      <c r="I14" s="1">
        <v>0.34835648148148146</v>
      </c>
      <c r="J14" s="30">
        <f t="shared" si="1"/>
        <v>16</v>
      </c>
      <c r="K14" s="70">
        <f>SUM($J$5:J14)</f>
        <v>142</v>
      </c>
      <c r="L14" s="30">
        <f t="shared" si="2"/>
        <v>16.000000000001648</v>
      </c>
      <c r="M14" s="30">
        <f t="shared" si="3"/>
        <v>1</v>
      </c>
    </row>
    <row r="15" spans="1:13" x14ac:dyDescent="0.25">
      <c r="A15" t="s">
        <v>20</v>
      </c>
      <c r="B15" s="29">
        <f>MIN(H:H)</f>
        <v>0.99999999999695888</v>
      </c>
      <c r="C15" s="12" t="s">
        <v>2</v>
      </c>
      <c r="E15" s="31" t="s">
        <v>165</v>
      </c>
      <c r="F15" s="6">
        <v>0.33833333333333332</v>
      </c>
      <c r="G15" s="6">
        <v>0.33865740740740741</v>
      </c>
      <c r="H15" s="30">
        <f t="shared" si="0"/>
        <v>28.00000000000118</v>
      </c>
      <c r="I15" s="6">
        <v>0.34158564814814812</v>
      </c>
      <c r="J15" s="30">
        <f t="shared" si="1"/>
        <v>5</v>
      </c>
      <c r="K15" s="69">
        <f>SUM($J$5:J15)</f>
        <v>147</v>
      </c>
      <c r="L15" s="30">
        <f t="shared" si="2"/>
        <v>13.00000000000118</v>
      </c>
      <c r="M15" s="30">
        <f t="shared" si="3"/>
        <v>1</v>
      </c>
    </row>
    <row r="16" spans="1:13" x14ac:dyDescent="0.25">
      <c r="A16" t="s">
        <v>21</v>
      </c>
      <c r="B16" s="29">
        <f>MAX(H:H)</f>
        <v>163.0000000000031</v>
      </c>
      <c r="C16" s="12" t="s">
        <v>2</v>
      </c>
      <c r="E16" s="31" t="s">
        <v>166</v>
      </c>
      <c r="F16" s="1">
        <v>0.33906249999999999</v>
      </c>
      <c r="G16" s="1">
        <v>0.33930555555555553</v>
      </c>
      <c r="H16" s="30">
        <f t="shared" si="0"/>
        <v>20.999999999998487</v>
      </c>
      <c r="I16" s="1">
        <v>0.36033564814814811</v>
      </c>
      <c r="J16" s="30">
        <f t="shared" si="1"/>
        <v>31</v>
      </c>
      <c r="K16" s="70">
        <f>SUM($J$5:J16)</f>
        <v>178</v>
      </c>
      <c r="L16" s="30">
        <f t="shared" si="2"/>
        <v>5.9999999999984865</v>
      </c>
      <c r="M16" s="30">
        <f t="shared" si="3"/>
        <v>1</v>
      </c>
    </row>
    <row r="17" spans="1:13" x14ac:dyDescent="0.25">
      <c r="E17" s="31" t="s">
        <v>167</v>
      </c>
      <c r="F17" s="6">
        <v>0.33951388888888889</v>
      </c>
      <c r="G17" s="6">
        <v>0.33986111111111111</v>
      </c>
      <c r="H17" s="30">
        <f t="shared" si="0"/>
        <v>29.999999999999893</v>
      </c>
      <c r="I17" s="6">
        <v>0.34767361111111111</v>
      </c>
      <c r="J17" s="30">
        <f t="shared" si="1"/>
        <v>12</v>
      </c>
      <c r="K17" s="69">
        <f>SUM($J$5:J17)</f>
        <v>190</v>
      </c>
      <c r="L17" s="30">
        <f t="shared" si="2"/>
        <v>14.999999999999893</v>
      </c>
      <c r="M17" s="30">
        <f t="shared" si="3"/>
        <v>1</v>
      </c>
    </row>
    <row r="18" spans="1:13" ht="18" thickBot="1" x14ac:dyDescent="0.35">
      <c r="A18" s="55" t="s">
        <v>136</v>
      </c>
      <c r="B18" s="55"/>
      <c r="C18" s="55"/>
      <c r="E18" s="31" t="s">
        <v>168</v>
      </c>
      <c r="F18" s="1">
        <v>0.34046296296296297</v>
      </c>
      <c r="G18" s="1">
        <v>0.34074074074074073</v>
      </c>
      <c r="H18" s="30">
        <f t="shared" si="0"/>
        <v>23.999999999998956</v>
      </c>
      <c r="I18" s="1">
        <v>0.3488194444444444</v>
      </c>
      <c r="J18" s="30">
        <f t="shared" si="1"/>
        <v>12</v>
      </c>
      <c r="K18" s="70">
        <f>SUM($J$5:J18)</f>
        <v>202</v>
      </c>
      <c r="L18" s="30">
        <f t="shared" si="2"/>
        <v>8.9999999999989555</v>
      </c>
      <c r="M18" s="30">
        <f t="shared" si="3"/>
        <v>1</v>
      </c>
    </row>
    <row r="19" spans="1:13" ht="15.75" thickTop="1" x14ac:dyDescent="0.25">
      <c r="A19" t="s">
        <v>24</v>
      </c>
      <c r="B19" s="29">
        <f>AVERAGE(J:J)</f>
        <v>16.154598825831702</v>
      </c>
      <c r="C19" s="12" t="s">
        <v>3</v>
      </c>
      <c r="E19" s="31" t="s">
        <v>169</v>
      </c>
      <c r="F19" s="6">
        <v>0.34081018518518519</v>
      </c>
      <c r="G19" s="6">
        <v>0.34133101851851855</v>
      </c>
      <c r="H19" s="30">
        <f t="shared" si="0"/>
        <v>45.000000000002238</v>
      </c>
      <c r="I19" s="6">
        <v>0.35376157407407405</v>
      </c>
      <c r="J19" s="30">
        <f t="shared" si="1"/>
        <v>18</v>
      </c>
      <c r="K19" s="69">
        <f>SUM($J$5:J19)</f>
        <v>220</v>
      </c>
      <c r="L19" s="30">
        <f t="shared" si="2"/>
        <v>30.000000000002238</v>
      </c>
      <c r="M19" s="30">
        <f t="shared" si="3"/>
        <v>1</v>
      </c>
    </row>
    <row r="20" spans="1:13" x14ac:dyDescent="0.25">
      <c r="A20" t="s">
        <v>25</v>
      </c>
      <c r="B20" s="29">
        <f>MEDIAN(J:J)</f>
        <v>13</v>
      </c>
      <c r="C20" s="12" t="s">
        <v>3</v>
      </c>
      <c r="E20" s="31" t="s">
        <v>170</v>
      </c>
      <c r="F20" s="1">
        <v>0.34111111111111114</v>
      </c>
      <c r="G20" s="1">
        <v>0.34149305555555554</v>
      </c>
      <c r="H20" s="30">
        <f t="shared" si="0"/>
        <v>32.999999999995566</v>
      </c>
      <c r="I20" s="1">
        <v>0.35809027777777774</v>
      </c>
      <c r="J20" s="30">
        <f t="shared" si="1"/>
        <v>24</v>
      </c>
      <c r="K20" s="70">
        <f>SUM($J$5:J20)</f>
        <v>244</v>
      </c>
      <c r="L20" s="30">
        <f t="shared" si="2"/>
        <v>17.999999999995566</v>
      </c>
      <c r="M20" s="30">
        <f t="shared" si="3"/>
        <v>1</v>
      </c>
    </row>
    <row r="21" spans="1:13" x14ac:dyDescent="0.25">
      <c r="A21" t="s">
        <v>26</v>
      </c>
      <c r="B21" s="29">
        <f>_xlfn.MODE.SNGL(J:J)</f>
        <v>6</v>
      </c>
      <c r="C21" s="12" t="s">
        <v>3</v>
      </c>
      <c r="E21" s="31" t="s">
        <v>171</v>
      </c>
      <c r="F21" s="6">
        <v>0.3424537037037037</v>
      </c>
      <c r="G21" s="6">
        <v>0.34271990740740743</v>
      </c>
      <c r="H21" s="30">
        <f t="shared" si="0"/>
        <v>23.000000000001997</v>
      </c>
      <c r="I21" s="6">
        <v>0.35729166666666662</v>
      </c>
      <c r="J21" s="30">
        <f t="shared" si="1"/>
        <v>21</v>
      </c>
      <c r="K21" s="69">
        <f>SUM($J$5:J21)</f>
        <v>265</v>
      </c>
      <c r="L21" s="30">
        <f t="shared" si="2"/>
        <v>8.0000000000019966</v>
      </c>
      <c r="M21" s="30">
        <f t="shared" si="3"/>
        <v>1</v>
      </c>
    </row>
    <row r="22" spans="1:13" x14ac:dyDescent="0.25">
      <c r="A22" t="s">
        <v>27</v>
      </c>
      <c r="B22" s="29">
        <f>MIN(J:J)</f>
        <v>1</v>
      </c>
      <c r="C22" s="12" t="s">
        <v>3</v>
      </c>
      <c r="E22" s="31" t="s">
        <v>172</v>
      </c>
      <c r="F22" s="1">
        <v>0.3442708333333333</v>
      </c>
      <c r="G22" s="1">
        <v>0.34454861111111112</v>
      </c>
      <c r="H22" s="30">
        <f t="shared" si="0"/>
        <v>24.000000000003752</v>
      </c>
      <c r="I22" s="1">
        <v>0.34741898148148148</v>
      </c>
      <c r="J22" s="30">
        <f t="shared" si="1"/>
        <v>5</v>
      </c>
      <c r="K22" s="70">
        <f>SUM($J$5:J22)</f>
        <v>270</v>
      </c>
      <c r="L22" s="30">
        <f t="shared" si="2"/>
        <v>9.0000000000037517</v>
      </c>
      <c r="M22" s="30">
        <f t="shared" si="3"/>
        <v>1</v>
      </c>
    </row>
    <row r="23" spans="1:13" x14ac:dyDescent="0.25">
      <c r="A23" t="s">
        <v>28</v>
      </c>
      <c r="B23" s="29">
        <f>MAX(J:J)</f>
        <v>73</v>
      </c>
      <c r="C23" s="12" t="s">
        <v>3</v>
      </c>
      <c r="E23" s="31" t="s">
        <v>173</v>
      </c>
      <c r="F23" s="6">
        <v>0.34527777777777779</v>
      </c>
      <c r="G23" s="6">
        <v>0.34560185185185183</v>
      </c>
      <c r="H23" s="30">
        <f t="shared" si="0"/>
        <v>27.999999999996383</v>
      </c>
      <c r="I23" s="6">
        <v>0.35432870370370373</v>
      </c>
      <c r="J23" s="30">
        <f t="shared" si="1"/>
        <v>13</v>
      </c>
      <c r="K23" s="69">
        <f>SUM($J$5:J23)</f>
        <v>283</v>
      </c>
      <c r="L23" s="30">
        <f t="shared" si="2"/>
        <v>12.999999999996383</v>
      </c>
      <c r="M23" s="30">
        <f t="shared" si="3"/>
        <v>1</v>
      </c>
    </row>
    <row r="24" spans="1:13" x14ac:dyDescent="0.25">
      <c r="A24" t="s">
        <v>22</v>
      </c>
      <c r="B24" s="29">
        <f>ROUND(SUM(J:J)/60,0)</f>
        <v>138</v>
      </c>
      <c r="C24" s="12" t="s">
        <v>4</v>
      </c>
      <c r="E24" s="31" t="s">
        <v>174</v>
      </c>
      <c r="F24" s="1">
        <v>0.34615740740740741</v>
      </c>
      <c r="G24" s="1">
        <v>0.34648148148148145</v>
      </c>
      <c r="H24" s="30">
        <f t="shared" si="0"/>
        <v>27.999999999996383</v>
      </c>
      <c r="I24" s="1">
        <v>0.36167824074074079</v>
      </c>
      <c r="J24" s="30">
        <f t="shared" si="1"/>
        <v>22</v>
      </c>
      <c r="K24" s="70">
        <f>SUM($J$5:J24)</f>
        <v>305</v>
      </c>
      <c r="L24" s="30">
        <f t="shared" si="2"/>
        <v>12.999999999996383</v>
      </c>
      <c r="M24" s="30">
        <f t="shared" si="3"/>
        <v>1</v>
      </c>
    </row>
    <row r="25" spans="1:13" x14ac:dyDescent="0.25">
      <c r="A25" t="s">
        <v>36</v>
      </c>
      <c r="B25" s="29">
        <f>ROUND(B24/B7,1)</f>
        <v>13.8</v>
      </c>
      <c r="C25" s="12" t="s">
        <v>4</v>
      </c>
      <c r="E25" s="31" t="s">
        <v>175</v>
      </c>
      <c r="F25" s="6">
        <v>0.34703703703703703</v>
      </c>
      <c r="G25" s="6">
        <v>0.34722222222222227</v>
      </c>
      <c r="H25" s="30">
        <f t="shared" si="0"/>
        <v>16.0000000000041</v>
      </c>
      <c r="I25" s="6">
        <v>0.36995370370370373</v>
      </c>
      <c r="J25" s="30">
        <f t="shared" si="1"/>
        <v>33</v>
      </c>
      <c r="K25" s="69">
        <f>SUM($J$5:J25)</f>
        <v>338</v>
      </c>
      <c r="L25" s="30">
        <f t="shared" si="2"/>
        <v>1.0000000000040998</v>
      </c>
      <c r="M25" s="30">
        <f t="shared" si="3"/>
        <v>1</v>
      </c>
    </row>
    <row r="26" spans="1:13" x14ac:dyDescent="0.25">
      <c r="E26" s="31" t="s">
        <v>176</v>
      </c>
      <c r="F26" s="1">
        <v>0.34760416666666666</v>
      </c>
      <c r="G26" s="1">
        <v>0.34783564814814816</v>
      </c>
      <c r="H26" s="30">
        <f t="shared" si="0"/>
        <v>20.000000000001528</v>
      </c>
      <c r="I26" s="1">
        <v>0.3727314814814815</v>
      </c>
      <c r="J26" s="30">
        <f t="shared" si="1"/>
        <v>36</v>
      </c>
      <c r="K26" s="70">
        <f>SUM($J$5:J26)</f>
        <v>374</v>
      </c>
      <c r="L26" s="30">
        <f t="shared" si="2"/>
        <v>5.0000000000015277</v>
      </c>
      <c r="M26" s="30">
        <f t="shared" si="3"/>
        <v>1</v>
      </c>
    </row>
    <row r="27" spans="1:13" ht="18" thickBot="1" x14ac:dyDescent="0.35">
      <c r="A27" s="55" t="s">
        <v>140</v>
      </c>
      <c r="B27" s="55"/>
      <c r="C27" s="55"/>
      <c r="E27" s="31" t="s">
        <v>177</v>
      </c>
      <c r="F27" s="6">
        <v>0.34865740740740742</v>
      </c>
      <c r="G27" s="6">
        <v>0.34884259259259259</v>
      </c>
      <c r="H27" s="30">
        <f t="shared" si="0"/>
        <v>15.999999999999304</v>
      </c>
      <c r="I27" s="6">
        <v>0.36331018518518521</v>
      </c>
      <c r="J27" s="30">
        <f t="shared" si="1"/>
        <v>21</v>
      </c>
      <c r="K27" s="69">
        <f>SUM($J$5:J27)</f>
        <v>395</v>
      </c>
      <c r="L27" s="30">
        <f t="shared" si="2"/>
        <v>0.99999999999930367</v>
      </c>
      <c r="M27" s="30">
        <f t="shared" si="3"/>
        <v>1</v>
      </c>
    </row>
    <row r="28" spans="1:13" ht="15.75" thickTop="1" x14ac:dyDescent="0.25">
      <c r="A28" t="s">
        <v>67</v>
      </c>
      <c r="B28" s="29">
        <v>15</v>
      </c>
      <c r="C28" s="12" t="s">
        <v>2</v>
      </c>
      <c r="E28" s="31" t="s">
        <v>178</v>
      </c>
      <c r="F28" s="1">
        <v>0.35018518518518515</v>
      </c>
      <c r="G28" s="1">
        <v>0.35047453703703701</v>
      </c>
      <c r="H28" s="30">
        <f t="shared" si="0"/>
        <v>25.000000000000711</v>
      </c>
      <c r="I28" s="1">
        <v>0.35434027777777777</v>
      </c>
      <c r="J28" s="30">
        <f t="shared" si="1"/>
        <v>6</v>
      </c>
      <c r="K28" s="70">
        <f>SUM($J$5:J28)</f>
        <v>401</v>
      </c>
      <c r="L28" s="30">
        <f t="shared" si="2"/>
        <v>10.000000000000711</v>
      </c>
      <c r="M28" s="30">
        <f t="shared" si="3"/>
        <v>1</v>
      </c>
    </row>
    <row r="29" spans="1:13" x14ac:dyDescent="0.25">
      <c r="A29" t="s">
        <v>144</v>
      </c>
      <c r="B29" s="29">
        <f>SUM(M:M)</f>
        <v>441</v>
      </c>
      <c r="C29" s="12" t="s">
        <v>146</v>
      </c>
      <c r="E29" s="31" t="s">
        <v>179</v>
      </c>
      <c r="F29" s="6">
        <v>0.3512615740740741</v>
      </c>
      <c r="G29" s="6">
        <v>0.35138888888888892</v>
      </c>
      <c r="H29" s="30">
        <f t="shared" si="0"/>
        <v>11.000000000000121</v>
      </c>
      <c r="I29" s="6">
        <v>0.35421296296296295</v>
      </c>
      <c r="J29" s="30">
        <f t="shared" si="1"/>
        <v>5</v>
      </c>
      <c r="K29" s="69">
        <f>SUM($J$5:J29)</f>
        <v>406</v>
      </c>
      <c r="L29" s="30">
        <f t="shared" si="2"/>
        <v>-3.9999999999998792</v>
      </c>
      <c r="M29" s="30">
        <f t="shared" si="3"/>
        <v>0</v>
      </c>
    </row>
    <row r="30" spans="1:13" x14ac:dyDescent="0.25">
      <c r="A30" t="s">
        <v>43</v>
      </c>
      <c r="B30" s="71">
        <f>B29/B8</f>
        <v>0.86301369863013699</v>
      </c>
      <c r="E30" s="31" t="s">
        <v>180</v>
      </c>
      <c r="F30" s="1">
        <v>0.35246527777777775</v>
      </c>
      <c r="G30" s="1">
        <v>0.35281249999999997</v>
      </c>
      <c r="H30" s="30">
        <f t="shared" si="0"/>
        <v>29.999999999999893</v>
      </c>
      <c r="I30" s="1">
        <v>0.36738425925925927</v>
      </c>
      <c r="J30" s="30">
        <f t="shared" si="1"/>
        <v>21</v>
      </c>
      <c r="K30" s="70">
        <f>SUM($J$5:J30)</f>
        <v>427</v>
      </c>
      <c r="L30" s="30">
        <f t="shared" si="2"/>
        <v>14.999999999999893</v>
      </c>
      <c r="M30" s="30">
        <f t="shared" si="3"/>
        <v>1</v>
      </c>
    </row>
    <row r="31" spans="1:13" x14ac:dyDescent="0.25">
      <c r="E31" s="31" t="s">
        <v>181</v>
      </c>
      <c r="F31" s="6">
        <v>0.35320601851851857</v>
      </c>
      <c r="G31" s="6">
        <v>0.3536111111111111</v>
      </c>
      <c r="H31" s="30">
        <f t="shared" si="0"/>
        <v>34.99999999999428</v>
      </c>
      <c r="I31" s="6">
        <v>0.3644444444444444</v>
      </c>
      <c r="J31" s="30">
        <f t="shared" si="1"/>
        <v>16</v>
      </c>
      <c r="K31" s="69">
        <f>SUM($J$5:J31)</f>
        <v>443</v>
      </c>
      <c r="L31" s="30">
        <f t="shared" si="2"/>
        <v>19.99999999999428</v>
      </c>
      <c r="M31" s="30">
        <f t="shared" si="3"/>
        <v>1</v>
      </c>
    </row>
    <row r="32" spans="1:13" x14ac:dyDescent="0.25">
      <c r="E32" s="31" t="s">
        <v>182</v>
      </c>
      <c r="F32" s="1">
        <v>0.35445601851851855</v>
      </c>
      <c r="G32" s="1">
        <v>0.35480324074074071</v>
      </c>
      <c r="H32" s="30">
        <f t="shared" si="0"/>
        <v>29.999999999995097</v>
      </c>
      <c r="I32" s="1">
        <v>0.36937500000000001</v>
      </c>
      <c r="J32" s="30">
        <f t="shared" si="1"/>
        <v>21</v>
      </c>
      <c r="K32" s="70">
        <f>SUM($J$5:J32)</f>
        <v>464</v>
      </c>
      <c r="L32" s="30">
        <f t="shared" si="2"/>
        <v>14.999999999995097</v>
      </c>
      <c r="M32" s="30">
        <f t="shared" si="3"/>
        <v>1</v>
      </c>
    </row>
    <row r="33" spans="5:13" x14ac:dyDescent="0.25">
      <c r="E33" s="31" t="s">
        <v>183</v>
      </c>
      <c r="F33" s="6">
        <v>0.35533564814814816</v>
      </c>
      <c r="G33" s="6">
        <v>0.35568287037037033</v>
      </c>
      <c r="H33" s="30">
        <f t="shared" si="0"/>
        <v>29.999999999995097</v>
      </c>
      <c r="I33" s="6">
        <v>0.36745370370370373</v>
      </c>
      <c r="J33" s="30">
        <f t="shared" si="1"/>
        <v>17</v>
      </c>
      <c r="K33" s="69">
        <f>SUM($J$5:J33)</f>
        <v>481</v>
      </c>
      <c r="L33" s="30">
        <f t="shared" si="2"/>
        <v>14.999999999995097</v>
      </c>
      <c r="M33" s="30">
        <f t="shared" si="3"/>
        <v>1</v>
      </c>
    </row>
    <row r="34" spans="5:13" x14ac:dyDescent="0.25">
      <c r="E34" s="31" t="s">
        <v>184</v>
      </c>
      <c r="F34" s="1">
        <v>0.35600694444444447</v>
      </c>
      <c r="G34" s="1">
        <v>0.35629629629629633</v>
      </c>
      <c r="H34" s="30">
        <f t="shared" si="0"/>
        <v>25.000000000000711</v>
      </c>
      <c r="I34" s="1">
        <v>0.37071759259259257</v>
      </c>
      <c r="J34" s="30">
        <f t="shared" si="1"/>
        <v>21</v>
      </c>
      <c r="K34" s="70">
        <f>SUM($J$5:J34)</f>
        <v>502</v>
      </c>
      <c r="L34" s="30">
        <f t="shared" si="2"/>
        <v>10.000000000000711</v>
      </c>
      <c r="M34" s="30">
        <f t="shared" si="3"/>
        <v>1</v>
      </c>
    </row>
    <row r="35" spans="5:13" x14ac:dyDescent="0.25">
      <c r="E35" s="31" t="s">
        <v>185</v>
      </c>
      <c r="F35" s="6">
        <v>0.35674768518518518</v>
      </c>
      <c r="G35" s="6">
        <v>0.35700231481481487</v>
      </c>
      <c r="H35" s="30">
        <f t="shared" si="0"/>
        <v>22.000000000005038</v>
      </c>
      <c r="I35" s="6">
        <v>0.36969907407407404</v>
      </c>
      <c r="J35" s="30">
        <f t="shared" si="1"/>
        <v>19</v>
      </c>
      <c r="K35" s="69">
        <f>SUM($J$5:J35)</f>
        <v>521</v>
      </c>
      <c r="L35" s="30">
        <f t="shared" si="2"/>
        <v>7.0000000000050377</v>
      </c>
      <c r="M35" s="30">
        <f t="shared" si="3"/>
        <v>1</v>
      </c>
    </row>
    <row r="36" spans="5:13" x14ac:dyDescent="0.25">
      <c r="E36" s="31" t="s">
        <v>186</v>
      </c>
      <c r="F36" s="1">
        <v>0.35765046296296293</v>
      </c>
      <c r="G36" s="1">
        <v>0.3580787037037037</v>
      </c>
      <c r="H36" s="30">
        <f t="shared" si="0"/>
        <v>37.000000000002586</v>
      </c>
      <c r="I36" s="1">
        <v>0.361875</v>
      </c>
      <c r="J36" s="30">
        <f t="shared" si="1"/>
        <v>6</v>
      </c>
      <c r="K36" s="70">
        <f>SUM($J$5:J36)</f>
        <v>527</v>
      </c>
      <c r="L36" s="30">
        <f t="shared" si="2"/>
        <v>22.000000000002586</v>
      </c>
      <c r="M36" s="30">
        <f t="shared" si="3"/>
        <v>1</v>
      </c>
    </row>
    <row r="37" spans="5:13" x14ac:dyDescent="0.25">
      <c r="E37" s="31" t="s">
        <v>187</v>
      </c>
      <c r="F37" s="6">
        <v>0.35799768518518515</v>
      </c>
      <c r="G37" s="6">
        <v>0.3583217592592593</v>
      </c>
      <c r="H37" s="30">
        <f t="shared" si="0"/>
        <v>28.000000000005976</v>
      </c>
      <c r="I37" s="6">
        <v>0.36620370370370375</v>
      </c>
      <c r="J37" s="30">
        <f t="shared" si="1"/>
        <v>12</v>
      </c>
      <c r="K37" s="69">
        <f>SUM($J$5:J37)</f>
        <v>539</v>
      </c>
      <c r="L37" s="30">
        <f t="shared" si="2"/>
        <v>13.000000000005976</v>
      </c>
      <c r="M37" s="30">
        <f t="shared" si="3"/>
        <v>1</v>
      </c>
    </row>
    <row r="38" spans="5:13" x14ac:dyDescent="0.25">
      <c r="E38" s="31" t="s">
        <v>188</v>
      </c>
      <c r="F38" s="1">
        <v>0.35956018518518523</v>
      </c>
      <c r="G38" s="1">
        <v>0.35984953703703698</v>
      </c>
      <c r="H38" s="30">
        <f t="shared" si="0"/>
        <v>24.999999999991118</v>
      </c>
      <c r="I38" s="1">
        <v>0.39193287037037039</v>
      </c>
      <c r="J38" s="30">
        <f t="shared" si="1"/>
        <v>47</v>
      </c>
      <c r="K38" s="70">
        <f>SUM($J$5:J38)</f>
        <v>586</v>
      </c>
      <c r="L38" s="30">
        <f t="shared" si="2"/>
        <v>9.9999999999911182</v>
      </c>
      <c r="M38" s="30">
        <f t="shared" si="3"/>
        <v>1</v>
      </c>
    </row>
    <row r="39" spans="5:13" x14ac:dyDescent="0.25">
      <c r="E39" s="31" t="s">
        <v>189</v>
      </c>
      <c r="F39" s="6">
        <v>0.36026620370370371</v>
      </c>
      <c r="G39" s="6">
        <v>0.36045138888888889</v>
      </c>
      <c r="H39" s="30">
        <f t="shared" si="0"/>
        <v>15.999999999999304</v>
      </c>
      <c r="I39" s="6">
        <v>0.3714351851851852</v>
      </c>
      <c r="J39" s="30">
        <f t="shared" si="1"/>
        <v>16</v>
      </c>
      <c r="K39" s="69">
        <f>SUM($J$5:J39)</f>
        <v>602</v>
      </c>
      <c r="L39" s="30">
        <f t="shared" si="2"/>
        <v>0.99999999999930367</v>
      </c>
      <c r="M39" s="30">
        <f t="shared" si="3"/>
        <v>1</v>
      </c>
    </row>
    <row r="40" spans="5:13" x14ac:dyDescent="0.25">
      <c r="E40" s="31" t="s">
        <v>190</v>
      </c>
      <c r="F40" s="1">
        <v>0.36131944444444447</v>
      </c>
      <c r="G40" s="1">
        <v>0.36168981481481483</v>
      </c>
      <c r="H40" s="30">
        <f t="shared" si="0"/>
        <v>31.999999999998607</v>
      </c>
      <c r="I40" s="1">
        <v>0.36359953703703707</v>
      </c>
      <c r="J40" s="30">
        <f t="shared" si="1"/>
        <v>3</v>
      </c>
      <c r="K40" s="70">
        <f>SUM($J$5:J40)</f>
        <v>605</v>
      </c>
      <c r="L40" s="30">
        <f t="shared" si="2"/>
        <v>16.999999999998607</v>
      </c>
      <c r="M40" s="30">
        <f t="shared" si="3"/>
        <v>1</v>
      </c>
    </row>
    <row r="41" spans="5:13" x14ac:dyDescent="0.25">
      <c r="E41" s="31" t="s">
        <v>191</v>
      </c>
      <c r="F41" s="6">
        <v>0.36218750000000005</v>
      </c>
      <c r="G41" s="6">
        <v>0.3622569444444444</v>
      </c>
      <c r="H41" s="30">
        <f t="shared" si="0"/>
        <v>5.9999999999913456</v>
      </c>
      <c r="I41" s="6">
        <v>0.37299768518518522</v>
      </c>
      <c r="J41" s="30">
        <f t="shared" si="1"/>
        <v>16</v>
      </c>
      <c r="K41" s="69">
        <f>SUM($J$5:J41)</f>
        <v>621</v>
      </c>
      <c r="L41" s="30">
        <f t="shared" si="2"/>
        <v>-9.0000000000086544</v>
      </c>
      <c r="M41" s="30">
        <f t="shared" si="3"/>
        <v>0</v>
      </c>
    </row>
    <row r="42" spans="5:13" x14ac:dyDescent="0.25">
      <c r="E42" s="31" t="s">
        <v>192</v>
      </c>
      <c r="F42" s="1">
        <v>0.36274305555555553</v>
      </c>
      <c r="G42" s="1">
        <v>0.36289351851851853</v>
      </c>
      <c r="H42" s="30">
        <f t="shared" si="0"/>
        <v>13.000000000003631</v>
      </c>
      <c r="I42" s="1">
        <v>0.39606481481481487</v>
      </c>
      <c r="J42" s="30">
        <f t="shared" si="1"/>
        <v>48</v>
      </c>
      <c r="K42" s="70">
        <f>SUM($J$5:J42)</f>
        <v>669</v>
      </c>
      <c r="L42" s="30">
        <f t="shared" si="2"/>
        <v>-1.9999999999963691</v>
      </c>
      <c r="M42" s="30">
        <f t="shared" si="3"/>
        <v>0</v>
      </c>
    </row>
    <row r="43" spans="5:13" x14ac:dyDescent="0.25">
      <c r="E43" s="31" t="s">
        <v>193</v>
      </c>
      <c r="F43" s="6">
        <v>0.36388888888888887</v>
      </c>
      <c r="G43" s="6">
        <v>0.36405092592592592</v>
      </c>
      <c r="H43" s="30">
        <f t="shared" si="0"/>
        <v>14.00000000000059</v>
      </c>
      <c r="I43" s="6">
        <v>0.36663194444444441</v>
      </c>
      <c r="J43" s="30">
        <f t="shared" si="1"/>
        <v>4</v>
      </c>
      <c r="K43" s="69">
        <f>SUM($J$5:J43)</f>
        <v>673</v>
      </c>
      <c r="L43" s="30">
        <f t="shared" si="2"/>
        <v>-0.99999999999941025</v>
      </c>
      <c r="M43" s="30">
        <f t="shared" si="3"/>
        <v>0</v>
      </c>
    </row>
    <row r="44" spans="5:13" x14ac:dyDescent="0.25">
      <c r="E44" s="31" t="s">
        <v>194</v>
      </c>
      <c r="F44" s="1">
        <v>0.36469907407407409</v>
      </c>
      <c r="G44" s="1">
        <v>0.36504629629629631</v>
      </c>
      <c r="H44" s="30">
        <f t="shared" si="0"/>
        <v>29.999999999999893</v>
      </c>
      <c r="I44" s="1">
        <v>0.3847800925925926</v>
      </c>
      <c r="J44" s="30">
        <f t="shared" si="1"/>
        <v>29</v>
      </c>
      <c r="K44" s="70">
        <f>SUM($J$5:J44)</f>
        <v>702</v>
      </c>
      <c r="L44" s="30">
        <f t="shared" si="2"/>
        <v>14.999999999999893</v>
      </c>
      <c r="M44" s="30">
        <f t="shared" si="3"/>
        <v>1</v>
      </c>
    </row>
    <row r="45" spans="5:13" x14ac:dyDescent="0.25">
      <c r="E45" s="31" t="s">
        <v>195</v>
      </c>
      <c r="F45" s="6">
        <v>0.36526620370370372</v>
      </c>
      <c r="G45" s="6">
        <v>0.36552083333333335</v>
      </c>
      <c r="H45" s="30">
        <f t="shared" si="0"/>
        <v>22.000000000000242</v>
      </c>
      <c r="I45" s="6">
        <v>0.39307870370370374</v>
      </c>
      <c r="J45" s="30">
        <f t="shared" si="1"/>
        <v>40</v>
      </c>
      <c r="K45" s="69">
        <f>SUM($J$5:J45)</f>
        <v>742</v>
      </c>
      <c r="L45" s="30">
        <f t="shared" si="2"/>
        <v>7.0000000000002416</v>
      </c>
      <c r="M45" s="30">
        <f t="shared" si="3"/>
        <v>1</v>
      </c>
    </row>
    <row r="46" spans="5:13" x14ac:dyDescent="0.25">
      <c r="E46" s="31" t="s">
        <v>196</v>
      </c>
      <c r="F46" s="1">
        <v>0.3659722222222222</v>
      </c>
      <c r="G46" s="1">
        <v>0.36611111111111111</v>
      </c>
      <c r="H46" s="30">
        <f t="shared" si="0"/>
        <v>12.000000000001876</v>
      </c>
      <c r="I46" s="1">
        <v>0.39685185185185184</v>
      </c>
      <c r="J46" s="30">
        <f t="shared" si="1"/>
        <v>45</v>
      </c>
      <c r="K46" s="70">
        <f>SUM($J$5:J46)</f>
        <v>787</v>
      </c>
      <c r="L46" s="30">
        <f t="shared" si="2"/>
        <v>-2.9999999999981242</v>
      </c>
      <c r="M46" s="30">
        <f t="shared" si="3"/>
        <v>0</v>
      </c>
    </row>
    <row r="47" spans="5:13" x14ac:dyDescent="0.25">
      <c r="E47" s="31" t="s">
        <v>197</v>
      </c>
      <c r="F47" s="6">
        <v>0.36725694444444446</v>
      </c>
      <c r="G47" s="6">
        <v>0.36758101851851849</v>
      </c>
      <c r="H47" s="30">
        <f t="shared" si="0"/>
        <v>27.999999999996383</v>
      </c>
      <c r="I47" s="6">
        <v>0.37773148148148145</v>
      </c>
      <c r="J47" s="30">
        <f t="shared" si="1"/>
        <v>15</v>
      </c>
      <c r="K47" s="69">
        <f>SUM($J$5:J47)</f>
        <v>802</v>
      </c>
      <c r="L47" s="30">
        <f t="shared" si="2"/>
        <v>12.999999999996383</v>
      </c>
      <c r="M47" s="30">
        <f t="shared" si="3"/>
        <v>1</v>
      </c>
    </row>
    <row r="48" spans="5:13" x14ac:dyDescent="0.25">
      <c r="E48" s="31" t="s">
        <v>198</v>
      </c>
      <c r="F48" s="1">
        <v>0.36787037037037035</v>
      </c>
      <c r="G48" s="1">
        <v>0.36826388888888889</v>
      </c>
      <c r="H48" s="30">
        <f t="shared" si="0"/>
        <v>34.000000000002117</v>
      </c>
      <c r="I48" s="1">
        <v>0.38954861111111111</v>
      </c>
      <c r="J48" s="30">
        <f t="shared" si="1"/>
        <v>31</v>
      </c>
      <c r="K48" s="70">
        <f>SUM($J$5:J48)</f>
        <v>833</v>
      </c>
      <c r="L48" s="30">
        <f t="shared" si="2"/>
        <v>19.000000000002117</v>
      </c>
      <c r="M48" s="30">
        <f t="shared" si="3"/>
        <v>1</v>
      </c>
    </row>
    <row r="49" spans="5:13" x14ac:dyDescent="0.25">
      <c r="E49" s="31" t="s">
        <v>199</v>
      </c>
      <c r="F49" s="6">
        <v>0.36858796296296298</v>
      </c>
      <c r="G49" s="6">
        <v>0.36881944444444442</v>
      </c>
      <c r="H49" s="30">
        <f t="shared" si="0"/>
        <v>19.999999999996732</v>
      </c>
      <c r="I49" s="6">
        <v>0.37152777777777773</v>
      </c>
      <c r="J49" s="30">
        <f t="shared" si="1"/>
        <v>4</v>
      </c>
      <c r="K49" s="69">
        <f>SUM($J$5:J49)</f>
        <v>837</v>
      </c>
      <c r="L49" s="30">
        <f t="shared" si="2"/>
        <v>4.9999999999967315</v>
      </c>
      <c r="M49" s="30">
        <f t="shared" si="3"/>
        <v>1</v>
      </c>
    </row>
    <row r="50" spans="5:13" x14ac:dyDescent="0.25">
      <c r="E50" s="31" t="s">
        <v>200</v>
      </c>
      <c r="F50" s="1">
        <v>0.36896990740740737</v>
      </c>
      <c r="G50" s="1">
        <v>0.36936342592592591</v>
      </c>
      <c r="H50" s="30">
        <f t="shared" si="0"/>
        <v>34.000000000002117</v>
      </c>
      <c r="I50" s="1">
        <v>0.39914351851851854</v>
      </c>
      <c r="J50" s="30">
        <f t="shared" si="1"/>
        <v>43</v>
      </c>
      <c r="K50" s="70">
        <f>SUM($J$5:J50)</f>
        <v>880</v>
      </c>
      <c r="L50" s="30">
        <f t="shared" si="2"/>
        <v>19.000000000002117</v>
      </c>
      <c r="M50" s="30">
        <f t="shared" si="3"/>
        <v>1</v>
      </c>
    </row>
    <row r="51" spans="5:13" x14ac:dyDescent="0.25">
      <c r="E51" s="31" t="s">
        <v>201</v>
      </c>
      <c r="F51" s="6">
        <v>0.37040509259259258</v>
      </c>
      <c r="G51" s="6">
        <v>0.37071759259259257</v>
      </c>
      <c r="H51" s="30">
        <f t="shared" si="0"/>
        <v>26.999999999999424</v>
      </c>
      <c r="I51" s="6">
        <v>0.37543981481481481</v>
      </c>
      <c r="J51" s="30">
        <f t="shared" si="1"/>
        <v>7</v>
      </c>
      <c r="K51" s="69">
        <f>SUM($J$5:J51)</f>
        <v>887</v>
      </c>
      <c r="L51" s="30">
        <f t="shared" si="2"/>
        <v>11.999999999999424</v>
      </c>
      <c r="M51" s="30">
        <f t="shared" si="3"/>
        <v>1</v>
      </c>
    </row>
    <row r="52" spans="5:13" x14ac:dyDescent="0.25">
      <c r="E52" s="31" t="s">
        <v>202</v>
      </c>
      <c r="F52" s="1">
        <v>0.37109953703703707</v>
      </c>
      <c r="G52" s="1">
        <v>0.37134259259259261</v>
      </c>
      <c r="H52" s="30">
        <f t="shared" si="0"/>
        <v>20.999999999998487</v>
      </c>
      <c r="I52" s="1">
        <v>0.37310185185185185</v>
      </c>
      <c r="J52" s="30">
        <f t="shared" si="1"/>
        <v>3</v>
      </c>
      <c r="K52" s="70">
        <f>SUM($J$5:J52)</f>
        <v>890</v>
      </c>
      <c r="L52" s="30">
        <f t="shared" si="2"/>
        <v>5.9999999999984865</v>
      </c>
      <c r="M52" s="30">
        <f t="shared" si="3"/>
        <v>1</v>
      </c>
    </row>
    <row r="53" spans="5:13" x14ac:dyDescent="0.25">
      <c r="E53" s="31" t="s">
        <v>203</v>
      </c>
      <c r="F53" s="6">
        <v>0.37157407407407406</v>
      </c>
      <c r="G53" s="6">
        <v>0.37187500000000001</v>
      </c>
      <c r="H53" s="30">
        <f t="shared" si="0"/>
        <v>26.000000000002466</v>
      </c>
      <c r="I53" s="6">
        <v>0.40050925925925923</v>
      </c>
      <c r="J53" s="30">
        <f t="shared" si="1"/>
        <v>42</v>
      </c>
      <c r="K53" s="69">
        <f>SUM($J$5:J53)</f>
        <v>932</v>
      </c>
      <c r="L53" s="30">
        <f t="shared" si="2"/>
        <v>11.000000000002466</v>
      </c>
      <c r="M53" s="30">
        <f t="shared" si="3"/>
        <v>1</v>
      </c>
    </row>
    <row r="54" spans="5:13" x14ac:dyDescent="0.25">
      <c r="E54" s="31" t="s">
        <v>204</v>
      </c>
      <c r="F54" s="1">
        <v>0.37319444444444444</v>
      </c>
      <c r="G54" s="1">
        <v>0.37339120370370371</v>
      </c>
      <c r="H54" s="30">
        <f t="shared" si="0"/>
        <v>17.000000000001059</v>
      </c>
      <c r="I54" s="1">
        <v>0.37459490740740736</v>
      </c>
      <c r="J54" s="30">
        <f t="shared" si="1"/>
        <v>2</v>
      </c>
      <c r="K54" s="70">
        <f>SUM($J$5:J54)</f>
        <v>934</v>
      </c>
      <c r="L54" s="30">
        <f t="shared" si="2"/>
        <v>2.0000000000010587</v>
      </c>
      <c r="M54" s="30">
        <f t="shared" si="3"/>
        <v>1</v>
      </c>
    </row>
    <row r="55" spans="5:13" x14ac:dyDescent="0.25">
      <c r="E55" s="31" t="s">
        <v>205</v>
      </c>
      <c r="F55" s="6">
        <v>0.37414351851851851</v>
      </c>
      <c r="G55" s="6">
        <v>0.37453703703703706</v>
      </c>
      <c r="H55" s="30">
        <f t="shared" si="0"/>
        <v>34.000000000002117</v>
      </c>
      <c r="I55" s="6">
        <v>0.39770833333333333</v>
      </c>
      <c r="J55" s="30">
        <f t="shared" si="1"/>
        <v>34</v>
      </c>
      <c r="K55" s="69">
        <f>SUM($J$5:J55)</f>
        <v>968</v>
      </c>
      <c r="L55" s="30">
        <f t="shared" si="2"/>
        <v>19.000000000002117</v>
      </c>
      <c r="M55" s="30">
        <f t="shared" si="3"/>
        <v>1</v>
      </c>
    </row>
    <row r="56" spans="5:13" x14ac:dyDescent="0.25">
      <c r="E56" s="31" t="s">
        <v>206</v>
      </c>
      <c r="F56" s="1">
        <v>0.37526620370370373</v>
      </c>
      <c r="G56" s="1">
        <v>0.37550925925925926</v>
      </c>
      <c r="H56" s="30">
        <f t="shared" si="0"/>
        <v>20.999999999998487</v>
      </c>
      <c r="I56" s="1">
        <v>0.38331018518518517</v>
      </c>
      <c r="J56" s="30">
        <f t="shared" si="1"/>
        <v>12</v>
      </c>
      <c r="K56" s="70">
        <f>SUM($J$5:J56)</f>
        <v>980</v>
      </c>
      <c r="L56" s="30">
        <f t="shared" si="2"/>
        <v>5.9999999999984865</v>
      </c>
      <c r="M56" s="30">
        <f t="shared" si="3"/>
        <v>1</v>
      </c>
    </row>
    <row r="57" spans="5:13" x14ac:dyDescent="0.25">
      <c r="E57" s="31" t="s">
        <v>207</v>
      </c>
      <c r="F57" s="6">
        <v>0.3757523148148148</v>
      </c>
      <c r="G57" s="6">
        <v>0.3760532407407407</v>
      </c>
      <c r="H57" s="30">
        <f t="shared" si="0"/>
        <v>25.999999999997669</v>
      </c>
      <c r="I57" s="6">
        <v>0.38663194444444443</v>
      </c>
      <c r="J57" s="30">
        <f t="shared" si="1"/>
        <v>16</v>
      </c>
      <c r="K57" s="69">
        <f>SUM($J$5:J57)</f>
        <v>996</v>
      </c>
      <c r="L57" s="30">
        <f t="shared" si="2"/>
        <v>10.999999999997669</v>
      </c>
      <c r="M57" s="30">
        <f t="shared" si="3"/>
        <v>1</v>
      </c>
    </row>
    <row r="58" spans="5:13" x14ac:dyDescent="0.25">
      <c r="E58" s="31" t="s">
        <v>208</v>
      </c>
      <c r="F58" s="1">
        <v>0.3759143518518519</v>
      </c>
      <c r="G58" s="1">
        <v>0.37633101851851852</v>
      </c>
      <c r="H58" s="30">
        <f t="shared" si="0"/>
        <v>35.999999999996035</v>
      </c>
      <c r="I58" s="1">
        <v>0.39959490740740744</v>
      </c>
      <c r="J58" s="30">
        <f t="shared" si="1"/>
        <v>34</v>
      </c>
      <c r="K58" s="70">
        <f>SUM($J$5:J58)</f>
        <v>1030</v>
      </c>
      <c r="L58" s="30">
        <f t="shared" si="2"/>
        <v>20.999999999996035</v>
      </c>
      <c r="M58" s="30">
        <f t="shared" si="3"/>
        <v>1</v>
      </c>
    </row>
    <row r="59" spans="5:13" x14ac:dyDescent="0.25">
      <c r="E59" s="31" t="s">
        <v>209</v>
      </c>
      <c r="F59" s="6">
        <v>0.37716435185185188</v>
      </c>
      <c r="G59" s="6">
        <v>0.37740740740740741</v>
      </c>
      <c r="H59" s="30">
        <f t="shared" si="0"/>
        <v>20.999999999998487</v>
      </c>
      <c r="I59" s="6">
        <v>0.39657407407407402</v>
      </c>
      <c r="J59" s="30">
        <f t="shared" si="1"/>
        <v>28</v>
      </c>
      <c r="K59" s="69">
        <f>SUM($J$5:J59)</f>
        <v>1058</v>
      </c>
      <c r="L59" s="30">
        <f t="shared" si="2"/>
        <v>5.9999999999984865</v>
      </c>
      <c r="M59" s="30">
        <f t="shared" si="3"/>
        <v>1</v>
      </c>
    </row>
    <row r="60" spans="5:13" x14ac:dyDescent="0.25">
      <c r="E60" s="31" t="s">
        <v>210</v>
      </c>
      <c r="F60" s="1">
        <v>0.37775462962962963</v>
      </c>
      <c r="G60" s="1">
        <v>0.3778819444444444</v>
      </c>
      <c r="H60" s="30">
        <f t="shared" si="0"/>
        <v>10.999999999995325</v>
      </c>
      <c r="I60" s="1">
        <v>0.38562500000000005</v>
      </c>
      <c r="J60" s="30">
        <f t="shared" si="1"/>
        <v>12</v>
      </c>
      <c r="K60" s="70">
        <f>SUM($J$5:J60)</f>
        <v>1070</v>
      </c>
      <c r="L60" s="30">
        <f t="shared" si="2"/>
        <v>-4.0000000000046754</v>
      </c>
      <c r="M60" s="30">
        <f t="shared" si="3"/>
        <v>0</v>
      </c>
    </row>
    <row r="61" spans="5:13" x14ac:dyDescent="0.25">
      <c r="E61" s="31" t="s">
        <v>211</v>
      </c>
      <c r="F61" s="6">
        <v>0.37868055555555552</v>
      </c>
      <c r="G61" s="6">
        <v>0.37910879629629629</v>
      </c>
      <c r="H61" s="30">
        <f t="shared" si="0"/>
        <v>37.000000000002586</v>
      </c>
      <c r="I61" s="6">
        <v>0.39229166666666665</v>
      </c>
      <c r="J61" s="30">
        <f t="shared" si="1"/>
        <v>19</v>
      </c>
      <c r="K61" s="69">
        <f>SUM($J$5:J61)</f>
        <v>1089</v>
      </c>
      <c r="L61" s="30">
        <f t="shared" si="2"/>
        <v>22.000000000002586</v>
      </c>
      <c r="M61" s="30">
        <f t="shared" si="3"/>
        <v>1</v>
      </c>
    </row>
    <row r="62" spans="5:13" x14ac:dyDescent="0.25">
      <c r="E62" s="31" t="s">
        <v>212</v>
      </c>
      <c r="F62" s="1">
        <v>0.37940972222222219</v>
      </c>
      <c r="G62" s="1">
        <v>0.37978009259259254</v>
      </c>
      <c r="H62" s="30">
        <f t="shared" si="0"/>
        <v>31.999999999998607</v>
      </c>
      <c r="I62" s="1">
        <v>0.38354166666666667</v>
      </c>
      <c r="J62" s="30">
        <f t="shared" si="1"/>
        <v>6</v>
      </c>
      <c r="K62" s="70">
        <f>SUM($J$5:J62)</f>
        <v>1095</v>
      </c>
      <c r="L62" s="30">
        <f t="shared" si="2"/>
        <v>16.999999999998607</v>
      </c>
      <c r="M62" s="30">
        <f t="shared" si="3"/>
        <v>1</v>
      </c>
    </row>
    <row r="63" spans="5:13" x14ac:dyDescent="0.25">
      <c r="E63" s="31" t="s">
        <v>213</v>
      </c>
      <c r="F63" s="6">
        <v>0.38100694444444444</v>
      </c>
      <c r="G63" s="6">
        <v>0.38137731481481479</v>
      </c>
      <c r="H63" s="30">
        <f t="shared" si="0"/>
        <v>31.999999999998607</v>
      </c>
      <c r="I63" s="6">
        <v>0.39894675925925926</v>
      </c>
      <c r="J63" s="30">
        <f t="shared" si="1"/>
        <v>26</v>
      </c>
      <c r="K63" s="69">
        <f>SUM($J$5:J63)</f>
        <v>1121</v>
      </c>
      <c r="L63" s="30">
        <f t="shared" si="2"/>
        <v>16.999999999998607</v>
      </c>
      <c r="M63" s="30">
        <f t="shared" si="3"/>
        <v>1</v>
      </c>
    </row>
    <row r="64" spans="5:13" x14ac:dyDescent="0.25">
      <c r="E64" s="31" t="s">
        <v>214</v>
      </c>
      <c r="F64" s="1">
        <v>0.38185185185185189</v>
      </c>
      <c r="G64" s="1">
        <v>0.38217592592592592</v>
      </c>
      <c r="H64" s="30">
        <f t="shared" si="0"/>
        <v>27.999999999996383</v>
      </c>
      <c r="I64" s="1">
        <v>0.38612268518518517</v>
      </c>
      <c r="J64" s="30">
        <f t="shared" si="1"/>
        <v>6</v>
      </c>
      <c r="K64" s="70">
        <f>SUM($J$5:J64)</f>
        <v>1127</v>
      </c>
      <c r="L64" s="30">
        <f t="shared" si="2"/>
        <v>12.999999999996383</v>
      </c>
      <c r="M64" s="30">
        <f t="shared" si="3"/>
        <v>1</v>
      </c>
    </row>
    <row r="65" spans="5:13" x14ac:dyDescent="0.25">
      <c r="E65" s="31" t="s">
        <v>215</v>
      </c>
      <c r="F65" s="6">
        <v>0.38222222222222224</v>
      </c>
      <c r="G65" s="6">
        <v>0.38255787037037042</v>
      </c>
      <c r="H65" s="30">
        <f t="shared" si="0"/>
        <v>29.000000000002935</v>
      </c>
      <c r="I65" s="6">
        <v>0.3911458333333333</v>
      </c>
      <c r="J65" s="30">
        <f t="shared" si="1"/>
        <v>13</v>
      </c>
      <c r="K65" s="69">
        <f>SUM($J$5:J65)</f>
        <v>1140</v>
      </c>
      <c r="L65" s="30">
        <f t="shared" si="2"/>
        <v>14.000000000002935</v>
      </c>
      <c r="M65" s="30">
        <f t="shared" si="3"/>
        <v>1</v>
      </c>
    </row>
    <row r="66" spans="5:13" x14ac:dyDescent="0.25">
      <c r="E66" s="31" t="s">
        <v>216</v>
      </c>
      <c r="F66" s="1">
        <v>0.38300925925925927</v>
      </c>
      <c r="G66" s="1">
        <v>0.38329861111111113</v>
      </c>
      <c r="H66" s="30">
        <f t="shared" si="0"/>
        <v>25.000000000000711</v>
      </c>
      <c r="I66" s="1">
        <v>0.39778935185185182</v>
      </c>
      <c r="J66" s="30">
        <f t="shared" si="1"/>
        <v>21</v>
      </c>
      <c r="K66" s="70">
        <f>SUM($J$5:J66)</f>
        <v>1161</v>
      </c>
      <c r="L66" s="30">
        <f t="shared" si="2"/>
        <v>10.000000000000711</v>
      </c>
      <c r="M66" s="30">
        <f t="shared" si="3"/>
        <v>1</v>
      </c>
    </row>
    <row r="67" spans="5:13" x14ac:dyDescent="0.25">
      <c r="E67" s="31" t="s">
        <v>217</v>
      </c>
      <c r="F67" s="6">
        <v>0.38353009259259258</v>
      </c>
      <c r="G67" s="6">
        <v>0.38373842592592594</v>
      </c>
      <c r="H67" s="30">
        <f t="shared" si="0"/>
        <v>18.000000000002814</v>
      </c>
      <c r="I67" s="6">
        <v>0.39344907407407409</v>
      </c>
      <c r="J67" s="30">
        <f t="shared" si="1"/>
        <v>14</v>
      </c>
      <c r="K67" s="69">
        <f>SUM($J$5:J67)</f>
        <v>1175</v>
      </c>
      <c r="L67" s="30">
        <f t="shared" si="2"/>
        <v>3.0000000000028137</v>
      </c>
      <c r="M67" s="30">
        <f t="shared" si="3"/>
        <v>1</v>
      </c>
    </row>
    <row r="68" spans="5:13" x14ac:dyDescent="0.25">
      <c r="E68" s="31" t="s">
        <v>218</v>
      </c>
      <c r="F68" s="1">
        <v>0.38460648148148152</v>
      </c>
      <c r="G68" s="1">
        <v>0.38504629629629633</v>
      </c>
      <c r="H68" s="30">
        <f t="shared" si="0"/>
        <v>37.999999999999545</v>
      </c>
      <c r="I68" s="1">
        <v>0.39391203703703703</v>
      </c>
      <c r="J68" s="30">
        <f t="shared" si="1"/>
        <v>13</v>
      </c>
      <c r="K68" s="70">
        <f>SUM($J$5:J68)</f>
        <v>1188</v>
      </c>
      <c r="L68" s="30">
        <f t="shared" si="2"/>
        <v>22.999999999999545</v>
      </c>
      <c r="M68" s="30">
        <f t="shared" si="3"/>
        <v>1</v>
      </c>
    </row>
    <row r="69" spans="5:13" x14ac:dyDescent="0.25">
      <c r="E69" s="31" t="s">
        <v>219</v>
      </c>
      <c r="F69" s="6">
        <v>0.38611111111111113</v>
      </c>
      <c r="G69" s="6">
        <v>0.38649305555555552</v>
      </c>
      <c r="H69" s="30">
        <f t="shared" si="0"/>
        <v>32.999999999995566</v>
      </c>
      <c r="I69" s="6">
        <v>0.3979861111111111</v>
      </c>
      <c r="J69" s="30">
        <f t="shared" si="1"/>
        <v>17</v>
      </c>
      <c r="K69" s="69">
        <f>SUM($J$5:J69)</f>
        <v>1205</v>
      </c>
      <c r="L69" s="30">
        <f t="shared" si="2"/>
        <v>17.999999999995566</v>
      </c>
      <c r="M69" s="30">
        <f t="shared" si="3"/>
        <v>1</v>
      </c>
    </row>
    <row r="70" spans="5:13" x14ac:dyDescent="0.25">
      <c r="E70" s="31" t="s">
        <v>220</v>
      </c>
      <c r="F70" s="1">
        <v>0.38672453703703707</v>
      </c>
      <c r="G70" s="1">
        <v>0.38688657407407406</v>
      </c>
      <c r="H70" s="30">
        <f t="shared" ref="H70:H133" si="4">(G70-F70)*24*60*60</f>
        <v>13.999999999995794</v>
      </c>
      <c r="I70" s="1">
        <v>0.39934027777777775</v>
      </c>
      <c r="J70" s="30">
        <f t="shared" ref="J70:J133" si="5">ROUNDUP((I70-G70)*24*60,0)</f>
        <v>18</v>
      </c>
      <c r="K70" s="70">
        <f>SUM($J$5:J70)</f>
        <v>1223</v>
      </c>
      <c r="L70" s="30">
        <f t="shared" ref="L70:L133" si="6">H70-$B$28</f>
        <v>-1.0000000000042064</v>
      </c>
      <c r="M70" s="30">
        <f t="shared" ref="M70:M133" si="7">IF(L70&gt;0,1,0)</f>
        <v>0</v>
      </c>
    </row>
    <row r="71" spans="5:13" x14ac:dyDescent="0.25">
      <c r="E71" s="31" t="s">
        <v>221</v>
      </c>
      <c r="F71" s="6">
        <v>0.38709490740740743</v>
      </c>
      <c r="G71" s="6">
        <v>0.38745370370370374</v>
      </c>
      <c r="H71" s="30">
        <f t="shared" si="4"/>
        <v>31.000000000001648</v>
      </c>
      <c r="I71" s="6">
        <v>0.39248842592592598</v>
      </c>
      <c r="J71" s="30">
        <f t="shared" si="5"/>
        <v>8</v>
      </c>
      <c r="K71" s="69">
        <f>SUM($J$5:J71)</f>
        <v>1231</v>
      </c>
      <c r="L71" s="30">
        <f t="shared" si="6"/>
        <v>16.000000000001648</v>
      </c>
      <c r="M71" s="30">
        <f t="shared" si="7"/>
        <v>1</v>
      </c>
    </row>
    <row r="72" spans="5:13" x14ac:dyDescent="0.25">
      <c r="E72" s="31" t="s">
        <v>222</v>
      </c>
      <c r="F72" s="1">
        <v>0.38828703703703704</v>
      </c>
      <c r="G72" s="1">
        <v>0.38853009259259258</v>
      </c>
      <c r="H72" s="30">
        <f t="shared" si="4"/>
        <v>20.999999999998487</v>
      </c>
      <c r="I72" s="1">
        <v>0.39953703703703702</v>
      </c>
      <c r="J72" s="30">
        <f t="shared" si="5"/>
        <v>16</v>
      </c>
      <c r="K72" s="70">
        <f>SUM($J$5:J72)</f>
        <v>1247</v>
      </c>
      <c r="L72" s="30">
        <f t="shared" si="6"/>
        <v>5.9999999999984865</v>
      </c>
      <c r="M72" s="30">
        <f t="shared" si="7"/>
        <v>1</v>
      </c>
    </row>
    <row r="73" spans="5:13" x14ac:dyDescent="0.25">
      <c r="E73" s="31" t="s">
        <v>223</v>
      </c>
      <c r="F73" s="6">
        <v>0.38956018518518515</v>
      </c>
      <c r="G73" s="6">
        <v>0.38965277777777779</v>
      </c>
      <c r="H73" s="30">
        <f t="shared" si="4"/>
        <v>8.000000000004448</v>
      </c>
      <c r="I73" s="6">
        <v>0.39409722222222227</v>
      </c>
      <c r="J73" s="30">
        <f t="shared" si="5"/>
        <v>7</v>
      </c>
      <c r="K73" s="69">
        <f>SUM($J$5:J73)</f>
        <v>1254</v>
      </c>
      <c r="L73" s="30">
        <f t="shared" si="6"/>
        <v>-6.999999999995552</v>
      </c>
      <c r="M73" s="30">
        <f t="shared" si="7"/>
        <v>0</v>
      </c>
    </row>
    <row r="74" spans="5:13" x14ac:dyDescent="0.25">
      <c r="E74" s="31" t="s">
        <v>224</v>
      </c>
      <c r="F74" s="1">
        <v>0.3903935185185185</v>
      </c>
      <c r="G74" s="1">
        <v>0.39077546296296295</v>
      </c>
      <c r="H74" s="30">
        <f t="shared" si="4"/>
        <v>33.000000000000362</v>
      </c>
      <c r="I74" s="1">
        <v>0.40309027777777778</v>
      </c>
      <c r="J74" s="30">
        <f t="shared" si="5"/>
        <v>18</v>
      </c>
      <c r="K74" s="70">
        <f>SUM($J$5:J74)</f>
        <v>1272</v>
      </c>
      <c r="L74" s="30">
        <f t="shared" si="6"/>
        <v>18.000000000000362</v>
      </c>
      <c r="M74" s="30">
        <f t="shared" si="7"/>
        <v>1</v>
      </c>
    </row>
    <row r="75" spans="5:13" x14ac:dyDescent="0.25">
      <c r="E75" s="31" t="s">
        <v>225</v>
      </c>
      <c r="F75" s="6">
        <v>0.39156250000000004</v>
      </c>
      <c r="G75" s="6">
        <v>0.39189814814814811</v>
      </c>
      <c r="H75" s="30">
        <f t="shared" si="4"/>
        <v>28.999999999993342</v>
      </c>
      <c r="I75" s="6">
        <v>0.39506944444444447</v>
      </c>
      <c r="J75" s="30">
        <f t="shared" si="5"/>
        <v>5</v>
      </c>
      <c r="K75" s="69">
        <f>SUM($J$5:J75)</f>
        <v>1277</v>
      </c>
      <c r="L75" s="30">
        <f t="shared" si="6"/>
        <v>13.999999999993342</v>
      </c>
      <c r="M75" s="30">
        <f t="shared" si="7"/>
        <v>1</v>
      </c>
    </row>
    <row r="76" spans="5:13" x14ac:dyDescent="0.25">
      <c r="E76" s="31" t="s">
        <v>226</v>
      </c>
      <c r="F76" s="1">
        <v>0.39241898148148152</v>
      </c>
      <c r="G76" s="1">
        <v>0.39271990740740742</v>
      </c>
      <c r="H76" s="30">
        <f t="shared" si="4"/>
        <v>25.999999999997669</v>
      </c>
      <c r="I76" s="1">
        <v>0.4055555555555555</v>
      </c>
      <c r="J76" s="30">
        <f t="shared" si="5"/>
        <v>19</v>
      </c>
      <c r="K76" s="70">
        <f>SUM($J$5:J76)</f>
        <v>1296</v>
      </c>
      <c r="L76" s="30">
        <f t="shared" si="6"/>
        <v>10.999999999997669</v>
      </c>
      <c r="M76" s="30">
        <f t="shared" si="7"/>
        <v>1</v>
      </c>
    </row>
    <row r="77" spans="5:13" x14ac:dyDescent="0.25">
      <c r="E77" s="31" t="s">
        <v>227</v>
      </c>
      <c r="F77" s="6">
        <v>0.3935069444444444</v>
      </c>
      <c r="G77" s="6">
        <v>0.39373842592592595</v>
      </c>
      <c r="H77" s="30">
        <f t="shared" si="4"/>
        <v>20.000000000006324</v>
      </c>
      <c r="I77" s="6">
        <v>0.40332175925925928</v>
      </c>
      <c r="J77" s="30">
        <f t="shared" si="5"/>
        <v>14</v>
      </c>
      <c r="K77" s="69">
        <f>SUM($J$5:J77)</f>
        <v>1310</v>
      </c>
      <c r="L77" s="30">
        <f t="shared" si="6"/>
        <v>5.0000000000063238</v>
      </c>
      <c r="M77" s="30">
        <f t="shared" si="7"/>
        <v>1</v>
      </c>
    </row>
    <row r="78" spans="5:13" x14ac:dyDescent="0.25">
      <c r="E78" s="31" t="s">
        <v>228</v>
      </c>
      <c r="F78" s="1">
        <v>0.39396990740740739</v>
      </c>
      <c r="G78" s="1">
        <v>0.3958564814814815</v>
      </c>
      <c r="H78" s="30">
        <f t="shared" si="4"/>
        <v>163.0000000000031</v>
      </c>
      <c r="I78" s="1">
        <v>0.40645833333333337</v>
      </c>
      <c r="J78" s="30">
        <f t="shared" si="5"/>
        <v>16</v>
      </c>
      <c r="K78" s="70">
        <f>SUM($J$5:J78)</f>
        <v>1326</v>
      </c>
      <c r="L78" s="30">
        <f t="shared" si="6"/>
        <v>148.0000000000031</v>
      </c>
      <c r="M78" s="30">
        <f t="shared" si="7"/>
        <v>1</v>
      </c>
    </row>
    <row r="79" spans="5:13" x14ac:dyDescent="0.25">
      <c r="E79" s="31" t="s">
        <v>229</v>
      </c>
      <c r="F79" s="6">
        <v>0.39457175925925925</v>
      </c>
      <c r="G79" s="6">
        <v>0.3949421296296296</v>
      </c>
      <c r="H79" s="30">
        <f t="shared" si="4"/>
        <v>31.999999999998607</v>
      </c>
      <c r="I79" s="6">
        <v>0.39864583333333337</v>
      </c>
      <c r="J79" s="30">
        <f t="shared" si="5"/>
        <v>6</v>
      </c>
      <c r="K79" s="69">
        <f>SUM($J$5:J79)</f>
        <v>1332</v>
      </c>
      <c r="L79" s="30">
        <f t="shared" si="6"/>
        <v>16.999999999998607</v>
      </c>
      <c r="M79" s="30">
        <f t="shared" si="7"/>
        <v>1</v>
      </c>
    </row>
    <row r="80" spans="5:13" x14ac:dyDescent="0.25">
      <c r="E80" s="31" t="s">
        <v>230</v>
      </c>
      <c r="F80" s="1">
        <v>0.39496527777777773</v>
      </c>
      <c r="G80" s="1">
        <v>0.39518518518518514</v>
      </c>
      <c r="H80" s="30">
        <f t="shared" si="4"/>
        <v>18.999999999999773</v>
      </c>
      <c r="I80" s="1">
        <v>0.39971064814814811</v>
      </c>
      <c r="J80" s="30">
        <f t="shared" si="5"/>
        <v>7</v>
      </c>
      <c r="K80" s="70">
        <f>SUM($J$5:J80)</f>
        <v>1339</v>
      </c>
      <c r="L80" s="30">
        <f t="shared" si="6"/>
        <v>3.9999999999997726</v>
      </c>
      <c r="M80" s="30">
        <f t="shared" si="7"/>
        <v>1</v>
      </c>
    </row>
    <row r="81" spans="5:13" x14ac:dyDescent="0.25">
      <c r="E81" s="31" t="s">
        <v>231</v>
      </c>
      <c r="F81" s="6">
        <v>0.39584490740740735</v>
      </c>
      <c r="G81" s="6">
        <v>0.39608796296296295</v>
      </c>
      <c r="H81" s="30">
        <f t="shared" si="4"/>
        <v>21.000000000003283</v>
      </c>
      <c r="I81" s="6">
        <v>0.40122685185185186</v>
      </c>
      <c r="J81" s="30">
        <f t="shared" si="5"/>
        <v>8</v>
      </c>
      <c r="K81" s="69">
        <f>SUM($J$5:J81)</f>
        <v>1347</v>
      </c>
      <c r="L81" s="30">
        <f t="shared" si="6"/>
        <v>6.0000000000032827</v>
      </c>
      <c r="M81" s="30">
        <f t="shared" si="7"/>
        <v>1</v>
      </c>
    </row>
    <row r="82" spans="5:13" x14ac:dyDescent="0.25">
      <c r="E82" s="31" t="s">
        <v>232</v>
      </c>
      <c r="F82" s="1">
        <v>0.39656249999999998</v>
      </c>
      <c r="G82" s="1">
        <v>0.39773148148148146</v>
      </c>
      <c r="H82" s="30">
        <f t="shared" si="4"/>
        <v>100.9999999999998</v>
      </c>
      <c r="I82" s="1">
        <v>0.42019675925925926</v>
      </c>
      <c r="J82" s="30">
        <f t="shared" si="5"/>
        <v>33</v>
      </c>
      <c r="K82" s="70">
        <f>SUM($J$5:J82)</f>
        <v>1380</v>
      </c>
      <c r="L82" s="30">
        <f t="shared" si="6"/>
        <v>85.999999999999801</v>
      </c>
      <c r="M82" s="30">
        <f t="shared" si="7"/>
        <v>1</v>
      </c>
    </row>
    <row r="83" spans="5:13" x14ac:dyDescent="0.25">
      <c r="E83" s="31" t="s">
        <v>233</v>
      </c>
      <c r="F83" s="6">
        <v>0.39706018518518515</v>
      </c>
      <c r="G83" s="6">
        <v>0.39741898148148147</v>
      </c>
      <c r="H83" s="30">
        <f t="shared" si="4"/>
        <v>31.000000000001648</v>
      </c>
      <c r="I83" s="6">
        <v>0.40043981481481478</v>
      </c>
      <c r="J83" s="30">
        <f t="shared" si="5"/>
        <v>5</v>
      </c>
      <c r="K83" s="69">
        <f>SUM($J$5:J83)</f>
        <v>1385</v>
      </c>
      <c r="L83" s="30">
        <f t="shared" si="6"/>
        <v>16.000000000001648</v>
      </c>
      <c r="M83" s="30">
        <f t="shared" si="7"/>
        <v>1</v>
      </c>
    </row>
    <row r="84" spans="5:13" x14ac:dyDescent="0.25">
      <c r="E84" s="31" t="s">
        <v>234</v>
      </c>
      <c r="F84" s="1">
        <v>0.39792824074074074</v>
      </c>
      <c r="G84" s="1">
        <v>0.39819444444444446</v>
      </c>
      <c r="H84" s="30">
        <f t="shared" si="4"/>
        <v>23.000000000001997</v>
      </c>
      <c r="I84" s="1">
        <v>0.41143518518518518</v>
      </c>
      <c r="J84" s="30">
        <f t="shared" si="5"/>
        <v>20</v>
      </c>
      <c r="K84" s="70">
        <f>SUM($J$5:J84)</f>
        <v>1405</v>
      </c>
      <c r="L84" s="30">
        <f t="shared" si="6"/>
        <v>8.0000000000019966</v>
      </c>
      <c r="M84" s="30">
        <f t="shared" si="7"/>
        <v>1</v>
      </c>
    </row>
    <row r="85" spans="5:13" x14ac:dyDescent="0.25">
      <c r="E85" s="31" t="s">
        <v>235</v>
      </c>
      <c r="F85" s="6">
        <v>0.3986574074074074</v>
      </c>
      <c r="G85" s="6">
        <v>0.39884259259259264</v>
      </c>
      <c r="H85" s="30">
        <f t="shared" si="4"/>
        <v>16.0000000000041</v>
      </c>
      <c r="I85" s="6">
        <v>0.40046296296296297</v>
      </c>
      <c r="J85" s="30">
        <f t="shared" si="5"/>
        <v>3</v>
      </c>
      <c r="K85" s="69">
        <f>SUM($J$5:J85)</f>
        <v>1408</v>
      </c>
      <c r="L85" s="30">
        <f t="shared" si="6"/>
        <v>1.0000000000040998</v>
      </c>
      <c r="M85" s="30">
        <f t="shared" si="7"/>
        <v>1</v>
      </c>
    </row>
    <row r="86" spans="5:13" x14ac:dyDescent="0.25">
      <c r="E86" s="31" t="s">
        <v>236</v>
      </c>
      <c r="F86" s="1">
        <v>0.39969907407407407</v>
      </c>
      <c r="G86" s="1">
        <v>0.39997685185185183</v>
      </c>
      <c r="H86" s="30">
        <f t="shared" si="4"/>
        <v>23.999999999998956</v>
      </c>
      <c r="I86" s="1">
        <v>0.40760416666666671</v>
      </c>
      <c r="J86" s="30">
        <f t="shared" si="5"/>
        <v>11</v>
      </c>
      <c r="K86" s="70">
        <f>SUM($J$5:J86)</f>
        <v>1419</v>
      </c>
      <c r="L86" s="30">
        <f t="shared" si="6"/>
        <v>8.9999999999989555</v>
      </c>
      <c r="M86" s="30">
        <f t="shared" si="7"/>
        <v>1</v>
      </c>
    </row>
    <row r="87" spans="5:13" x14ac:dyDescent="0.25">
      <c r="E87" s="31" t="s">
        <v>237</v>
      </c>
      <c r="F87" s="6">
        <v>0.40024305555555556</v>
      </c>
      <c r="G87" s="6">
        <v>0.40055555555555555</v>
      </c>
      <c r="H87" s="30">
        <f t="shared" si="4"/>
        <v>26.999999999999424</v>
      </c>
      <c r="I87" s="6">
        <v>0.41145833333333331</v>
      </c>
      <c r="J87" s="30">
        <f t="shared" si="5"/>
        <v>16</v>
      </c>
      <c r="K87" s="69">
        <f>SUM($J$5:J87)</f>
        <v>1435</v>
      </c>
      <c r="L87" s="30">
        <f t="shared" si="6"/>
        <v>11.999999999999424</v>
      </c>
      <c r="M87" s="30">
        <f t="shared" si="7"/>
        <v>1</v>
      </c>
    </row>
    <row r="88" spans="5:13" x14ac:dyDescent="0.25">
      <c r="E88" s="31" t="s">
        <v>238</v>
      </c>
      <c r="F88" s="1">
        <v>0.40112268518518518</v>
      </c>
      <c r="G88" s="1">
        <v>0.40122685185185186</v>
      </c>
      <c r="H88" s="30">
        <f t="shared" si="4"/>
        <v>9.0000000000014069</v>
      </c>
      <c r="I88" s="1">
        <v>0.41370370370370368</v>
      </c>
      <c r="J88" s="30">
        <f t="shared" si="5"/>
        <v>18</v>
      </c>
      <c r="K88" s="70">
        <f>SUM($J$5:J88)</f>
        <v>1453</v>
      </c>
      <c r="L88" s="30">
        <f t="shared" si="6"/>
        <v>-5.9999999999985931</v>
      </c>
      <c r="M88" s="30">
        <f t="shared" si="7"/>
        <v>0</v>
      </c>
    </row>
    <row r="89" spans="5:13" x14ac:dyDescent="0.25">
      <c r="E89" s="31" t="s">
        <v>239</v>
      </c>
      <c r="F89" s="6">
        <v>0.40168981481481486</v>
      </c>
      <c r="G89" s="6">
        <v>0.40201388888888889</v>
      </c>
      <c r="H89" s="30">
        <f t="shared" si="4"/>
        <v>27.999999999996383</v>
      </c>
      <c r="I89" s="6">
        <v>0.40615740740740741</v>
      </c>
      <c r="J89" s="30">
        <f t="shared" si="5"/>
        <v>6</v>
      </c>
      <c r="K89" s="69">
        <f>SUM($J$5:J89)</f>
        <v>1459</v>
      </c>
      <c r="L89" s="30">
        <f t="shared" si="6"/>
        <v>12.999999999996383</v>
      </c>
      <c r="M89" s="30">
        <f t="shared" si="7"/>
        <v>1</v>
      </c>
    </row>
    <row r="90" spans="5:13" x14ac:dyDescent="0.25">
      <c r="E90" s="31" t="s">
        <v>240</v>
      </c>
      <c r="F90" s="1">
        <v>0.40256944444444448</v>
      </c>
      <c r="G90" s="1">
        <v>0.40287037037037038</v>
      </c>
      <c r="H90" s="30">
        <f t="shared" si="4"/>
        <v>25.999999999997669</v>
      </c>
      <c r="I90" s="1">
        <v>0.41597222222222219</v>
      </c>
      <c r="J90" s="30">
        <f t="shared" si="5"/>
        <v>19</v>
      </c>
      <c r="K90" s="70">
        <f>SUM($J$5:J90)</f>
        <v>1478</v>
      </c>
      <c r="L90" s="30">
        <f t="shared" si="6"/>
        <v>10.999999999997669</v>
      </c>
      <c r="M90" s="30">
        <f t="shared" si="7"/>
        <v>1</v>
      </c>
    </row>
    <row r="91" spans="5:13" x14ac:dyDescent="0.25">
      <c r="E91" s="31" t="s">
        <v>241</v>
      </c>
      <c r="F91" s="6">
        <v>0.40300925925925929</v>
      </c>
      <c r="G91" s="6">
        <v>0.40333333333333332</v>
      </c>
      <c r="H91" s="30">
        <f t="shared" si="4"/>
        <v>27.999999999996383</v>
      </c>
      <c r="I91" s="6">
        <v>0.42321759259259256</v>
      </c>
      <c r="J91" s="30">
        <f t="shared" si="5"/>
        <v>29</v>
      </c>
      <c r="K91" s="69">
        <f>SUM($J$5:J91)</f>
        <v>1507</v>
      </c>
      <c r="L91" s="30">
        <f t="shared" si="6"/>
        <v>12.999999999996383</v>
      </c>
      <c r="M91" s="30">
        <f t="shared" si="7"/>
        <v>1</v>
      </c>
    </row>
    <row r="92" spans="5:13" x14ac:dyDescent="0.25">
      <c r="E92" s="31" t="s">
        <v>242</v>
      </c>
      <c r="F92" s="1">
        <v>0.40391203703703704</v>
      </c>
      <c r="G92" s="1">
        <v>0.40402777777777782</v>
      </c>
      <c r="H92" s="30">
        <f t="shared" si="4"/>
        <v>10.000000000003162</v>
      </c>
      <c r="I92" s="1">
        <v>0.41</v>
      </c>
      <c r="J92" s="30">
        <f t="shared" si="5"/>
        <v>9</v>
      </c>
      <c r="K92" s="70">
        <f>SUM($J$5:J92)</f>
        <v>1516</v>
      </c>
      <c r="L92" s="30">
        <f t="shared" si="6"/>
        <v>-4.9999999999968381</v>
      </c>
      <c r="M92" s="30">
        <f t="shared" si="7"/>
        <v>0</v>
      </c>
    </row>
    <row r="93" spans="5:13" x14ac:dyDescent="0.25">
      <c r="E93" s="31" t="s">
        <v>243</v>
      </c>
      <c r="F93" s="6">
        <v>0.40454861111111112</v>
      </c>
      <c r="G93" s="6">
        <v>0.40483796296296298</v>
      </c>
      <c r="H93" s="30">
        <f t="shared" si="4"/>
        <v>25.000000000000711</v>
      </c>
      <c r="I93" s="6">
        <v>0.40554398148148146</v>
      </c>
      <c r="J93" s="30">
        <f t="shared" si="5"/>
        <v>2</v>
      </c>
      <c r="K93" s="69">
        <f>SUM($J$5:J93)</f>
        <v>1518</v>
      </c>
      <c r="L93" s="30">
        <f t="shared" si="6"/>
        <v>10.000000000000711</v>
      </c>
      <c r="M93" s="30">
        <f t="shared" si="7"/>
        <v>1</v>
      </c>
    </row>
    <row r="94" spans="5:13" x14ac:dyDescent="0.25">
      <c r="E94" s="31" t="s">
        <v>244</v>
      </c>
      <c r="F94" s="1">
        <v>0.40587962962962965</v>
      </c>
      <c r="G94" s="1">
        <v>0.40635416666666663</v>
      </c>
      <c r="H94" s="30">
        <f t="shared" si="4"/>
        <v>40.999999999995218</v>
      </c>
      <c r="I94" s="1">
        <v>0.41083333333333333</v>
      </c>
      <c r="J94" s="30">
        <f t="shared" si="5"/>
        <v>7</v>
      </c>
      <c r="K94" s="70">
        <f>SUM($J$5:J94)</f>
        <v>1525</v>
      </c>
      <c r="L94" s="30">
        <f t="shared" si="6"/>
        <v>25.999999999995218</v>
      </c>
      <c r="M94" s="30">
        <f t="shared" si="7"/>
        <v>1</v>
      </c>
    </row>
    <row r="95" spans="5:13" x14ac:dyDescent="0.25">
      <c r="E95" s="31" t="s">
        <v>245</v>
      </c>
      <c r="F95" s="6">
        <v>0.40717592592592594</v>
      </c>
      <c r="G95" s="6">
        <v>0.40738425925925931</v>
      </c>
      <c r="H95" s="30">
        <f t="shared" si="4"/>
        <v>18.000000000002814</v>
      </c>
      <c r="I95" s="6">
        <v>0.42091435185185189</v>
      </c>
      <c r="J95" s="30">
        <f t="shared" si="5"/>
        <v>20</v>
      </c>
      <c r="K95" s="69">
        <f>SUM($J$5:J95)</f>
        <v>1545</v>
      </c>
      <c r="L95" s="30">
        <f t="shared" si="6"/>
        <v>3.0000000000028137</v>
      </c>
      <c r="M95" s="30">
        <f t="shared" si="7"/>
        <v>1</v>
      </c>
    </row>
    <row r="96" spans="5:13" x14ac:dyDescent="0.25">
      <c r="E96" s="31" t="s">
        <v>246</v>
      </c>
      <c r="F96" s="1">
        <v>0.40785879629629629</v>
      </c>
      <c r="G96" s="1">
        <v>0.40805555555555556</v>
      </c>
      <c r="H96" s="30">
        <f t="shared" si="4"/>
        <v>17.000000000001059</v>
      </c>
      <c r="I96" s="1">
        <v>0.42111111111111116</v>
      </c>
      <c r="J96" s="30">
        <f t="shared" si="5"/>
        <v>19</v>
      </c>
      <c r="K96" s="70">
        <f>SUM($J$5:J96)</f>
        <v>1564</v>
      </c>
      <c r="L96" s="30">
        <f t="shared" si="6"/>
        <v>2.0000000000010587</v>
      </c>
      <c r="M96" s="30">
        <f t="shared" si="7"/>
        <v>1</v>
      </c>
    </row>
    <row r="97" spans="5:13" x14ac:dyDescent="0.25">
      <c r="E97" s="31" t="s">
        <v>247</v>
      </c>
      <c r="F97" s="6">
        <v>0.40817129629629628</v>
      </c>
      <c r="G97" s="6">
        <v>0.4082986111111111</v>
      </c>
      <c r="H97" s="30">
        <f t="shared" si="4"/>
        <v>11.000000000000121</v>
      </c>
      <c r="I97" s="6">
        <v>0.44197916666666665</v>
      </c>
      <c r="J97" s="30">
        <f t="shared" si="5"/>
        <v>49</v>
      </c>
      <c r="K97" s="69">
        <f>SUM($J$5:J97)</f>
        <v>1613</v>
      </c>
      <c r="L97" s="30">
        <f t="shared" si="6"/>
        <v>-3.9999999999998792</v>
      </c>
      <c r="M97" s="30">
        <f t="shared" si="7"/>
        <v>0</v>
      </c>
    </row>
    <row r="98" spans="5:13" x14ac:dyDescent="0.25">
      <c r="E98" s="31" t="s">
        <v>248</v>
      </c>
      <c r="F98" s="1">
        <v>0.40861111111111109</v>
      </c>
      <c r="G98" s="1">
        <v>0.40892361111111114</v>
      </c>
      <c r="H98" s="30">
        <f t="shared" si="4"/>
        <v>27.000000000004221</v>
      </c>
      <c r="I98" s="1">
        <v>0.41185185185185186</v>
      </c>
      <c r="J98" s="30">
        <f t="shared" si="5"/>
        <v>5</v>
      </c>
      <c r="K98" s="70">
        <f>SUM($J$5:J98)</f>
        <v>1618</v>
      </c>
      <c r="L98" s="30">
        <f t="shared" si="6"/>
        <v>12.000000000004221</v>
      </c>
      <c r="M98" s="30">
        <f t="shared" si="7"/>
        <v>1</v>
      </c>
    </row>
    <row r="99" spans="5:13" x14ac:dyDescent="0.25">
      <c r="E99" s="31" t="s">
        <v>249</v>
      </c>
      <c r="F99" s="6">
        <v>0.40931712962962963</v>
      </c>
      <c r="G99" s="6">
        <v>0.40962962962962962</v>
      </c>
      <c r="H99" s="30">
        <f t="shared" si="4"/>
        <v>26.999999999999424</v>
      </c>
      <c r="I99" s="6">
        <v>0.41810185185185184</v>
      </c>
      <c r="J99" s="30">
        <f t="shared" si="5"/>
        <v>13</v>
      </c>
      <c r="K99" s="69">
        <f>SUM($J$5:J99)</f>
        <v>1631</v>
      </c>
      <c r="L99" s="30">
        <f t="shared" si="6"/>
        <v>11.999999999999424</v>
      </c>
      <c r="M99" s="30">
        <f t="shared" si="7"/>
        <v>1</v>
      </c>
    </row>
    <row r="100" spans="5:13" x14ac:dyDescent="0.25">
      <c r="E100" s="31" t="s">
        <v>250</v>
      </c>
      <c r="F100" s="1">
        <v>0.41047453703703707</v>
      </c>
      <c r="G100" s="1">
        <v>0.41054398148148147</v>
      </c>
      <c r="H100" s="30">
        <f t="shared" si="4"/>
        <v>5.9999999999961418</v>
      </c>
      <c r="I100" s="1">
        <v>0.42040509259259262</v>
      </c>
      <c r="J100" s="30">
        <f t="shared" si="5"/>
        <v>15</v>
      </c>
      <c r="K100" s="70">
        <f>SUM($J$5:J100)</f>
        <v>1646</v>
      </c>
      <c r="L100" s="30">
        <f t="shared" si="6"/>
        <v>-9.0000000000038582</v>
      </c>
      <c r="M100" s="30">
        <f t="shared" si="7"/>
        <v>0</v>
      </c>
    </row>
    <row r="101" spans="5:13" x14ac:dyDescent="0.25">
      <c r="E101" s="31" t="s">
        <v>251</v>
      </c>
      <c r="F101" s="6">
        <v>0.41083333333333333</v>
      </c>
      <c r="G101" s="6">
        <v>0.41105324074074073</v>
      </c>
      <c r="H101" s="30">
        <f t="shared" si="4"/>
        <v>18.999999999999773</v>
      </c>
      <c r="I101" s="6">
        <v>0.41578703703703707</v>
      </c>
      <c r="J101" s="30">
        <f t="shared" si="5"/>
        <v>7</v>
      </c>
      <c r="K101" s="69">
        <f>SUM($J$5:J101)</f>
        <v>1653</v>
      </c>
      <c r="L101" s="30">
        <f t="shared" si="6"/>
        <v>3.9999999999997726</v>
      </c>
      <c r="M101" s="30">
        <f t="shared" si="7"/>
        <v>1</v>
      </c>
    </row>
    <row r="102" spans="5:13" x14ac:dyDescent="0.25">
      <c r="E102" s="31" t="s">
        <v>252</v>
      </c>
      <c r="F102" s="1">
        <v>0.41222222222222221</v>
      </c>
      <c r="G102" s="1">
        <v>0.41250000000000003</v>
      </c>
      <c r="H102" s="30">
        <f t="shared" si="4"/>
        <v>24.000000000003752</v>
      </c>
      <c r="I102" s="1">
        <v>0.44761574074074079</v>
      </c>
      <c r="J102" s="30">
        <f t="shared" si="5"/>
        <v>51</v>
      </c>
      <c r="K102" s="70">
        <f>SUM($J$5:J102)</f>
        <v>1704</v>
      </c>
      <c r="L102" s="30">
        <f t="shared" si="6"/>
        <v>9.0000000000037517</v>
      </c>
      <c r="M102" s="30">
        <f t="shared" si="7"/>
        <v>1</v>
      </c>
    </row>
    <row r="103" spans="5:13" x14ac:dyDescent="0.25">
      <c r="E103" s="31" t="s">
        <v>253</v>
      </c>
      <c r="F103" s="6">
        <v>0.41291666666666665</v>
      </c>
      <c r="G103" s="6">
        <v>0.41329861111111116</v>
      </c>
      <c r="H103" s="30">
        <f t="shared" si="4"/>
        <v>33.000000000005159</v>
      </c>
      <c r="I103" s="6">
        <v>0.41900462962962964</v>
      </c>
      <c r="J103" s="30">
        <f t="shared" si="5"/>
        <v>9</v>
      </c>
      <c r="K103" s="69">
        <f>SUM($J$5:J103)</f>
        <v>1713</v>
      </c>
      <c r="L103" s="30">
        <f t="shared" si="6"/>
        <v>18.000000000005159</v>
      </c>
      <c r="M103" s="30">
        <f t="shared" si="7"/>
        <v>1</v>
      </c>
    </row>
    <row r="104" spans="5:13" x14ac:dyDescent="0.25">
      <c r="E104" s="31" t="s">
        <v>254</v>
      </c>
      <c r="F104" s="1">
        <v>0.41319444444444442</v>
      </c>
      <c r="G104" s="1">
        <v>0.4135300925925926</v>
      </c>
      <c r="H104" s="30">
        <f t="shared" si="4"/>
        <v>29.000000000002935</v>
      </c>
      <c r="I104" s="1">
        <v>0.41751157407407408</v>
      </c>
      <c r="J104" s="30">
        <f t="shared" si="5"/>
        <v>6</v>
      </c>
      <c r="K104" s="70">
        <f>SUM($J$5:J104)</f>
        <v>1719</v>
      </c>
      <c r="L104" s="30">
        <f t="shared" si="6"/>
        <v>14.000000000002935</v>
      </c>
      <c r="M104" s="30">
        <f t="shared" si="7"/>
        <v>1</v>
      </c>
    </row>
    <row r="105" spans="5:13" x14ac:dyDescent="0.25">
      <c r="E105" s="31" t="s">
        <v>255</v>
      </c>
      <c r="F105" s="6">
        <v>0.41408564814814813</v>
      </c>
      <c r="G105" s="6">
        <v>0.41438657407407403</v>
      </c>
      <c r="H105" s="30">
        <f t="shared" si="4"/>
        <v>25.999999999997669</v>
      </c>
      <c r="I105" s="6">
        <v>0.43468749999999995</v>
      </c>
      <c r="J105" s="30">
        <f t="shared" si="5"/>
        <v>30</v>
      </c>
      <c r="K105" s="69">
        <f>SUM($J$5:J105)</f>
        <v>1749</v>
      </c>
      <c r="L105" s="30">
        <f t="shared" si="6"/>
        <v>10.999999999997669</v>
      </c>
      <c r="M105" s="30">
        <f t="shared" si="7"/>
        <v>1</v>
      </c>
    </row>
    <row r="106" spans="5:13" x14ac:dyDescent="0.25">
      <c r="E106" s="31" t="s">
        <v>256</v>
      </c>
      <c r="F106" s="1">
        <v>0.41488425925925926</v>
      </c>
      <c r="G106" s="1">
        <v>0.41528935185185184</v>
      </c>
      <c r="H106" s="30">
        <f t="shared" si="4"/>
        <v>34.999999999999076</v>
      </c>
      <c r="I106" s="1">
        <v>0.41896990740740742</v>
      </c>
      <c r="J106" s="30">
        <f t="shared" si="5"/>
        <v>6</v>
      </c>
      <c r="K106" s="70">
        <f>SUM($J$5:J106)</f>
        <v>1755</v>
      </c>
      <c r="L106" s="30">
        <f t="shared" si="6"/>
        <v>19.999999999999076</v>
      </c>
      <c r="M106" s="30">
        <f t="shared" si="7"/>
        <v>1</v>
      </c>
    </row>
    <row r="107" spans="5:13" x14ac:dyDescent="0.25">
      <c r="E107" s="31" t="s">
        <v>257</v>
      </c>
      <c r="F107" s="6">
        <v>0.41512731481481485</v>
      </c>
      <c r="G107" s="6">
        <v>0.41531249999999997</v>
      </c>
      <c r="H107" s="30">
        <f t="shared" si="4"/>
        <v>15.999999999994508</v>
      </c>
      <c r="I107" s="6">
        <v>0.4247569444444444</v>
      </c>
      <c r="J107" s="30">
        <f t="shared" si="5"/>
        <v>14</v>
      </c>
      <c r="K107" s="69">
        <f>SUM($J$5:J107)</f>
        <v>1769</v>
      </c>
      <c r="L107" s="30">
        <f t="shared" si="6"/>
        <v>0.9999999999945075</v>
      </c>
      <c r="M107" s="30">
        <f t="shared" si="7"/>
        <v>1</v>
      </c>
    </row>
    <row r="108" spans="5:13" x14ac:dyDescent="0.25">
      <c r="E108" s="31" t="s">
        <v>258</v>
      </c>
      <c r="F108" s="1">
        <v>0.41606481481481478</v>
      </c>
      <c r="G108" s="1">
        <v>0.4163425925925926</v>
      </c>
      <c r="H108" s="30">
        <f t="shared" si="4"/>
        <v>24.000000000003752</v>
      </c>
      <c r="I108" s="1">
        <v>0.43559027777777781</v>
      </c>
      <c r="J108" s="30">
        <f t="shared" si="5"/>
        <v>28</v>
      </c>
      <c r="K108" s="70">
        <f>SUM($J$5:J108)</f>
        <v>1797</v>
      </c>
      <c r="L108" s="30">
        <f t="shared" si="6"/>
        <v>9.0000000000037517</v>
      </c>
      <c r="M108" s="30">
        <f t="shared" si="7"/>
        <v>1</v>
      </c>
    </row>
    <row r="109" spans="5:13" x14ac:dyDescent="0.25">
      <c r="E109" s="31" t="s">
        <v>259</v>
      </c>
      <c r="F109" s="6">
        <v>0.41706018518518517</v>
      </c>
      <c r="G109" s="6">
        <v>0.41726851851851854</v>
      </c>
      <c r="H109" s="30">
        <f t="shared" si="4"/>
        <v>18.000000000002814</v>
      </c>
      <c r="I109" s="6">
        <v>0.42574074074074075</v>
      </c>
      <c r="J109" s="30">
        <f t="shared" si="5"/>
        <v>13</v>
      </c>
      <c r="K109" s="69">
        <f>SUM($J$5:J109)</f>
        <v>1810</v>
      </c>
      <c r="L109" s="30">
        <f t="shared" si="6"/>
        <v>3.0000000000028137</v>
      </c>
      <c r="M109" s="30">
        <f t="shared" si="7"/>
        <v>1</v>
      </c>
    </row>
    <row r="110" spans="5:13" x14ac:dyDescent="0.25">
      <c r="E110" s="31" t="s">
        <v>260</v>
      </c>
      <c r="F110" s="1">
        <v>0.41778935185185184</v>
      </c>
      <c r="G110" s="1">
        <v>0.41810185185185184</v>
      </c>
      <c r="H110" s="30">
        <f t="shared" si="4"/>
        <v>26.999999999999424</v>
      </c>
      <c r="I110" s="1">
        <v>0.43238425925925927</v>
      </c>
      <c r="J110" s="30">
        <f t="shared" si="5"/>
        <v>21</v>
      </c>
      <c r="K110" s="70">
        <f>SUM($J$5:J110)</f>
        <v>1831</v>
      </c>
      <c r="L110" s="30">
        <f t="shared" si="6"/>
        <v>11.999999999999424</v>
      </c>
      <c r="M110" s="30">
        <f t="shared" si="7"/>
        <v>1</v>
      </c>
    </row>
    <row r="111" spans="5:13" x14ac:dyDescent="0.25">
      <c r="E111" s="31" t="s">
        <v>261</v>
      </c>
      <c r="F111" s="6">
        <v>0.41905092592592591</v>
      </c>
      <c r="G111" s="6">
        <v>0.41944444444444445</v>
      </c>
      <c r="H111" s="30">
        <f t="shared" si="4"/>
        <v>34.000000000002117</v>
      </c>
      <c r="I111" s="6">
        <v>0.42562499999999998</v>
      </c>
      <c r="J111" s="30">
        <f t="shared" si="5"/>
        <v>9</v>
      </c>
      <c r="K111" s="69">
        <f>SUM($J$5:J111)</f>
        <v>1840</v>
      </c>
      <c r="L111" s="30">
        <f t="shared" si="6"/>
        <v>19.000000000002117</v>
      </c>
      <c r="M111" s="30">
        <f t="shared" si="7"/>
        <v>1</v>
      </c>
    </row>
    <row r="112" spans="5:13" x14ac:dyDescent="0.25">
      <c r="E112" s="31" t="s">
        <v>262</v>
      </c>
      <c r="F112" s="1">
        <v>0.42027777777777775</v>
      </c>
      <c r="G112" s="1">
        <v>0.42084490740740743</v>
      </c>
      <c r="H112" s="30">
        <f t="shared" si="4"/>
        <v>49.000000000004462</v>
      </c>
      <c r="I112" s="1">
        <v>0.42282407407407407</v>
      </c>
      <c r="J112" s="30">
        <f t="shared" si="5"/>
        <v>3</v>
      </c>
      <c r="K112" s="70">
        <f>SUM($J$5:J112)</f>
        <v>1843</v>
      </c>
      <c r="L112" s="30">
        <f t="shared" si="6"/>
        <v>34.000000000004462</v>
      </c>
      <c r="M112" s="30">
        <f t="shared" si="7"/>
        <v>1</v>
      </c>
    </row>
    <row r="113" spans="5:13" x14ac:dyDescent="0.25">
      <c r="E113" s="31" t="s">
        <v>263</v>
      </c>
      <c r="F113" s="6">
        <v>0.42103009259259255</v>
      </c>
      <c r="G113" s="6">
        <v>0.4211805555555555</v>
      </c>
      <c r="H113" s="30">
        <f t="shared" si="4"/>
        <v>12.999999999998835</v>
      </c>
      <c r="I113" s="6">
        <v>0.42501157407407408</v>
      </c>
      <c r="J113" s="30">
        <f t="shared" si="5"/>
        <v>6</v>
      </c>
      <c r="K113" s="69">
        <f>SUM($J$5:J113)</f>
        <v>1849</v>
      </c>
      <c r="L113" s="30">
        <f t="shared" si="6"/>
        <v>-2.0000000000011653</v>
      </c>
      <c r="M113" s="30">
        <f t="shared" si="7"/>
        <v>0</v>
      </c>
    </row>
    <row r="114" spans="5:13" x14ac:dyDescent="0.25">
      <c r="E114" s="31" t="s">
        <v>264</v>
      </c>
      <c r="F114" s="1">
        <v>0.42153935185185182</v>
      </c>
      <c r="G114" s="1">
        <v>0.42190972222222217</v>
      </c>
      <c r="H114" s="30">
        <f t="shared" si="4"/>
        <v>31.999999999998607</v>
      </c>
      <c r="I114" s="1">
        <v>0.43040509259259263</v>
      </c>
      <c r="J114" s="30">
        <f t="shared" si="5"/>
        <v>13</v>
      </c>
      <c r="K114" s="70">
        <f>SUM($J$5:J114)</f>
        <v>1862</v>
      </c>
      <c r="L114" s="30">
        <f t="shared" si="6"/>
        <v>16.999999999998607</v>
      </c>
      <c r="M114" s="30">
        <f t="shared" si="7"/>
        <v>1</v>
      </c>
    </row>
    <row r="115" spans="5:13" x14ac:dyDescent="0.25">
      <c r="E115" s="31" t="s">
        <v>265</v>
      </c>
      <c r="F115" s="6">
        <v>0.42268518518518516</v>
      </c>
      <c r="G115" s="6">
        <v>0.42297453703703702</v>
      </c>
      <c r="H115" s="30">
        <f t="shared" si="4"/>
        <v>25.000000000000711</v>
      </c>
      <c r="I115" s="6">
        <v>0.42659722222222224</v>
      </c>
      <c r="J115" s="30">
        <f t="shared" si="5"/>
        <v>6</v>
      </c>
      <c r="K115" s="69">
        <f>SUM($J$5:J115)</f>
        <v>1868</v>
      </c>
      <c r="L115" s="30">
        <f t="shared" si="6"/>
        <v>10.000000000000711</v>
      </c>
      <c r="M115" s="30">
        <f t="shared" si="7"/>
        <v>1</v>
      </c>
    </row>
    <row r="116" spans="5:13" x14ac:dyDescent="0.25">
      <c r="E116" s="31" t="s">
        <v>266</v>
      </c>
      <c r="F116" s="1">
        <v>0.42356481481481478</v>
      </c>
      <c r="G116" s="1">
        <v>0.42394675925925923</v>
      </c>
      <c r="H116" s="30">
        <f t="shared" si="4"/>
        <v>33.000000000000362</v>
      </c>
      <c r="I116" s="1">
        <v>0.42770833333333336</v>
      </c>
      <c r="J116" s="30">
        <f t="shared" si="5"/>
        <v>6</v>
      </c>
      <c r="K116" s="70">
        <f>SUM($J$5:J116)</f>
        <v>1874</v>
      </c>
      <c r="L116" s="30">
        <f t="shared" si="6"/>
        <v>18.000000000000362</v>
      </c>
      <c r="M116" s="30">
        <f t="shared" si="7"/>
        <v>1</v>
      </c>
    </row>
    <row r="117" spans="5:13" x14ac:dyDescent="0.25">
      <c r="E117" s="31" t="s">
        <v>267</v>
      </c>
      <c r="F117" s="6">
        <v>0.42429398148148145</v>
      </c>
      <c r="G117" s="6">
        <v>0.42464120370370373</v>
      </c>
      <c r="H117" s="30">
        <f t="shared" si="4"/>
        <v>30.00000000000469</v>
      </c>
      <c r="I117" s="6">
        <v>0.43273148148148149</v>
      </c>
      <c r="J117" s="30">
        <f t="shared" si="5"/>
        <v>12</v>
      </c>
      <c r="K117" s="69">
        <f>SUM($J$5:J117)</f>
        <v>1886</v>
      </c>
      <c r="L117" s="30">
        <f t="shared" si="6"/>
        <v>15.00000000000469</v>
      </c>
      <c r="M117" s="30">
        <f t="shared" si="7"/>
        <v>1</v>
      </c>
    </row>
    <row r="118" spans="5:13" x14ac:dyDescent="0.25">
      <c r="E118" s="31" t="s">
        <v>268</v>
      </c>
      <c r="F118" s="1">
        <v>0.42466435185185186</v>
      </c>
      <c r="G118" s="1">
        <v>0.42491898148148149</v>
      </c>
      <c r="H118" s="30">
        <f t="shared" si="4"/>
        <v>22.000000000000242</v>
      </c>
      <c r="I118" s="1">
        <v>0.43800925925925926</v>
      </c>
      <c r="J118" s="30">
        <f t="shared" si="5"/>
        <v>19</v>
      </c>
      <c r="K118" s="70">
        <f>SUM($J$5:J118)</f>
        <v>1905</v>
      </c>
      <c r="L118" s="30">
        <f t="shared" si="6"/>
        <v>7.0000000000002416</v>
      </c>
      <c r="M118" s="30">
        <f t="shared" si="7"/>
        <v>1</v>
      </c>
    </row>
    <row r="119" spans="5:13" x14ac:dyDescent="0.25">
      <c r="E119" s="31" t="s">
        <v>269</v>
      </c>
      <c r="F119" s="6">
        <v>0.42598379629629629</v>
      </c>
      <c r="G119" s="6">
        <v>0.42613425925925924</v>
      </c>
      <c r="H119" s="30">
        <f t="shared" si="4"/>
        <v>12.999999999998835</v>
      </c>
      <c r="I119" s="6">
        <v>0.43399305555555556</v>
      </c>
      <c r="J119" s="30">
        <f t="shared" si="5"/>
        <v>12</v>
      </c>
      <c r="K119" s="69">
        <f>SUM($J$5:J119)</f>
        <v>1917</v>
      </c>
      <c r="L119" s="30">
        <f t="shared" si="6"/>
        <v>-2.0000000000011653</v>
      </c>
      <c r="M119" s="30">
        <f t="shared" si="7"/>
        <v>0</v>
      </c>
    </row>
    <row r="120" spans="5:13" x14ac:dyDescent="0.25">
      <c r="E120" s="31" t="s">
        <v>270</v>
      </c>
      <c r="F120" s="1">
        <v>0.42682870370370374</v>
      </c>
      <c r="G120" s="1">
        <v>0.42722222222222223</v>
      </c>
      <c r="H120" s="30">
        <f t="shared" si="4"/>
        <v>33.999999999997321</v>
      </c>
      <c r="I120" s="1">
        <v>0.43291666666666667</v>
      </c>
      <c r="J120" s="30">
        <f t="shared" si="5"/>
        <v>9</v>
      </c>
      <c r="K120" s="70">
        <f>SUM($J$5:J120)</f>
        <v>1926</v>
      </c>
      <c r="L120" s="30">
        <f t="shared" si="6"/>
        <v>18.999999999997321</v>
      </c>
      <c r="M120" s="30">
        <f t="shared" si="7"/>
        <v>1</v>
      </c>
    </row>
    <row r="121" spans="5:13" x14ac:dyDescent="0.25">
      <c r="E121" s="31" t="s">
        <v>271</v>
      </c>
      <c r="F121" s="6">
        <v>0.42751157407407409</v>
      </c>
      <c r="G121" s="6">
        <v>0.42799768518518522</v>
      </c>
      <c r="H121" s="30">
        <f t="shared" si="4"/>
        <v>42.000000000001769</v>
      </c>
      <c r="I121" s="6">
        <v>0.43625000000000003</v>
      </c>
      <c r="J121" s="30">
        <f t="shared" si="5"/>
        <v>12</v>
      </c>
      <c r="K121" s="69">
        <f>SUM($J$5:J121)</f>
        <v>1938</v>
      </c>
      <c r="L121" s="30">
        <f t="shared" si="6"/>
        <v>27.000000000001769</v>
      </c>
      <c r="M121" s="30">
        <f t="shared" si="7"/>
        <v>1</v>
      </c>
    </row>
    <row r="122" spans="5:13" x14ac:dyDescent="0.25">
      <c r="E122" s="31" t="s">
        <v>272</v>
      </c>
      <c r="F122" s="1">
        <v>0.42826388888888883</v>
      </c>
      <c r="G122" s="1">
        <v>0.42856481481481484</v>
      </c>
      <c r="H122" s="30">
        <f t="shared" si="4"/>
        <v>26.000000000007262</v>
      </c>
      <c r="I122" s="1">
        <v>0.44028935185185186</v>
      </c>
      <c r="J122" s="30">
        <f t="shared" si="5"/>
        <v>17</v>
      </c>
      <c r="K122" s="70">
        <f>SUM($J$5:J122)</f>
        <v>1955</v>
      </c>
      <c r="L122" s="30">
        <f t="shared" si="6"/>
        <v>11.000000000007262</v>
      </c>
      <c r="M122" s="30">
        <f t="shared" si="7"/>
        <v>1</v>
      </c>
    </row>
    <row r="123" spans="5:13" x14ac:dyDescent="0.25">
      <c r="E123" s="31" t="s">
        <v>273</v>
      </c>
      <c r="F123" s="6">
        <v>0.42958333333333337</v>
      </c>
      <c r="G123" s="6">
        <v>0.42996527777777777</v>
      </c>
      <c r="H123" s="30">
        <f t="shared" si="4"/>
        <v>32.999999999995566</v>
      </c>
      <c r="I123" s="6">
        <v>0.4349189814814815</v>
      </c>
      <c r="J123" s="30">
        <f t="shared" si="5"/>
        <v>8</v>
      </c>
      <c r="K123" s="69">
        <f>SUM($J$5:J123)</f>
        <v>1963</v>
      </c>
      <c r="L123" s="30">
        <f t="shared" si="6"/>
        <v>17.999999999995566</v>
      </c>
      <c r="M123" s="30">
        <f t="shared" si="7"/>
        <v>1</v>
      </c>
    </row>
    <row r="124" spans="5:13" x14ac:dyDescent="0.25">
      <c r="E124" s="31" t="s">
        <v>274</v>
      </c>
      <c r="F124" s="1">
        <v>0.43011574074074077</v>
      </c>
      <c r="G124" s="1">
        <v>0.43039351851851854</v>
      </c>
      <c r="H124" s="30">
        <f t="shared" si="4"/>
        <v>23.999999999998956</v>
      </c>
      <c r="I124" s="1">
        <v>0.44069444444444444</v>
      </c>
      <c r="J124" s="30">
        <f t="shared" si="5"/>
        <v>15</v>
      </c>
      <c r="K124" s="70">
        <f>SUM($J$5:J124)</f>
        <v>1978</v>
      </c>
      <c r="L124" s="30">
        <f t="shared" si="6"/>
        <v>8.9999999999989555</v>
      </c>
      <c r="M124" s="30">
        <f t="shared" si="7"/>
        <v>1</v>
      </c>
    </row>
    <row r="125" spans="5:13" x14ac:dyDescent="0.25">
      <c r="E125" s="31" t="s">
        <v>275</v>
      </c>
      <c r="F125" s="6">
        <v>0.43151620370370369</v>
      </c>
      <c r="G125" s="6">
        <v>0.43155092592592598</v>
      </c>
      <c r="H125" s="30">
        <f t="shared" si="4"/>
        <v>3.0000000000052651</v>
      </c>
      <c r="I125" s="6">
        <v>0.44983796296296297</v>
      </c>
      <c r="J125" s="30">
        <f t="shared" si="5"/>
        <v>27</v>
      </c>
      <c r="K125" s="69">
        <f>SUM($J$5:J125)</f>
        <v>2005</v>
      </c>
      <c r="L125" s="30">
        <f t="shared" si="6"/>
        <v>-11.999999999994735</v>
      </c>
      <c r="M125" s="30">
        <f t="shared" si="7"/>
        <v>0</v>
      </c>
    </row>
    <row r="126" spans="5:13" x14ac:dyDescent="0.25">
      <c r="E126" s="31" t="s">
        <v>276</v>
      </c>
      <c r="F126" s="1">
        <v>0.43254629629629626</v>
      </c>
      <c r="G126" s="1">
        <v>0.43280092592592595</v>
      </c>
      <c r="H126" s="30">
        <f t="shared" si="4"/>
        <v>22.000000000005038</v>
      </c>
      <c r="I126" s="1">
        <v>0.44266203703703705</v>
      </c>
      <c r="J126" s="30">
        <f t="shared" si="5"/>
        <v>15</v>
      </c>
      <c r="K126" s="70">
        <f>SUM($J$5:J126)</f>
        <v>2020</v>
      </c>
      <c r="L126" s="30">
        <f t="shared" si="6"/>
        <v>7.0000000000050377</v>
      </c>
      <c r="M126" s="30">
        <f t="shared" si="7"/>
        <v>1</v>
      </c>
    </row>
    <row r="127" spans="5:13" x14ac:dyDescent="0.25">
      <c r="E127" s="31" t="s">
        <v>277</v>
      </c>
      <c r="F127" s="6">
        <v>0.43303240740740739</v>
      </c>
      <c r="G127" s="6">
        <v>0.4332523148148148</v>
      </c>
      <c r="H127" s="30">
        <f t="shared" si="4"/>
        <v>18.999999999999773</v>
      </c>
      <c r="I127" s="6">
        <v>0.43555555555555553</v>
      </c>
      <c r="J127" s="30">
        <f t="shared" si="5"/>
        <v>4</v>
      </c>
      <c r="K127" s="69">
        <f>SUM($J$5:J127)</f>
        <v>2024</v>
      </c>
      <c r="L127" s="30">
        <f t="shared" si="6"/>
        <v>3.9999999999997726</v>
      </c>
      <c r="M127" s="30">
        <f t="shared" si="7"/>
        <v>1</v>
      </c>
    </row>
    <row r="128" spans="5:13" x14ac:dyDescent="0.25">
      <c r="E128" s="31" t="s">
        <v>278</v>
      </c>
      <c r="F128" s="1">
        <v>0.4339351851851852</v>
      </c>
      <c r="G128" s="1">
        <v>0.43418981481481483</v>
      </c>
      <c r="H128" s="30">
        <f t="shared" si="4"/>
        <v>22.000000000000242</v>
      </c>
      <c r="I128" s="1">
        <v>0.44751157407407405</v>
      </c>
      <c r="J128" s="30">
        <f t="shared" si="5"/>
        <v>20</v>
      </c>
      <c r="K128" s="70">
        <f>SUM($J$5:J128)</f>
        <v>2044</v>
      </c>
      <c r="L128" s="30">
        <f t="shared" si="6"/>
        <v>7.0000000000002416</v>
      </c>
      <c r="M128" s="30">
        <f t="shared" si="7"/>
        <v>1</v>
      </c>
    </row>
    <row r="129" spans="5:13" x14ac:dyDescent="0.25">
      <c r="E129" s="31" t="s">
        <v>279</v>
      </c>
      <c r="F129" s="6">
        <v>0.43458333333333332</v>
      </c>
      <c r="G129" s="6">
        <v>0.43526620370370367</v>
      </c>
      <c r="H129" s="30">
        <f t="shared" si="4"/>
        <v>58.999999999998032</v>
      </c>
      <c r="I129" s="6">
        <v>0.44519675925925922</v>
      </c>
      <c r="J129" s="30">
        <f t="shared" si="5"/>
        <v>15</v>
      </c>
      <c r="K129" s="69">
        <f>SUM($J$5:J129)</f>
        <v>2059</v>
      </c>
      <c r="L129" s="30">
        <f t="shared" si="6"/>
        <v>43.999999999998032</v>
      </c>
      <c r="M129" s="30">
        <f t="shared" si="7"/>
        <v>1</v>
      </c>
    </row>
    <row r="130" spans="5:13" x14ac:dyDescent="0.25">
      <c r="E130" s="31" t="s">
        <v>280</v>
      </c>
      <c r="F130" s="1">
        <v>0.43559027777777781</v>
      </c>
      <c r="G130" s="1">
        <v>0.43585648148148143</v>
      </c>
      <c r="H130" s="30">
        <f t="shared" si="4"/>
        <v>22.999999999992404</v>
      </c>
      <c r="I130" s="1">
        <v>0.44332175925925926</v>
      </c>
      <c r="J130" s="30">
        <f t="shared" si="5"/>
        <v>11</v>
      </c>
      <c r="K130" s="70">
        <f>SUM($J$5:J130)</f>
        <v>2070</v>
      </c>
      <c r="L130" s="30">
        <f t="shared" si="6"/>
        <v>7.9999999999924043</v>
      </c>
      <c r="M130" s="30">
        <f t="shared" si="7"/>
        <v>1</v>
      </c>
    </row>
    <row r="131" spans="5:13" x14ac:dyDescent="0.25">
      <c r="E131" s="31" t="s">
        <v>281</v>
      </c>
      <c r="F131" s="6">
        <v>0.4369675925925926</v>
      </c>
      <c r="G131" s="6">
        <v>0.43715277777777778</v>
      </c>
      <c r="H131" s="30">
        <f t="shared" si="4"/>
        <v>15.999999999999304</v>
      </c>
      <c r="I131" s="6">
        <v>0.47298611111111111</v>
      </c>
      <c r="J131" s="30">
        <f t="shared" si="5"/>
        <v>52</v>
      </c>
      <c r="K131" s="69">
        <f>SUM($J$5:J131)</f>
        <v>2122</v>
      </c>
      <c r="L131" s="30">
        <f t="shared" si="6"/>
        <v>0.99999999999930367</v>
      </c>
      <c r="M131" s="30">
        <f t="shared" si="7"/>
        <v>1</v>
      </c>
    </row>
    <row r="132" spans="5:13" x14ac:dyDescent="0.25">
      <c r="E132" s="31" t="s">
        <v>282</v>
      </c>
      <c r="F132" s="1">
        <v>0.43759259259259259</v>
      </c>
      <c r="G132" s="1">
        <v>0.43788194444444445</v>
      </c>
      <c r="H132" s="30">
        <f t="shared" si="4"/>
        <v>25.000000000000711</v>
      </c>
      <c r="I132" s="1">
        <v>0.44946759259259261</v>
      </c>
      <c r="J132" s="30">
        <f t="shared" si="5"/>
        <v>17</v>
      </c>
      <c r="K132" s="70">
        <f>SUM($J$5:J132)</f>
        <v>2139</v>
      </c>
      <c r="L132" s="30">
        <f t="shared" si="6"/>
        <v>10.000000000000711</v>
      </c>
      <c r="M132" s="30">
        <f t="shared" si="7"/>
        <v>1</v>
      </c>
    </row>
    <row r="133" spans="5:13" x14ac:dyDescent="0.25">
      <c r="E133" s="31" t="s">
        <v>283</v>
      </c>
      <c r="F133" s="6">
        <v>0.43844907407407407</v>
      </c>
      <c r="G133" s="6">
        <v>0.43874999999999997</v>
      </c>
      <c r="H133" s="30">
        <f t="shared" si="4"/>
        <v>25.999999999997669</v>
      </c>
      <c r="I133" s="6">
        <v>0.44195601851851851</v>
      </c>
      <c r="J133" s="30">
        <f t="shared" si="5"/>
        <v>5</v>
      </c>
      <c r="K133" s="69">
        <f>SUM($J$5:J133)</f>
        <v>2144</v>
      </c>
      <c r="L133" s="30">
        <f t="shared" si="6"/>
        <v>10.999999999997669</v>
      </c>
      <c r="M133" s="30">
        <f t="shared" si="7"/>
        <v>1</v>
      </c>
    </row>
    <row r="134" spans="5:13" x14ac:dyDescent="0.25">
      <c r="E134" s="31" t="s">
        <v>284</v>
      </c>
      <c r="F134" s="1">
        <v>0.43932870370370369</v>
      </c>
      <c r="G134" s="1">
        <v>0.43964120370370369</v>
      </c>
      <c r="H134" s="30">
        <f t="shared" ref="H134:H197" si="8">(G134-F134)*24*60*60</f>
        <v>26.999999999999424</v>
      </c>
      <c r="I134" s="1">
        <v>0.45331018518518523</v>
      </c>
      <c r="J134" s="30">
        <f t="shared" ref="J134:J197" si="9">ROUNDUP((I134-G134)*24*60,0)</f>
        <v>20</v>
      </c>
      <c r="K134" s="70">
        <f>SUM($J$5:J134)</f>
        <v>2164</v>
      </c>
      <c r="L134" s="30">
        <f t="shared" ref="L134:L197" si="10">H134-$B$28</f>
        <v>11.999999999999424</v>
      </c>
      <c r="M134" s="30">
        <f t="shared" ref="M134:M197" si="11">IF(L134&gt;0,1,0)</f>
        <v>1</v>
      </c>
    </row>
    <row r="135" spans="5:13" x14ac:dyDescent="0.25">
      <c r="E135" s="31" t="s">
        <v>285</v>
      </c>
      <c r="F135" s="6">
        <v>0.440462962962963</v>
      </c>
      <c r="G135" s="6">
        <v>0.44061342592592595</v>
      </c>
      <c r="H135" s="30">
        <f t="shared" si="8"/>
        <v>12.999999999998835</v>
      </c>
      <c r="I135" s="6">
        <v>0.44798611111111114</v>
      </c>
      <c r="J135" s="30">
        <f t="shared" si="9"/>
        <v>11</v>
      </c>
      <c r="K135" s="69">
        <f>SUM($J$5:J135)</f>
        <v>2175</v>
      </c>
      <c r="L135" s="30">
        <f t="shared" si="10"/>
        <v>-2.0000000000011653</v>
      </c>
      <c r="M135" s="30">
        <f t="shared" si="11"/>
        <v>0</v>
      </c>
    </row>
    <row r="136" spans="5:13" x14ac:dyDescent="0.25">
      <c r="E136" s="31" t="s">
        <v>286</v>
      </c>
      <c r="F136" s="1">
        <v>0.44124999999999998</v>
      </c>
      <c r="G136" s="1">
        <v>0.44140046296296293</v>
      </c>
      <c r="H136" s="30">
        <f t="shared" si="8"/>
        <v>12.999999999998835</v>
      </c>
      <c r="I136" s="1">
        <v>0.45018518518518519</v>
      </c>
      <c r="J136" s="30">
        <f t="shared" si="9"/>
        <v>13</v>
      </c>
      <c r="K136" s="70">
        <f>SUM($J$5:J136)</f>
        <v>2188</v>
      </c>
      <c r="L136" s="30">
        <f t="shared" si="10"/>
        <v>-2.0000000000011653</v>
      </c>
      <c r="M136" s="30">
        <f t="shared" si="11"/>
        <v>0</v>
      </c>
    </row>
    <row r="137" spans="5:13" x14ac:dyDescent="0.25">
      <c r="E137" s="31" t="s">
        <v>287</v>
      </c>
      <c r="F137" s="6">
        <v>0.44222222222222224</v>
      </c>
      <c r="G137" s="6">
        <v>0.44260416666666669</v>
      </c>
      <c r="H137" s="30">
        <f t="shared" si="8"/>
        <v>33.000000000000362</v>
      </c>
      <c r="I137" s="6">
        <v>0.44532407407407404</v>
      </c>
      <c r="J137" s="30">
        <f t="shared" si="9"/>
        <v>4</v>
      </c>
      <c r="K137" s="69">
        <f>SUM($J$5:J137)</f>
        <v>2192</v>
      </c>
      <c r="L137" s="30">
        <f t="shared" si="10"/>
        <v>18.000000000000362</v>
      </c>
      <c r="M137" s="30">
        <f t="shared" si="11"/>
        <v>1</v>
      </c>
    </row>
    <row r="138" spans="5:13" x14ac:dyDescent="0.25">
      <c r="E138" s="31" t="s">
        <v>288</v>
      </c>
      <c r="F138" s="1">
        <v>0.44299768518518517</v>
      </c>
      <c r="G138" s="1">
        <v>0.44302083333333336</v>
      </c>
      <c r="H138" s="30">
        <f t="shared" si="8"/>
        <v>2.0000000000035101</v>
      </c>
      <c r="I138" s="1">
        <v>0.45004629629629633</v>
      </c>
      <c r="J138" s="30">
        <f t="shared" si="9"/>
        <v>11</v>
      </c>
      <c r="K138" s="70">
        <f>SUM($J$5:J138)</f>
        <v>2203</v>
      </c>
      <c r="L138" s="30">
        <f t="shared" si="10"/>
        <v>-12.99999999999649</v>
      </c>
      <c r="M138" s="30">
        <f t="shared" si="11"/>
        <v>0</v>
      </c>
    </row>
    <row r="139" spans="5:13" x14ac:dyDescent="0.25">
      <c r="E139" s="31" t="s">
        <v>289</v>
      </c>
      <c r="F139" s="6">
        <v>0.44396990740740744</v>
      </c>
      <c r="G139" s="6">
        <v>0.44418981481481484</v>
      </c>
      <c r="H139" s="30">
        <f t="shared" si="8"/>
        <v>18.999999999999773</v>
      </c>
      <c r="I139" s="6">
        <v>0.44505787037037042</v>
      </c>
      <c r="J139" s="30">
        <f t="shared" si="9"/>
        <v>2</v>
      </c>
      <c r="K139" s="69">
        <f>SUM($J$5:J139)</f>
        <v>2205</v>
      </c>
      <c r="L139" s="30">
        <f t="shared" si="10"/>
        <v>3.9999999999997726</v>
      </c>
      <c r="M139" s="30">
        <f t="shared" si="11"/>
        <v>1</v>
      </c>
    </row>
    <row r="140" spans="5:13" x14ac:dyDescent="0.25">
      <c r="E140" s="31" t="s">
        <v>290</v>
      </c>
      <c r="F140" s="1">
        <v>0.44451388888888888</v>
      </c>
      <c r="G140" s="1">
        <v>0.44482638888888887</v>
      </c>
      <c r="H140" s="30">
        <f t="shared" si="8"/>
        <v>26.999999999999424</v>
      </c>
      <c r="I140" s="1">
        <v>0.47636574074074073</v>
      </c>
      <c r="J140" s="30">
        <f t="shared" si="9"/>
        <v>46</v>
      </c>
      <c r="K140" s="70">
        <f>SUM($J$5:J140)</f>
        <v>2251</v>
      </c>
      <c r="L140" s="30">
        <f t="shared" si="10"/>
        <v>11.999999999999424</v>
      </c>
      <c r="M140" s="30">
        <f t="shared" si="11"/>
        <v>1</v>
      </c>
    </row>
    <row r="141" spans="5:13" x14ac:dyDescent="0.25">
      <c r="E141" s="31" t="s">
        <v>291</v>
      </c>
      <c r="F141" s="6">
        <v>0.44510416666666663</v>
      </c>
      <c r="G141" s="6">
        <v>0.4453125</v>
      </c>
      <c r="H141" s="30">
        <f t="shared" si="8"/>
        <v>18.000000000002814</v>
      </c>
      <c r="I141" s="6">
        <v>0.44891203703703703</v>
      </c>
      <c r="J141" s="30">
        <f t="shared" si="9"/>
        <v>6</v>
      </c>
      <c r="K141" s="69">
        <f>SUM($J$5:J141)</f>
        <v>2257</v>
      </c>
      <c r="L141" s="30">
        <f t="shared" si="10"/>
        <v>3.0000000000028137</v>
      </c>
      <c r="M141" s="30">
        <f t="shared" si="11"/>
        <v>1</v>
      </c>
    </row>
    <row r="142" spans="5:13" x14ac:dyDescent="0.25">
      <c r="E142" s="31" t="s">
        <v>292</v>
      </c>
      <c r="F142" s="1">
        <v>0.44539351851851849</v>
      </c>
      <c r="G142" s="1">
        <v>0.44567129629629632</v>
      </c>
      <c r="H142" s="30">
        <f t="shared" si="8"/>
        <v>24.000000000003752</v>
      </c>
      <c r="I142" s="1">
        <v>0.45325231481481482</v>
      </c>
      <c r="J142" s="30">
        <f t="shared" si="9"/>
        <v>11</v>
      </c>
      <c r="K142" s="70">
        <f>SUM($J$5:J142)</f>
        <v>2268</v>
      </c>
      <c r="L142" s="30">
        <f t="shared" si="10"/>
        <v>9.0000000000037517</v>
      </c>
      <c r="M142" s="30">
        <f t="shared" si="11"/>
        <v>1</v>
      </c>
    </row>
    <row r="143" spans="5:13" x14ac:dyDescent="0.25">
      <c r="E143" s="31" t="s">
        <v>293</v>
      </c>
      <c r="F143" s="6">
        <v>0.44598379629629631</v>
      </c>
      <c r="G143" s="6">
        <v>0.44633101851851853</v>
      </c>
      <c r="H143" s="30">
        <f t="shared" si="8"/>
        <v>29.999999999999893</v>
      </c>
      <c r="I143" s="6">
        <v>0.45006944444444441</v>
      </c>
      <c r="J143" s="30">
        <f t="shared" si="9"/>
        <v>6</v>
      </c>
      <c r="K143" s="69">
        <f>SUM($J$5:J143)</f>
        <v>2274</v>
      </c>
      <c r="L143" s="30">
        <f t="shared" si="10"/>
        <v>14.999999999999893</v>
      </c>
      <c r="M143" s="30">
        <f t="shared" si="11"/>
        <v>1</v>
      </c>
    </row>
    <row r="144" spans="5:13" x14ac:dyDescent="0.25">
      <c r="E144" s="31" t="s">
        <v>294</v>
      </c>
      <c r="F144" s="1">
        <v>0.44684027777777779</v>
      </c>
      <c r="G144" s="1">
        <v>0.44712962962962965</v>
      </c>
      <c r="H144" s="30">
        <f t="shared" si="8"/>
        <v>25.000000000000711</v>
      </c>
      <c r="I144" s="1">
        <v>0.49046296296296293</v>
      </c>
      <c r="J144" s="30">
        <f t="shared" si="9"/>
        <v>63</v>
      </c>
      <c r="K144" s="70">
        <f>SUM($J$5:J144)</f>
        <v>2337</v>
      </c>
      <c r="L144" s="30">
        <f t="shared" si="10"/>
        <v>10.000000000000711</v>
      </c>
      <c r="M144" s="30">
        <f t="shared" si="11"/>
        <v>1</v>
      </c>
    </row>
    <row r="145" spans="5:13" x14ac:dyDescent="0.25">
      <c r="E145" s="31" t="s">
        <v>295</v>
      </c>
      <c r="F145" s="6">
        <v>0.4475925925925926</v>
      </c>
      <c r="G145" s="6">
        <v>0.44784722222222223</v>
      </c>
      <c r="H145" s="30">
        <f t="shared" si="8"/>
        <v>22.000000000000242</v>
      </c>
      <c r="I145" s="6">
        <v>0.46354166666666669</v>
      </c>
      <c r="J145" s="30">
        <f t="shared" si="9"/>
        <v>23</v>
      </c>
      <c r="K145" s="69">
        <f>SUM($J$5:J145)</f>
        <v>2360</v>
      </c>
      <c r="L145" s="30">
        <f t="shared" si="10"/>
        <v>7.0000000000002416</v>
      </c>
      <c r="M145" s="30">
        <f t="shared" si="11"/>
        <v>1</v>
      </c>
    </row>
    <row r="146" spans="5:13" x14ac:dyDescent="0.25">
      <c r="E146" s="31" t="s">
        <v>296</v>
      </c>
      <c r="F146" s="1">
        <v>0.44837962962962963</v>
      </c>
      <c r="G146" s="1">
        <v>0.44884259259259257</v>
      </c>
      <c r="H146" s="30">
        <f t="shared" si="8"/>
        <v>39.999999999998259</v>
      </c>
      <c r="I146" s="1">
        <v>0.45268518518518519</v>
      </c>
      <c r="J146" s="30">
        <f t="shared" si="9"/>
        <v>6</v>
      </c>
      <c r="K146" s="70">
        <f>SUM($J$5:J146)</f>
        <v>2366</v>
      </c>
      <c r="L146" s="30">
        <f t="shared" si="10"/>
        <v>24.999999999998259</v>
      </c>
      <c r="M146" s="30">
        <f t="shared" si="11"/>
        <v>1</v>
      </c>
    </row>
    <row r="147" spans="5:13" x14ac:dyDescent="0.25">
      <c r="E147" s="31" t="s">
        <v>297</v>
      </c>
      <c r="F147" s="6">
        <v>0.44898148148148148</v>
      </c>
      <c r="G147" s="6">
        <v>0.44930555555555557</v>
      </c>
      <c r="H147" s="30">
        <f t="shared" si="8"/>
        <v>28.00000000000118</v>
      </c>
      <c r="I147" s="6">
        <v>0.45530092592592591</v>
      </c>
      <c r="J147" s="30">
        <f t="shared" si="9"/>
        <v>9</v>
      </c>
      <c r="K147" s="69">
        <f>SUM($J$5:J147)</f>
        <v>2375</v>
      </c>
      <c r="L147" s="30">
        <f t="shared" si="10"/>
        <v>13.00000000000118</v>
      </c>
      <c r="M147" s="30">
        <f t="shared" si="11"/>
        <v>1</v>
      </c>
    </row>
    <row r="148" spans="5:13" x14ac:dyDescent="0.25">
      <c r="E148" s="31" t="s">
        <v>298</v>
      </c>
      <c r="F148" s="1">
        <v>0.44931712962962966</v>
      </c>
      <c r="G148" s="1">
        <v>0.44957175925925924</v>
      </c>
      <c r="H148" s="30">
        <f t="shared" si="8"/>
        <v>21.999999999995445</v>
      </c>
      <c r="I148" s="1">
        <v>0.45134259259259263</v>
      </c>
      <c r="J148" s="30">
        <f t="shared" si="9"/>
        <v>3</v>
      </c>
      <c r="K148" s="70">
        <f>SUM($J$5:J148)</f>
        <v>2378</v>
      </c>
      <c r="L148" s="30">
        <f t="shared" si="10"/>
        <v>6.9999999999954454</v>
      </c>
      <c r="M148" s="30">
        <f t="shared" si="11"/>
        <v>1</v>
      </c>
    </row>
    <row r="149" spans="5:13" x14ac:dyDescent="0.25">
      <c r="E149" s="31" t="s">
        <v>299</v>
      </c>
      <c r="F149" s="6">
        <v>0.45030092592592591</v>
      </c>
      <c r="G149" s="6">
        <v>0.45048611111111114</v>
      </c>
      <c r="H149" s="30">
        <f t="shared" si="8"/>
        <v>16.0000000000041</v>
      </c>
      <c r="I149" s="6">
        <v>0.465787037037037</v>
      </c>
      <c r="J149" s="30">
        <f t="shared" si="9"/>
        <v>23</v>
      </c>
      <c r="K149" s="69">
        <f>SUM($J$5:J149)</f>
        <v>2401</v>
      </c>
      <c r="L149" s="30">
        <f t="shared" si="10"/>
        <v>1.0000000000040998</v>
      </c>
      <c r="M149" s="30">
        <f t="shared" si="11"/>
        <v>1</v>
      </c>
    </row>
    <row r="150" spans="5:13" x14ac:dyDescent="0.25">
      <c r="E150" s="31" t="s">
        <v>300</v>
      </c>
      <c r="F150" s="1">
        <v>0.45180555555555557</v>
      </c>
      <c r="G150" s="1">
        <v>0.45219907407407406</v>
      </c>
      <c r="H150" s="30">
        <f t="shared" si="8"/>
        <v>33.999999999997321</v>
      </c>
      <c r="I150" s="1">
        <v>0.495150462962963</v>
      </c>
      <c r="J150" s="30">
        <f t="shared" si="9"/>
        <v>62</v>
      </c>
      <c r="K150" s="70">
        <f>SUM($J$5:J150)</f>
        <v>2463</v>
      </c>
      <c r="L150" s="30">
        <f t="shared" si="10"/>
        <v>18.999999999997321</v>
      </c>
      <c r="M150" s="30">
        <f t="shared" si="11"/>
        <v>1</v>
      </c>
    </row>
    <row r="151" spans="5:13" x14ac:dyDescent="0.25">
      <c r="E151" s="31" t="s">
        <v>301</v>
      </c>
      <c r="F151" s="6">
        <v>0.45219907407407406</v>
      </c>
      <c r="G151" s="6">
        <v>0.45245370370370369</v>
      </c>
      <c r="H151" s="30">
        <f t="shared" si="8"/>
        <v>22.000000000000242</v>
      </c>
      <c r="I151" s="6">
        <v>0.457974537037037</v>
      </c>
      <c r="J151" s="30">
        <f t="shared" si="9"/>
        <v>8</v>
      </c>
      <c r="K151" s="69">
        <f>SUM($J$5:J151)</f>
        <v>2471</v>
      </c>
      <c r="L151" s="30">
        <f t="shared" si="10"/>
        <v>7.0000000000002416</v>
      </c>
      <c r="M151" s="30">
        <f t="shared" si="11"/>
        <v>1</v>
      </c>
    </row>
    <row r="152" spans="5:13" x14ac:dyDescent="0.25">
      <c r="E152" s="31" t="s">
        <v>302</v>
      </c>
      <c r="F152" s="1">
        <v>0.45276620370370368</v>
      </c>
      <c r="G152" s="1">
        <v>0.45320601851851849</v>
      </c>
      <c r="H152" s="30">
        <f t="shared" si="8"/>
        <v>37.999999999999545</v>
      </c>
      <c r="I152" s="1">
        <v>0.45810185185185182</v>
      </c>
      <c r="J152" s="30">
        <f t="shared" si="9"/>
        <v>8</v>
      </c>
      <c r="K152" s="70">
        <f>SUM($J$5:J152)</f>
        <v>2479</v>
      </c>
      <c r="L152" s="30">
        <f t="shared" si="10"/>
        <v>22.999999999999545</v>
      </c>
      <c r="M152" s="30">
        <f t="shared" si="11"/>
        <v>1</v>
      </c>
    </row>
    <row r="153" spans="5:13" x14ac:dyDescent="0.25">
      <c r="E153" s="31" t="s">
        <v>303</v>
      </c>
      <c r="F153" s="6">
        <v>0.45396990740740745</v>
      </c>
      <c r="G153" s="6">
        <v>0.45410879629629625</v>
      </c>
      <c r="H153" s="30">
        <f t="shared" si="8"/>
        <v>11.999999999992284</v>
      </c>
      <c r="I153" s="6">
        <v>0.45717592592592587</v>
      </c>
      <c r="J153" s="30">
        <f t="shared" si="9"/>
        <v>5</v>
      </c>
      <c r="K153" s="69">
        <f>SUM($J$5:J153)</f>
        <v>2484</v>
      </c>
      <c r="L153" s="30">
        <f t="shared" si="10"/>
        <v>-3.0000000000077165</v>
      </c>
      <c r="M153" s="30">
        <f t="shared" si="11"/>
        <v>0</v>
      </c>
    </row>
    <row r="154" spans="5:13" x14ac:dyDescent="0.25">
      <c r="E154" s="31" t="s">
        <v>304</v>
      </c>
      <c r="F154" s="1">
        <v>0.4548611111111111</v>
      </c>
      <c r="G154" s="1">
        <v>0.45528935185185188</v>
      </c>
      <c r="H154" s="30">
        <f t="shared" si="8"/>
        <v>37.000000000002586</v>
      </c>
      <c r="I154" s="1">
        <v>0.46340277777777777</v>
      </c>
      <c r="J154" s="30">
        <f t="shared" si="9"/>
        <v>12</v>
      </c>
      <c r="K154" s="70">
        <f>SUM($J$5:J154)</f>
        <v>2496</v>
      </c>
      <c r="L154" s="30">
        <f t="shared" si="10"/>
        <v>22.000000000002586</v>
      </c>
      <c r="M154" s="30">
        <f t="shared" si="11"/>
        <v>1</v>
      </c>
    </row>
    <row r="155" spans="5:13" x14ac:dyDescent="0.25">
      <c r="E155" s="31" t="s">
        <v>305</v>
      </c>
      <c r="F155" s="6">
        <v>0.45541666666666664</v>
      </c>
      <c r="G155" s="6">
        <v>0.4557060185185185</v>
      </c>
      <c r="H155" s="30">
        <f t="shared" si="8"/>
        <v>25.000000000000711</v>
      </c>
      <c r="I155" s="6">
        <v>0.46645833333333336</v>
      </c>
      <c r="J155" s="30">
        <f t="shared" si="9"/>
        <v>16</v>
      </c>
      <c r="K155" s="69">
        <f>SUM($J$5:J155)</f>
        <v>2512</v>
      </c>
      <c r="L155" s="30">
        <f t="shared" si="10"/>
        <v>10.000000000000711</v>
      </c>
      <c r="M155" s="30">
        <f t="shared" si="11"/>
        <v>1</v>
      </c>
    </row>
    <row r="156" spans="5:13" x14ac:dyDescent="0.25">
      <c r="E156" s="31" t="s">
        <v>306</v>
      </c>
      <c r="F156" s="1">
        <v>0.4560069444444444</v>
      </c>
      <c r="G156" s="1">
        <v>0.45666666666666672</v>
      </c>
      <c r="H156" s="30">
        <f t="shared" si="8"/>
        <v>57.00000000000891</v>
      </c>
      <c r="I156" s="1">
        <v>0.46887731481481482</v>
      </c>
      <c r="J156" s="30">
        <f t="shared" si="9"/>
        <v>18</v>
      </c>
      <c r="K156" s="70">
        <f>SUM($J$5:J156)</f>
        <v>2530</v>
      </c>
      <c r="L156" s="30">
        <f t="shared" si="10"/>
        <v>42.00000000000891</v>
      </c>
      <c r="M156" s="30">
        <f t="shared" si="11"/>
        <v>1</v>
      </c>
    </row>
    <row r="157" spans="5:13" x14ac:dyDescent="0.25">
      <c r="E157" s="31" t="s">
        <v>307</v>
      </c>
      <c r="F157" s="6">
        <v>0.45656249999999998</v>
      </c>
      <c r="G157" s="6">
        <v>0.45678240740740739</v>
      </c>
      <c r="H157" s="30">
        <f t="shared" si="8"/>
        <v>18.999999999999773</v>
      </c>
      <c r="I157" s="6">
        <v>0.45995370370370375</v>
      </c>
      <c r="J157" s="30">
        <f t="shared" si="9"/>
        <v>5</v>
      </c>
      <c r="K157" s="69">
        <f>SUM($J$5:J157)</f>
        <v>2535</v>
      </c>
      <c r="L157" s="30">
        <f t="shared" si="10"/>
        <v>3.9999999999997726</v>
      </c>
      <c r="M157" s="30">
        <f t="shared" si="11"/>
        <v>1</v>
      </c>
    </row>
    <row r="158" spans="5:13" x14ac:dyDescent="0.25">
      <c r="E158" s="31" t="s">
        <v>308</v>
      </c>
      <c r="F158" s="1">
        <v>0.45695601851851847</v>
      </c>
      <c r="G158" s="1">
        <v>0.45733796296296297</v>
      </c>
      <c r="H158" s="30">
        <f t="shared" si="8"/>
        <v>33.000000000005159</v>
      </c>
      <c r="I158" s="1">
        <v>0.46813657407407411</v>
      </c>
      <c r="J158" s="30">
        <f t="shared" si="9"/>
        <v>16</v>
      </c>
      <c r="K158" s="70">
        <f>SUM($J$5:J158)</f>
        <v>2551</v>
      </c>
      <c r="L158" s="30">
        <f t="shared" si="10"/>
        <v>18.000000000005159</v>
      </c>
      <c r="M158" s="30">
        <f t="shared" si="11"/>
        <v>1</v>
      </c>
    </row>
    <row r="159" spans="5:13" x14ac:dyDescent="0.25">
      <c r="E159" s="31" t="s">
        <v>309</v>
      </c>
      <c r="F159" s="6">
        <v>0.45768518518518514</v>
      </c>
      <c r="G159" s="6">
        <v>0.45784722222222224</v>
      </c>
      <c r="H159" s="30">
        <f t="shared" si="8"/>
        <v>14.000000000005386</v>
      </c>
      <c r="I159" s="6">
        <v>0.46440972222222227</v>
      </c>
      <c r="J159" s="30">
        <f t="shared" si="9"/>
        <v>10</v>
      </c>
      <c r="K159" s="69">
        <f>SUM($J$5:J159)</f>
        <v>2561</v>
      </c>
      <c r="L159" s="30">
        <f t="shared" si="10"/>
        <v>-0.99999999999461409</v>
      </c>
      <c r="M159" s="30">
        <f t="shared" si="11"/>
        <v>0</v>
      </c>
    </row>
    <row r="160" spans="5:13" x14ac:dyDescent="0.25">
      <c r="E160" s="31" t="s">
        <v>310</v>
      </c>
      <c r="F160" s="1">
        <v>0.45854166666666668</v>
      </c>
      <c r="G160" s="1">
        <v>0.45877314814814812</v>
      </c>
      <c r="H160" s="30">
        <f t="shared" si="8"/>
        <v>19.999999999996732</v>
      </c>
      <c r="I160" s="1">
        <v>0.47123842592592591</v>
      </c>
      <c r="J160" s="30">
        <f t="shared" si="9"/>
        <v>18</v>
      </c>
      <c r="K160" s="70">
        <f>SUM($J$5:J160)</f>
        <v>2579</v>
      </c>
      <c r="L160" s="30">
        <f t="shared" si="10"/>
        <v>4.9999999999967315</v>
      </c>
      <c r="M160" s="30">
        <f t="shared" si="11"/>
        <v>1</v>
      </c>
    </row>
    <row r="161" spans="5:13" x14ac:dyDescent="0.25">
      <c r="E161" s="31" t="s">
        <v>311</v>
      </c>
      <c r="F161" s="6">
        <v>0.45986111111111111</v>
      </c>
      <c r="G161" s="6">
        <v>0.46013888888888888</v>
      </c>
      <c r="H161" s="30">
        <f t="shared" si="8"/>
        <v>23.999999999998956</v>
      </c>
      <c r="I161" s="6">
        <v>0.47978009259259258</v>
      </c>
      <c r="J161" s="30">
        <f t="shared" si="9"/>
        <v>29</v>
      </c>
      <c r="K161" s="69">
        <f>SUM($J$5:J161)</f>
        <v>2608</v>
      </c>
      <c r="L161" s="30">
        <f t="shared" si="10"/>
        <v>8.9999999999989555</v>
      </c>
      <c r="M161" s="30">
        <f t="shared" si="11"/>
        <v>1</v>
      </c>
    </row>
    <row r="162" spans="5:13" x14ac:dyDescent="0.25">
      <c r="E162" s="31" t="s">
        <v>312</v>
      </c>
      <c r="F162" s="1">
        <v>0.46056712962962965</v>
      </c>
      <c r="G162" s="1">
        <v>0.46079861111111109</v>
      </c>
      <c r="H162" s="30">
        <f t="shared" si="8"/>
        <v>19.999999999996732</v>
      </c>
      <c r="I162" s="1">
        <v>0.47113425925925928</v>
      </c>
      <c r="J162" s="30">
        <f t="shared" si="9"/>
        <v>15</v>
      </c>
      <c r="K162" s="70">
        <f>SUM($J$5:J162)</f>
        <v>2623</v>
      </c>
      <c r="L162" s="30">
        <f t="shared" si="10"/>
        <v>4.9999999999967315</v>
      </c>
      <c r="M162" s="30">
        <f t="shared" si="11"/>
        <v>1</v>
      </c>
    </row>
    <row r="163" spans="5:13" x14ac:dyDescent="0.25">
      <c r="E163" s="31" t="s">
        <v>313</v>
      </c>
      <c r="F163" s="6">
        <v>0.4619328703703704</v>
      </c>
      <c r="G163" s="6">
        <v>0.46276620370370369</v>
      </c>
      <c r="H163" s="30">
        <f t="shared" si="8"/>
        <v>71.999999999996874</v>
      </c>
      <c r="I163" s="6">
        <v>0.4929398148148148</v>
      </c>
      <c r="J163" s="30">
        <f t="shared" si="9"/>
        <v>44</v>
      </c>
      <c r="K163" s="69">
        <f>SUM($J$5:J163)</f>
        <v>2667</v>
      </c>
      <c r="L163" s="30">
        <f t="shared" si="10"/>
        <v>56.999999999996874</v>
      </c>
      <c r="M163" s="30">
        <f t="shared" si="11"/>
        <v>1</v>
      </c>
    </row>
    <row r="164" spans="5:13" x14ac:dyDescent="0.25">
      <c r="E164" s="31" t="s">
        <v>314</v>
      </c>
      <c r="F164" s="1">
        <v>0.46276620370370369</v>
      </c>
      <c r="G164" s="1">
        <v>0.46307870370370369</v>
      </c>
      <c r="H164" s="30">
        <f t="shared" si="8"/>
        <v>26.999999999999424</v>
      </c>
      <c r="I164" s="1">
        <v>0.46935185185185185</v>
      </c>
      <c r="J164" s="30">
        <f t="shared" si="9"/>
        <v>10</v>
      </c>
      <c r="K164" s="70">
        <f>SUM($J$5:J164)</f>
        <v>2677</v>
      </c>
      <c r="L164" s="30">
        <f t="shared" si="10"/>
        <v>11.999999999999424</v>
      </c>
      <c r="M164" s="30">
        <f t="shared" si="11"/>
        <v>1</v>
      </c>
    </row>
    <row r="165" spans="5:13" x14ac:dyDescent="0.25">
      <c r="E165" s="31" t="s">
        <v>315</v>
      </c>
      <c r="F165" s="6">
        <v>0.46383101851851855</v>
      </c>
      <c r="G165" s="6">
        <v>0.46422453703703703</v>
      </c>
      <c r="H165" s="30">
        <f t="shared" si="8"/>
        <v>33.999999999997321</v>
      </c>
      <c r="I165" s="6">
        <v>0.4798263888888889</v>
      </c>
      <c r="J165" s="30">
        <f t="shared" si="9"/>
        <v>23</v>
      </c>
      <c r="K165" s="69">
        <f>SUM($J$5:J165)</f>
        <v>2700</v>
      </c>
      <c r="L165" s="30">
        <f t="shared" si="10"/>
        <v>18.999999999997321</v>
      </c>
      <c r="M165" s="30">
        <f t="shared" si="11"/>
        <v>1</v>
      </c>
    </row>
    <row r="166" spans="5:13" x14ac:dyDescent="0.25">
      <c r="E166" s="31" t="s">
        <v>316</v>
      </c>
      <c r="F166" s="1">
        <v>0.46437499999999998</v>
      </c>
      <c r="G166" s="1">
        <v>0.4647222222222222</v>
      </c>
      <c r="H166" s="30">
        <f t="shared" si="8"/>
        <v>29.999999999999893</v>
      </c>
      <c r="I166" s="1">
        <v>0.48342592592592593</v>
      </c>
      <c r="J166" s="30">
        <f t="shared" si="9"/>
        <v>27</v>
      </c>
      <c r="K166" s="70">
        <f>SUM($J$5:J166)</f>
        <v>2727</v>
      </c>
      <c r="L166" s="30">
        <f t="shared" si="10"/>
        <v>14.999999999999893</v>
      </c>
      <c r="M166" s="30">
        <f t="shared" si="11"/>
        <v>1</v>
      </c>
    </row>
    <row r="167" spans="5:13" x14ac:dyDescent="0.25">
      <c r="E167" s="31" t="s">
        <v>317</v>
      </c>
      <c r="F167" s="6">
        <v>0.4652662037037037</v>
      </c>
      <c r="G167" s="6">
        <v>0.465787037037037</v>
      </c>
      <c r="H167" s="30">
        <f t="shared" si="8"/>
        <v>44.999999999997442</v>
      </c>
      <c r="I167" s="6">
        <v>0.47354166666666669</v>
      </c>
      <c r="J167" s="30">
        <f t="shared" si="9"/>
        <v>12</v>
      </c>
      <c r="K167" s="69">
        <f>SUM($J$5:J167)</f>
        <v>2739</v>
      </c>
      <c r="L167" s="30">
        <f t="shared" si="10"/>
        <v>29.999999999997442</v>
      </c>
      <c r="M167" s="30">
        <f t="shared" si="11"/>
        <v>1</v>
      </c>
    </row>
    <row r="168" spans="5:13" x14ac:dyDescent="0.25">
      <c r="E168" s="31" t="s">
        <v>318</v>
      </c>
      <c r="F168" s="1">
        <v>0.46569444444444441</v>
      </c>
      <c r="G168" s="1">
        <v>0.46612268518518518</v>
      </c>
      <c r="H168" s="30">
        <f t="shared" si="8"/>
        <v>37.000000000002586</v>
      </c>
      <c r="I168" s="1">
        <v>0.47505787037037034</v>
      </c>
      <c r="J168" s="30">
        <f t="shared" si="9"/>
        <v>13</v>
      </c>
      <c r="K168" s="70">
        <f>SUM($J$5:J168)</f>
        <v>2752</v>
      </c>
      <c r="L168" s="30">
        <f t="shared" si="10"/>
        <v>22.000000000002586</v>
      </c>
      <c r="M168" s="30">
        <f t="shared" si="11"/>
        <v>1</v>
      </c>
    </row>
    <row r="169" spans="5:13" x14ac:dyDescent="0.25">
      <c r="E169" s="31" t="s">
        <v>319</v>
      </c>
      <c r="F169" s="6">
        <v>0.46628472222222223</v>
      </c>
      <c r="G169" s="6">
        <v>0.46649305555555554</v>
      </c>
      <c r="H169" s="30">
        <f t="shared" si="8"/>
        <v>17.999999999998018</v>
      </c>
      <c r="I169" s="6">
        <v>0.47081018518518519</v>
      </c>
      <c r="J169" s="30">
        <f t="shared" si="9"/>
        <v>7</v>
      </c>
      <c r="K169" s="69">
        <f>SUM($J$5:J169)</f>
        <v>2759</v>
      </c>
      <c r="L169" s="30">
        <f t="shared" si="10"/>
        <v>2.9999999999980176</v>
      </c>
      <c r="M169" s="30">
        <f t="shared" si="11"/>
        <v>1</v>
      </c>
    </row>
    <row r="170" spans="5:13" x14ac:dyDescent="0.25">
      <c r="E170" s="31" t="s">
        <v>320</v>
      </c>
      <c r="F170" s="1">
        <v>0.46722222222222221</v>
      </c>
      <c r="G170" s="1">
        <v>0.46761574074074069</v>
      </c>
      <c r="H170" s="30">
        <f t="shared" si="8"/>
        <v>33.999999999997321</v>
      </c>
      <c r="I170" s="1">
        <v>0.47285879629629629</v>
      </c>
      <c r="J170" s="30">
        <f t="shared" si="9"/>
        <v>8</v>
      </c>
      <c r="K170" s="70">
        <f>SUM($J$5:J170)</f>
        <v>2767</v>
      </c>
      <c r="L170" s="30">
        <f t="shared" si="10"/>
        <v>18.999999999997321</v>
      </c>
      <c r="M170" s="30">
        <f t="shared" si="11"/>
        <v>1</v>
      </c>
    </row>
    <row r="171" spans="5:13" x14ac:dyDescent="0.25">
      <c r="E171" s="31" t="s">
        <v>321</v>
      </c>
      <c r="F171" s="6">
        <v>0.46796296296296297</v>
      </c>
      <c r="G171" s="6">
        <v>0.46817129629629628</v>
      </c>
      <c r="H171" s="30">
        <f t="shared" si="8"/>
        <v>17.999999999998018</v>
      </c>
      <c r="I171" s="6">
        <v>0.47371527777777778</v>
      </c>
      <c r="J171" s="30">
        <f t="shared" si="9"/>
        <v>8</v>
      </c>
      <c r="K171" s="69">
        <f>SUM($J$5:J171)</f>
        <v>2775</v>
      </c>
      <c r="L171" s="30">
        <f t="shared" si="10"/>
        <v>2.9999999999980176</v>
      </c>
      <c r="M171" s="30">
        <f t="shared" si="11"/>
        <v>1</v>
      </c>
    </row>
    <row r="172" spans="5:13" x14ac:dyDescent="0.25">
      <c r="E172" s="31" t="s">
        <v>322</v>
      </c>
      <c r="F172" s="1">
        <v>0.46841435185185182</v>
      </c>
      <c r="G172" s="1">
        <v>0.46877314814814813</v>
      </c>
      <c r="H172" s="30">
        <f t="shared" si="8"/>
        <v>31.000000000001648</v>
      </c>
      <c r="I172" s="1">
        <v>0.4770949074074074</v>
      </c>
      <c r="J172" s="30">
        <f t="shared" si="9"/>
        <v>12</v>
      </c>
      <c r="K172" s="70">
        <f>SUM($J$5:J172)</f>
        <v>2787</v>
      </c>
      <c r="L172" s="30">
        <f t="shared" si="10"/>
        <v>16.000000000001648</v>
      </c>
      <c r="M172" s="30">
        <f t="shared" si="11"/>
        <v>1</v>
      </c>
    </row>
    <row r="173" spans="5:13" x14ac:dyDescent="0.25">
      <c r="E173" s="31" t="s">
        <v>323</v>
      </c>
      <c r="F173" s="6">
        <v>0.46886574074074078</v>
      </c>
      <c r="G173" s="6">
        <v>0.46907407407407403</v>
      </c>
      <c r="H173" s="30">
        <f t="shared" si="8"/>
        <v>17.999999999993221</v>
      </c>
      <c r="I173" s="6">
        <v>0.48417824074074073</v>
      </c>
      <c r="J173" s="30">
        <f t="shared" si="9"/>
        <v>22</v>
      </c>
      <c r="K173" s="69">
        <f>SUM($J$5:J173)</f>
        <v>2809</v>
      </c>
      <c r="L173" s="30">
        <f t="shared" si="10"/>
        <v>2.9999999999932214</v>
      </c>
      <c r="M173" s="30">
        <f t="shared" si="11"/>
        <v>1</v>
      </c>
    </row>
    <row r="174" spans="5:13" x14ac:dyDescent="0.25">
      <c r="E174" s="31" t="s">
        <v>324</v>
      </c>
      <c r="F174" s="1">
        <v>0.47037037037037038</v>
      </c>
      <c r="G174" s="1">
        <v>0.47075231481481478</v>
      </c>
      <c r="H174" s="30">
        <f t="shared" si="8"/>
        <v>32.999999999995566</v>
      </c>
      <c r="I174" s="1">
        <v>0.48608796296296292</v>
      </c>
      <c r="J174" s="30">
        <f t="shared" si="9"/>
        <v>23</v>
      </c>
      <c r="K174" s="70">
        <f>SUM($J$5:J174)</f>
        <v>2832</v>
      </c>
      <c r="L174" s="30">
        <f t="shared" si="10"/>
        <v>17.999999999995566</v>
      </c>
      <c r="M174" s="30">
        <f t="shared" si="11"/>
        <v>1</v>
      </c>
    </row>
    <row r="175" spans="5:13" x14ac:dyDescent="0.25">
      <c r="E175" s="31" t="s">
        <v>325</v>
      </c>
      <c r="F175" s="6">
        <v>0.47156250000000005</v>
      </c>
      <c r="G175" s="6">
        <v>0.47192129629629626</v>
      </c>
      <c r="H175" s="30">
        <f t="shared" si="8"/>
        <v>30.999999999992056</v>
      </c>
      <c r="I175" s="6">
        <v>0.47331018518518514</v>
      </c>
      <c r="J175" s="30">
        <f t="shared" si="9"/>
        <v>2</v>
      </c>
      <c r="K175" s="69">
        <f>SUM($J$5:J175)</f>
        <v>2834</v>
      </c>
      <c r="L175" s="30">
        <f t="shared" si="10"/>
        <v>15.999999999992056</v>
      </c>
      <c r="M175" s="30">
        <f t="shared" si="11"/>
        <v>1</v>
      </c>
    </row>
    <row r="176" spans="5:13" x14ac:dyDescent="0.25">
      <c r="E176" s="31" t="s">
        <v>326</v>
      </c>
      <c r="F176" s="1">
        <v>0.47309027777777773</v>
      </c>
      <c r="G176" s="1">
        <v>0.47336805555555556</v>
      </c>
      <c r="H176" s="30">
        <f t="shared" si="8"/>
        <v>24.000000000003752</v>
      </c>
      <c r="I176" s="1">
        <v>0.48656250000000001</v>
      </c>
      <c r="J176" s="30">
        <f t="shared" si="9"/>
        <v>19</v>
      </c>
      <c r="K176" s="70">
        <f>SUM($J$5:J176)</f>
        <v>2853</v>
      </c>
      <c r="L176" s="30">
        <f t="shared" si="10"/>
        <v>9.0000000000037517</v>
      </c>
      <c r="M176" s="30">
        <f t="shared" si="11"/>
        <v>1</v>
      </c>
    </row>
    <row r="177" spans="5:13" x14ac:dyDescent="0.25">
      <c r="E177" s="31" t="s">
        <v>327</v>
      </c>
      <c r="F177" s="6">
        <v>0.47457175925925926</v>
      </c>
      <c r="G177" s="6">
        <v>0.47490740740740739</v>
      </c>
      <c r="H177" s="30">
        <f t="shared" si="8"/>
        <v>28.999999999998138</v>
      </c>
      <c r="I177" s="6">
        <v>0.48086805555555556</v>
      </c>
      <c r="J177" s="30">
        <f t="shared" si="9"/>
        <v>9</v>
      </c>
      <c r="K177" s="69">
        <f>SUM($J$5:J177)</f>
        <v>2862</v>
      </c>
      <c r="L177" s="30">
        <f t="shared" si="10"/>
        <v>13.999999999998138</v>
      </c>
      <c r="M177" s="30">
        <f t="shared" si="11"/>
        <v>1</v>
      </c>
    </row>
    <row r="178" spans="5:13" x14ac:dyDescent="0.25">
      <c r="E178" s="31" t="s">
        <v>328</v>
      </c>
      <c r="F178" s="1">
        <v>0.47545138888888888</v>
      </c>
      <c r="G178" s="1">
        <v>0.47569444444444442</v>
      </c>
      <c r="H178" s="30">
        <f t="shared" si="8"/>
        <v>20.999999999998487</v>
      </c>
      <c r="I178" s="1">
        <v>0.50250000000000006</v>
      </c>
      <c r="J178" s="30">
        <f t="shared" si="9"/>
        <v>39</v>
      </c>
      <c r="K178" s="70">
        <f>SUM($J$5:J178)</f>
        <v>2901</v>
      </c>
      <c r="L178" s="30">
        <f t="shared" si="10"/>
        <v>5.9999999999984865</v>
      </c>
      <c r="M178" s="30">
        <f t="shared" si="11"/>
        <v>1</v>
      </c>
    </row>
    <row r="179" spans="5:13" x14ac:dyDescent="0.25">
      <c r="E179" s="31" t="s">
        <v>329</v>
      </c>
      <c r="F179" s="6">
        <v>0.47587962962962965</v>
      </c>
      <c r="G179" s="6">
        <v>0.47613425925925923</v>
      </c>
      <c r="H179" s="30">
        <f t="shared" si="8"/>
        <v>21.999999999995445</v>
      </c>
      <c r="I179" s="6">
        <v>0.48049768518518521</v>
      </c>
      <c r="J179" s="30">
        <f t="shared" si="9"/>
        <v>7</v>
      </c>
      <c r="K179" s="69">
        <f>SUM($J$5:J179)</f>
        <v>2908</v>
      </c>
      <c r="L179" s="30">
        <f t="shared" si="10"/>
        <v>6.9999999999954454</v>
      </c>
      <c r="M179" s="30">
        <f t="shared" si="11"/>
        <v>1</v>
      </c>
    </row>
    <row r="180" spans="5:13" x14ac:dyDescent="0.25">
      <c r="E180" s="31" t="s">
        <v>330</v>
      </c>
      <c r="F180" s="1">
        <v>0.47681712962962958</v>
      </c>
      <c r="G180" s="1">
        <v>0.47706018518518517</v>
      </c>
      <c r="H180" s="30">
        <f t="shared" si="8"/>
        <v>21.000000000003283</v>
      </c>
      <c r="I180" s="1">
        <v>0.50893518518518521</v>
      </c>
      <c r="J180" s="30">
        <f t="shared" si="9"/>
        <v>46</v>
      </c>
      <c r="K180" s="70">
        <f>SUM($J$5:J180)</f>
        <v>2954</v>
      </c>
      <c r="L180" s="30">
        <f t="shared" si="10"/>
        <v>6.0000000000032827</v>
      </c>
      <c r="M180" s="30">
        <f t="shared" si="11"/>
        <v>1</v>
      </c>
    </row>
    <row r="181" spans="5:13" x14ac:dyDescent="0.25">
      <c r="E181" s="31" t="s">
        <v>331</v>
      </c>
      <c r="F181" s="6">
        <v>0.47825231481481478</v>
      </c>
      <c r="G181" s="6">
        <v>0.47862268518518519</v>
      </c>
      <c r="H181" s="30">
        <f t="shared" si="8"/>
        <v>32.000000000003403</v>
      </c>
      <c r="I181" s="6">
        <v>0.48608796296296292</v>
      </c>
      <c r="J181" s="30">
        <f t="shared" si="9"/>
        <v>11</v>
      </c>
      <c r="K181" s="69">
        <f>SUM($J$5:J181)</f>
        <v>2965</v>
      </c>
      <c r="L181" s="30">
        <f t="shared" si="10"/>
        <v>17.000000000003403</v>
      </c>
      <c r="M181" s="30">
        <f t="shared" si="11"/>
        <v>1</v>
      </c>
    </row>
    <row r="182" spans="5:13" x14ac:dyDescent="0.25">
      <c r="E182" s="31" t="s">
        <v>332</v>
      </c>
      <c r="F182" s="1">
        <v>0.4790625</v>
      </c>
      <c r="G182" s="1">
        <v>0.47938657407407409</v>
      </c>
      <c r="H182" s="30">
        <f t="shared" si="8"/>
        <v>28.00000000000118</v>
      </c>
      <c r="I182" s="1">
        <v>0.51006944444444446</v>
      </c>
      <c r="J182" s="30">
        <f t="shared" si="9"/>
        <v>45</v>
      </c>
      <c r="K182" s="70">
        <f>SUM($J$5:J182)</f>
        <v>3010</v>
      </c>
      <c r="L182" s="30">
        <f t="shared" si="10"/>
        <v>13.00000000000118</v>
      </c>
      <c r="M182" s="30">
        <f t="shared" si="11"/>
        <v>1</v>
      </c>
    </row>
    <row r="183" spans="5:13" x14ac:dyDescent="0.25">
      <c r="E183" s="31" t="s">
        <v>333</v>
      </c>
      <c r="F183" s="6">
        <v>0.47972222222222222</v>
      </c>
      <c r="G183" s="6">
        <v>0.48015046296296293</v>
      </c>
      <c r="H183" s="30">
        <f t="shared" si="8"/>
        <v>36.99999999999779</v>
      </c>
      <c r="I183" s="6">
        <v>0.48622685185185183</v>
      </c>
      <c r="J183" s="30">
        <f t="shared" si="9"/>
        <v>9</v>
      </c>
      <c r="K183" s="69">
        <f>SUM($J$5:J183)</f>
        <v>3019</v>
      </c>
      <c r="L183" s="30">
        <f t="shared" si="10"/>
        <v>21.99999999999779</v>
      </c>
      <c r="M183" s="30">
        <f t="shared" si="11"/>
        <v>1</v>
      </c>
    </row>
    <row r="184" spans="5:13" x14ac:dyDescent="0.25">
      <c r="E184" s="31" t="s">
        <v>334</v>
      </c>
      <c r="F184" s="1">
        <v>0.48083333333333328</v>
      </c>
      <c r="G184" s="1">
        <v>0.48128472222222224</v>
      </c>
      <c r="H184" s="30">
        <f t="shared" si="8"/>
        <v>39.000000000006096</v>
      </c>
      <c r="I184" s="1">
        <v>0.50666666666666671</v>
      </c>
      <c r="J184" s="30">
        <f t="shared" si="9"/>
        <v>37</v>
      </c>
      <c r="K184" s="70">
        <f>SUM($J$5:J184)</f>
        <v>3056</v>
      </c>
      <c r="L184" s="30">
        <f t="shared" si="10"/>
        <v>24.000000000006096</v>
      </c>
      <c r="M184" s="30">
        <f t="shared" si="11"/>
        <v>1</v>
      </c>
    </row>
    <row r="185" spans="5:13" x14ac:dyDescent="0.25">
      <c r="E185" s="31" t="s">
        <v>335</v>
      </c>
      <c r="F185" s="6">
        <v>0.48181712962962964</v>
      </c>
      <c r="G185" s="6">
        <v>0.48229166666666662</v>
      </c>
      <c r="H185" s="30">
        <f t="shared" si="8"/>
        <v>40.999999999995218</v>
      </c>
      <c r="I185" s="6">
        <v>0.4939351851851852</v>
      </c>
      <c r="J185" s="30">
        <f t="shared" si="9"/>
        <v>17</v>
      </c>
      <c r="K185" s="69">
        <f>SUM($J$5:J185)</f>
        <v>3073</v>
      </c>
      <c r="L185" s="30">
        <f t="shared" si="10"/>
        <v>25.999999999995218</v>
      </c>
      <c r="M185" s="30">
        <f t="shared" si="11"/>
        <v>1</v>
      </c>
    </row>
    <row r="186" spans="5:13" x14ac:dyDescent="0.25">
      <c r="E186" s="31" t="s">
        <v>336</v>
      </c>
      <c r="F186" s="1">
        <v>0.48298611111111112</v>
      </c>
      <c r="G186" s="1">
        <v>0.48328703703703701</v>
      </c>
      <c r="H186" s="30">
        <f t="shared" si="8"/>
        <v>25.999999999997669</v>
      </c>
      <c r="I186" s="1">
        <v>0.49630787037037033</v>
      </c>
      <c r="J186" s="30">
        <f t="shared" si="9"/>
        <v>19</v>
      </c>
      <c r="K186" s="70">
        <f>SUM($J$5:J186)</f>
        <v>3092</v>
      </c>
      <c r="L186" s="30">
        <f t="shared" si="10"/>
        <v>10.999999999997669</v>
      </c>
      <c r="M186" s="30">
        <f t="shared" si="11"/>
        <v>1</v>
      </c>
    </row>
    <row r="187" spans="5:13" x14ac:dyDescent="0.25">
      <c r="E187" s="31" t="s">
        <v>337</v>
      </c>
      <c r="F187" s="6">
        <v>0.48355324074074074</v>
      </c>
      <c r="G187" s="6">
        <v>0.48370370370370369</v>
      </c>
      <c r="H187" s="30">
        <f t="shared" si="8"/>
        <v>12.999999999998835</v>
      </c>
      <c r="I187" s="6">
        <v>0.49284722222222221</v>
      </c>
      <c r="J187" s="30">
        <f t="shared" si="9"/>
        <v>14</v>
      </c>
      <c r="K187" s="69">
        <f>SUM($J$5:J187)</f>
        <v>3106</v>
      </c>
      <c r="L187" s="30">
        <f t="shared" si="10"/>
        <v>-2.0000000000011653</v>
      </c>
      <c r="M187" s="30">
        <f t="shared" si="11"/>
        <v>0</v>
      </c>
    </row>
    <row r="188" spans="5:13" x14ac:dyDescent="0.25">
      <c r="E188" s="31" t="s">
        <v>338</v>
      </c>
      <c r="F188" s="1">
        <v>0.4848958333333333</v>
      </c>
      <c r="G188" s="1">
        <v>0.48527777777777775</v>
      </c>
      <c r="H188" s="30">
        <f t="shared" si="8"/>
        <v>33.000000000000362</v>
      </c>
      <c r="I188" s="1">
        <v>0.5024305555555556</v>
      </c>
      <c r="J188" s="30">
        <f t="shared" si="9"/>
        <v>25</v>
      </c>
      <c r="K188" s="70">
        <f>SUM($J$5:J188)</f>
        <v>3131</v>
      </c>
      <c r="L188" s="30">
        <f t="shared" si="10"/>
        <v>18.000000000000362</v>
      </c>
      <c r="M188" s="30">
        <f t="shared" si="11"/>
        <v>1</v>
      </c>
    </row>
    <row r="189" spans="5:13" x14ac:dyDescent="0.25">
      <c r="E189" s="31" t="s">
        <v>339</v>
      </c>
      <c r="F189" s="6">
        <v>0.48590277777777779</v>
      </c>
      <c r="G189" s="6">
        <v>0.48628472222222219</v>
      </c>
      <c r="H189" s="30">
        <f t="shared" si="8"/>
        <v>32.999999999995566</v>
      </c>
      <c r="I189" s="6">
        <v>0.50677083333333328</v>
      </c>
      <c r="J189" s="30">
        <f t="shared" si="9"/>
        <v>30</v>
      </c>
      <c r="K189" s="69">
        <f>SUM($J$5:J189)</f>
        <v>3161</v>
      </c>
      <c r="L189" s="30">
        <f t="shared" si="10"/>
        <v>17.999999999995566</v>
      </c>
      <c r="M189" s="30">
        <f t="shared" si="11"/>
        <v>1</v>
      </c>
    </row>
    <row r="190" spans="5:13" x14ac:dyDescent="0.25">
      <c r="E190" s="31" t="s">
        <v>340</v>
      </c>
      <c r="F190" s="1">
        <v>0.48638888888888893</v>
      </c>
      <c r="G190" s="1">
        <v>0.48666666666666664</v>
      </c>
      <c r="H190" s="30">
        <f t="shared" si="8"/>
        <v>23.999999999994159</v>
      </c>
      <c r="I190" s="1">
        <v>0.50922453703703707</v>
      </c>
      <c r="J190" s="30">
        <f t="shared" si="9"/>
        <v>33</v>
      </c>
      <c r="K190" s="70">
        <f>SUM($J$5:J190)</f>
        <v>3194</v>
      </c>
      <c r="L190" s="30">
        <f t="shared" si="10"/>
        <v>8.9999999999941593</v>
      </c>
      <c r="M190" s="30">
        <f t="shared" si="11"/>
        <v>1</v>
      </c>
    </row>
    <row r="191" spans="5:13" x14ac:dyDescent="0.25">
      <c r="E191" s="31" t="s">
        <v>341</v>
      </c>
      <c r="F191" s="6">
        <v>0.4869560185185185</v>
      </c>
      <c r="G191" s="6">
        <v>0.48708333333333331</v>
      </c>
      <c r="H191" s="30">
        <f t="shared" si="8"/>
        <v>11.000000000000121</v>
      </c>
      <c r="I191" s="6">
        <v>0.49646990740740743</v>
      </c>
      <c r="J191" s="30">
        <f t="shared" si="9"/>
        <v>14</v>
      </c>
      <c r="K191" s="69">
        <f>SUM($J$5:J191)</f>
        <v>3208</v>
      </c>
      <c r="L191" s="30">
        <f t="shared" si="10"/>
        <v>-3.9999999999998792</v>
      </c>
      <c r="M191" s="30">
        <f t="shared" si="11"/>
        <v>0</v>
      </c>
    </row>
    <row r="192" spans="5:13" x14ac:dyDescent="0.25">
      <c r="E192" s="31" t="s">
        <v>342</v>
      </c>
      <c r="F192" s="1">
        <v>0.48728009259259258</v>
      </c>
      <c r="G192" s="1">
        <v>0.48737268518518517</v>
      </c>
      <c r="H192" s="30">
        <f t="shared" si="8"/>
        <v>7.9999999999996518</v>
      </c>
      <c r="I192" s="1">
        <v>0.49899305555555556</v>
      </c>
      <c r="J192" s="30">
        <f t="shared" si="9"/>
        <v>17</v>
      </c>
      <c r="K192" s="70">
        <f>SUM($J$5:J192)</f>
        <v>3225</v>
      </c>
      <c r="L192" s="30">
        <f t="shared" si="10"/>
        <v>-7.0000000000003482</v>
      </c>
      <c r="M192" s="30">
        <f t="shared" si="11"/>
        <v>0</v>
      </c>
    </row>
    <row r="193" spans="5:13" x14ac:dyDescent="0.25">
      <c r="E193" s="31" t="s">
        <v>343</v>
      </c>
      <c r="F193" s="6">
        <v>0.48818287037037034</v>
      </c>
      <c r="G193" s="6">
        <v>0.48923611111111115</v>
      </c>
      <c r="H193" s="30">
        <f t="shared" si="8"/>
        <v>91.000000000006224</v>
      </c>
      <c r="I193" s="6">
        <v>0.49663194444444447</v>
      </c>
      <c r="J193" s="30">
        <f t="shared" si="9"/>
        <v>11</v>
      </c>
      <c r="K193" s="69">
        <f>SUM($J$5:J193)</f>
        <v>3236</v>
      </c>
      <c r="L193" s="30">
        <f t="shared" si="10"/>
        <v>76.000000000006224</v>
      </c>
      <c r="M193" s="30">
        <f t="shared" si="11"/>
        <v>1</v>
      </c>
    </row>
    <row r="194" spans="5:13" x14ac:dyDescent="0.25">
      <c r="E194" s="31" t="s">
        <v>344</v>
      </c>
      <c r="F194" s="1">
        <v>0.48905092592592592</v>
      </c>
      <c r="G194" s="1">
        <v>0.48937499999999995</v>
      </c>
      <c r="H194" s="30">
        <f t="shared" si="8"/>
        <v>27.999999999996383</v>
      </c>
      <c r="I194" s="1">
        <v>0.50334490740740734</v>
      </c>
      <c r="J194" s="30">
        <f t="shared" si="9"/>
        <v>21</v>
      </c>
      <c r="K194" s="70">
        <f>SUM($J$5:J194)</f>
        <v>3257</v>
      </c>
      <c r="L194" s="30">
        <f t="shared" si="10"/>
        <v>12.999999999996383</v>
      </c>
      <c r="M194" s="30">
        <f t="shared" si="11"/>
        <v>1</v>
      </c>
    </row>
    <row r="195" spans="5:13" x14ac:dyDescent="0.25">
      <c r="E195" s="31" t="s">
        <v>345</v>
      </c>
      <c r="F195" s="6">
        <v>0.49032407407407402</v>
      </c>
      <c r="G195" s="6">
        <v>0.49068287037037034</v>
      </c>
      <c r="H195" s="30">
        <f t="shared" si="8"/>
        <v>31.000000000001648</v>
      </c>
      <c r="I195" s="6">
        <v>0.50121527777777775</v>
      </c>
      <c r="J195" s="30">
        <f t="shared" si="9"/>
        <v>16</v>
      </c>
      <c r="K195" s="69">
        <f>SUM($J$5:J195)</f>
        <v>3273</v>
      </c>
      <c r="L195" s="30">
        <f t="shared" si="10"/>
        <v>16.000000000001648</v>
      </c>
      <c r="M195" s="30">
        <f t="shared" si="11"/>
        <v>1</v>
      </c>
    </row>
    <row r="196" spans="5:13" x14ac:dyDescent="0.25">
      <c r="E196" s="31" t="s">
        <v>346</v>
      </c>
      <c r="F196" s="1">
        <v>0.49150462962962965</v>
      </c>
      <c r="G196" s="1">
        <v>0.4919560185185185</v>
      </c>
      <c r="H196" s="30">
        <f t="shared" si="8"/>
        <v>38.999999999996504</v>
      </c>
      <c r="I196" s="1">
        <v>0.49282407407407408</v>
      </c>
      <c r="J196" s="30">
        <f t="shared" si="9"/>
        <v>2</v>
      </c>
      <c r="K196" s="70">
        <f>SUM($J$5:J196)</f>
        <v>3275</v>
      </c>
      <c r="L196" s="30">
        <f t="shared" si="10"/>
        <v>23.999999999996504</v>
      </c>
      <c r="M196" s="30">
        <f t="shared" si="11"/>
        <v>1</v>
      </c>
    </row>
    <row r="197" spans="5:13" x14ac:dyDescent="0.25">
      <c r="E197" s="31" t="s">
        <v>347</v>
      </c>
      <c r="F197" s="6">
        <v>0.49228009259259259</v>
      </c>
      <c r="G197" s="6">
        <v>0.49243055555555554</v>
      </c>
      <c r="H197" s="30">
        <f t="shared" si="8"/>
        <v>12.999999999998835</v>
      </c>
      <c r="I197" s="6">
        <v>0.49734953703703705</v>
      </c>
      <c r="J197" s="30">
        <f t="shared" si="9"/>
        <v>8</v>
      </c>
      <c r="K197" s="69">
        <f>SUM($J$5:J197)</f>
        <v>3283</v>
      </c>
      <c r="L197" s="30">
        <f t="shared" si="10"/>
        <v>-2.0000000000011653</v>
      </c>
      <c r="M197" s="30">
        <f t="shared" si="11"/>
        <v>0</v>
      </c>
    </row>
    <row r="198" spans="5:13" x14ac:dyDescent="0.25">
      <c r="E198" s="31" t="s">
        <v>348</v>
      </c>
      <c r="F198" s="1">
        <v>0.49315972222222221</v>
      </c>
      <c r="G198" s="1">
        <v>0.49326388888888889</v>
      </c>
      <c r="H198" s="30">
        <f t="shared" ref="H198:H261" si="12">(G198-F198)*24*60*60</f>
        <v>9.0000000000014069</v>
      </c>
      <c r="I198" s="1">
        <v>0.50295138888888891</v>
      </c>
      <c r="J198" s="30">
        <f t="shared" ref="J198:J261" si="13">ROUNDUP((I198-G198)*24*60,0)</f>
        <v>14</v>
      </c>
      <c r="K198" s="70">
        <f>SUM($J$5:J198)</f>
        <v>3297</v>
      </c>
      <c r="L198" s="30">
        <f t="shared" ref="L198:L261" si="14">H198-$B$28</f>
        <v>-5.9999999999985931</v>
      </c>
      <c r="M198" s="30">
        <f t="shared" ref="M198:M261" si="15">IF(L198&gt;0,1,0)</f>
        <v>0</v>
      </c>
    </row>
    <row r="199" spans="5:13" x14ac:dyDescent="0.25">
      <c r="E199" s="31" t="s">
        <v>349</v>
      </c>
      <c r="F199" s="6">
        <v>0.49413194444444447</v>
      </c>
      <c r="G199" s="6">
        <v>0.49432870370370369</v>
      </c>
      <c r="H199" s="30">
        <f t="shared" si="12"/>
        <v>16.999999999996263</v>
      </c>
      <c r="I199" s="6">
        <v>0.49666666666666665</v>
      </c>
      <c r="J199" s="30">
        <f t="shared" si="13"/>
        <v>4</v>
      </c>
      <c r="K199" s="69">
        <f>SUM($J$5:J199)</f>
        <v>3301</v>
      </c>
      <c r="L199" s="30">
        <f t="shared" si="14"/>
        <v>1.9999999999962625</v>
      </c>
      <c r="M199" s="30">
        <f t="shared" si="15"/>
        <v>1</v>
      </c>
    </row>
    <row r="200" spans="5:13" x14ac:dyDescent="0.25">
      <c r="E200" s="31" t="s">
        <v>350</v>
      </c>
      <c r="F200" s="1">
        <v>0.49525462962962963</v>
      </c>
      <c r="G200" s="1">
        <v>0.49591435185185184</v>
      </c>
      <c r="H200" s="30">
        <f t="shared" si="12"/>
        <v>56.999999999999318</v>
      </c>
      <c r="I200" s="1">
        <v>0.49974537037037042</v>
      </c>
      <c r="J200" s="30">
        <f t="shared" si="13"/>
        <v>6</v>
      </c>
      <c r="K200" s="70">
        <f>SUM($J$5:J200)</f>
        <v>3307</v>
      </c>
      <c r="L200" s="30">
        <f t="shared" si="14"/>
        <v>41.999999999999318</v>
      </c>
      <c r="M200" s="30">
        <f t="shared" si="15"/>
        <v>1</v>
      </c>
    </row>
    <row r="201" spans="5:13" x14ac:dyDescent="0.25">
      <c r="E201" s="31" t="s">
        <v>351</v>
      </c>
      <c r="F201" s="6">
        <v>0.49534722222222222</v>
      </c>
      <c r="G201" s="6">
        <v>0.4956712962962963</v>
      </c>
      <c r="H201" s="30">
        <f t="shared" si="12"/>
        <v>28.00000000000118</v>
      </c>
      <c r="I201" s="6">
        <v>0.50430555555555556</v>
      </c>
      <c r="J201" s="30">
        <f t="shared" si="13"/>
        <v>13</v>
      </c>
      <c r="K201" s="69">
        <f>SUM($J$5:J201)</f>
        <v>3320</v>
      </c>
      <c r="L201" s="30">
        <f t="shared" si="14"/>
        <v>13.00000000000118</v>
      </c>
      <c r="M201" s="30">
        <f t="shared" si="15"/>
        <v>1</v>
      </c>
    </row>
    <row r="202" spans="5:13" x14ac:dyDescent="0.25">
      <c r="E202" s="31" t="s">
        <v>352</v>
      </c>
      <c r="F202" s="1">
        <v>0.49577546296296293</v>
      </c>
      <c r="G202" s="1">
        <v>0.49613425925925925</v>
      </c>
      <c r="H202" s="30">
        <f t="shared" si="12"/>
        <v>31.000000000001648</v>
      </c>
      <c r="I202" s="1">
        <v>0.50190972222222219</v>
      </c>
      <c r="J202" s="30">
        <f t="shared" si="13"/>
        <v>9</v>
      </c>
      <c r="K202" s="70">
        <f>SUM($J$5:J202)</f>
        <v>3329</v>
      </c>
      <c r="L202" s="30">
        <f t="shared" si="14"/>
        <v>16.000000000001648</v>
      </c>
      <c r="M202" s="30">
        <f t="shared" si="15"/>
        <v>1</v>
      </c>
    </row>
    <row r="203" spans="5:13" x14ac:dyDescent="0.25">
      <c r="E203" s="31" t="s">
        <v>353</v>
      </c>
      <c r="F203" s="6">
        <v>0.49631944444444448</v>
      </c>
      <c r="G203" s="6">
        <v>0.49659722222222219</v>
      </c>
      <c r="H203" s="30">
        <f t="shared" si="12"/>
        <v>23.999999999994159</v>
      </c>
      <c r="I203" s="6">
        <v>0.52109953703703704</v>
      </c>
      <c r="J203" s="30">
        <f t="shared" si="13"/>
        <v>36</v>
      </c>
      <c r="K203" s="69">
        <f>SUM($J$5:J203)</f>
        <v>3365</v>
      </c>
      <c r="L203" s="30">
        <f t="shared" si="14"/>
        <v>8.9999999999941593</v>
      </c>
      <c r="M203" s="30">
        <f t="shared" si="15"/>
        <v>1</v>
      </c>
    </row>
    <row r="204" spans="5:13" x14ac:dyDescent="0.25">
      <c r="E204" s="31" t="s">
        <v>354</v>
      </c>
      <c r="F204" s="1">
        <v>0.49734953703703705</v>
      </c>
      <c r="G204" s="1">
        <v>0.49762731481481487</v>
      </c>
      <c r="H204" s="30">
        <f t="shared" si="12"/>
        <v>24.000000000003752</v>
      </c>
      <c r="I204" s="1">
        <v>0.50689814814814815</v>
      </c>
      <c r="J204" s="30">
        <f t="shared" si="13"/>
        <v>14</v>
      </c>
      <c r="K204" s="70">
        <f>SUM($J$5:J204)</f>
        <v>3379</v>
      </c>
      <c r="L204" s="30">
        <f t="shared" si="14"/>
        <v>9.0000000000037517</v>
      </c>
      <c r="M204" s="30">
        <f t="shared" si="15"/>
        <v>1</v>
      </c>
    </row>
    <row r="205" spans="5:13" x14ac:dyDescent="0.25">
      <c r="E205" s="31" t="s">
        <v>355</v>
      </c>
      <c r="F205" s="6">
        <v>0.49739583333333331</v>
      </c>
      <c r="G205" s="6">
        <v>0.49754629629629626</v>
      </c>
      <c r="H205" s="30">
        <f t="shared" si="12"/>
        <v>12.999999999998835</v>
      </c>
      <c r="I205" s="6">
        <v>0.50342592592592594</v>
      </c>
      <c r="J205" s="30">
        <f t="shared" si="13"/>
        <v>9</v>
      </c>
      <c r="K205" s="69">
        <f>SUM($J$5:J205)</f>
        <v>3388</v>
      </c>
      <c r="L205" s="30">
        <f t="shared" si="14"/>
        <v>-2.0000000000011653</v>
      </c>
      <c r="M205" s="30">
        <f t="shared" si="15"/>
        <v>0</v>
      </c>
    </row>
    <row r="206" spans="5:13" x14ac:dyDescent="0.25">
      <c r="E206" s="31" t="s">
        <v>356</v>
      </c>
      <c r="F206" s="1">
        <v>0.49832175925925926</v>
      </c>
      <c r="G206" s="1">
        <v>0.49850694444444449</v>
      </c>
      <c r="H206" s="30">
        <f t="shared" si="12"/>
        <v>16.0000000000041</v>
      </c>
      <c r="I206" s="1">
        <v>0.5161458333333333</v>
      </c>
      <c r="J206" s="30">
        <f t="shared" si="13"/>
        <v>26</v>
      </c>
      <c r="K206" s="70">
        <f>SUM($J$5:J206)</f>
        <v>3414</v>
      </c>
      <c r="L206" s="30">
        <f t="shared" si="14"/>
        <v>1.0000000000040998</v>
      </c>
      <c r="M206" s="30">
        <f t="shared" si="15"/>
        <v>1</v>
      </c>
    </row>
    <row r="207" spans="5:13" x14ac:dyDescent="0.25">
      <c r="E207" s="31" t="s">
        <v>357</v>
      </c>
      <c r="F207" s="6">
        <v>0.49909722222222225</v>
      </c>
      <c r="G207" s="6">
        <v>0.49931712962962965</v>
      </c>
      <c r="H207" s="30">
        <f t="shared" si="12"/>
        <v>18.999999999999773</v>
      </c>
      <c r="I207" s="6">
        <v>0.52925925925925921</v>
      </c>
      <c r="J207" s="30">
        <f t="shared" si="13"/>
        <v>44</v>
      </c>
      <c r="K207" s="69">
        <f>SUM($J$5:J207)</f>
        <v>3458</v>
      </c>
      <c r="L207" s="30">
        <f t="shared" si="14"/>
        <v>3.9999999999997726</v>
      </c>
      <c r="M207" s="30">
        <f t="shared" si="15"/>
        <v>1</v>
      </c>
    </row>
    <row r="208" spans="5:13" x14ac:dyDescent="0.25">
      <c r="E208" s="31" t="s">
        <v>358</v>
      </c>
      <c r="F208" s="1">
        <v>0.49993055555555554</v>
      </c>
      <c r="G208" s="1">
        <v>0.50015046296296295</v>
      </c>
      <c r="H208" s="30">
        <f t="shared" si="12"/>
        <v>18.999999999999773</v>
      </c>
      <c r="I208" s="1">
        <v>0.50214120370370374</v>
      </c>
      <c r="J208" s="30">
        <f t="shared" si="13"/>
        <v>3</v>
      </c>
      <c r="K208" s="70">
        <f>SUM($J$5:J208)</f>
        <v>3461</v>
      </c>
      <c r="L208" s="30">
        <f t="shared" si="14"/>
        <v>3.9999999999997726</v>
      </c>
      <c r="M208" s="30">
        <f t="shared" si="15"/>
        <v>1</v>
      </c>
    </row>
    <row r="209" spans="5:13" x14ac:dyDescent="0.25">
      <c r="E209" s="31" t="s">
        <v>359</v>
      </c>
      <c r="F209" s="6">
        <v>0.50097222222222226</v>
      </c>
      <c r="G209" s="6">
        <v>0.5012847222222222</v>
      </c>
      <c r="H209" s="30">
        <f t="shared" si="12"/>
        <v>26.999999999994628</v>
      </c>
      <c r="I209" s="6">
        <v>0.5058449074074074</v>
      </c>
      <c r="J209" s="30">
        <f t="shared" si="13"/>
        <v>7</v>
      </c>
      <c r="K209" s="69">
        <f>SUM($J$5:J209)</f>
        <v>3468</v>
      </c>
      <c r="L209" s="30">
        <f t="shared" si="14"/>
        <v>11.999999999994628</v>
      </c>
      <c r="M209" s="30">
        <f t="shared" si="15"/>
        <v>1</v>
      </c>
    </row>
    <row r="210" spans="5:13" x14ac:dyDescent="0.25">
      <c r="E210" s="31" t="s">
        <v>360</v>
      </c>
      <c r="F210" s="1">
        <v>0.50140046296296303</v>
      </c>
      <c r="G210" s="1">
        <v>0.50171296296296297</v>
      </c>
      <c r="H210" s="30">
        <f t="shared" si="12"/>
        <v>26.999999999994628</v>
      </c>
      <c r="I210" s="1">
        <v>0.5081944444444445</v>
      </c>
      <c r="J210" s="30">
        <f t="shared" si="13"/>
        <v>10</v>
      </c>
      <c r="K210" s="70">
        <f>SUM($J$5:J210)</f>
        <v>3478</v>
      </c>
      <c r="L210" s="30">
        <f t="shared" si="14"/>
        <v>11.999999999994628</v>
      </c>
      <c r="M210" s="30">
        <f t="shared" si="15"/>
        <v>1</v>
      </c>
    </row>
    <row r="211" spans="5:13" x14ac:dyDescent="0.25">
      <c r="E211" s="31" t="s">
        <v>361</v>
      </c>
      <c r="F211" s="6">
        <v>0.50200231481481483</v>
      </c>
      <c r="G211" s="6">
        <v>0.50216435185185182</v>
      </c>
      <c r="H211" s="30">
        <f t="shared" si="12"/>
        <v>13.999999999995794</v>
      </c>
      <c r="I211" s="6">
        <v>0.50437500000000002</v>
      </c>
      <c r="J211" s="30">
        <f t="shared" si="13"/>
        <v>4</v>
      </c>
      <c r="K211" s="69">
        <f>SUM($J$5:J211)</f>
        <v>3482</v>
      </c>
      <c r="L211" s="30">
        <f t="shared" si="14"/>
        <v>-1.0000000000042064</v>
      </c>
      <c r="M211" s="30">
        <f t="shared" si="15"/>
        <v>0</v>
      </c>
    </row>
    <row r="212" spans="5:13" x14ac:dyDescent="0.25">
      <c r="E212" s="31" t="s">
        <v>362</v>
      </c>
      <c r="F212" s="1">
        <v>0.50291666666666668</v>
      </c>
      <c r="G212" s="1">
        <v>0.50328703703703703</v>
      </c>
      <c r="H212" s="30">
        <f t="shared" si="12"/>
        <v>31.999999999998607</v>
      </c>
      <c r="I212" s="1">
        <v>0.51045138888888886</v>
      </c>
      <c r="J212" s="30">
        <f t="shared" si="13"/>
        <v>11</v>
      </c>
      <c r="K212" s="70">
        <f>SUM($J$5:J212)</f>
        <v>3493</v>
      </c>
      <c r="L212" s="30">
        <f t="shared" si="14"/>
        <v>16.999999999998607</v>
      </c>
      <c r="M212" s="30">
        <f t="shared" si="15"/>
        <v>1</v>
      </c>
    </row>
    <row r="213" spans="5:13" x14ac:dyDescent="0.25">
      <c r="E213" s="31" t="s">
        <v>363</v>
      </c>
      <c r="F213" s="6">
        <v>0.50429398148148141</v>
      </c>
      <c r="G213" s="6">
        <v>0.50467592592592592</v>
      </c>
      <c r="H213" s="30">
        <f t="shared" si="12"/>
        <v>33.000000000005159</v>
      </c>
      <c r="I213" s="6">
        <v>0.51216435185185183</v>
      </c>
      <c r="J213" s="30">
        <f t="shared" si="13"/>
        <v>11</v>
      </c>
      <c r="K213" s="69">
        <f>SUM($J$5:J213)</f>
        <v>3504</v>
      </c>
      <c r="L213" s="30">
        <f t="shared" si="14"/>
        <v>18.000000000005159</v>
      </c>
      <c r="M213" s="30">
        <f t="shared" si="15"/>
        <v>1</v>
      </c>
    </row>
    <row r="214" spans="5:13" x14ac:dyDescent="0.25">
      <c r="E214" s="31" t="s">
        <v>364</v>
      </c>
      <c r="F214" s="1">
        <v>0.5050810185185185</v>
      </c>
      <c r="G214" s="1">
        <v>0.50543981481481481</v>
      </c>
      <c r="H214" s="30">
        <f t="shared" si="12"/>
        <v>31.000000000001648</v>
      </c>
      <c r="I214" s="1">
        <v>0.50940972222222225</v>
      </c>
      <c r="J214" s="30">
        <f t="shared" si="13"/>
        <v>6</v>
      </c>
      <c r="K214" s="70">
        <f>SUM($J$5:J214)</f>
        <v>3510</v>
      </c>
      <c r="L214" s="30">
        <f t="shared" si="14"/>
        <v>16.000000000001648</v>
      </c>
      <c r="M214" s="30">
        <f t="shared" si="15"/>
        <v>1</v>
      </c>
    </row>
    <row r="215" spans="5:13" x14ac:dyDescent="0.25">
      <c r="E215" s="31" t="s">
        <v>365</v>
      </c>
      <c r="F215" s="6">
        <v>0.5057638888888889</v>
      </c>
      <c r="G215" s="6">
        <v>0.50597222222222216</v>
      </c>
      <c r="H215" s="30">
        <f t="shared" si="12"/>
        <v>17.999999999993221</v>
      </c>
      <c r="I215" s="6">
        <v>0.50898148148148148</v>
      </c>
      <c r="J215" s="30">
        <f t="shared" si="13"/>
        <v>5</v>
      </c>
      <c r="K215" s="69">
        <f>SUM($J$5:J215)</f>
        <v>3515</v>
      </c>
      <c r="L215" s="30">
        <f t="shared" si="14"/>
        <v>2.9999999999932214</v>
      </c>
      <c r="M215" s="30">
        <f t="shared" si="15"/>
        <v>1</v>
      </c>
    </row>
    <row r="216" spans="5:13" x14ac:dyDescent="0.25">
      <c r="E216" s="31" t="s">
        <v>366</v>
      </c>
      <c r="F216" s="1">
        <v>0.5071296296296296</v>
      </c>
      <c r="G216" s="1">
        <v>0.5075115740740741</v>
      </c>
      <c r="H216" s="30">
        <f t="shared" si="12"/>
        <v>33.000000000005159</v>
      </c>
      <c r="I216" s="1">
        <v>0.52528935185185188</v>
      </c>
      <c r="J216" s="30">
        <f t="shared" si="13"/>
        <v>26</v>
      </c>
      <c r="K216" s="70">
        <f>SUM($J$5:J216)</f>
        <v>3541</v>
      </c>
      <c r="L216" s="30">
        <f t="shared" si="14"/>
        <v>18.000000000005159</v>
      </c>
      <c r="M216" s="30">
        <f t="shared" si="15"/>
        <v>1</v>
      </c>
    </row>
    <row r="217" spans="5:13" x14ac:dyDescent="0.25">
      <c r="E217" s="31" t="s">
        <v>367</v>
      </c>
      <c r="F217" s="6">
        <v>0.50825231481481481</v>
      </c>
      <c r="G217" s="6">
        <v>0.50853009259259252</v>
      </c>
      <c r="H217" s="30">
        <f t="shared" si="12"/>
        <v>23.999999999994159</v>
      </c>
      <c r="I217" s="6">
        <v>0.51421296296296293</v>
      </c>
      <c r="J217" s="30">
        <f t="shared" si="13"/>
        <v>9</v>
      </c>
      <c r="K217" s="69">
        <f>SUM($J$5:J217)</f>
        <v>3550</v>
      </c>
      <c r="L217" s="30">
        <f t="shared" si="14"/>
        <v>8.9999999999941593</v>
      </c>
      <c r="M217" s="30">
        <f t="shared" si="15"/>
        <v>1</v>
      </c>
    </row>
    <row r="218" spans="5:13" x14ac:dyDescent="0.25">
      <c r="E218" s="31" t="s">
        <v>368</v>
      </c>
      <c r="F218" s="1">
        <v>0.50901620370370371</v>
      </c>
      <c r="G218" s="1">
        <v>0.50935185185185183</v>
      </c>
      <c r="H218" s="30">
        <f t="shared" si="12"/>
        <v>28.999999999998138</v>
      </c>
      <c r="I218" s="1">
        <v>0.51214120370370375</v>
      </c>
      <c r="J218" s="30">
        <f t="shared" si="13"/>
        <v>5</v>
      </c>
      <c r="K218" s="70">
        <f>SUM($J$5:J218)</f>
        <v>3555</v>
      </c>
      <c r="L218" s="30">
        <f t="shared" si="14"/>
        <v>13.999999999998138</v>
      </c>
      <c r="M218" s="30">
        <f t="shared" si="15"/>
        <v>1</v>
      </c>
    </row>
    <row r="219" spans="5:13" x14ac:dyDescent="0.25">
      <c r="E219" s="31" t="s">
        <v>369</v>
      </c>
      <c r="F219" s="6">
        <v>0.50966435185185188</v>
      </c>
      <c r="G219" s="6">
        <v>0.50995370370370374</v>
      </c>
      <c r="H219" s="30">
        <f t="shared" si="12"/>
        <v>25.000000000000711</v>
      </c>
      <c r="I219" s="6">
        <v>0.5216319444444445</v>
      </c>
      <c r="J219" s="30">
        <f t="shared" si="13"/>
        <v>17</v>
      </c>
      <c r="K219" s="69">
        <f>SUM($J$5:J219)</f>
        <v>3572</v>
      </c>
      <c r="L219" s="30">
        <f t="shared" si="14"/>
        <v>10.000000000000711</v>
      </c>
      <c r="M219" s="30">
        <f t="shared" si="15"/>
        <v>1</v>
      </c>
    </row>
    <row r="220" spans="5:13" x14ac:dyDescent="0.25">
      <c r="E220" s="31" t="s">
        <v>370</v>
      </c>
      <c r="F220" s="1">
        <v>0.51041666666666663</v>
      </c>
      <c r="G220" s="1">
        <v>0.51082175925925932</v>
      </c>
      <c r="H220" s="30">
        <f t="shared" si="12"/>
        <v>35.000000000008669</v>
      </c>
      <c r="I220" s="1">
        <v>0.51339120370370372</v>
      </c>
      <c r="J220" s="30">
        <f t="shared" si="13"/>
        <v>4</v>
      </c>
      <c r="K220" s="70">
        <f>SUM($J$5:J220)</f>
        <v>3576</v>
      </c>
      <c r="L220" s="30">
        <f t="shared" si="14"/>
        <v>20.000000000008669</v>
      </c>
      <c r="M220" s="30">
        <f t="shared" si="15"/>
        <v>1</v>
      </c>
    </row>
    <row r="221" spans="5:13" x14ac:dyDescent="0.25">
      <c r="E221" s="31" t="s">
        <v>371</v>
      </c>
      <c r="F221" s="6">
        <v>0.51137731481481474</v>
      </c>
      <c r="G221" s="6">
        <v>0.51158564814814811</v>
      </c>
      <c r="H221" s="30">
        <f t="shared" si="12"/>
        <v>18.000000000002814</v>
      </c>
      <c r="I221" s="6">
        <v>0.53783564814814822</v>
      </c>
      <c r="J221" s="30">
        <f t="shared" si="13"/>
        <v>38</v>
      </c>
      <c r="K221" s="69">
        <f>SUM($J$5:J221)</f>
        <v>3614</v>
      </c>
      <c r="L221" s="30">
        <f t="shared" si="14"/>
        <v>3.0000000000028137</v>
      </c>
      <c r="M221" s="30">
        <f t="shared" si="15"/>
        <v>1</v>
      </c>
    </row>
    <row r="222" spans="5:13" x14ac:dyDescent="0.25">
      <c r="E222" s="31" t="s">
        <v>372</v>
      </c>
      <c r="F222" s="1">
        <v>0.51203703703703707</v>
      </c>
      <c r="G222" s="1">
        <v>0.51215277777777779</v>
      </c>
      <c r="H222" s="30">
        <f t="shared" si="12"/>
        <v>9.9999999999983658</v>
      </c>
      <c r="I222" s="1">
        <v>0.52643518518518517</v>
      </c>
      <c r="J222" s="30">
        <f t="shared" si="13"/>
        <v>21</v>
      </c>
      <c r="K222" s="70">
        <f>SUM($J$5:J222)</f>
        <v>3635</v>
      </c>
      <c r="L222" s="30">
        <f t="shared" si="14"/>
        <v>-5.0000000000016342</v>
      </c>
      <c r="M222" s="30">
        <f t="shared" si="15"/>
        <v>0</v>
      </c>
    </row>
    <row r="223" spans="5:13" x14ac:dyDescent="0.25">
      <c r="E223" s="31" t="s">
        <v>373</v>
      </c>
      <c r="F223" s="6">
        <v>0.51293981481481488</v>
      </c>
      <c r="G223" s="6">
        <v>0.51307870370370368</v>
      </c>
      <c r="H223" s="30">
        <f t="shared" si="12"/>
        <v>11.999999999992284</v>
      </c>
      <c r="I223" s="6">
        <v>0.52497685185185183</v>
      </c>
      <c r="J223" s="30">
        <f t="shared" si="13"/>
        <v>18</v>
      </c>
      <c r="K223" s="69">
        <f>SUM($J$5:J223)</f>
        <v>3653</v>
      </c>
      <c r="L223" s="30">
        <f t="shared" si="14"/>
        <v>-3.0000000000077165</v>
      </c>
      <c r="M223" s="30">
        <f t="shared" si="15"/>
        <v>0</v>
      </c>
    </row>
    <row r="224" spans="5:13" x14ac:dyDescent="0.25">
      <c r="E224" s="31" t="s">
        <v>374</v>
      </c>
      <c r="F224" s="1">
        <v>0.51359953703703709</v>
      </c>
      <c r="G224" s="1">
        <v>0.51401620370370371</v>
      </c>
      <c r="H224" s="30">
        <f t="shared" si="12"/>
        <v>35.999999999996035</v>
      </c>
      <c r="I224" s="1">
        <v>0.52758101851851846</v>
      </c>
      <c r="J224" s="30">
        <f t="shared" si="13"/>
        <v>20</v>
      </c>
      <c r="K224" s="70">
        <f>SUM($J$5:J224)</f>
        <v>3673</v>
      </c>
      <c r="L224" s="30">
        <f t="shared" si="14"/>
        <v>20.999999999996035</v>
      </c>
      <c r="M224" s="30">
        <f t="shared" si="15"/>
        <v>1</v>
      </c>
    </row>
    <row r="225" spans="5:13" x14ac:dyDescent="0.25">
      <c r="E225" s="31" t="s">
        <v>375</v>
      </c>
      <c r="F225" s="6">
        <v>0.51444444444444448</v>
      </c>
      <c r="G225" s="6">
        <v>0.51478009259259261</v>
      </c>
      <c r="H225" s="30">
        <f t="shared" si="12"/>
        <v>28.999999999998138</v>
      </c>
      <c r="I225" s="6">
        <v>0.52818287037037037</v>
      </c>
      <c r="J225" s="30">
        <f t="shared" si="13"/>
        <v>20</v>
      </c>
      <c r="K225" s="69">
        <f>SUM($J$5:J225)</f>
        <v>3693</v>
      </c>
      <c r="L225" s="30">
        <f t="shared" si="14"/>
        <v>13.999999999998138</v>
      </c>
      <c r="M225" s="30">
        <f t="shared" si="15"/>
        <v>1</v>
      </c>
    </row>
    <row r="226" spans="5:13" x14ac:dyDescent="0.25">
      <c r="E226" s="31" t="s">
        <v>376</v>
      </c>
      <c r="F226" s="1">
        <v>0.51564814814814819</v>
      </c>
      <c r="G226" s="1">
        <v>0.51593750000000005</v>
      </c>
      <c r="H226" s="30">
        <f t="shared" si="12"/>
        <v>25.000000000000711</v>
      </c>
      <c r="I226" s="1">
        <v>0.52706018518518516</v>
      </c>
      <c r="J226" s="30">
        <f t="shared" si="13"/>
        <v>17</v>
      </c>
      <c r="K226" s="70">
        <f>SUM($J$5:J226)</f>
        <v>3710</v>
      </c>
      <c r="L226" s="30">
        <f t="shared" si="14"/>
        <v>10.000000000000711</v>
      </c>
      <c r="M226" s="30">
        <f t="shared" si="15"/>
        <v>1</v>
      </c>
    </row>
    <row r="227" spans="5:13" x14ac:dyDescent="0.25">
      <c r="E227" s="31" t="s">
        <v>377</v>
      </c>
      <c r="F227" s="6">
        <v>0.5163078703703704</v>
      </c>
      <c r="G227" s="6">
        <v>0.51665509259259257</v>
      </c>
      <c r="H227" s="30">
        <f t="shared" si="12"/>
        <v>29.999999999995097</v>
      </c>
      <c r="I227" s="6">
        <v>0.51969907407407401</v>
      </c>
      <c r="J227" s="30">
        <f t="shared" si="13"/>
        <v>5</v>
      </c>
      <c r="K227" s="69">
        <f>SUM($J$5:J227)</f>
        <v>3715</v>
      </c>
      <c r="L227" s="30">
        <f t="shared" si="14"/>
        <v>14.999999999995097</v>
      </c>
      <c r="M227" s="30">
        <f t="shared" si="15"/>
        <v>1</v>
      </c>
    </row>
    <row r="228" spans="5:13" x14ac:dyDescent="0.25">
      <c r="E228" s="31" t="s">
        <v>378</v>
      </c>
      <c r="F228" s="1">
        <v>0.51747685185185188</v>
      </c>
      <c r="G228" s="1">
        <v>0.51788194444444446</v>
      </c>
      <c r="H228" s="30">
        <f t="shared" si="12"/>
        <v>34.999999999999076</v>
      </c>
      <c r="I228" s="1">
        <v>0.51871527777777782</v>
      </c>
      <c r="J228" s="30">
        <f t="shared" si="13"/>
        <v>2</v>
      </c>
      <c r="K228" s="70">
        <f>SUM($J$5:J228)</f>
        <v>3717</v>
      </c>
      <c r="L228" s="30">
        <f t="shared" si="14"/>
        <v>19.999999999999076</v>
      </c>
      <c r="M228" s="30">
        <f t="shared" si="15"/>
        <v>1</v>
      </c>
    </row>
    <row r="229" spans="5:13" x14ac:dyDescent="0.25">
      <c r="E229" s="31" t="s">
        <v>379</v>
      </c>
      <c r="F229" s="6">
        <v>0.51814814814814814</v>
      </c>
      <c r="G229" s="6">
        <v>0.51873842592592589</v>
      </c>
      <c r="H229" s="30">
        <f t="shared" si="12"/>
        <v>50.99999999999838</v>
      </c>
      <c r="I229" s="6">
        <v>0.52464120370370371</v>
      </c>
      <c r="J229" s="30">
        <f t="shared" si="13"/>
        <v>9</v>
      </c>
      <c r="K229" s="69">
        <f>SUM($J$5:J229)</f>
        <v>3726</v>
      </c>
      <c r="L229" s="30">
        <f t="shared" si="14"/>
        <v>35.99999999999838</v>
      </c>
      <c r="M229" s="30">
        <f t="shared" si="15"/>
        <v>1</v>
      </c>
    </row>
    <row r="230" spans="5:13" x14ac:dyDescent="0.25">
      <c r="E230" s="31" t="s">
        <v>380</v>
      </c>
      <c r="F230" s="1">
        <v>0.51884259259259258</v>
      </c>
      <c r="G230" s="1">
        <v>0.51928240740740739</v>
      </c>
      <c r="H230" s="30">
        <f t="shared" si="12"/>
        <v>37.999999999999545</v>
      </c>
      <c r="I230" s="1">
        <v>0.52550925925925929</v>
      </c>
      <c r="J230" s="30">
        <f t="shared" si="13"/>
        <v>9</v>
      </c>
      <c r="K230" s="70">
        <f>SUM($J$5:J230)</f>
        <v>3735</v>
      </c>
      <c r="L230" s="30">
        <f t="shared" si="14"/>
        <v>22.999999999999545</v>
      </c>
      <c r="M230" s="30">
        <f t="shared" si="15"/>
        <v>1</v>
      </c>
    </row>
    <row r="231" spans="5:13" x14ac:dyDescent="0.25">
      <c r="E231" s="31" t="s">
        <v>381</v>
      </c>
      <c r="F231" s="6">
        <v>0.51950231481481479</v>
      </c>
      <c r="G231" s="6">
        <v>0.51975694444444442</v>
      </c>
      <c r="H231" s="30">
        <f t="shared" si="12"/>
        <v>22.000000000000242</v>
      </c>
      <c r="I231" s="6">
        <v>0.52651620370370367</v>
      </c>
      <c r="J231" s="30">
        <f t="shared" si="13"/>
        <v>10</v>
      </c>
      <c r="K231" s="69">
        <f>SUM($J$5:J231)</f>
        <v>3745</v>
      </c>
      <c r="L231" s="30">
        <f t="shared" si="14"/>
        <v>7.0000000000002416</v>
      </c>
      <c r="M231" s="30">
        <f t="shared" si="15"/>
        <v>1</v>
      </c>
    </row>
    <row r="232" spans="5:13" x14ac:dyDescent="0.25">
      <c r="E232" s="31" t="s">
        <v>382</v>
      </c>
      <c r="F232" s="1">
        <v>0.5201041666666667</v>
      </c>
      <c r="G232" s="1">
        <v>0.52041666666666664</v>
      </c>
      <c r="H232" s="30">
        <f t="shared" si="12"/>
        <v>26.999999999994628</v>
      </c>
      <c r="I232" s="1">
        <v>0.53418981481481487</v>
      </c>
      <c r="J232" s="30">
        <f t="shared" si="13"/>
        <v>20</v>
      </c>
      <c r="K232" s="70">
        <f>SUM($J$5:J232)</f>
        <v>3765</v>
      </c>
      <c r="L232" s="30">
        <f t="shared" si="14"/>
        <v>11.999999999994628</v>
      </c>
      <c r="M232" s="30">
        <f t="shared" si="15"/>
        <v>1</v>
      </c>
    </row>
    <row r="233" spans="5:13" x14ac:dyDescent="0.25">
      <c r="E233" s="31" t="s">
        <v>383</v>
      </c>
      <c r="F233" s="6">
        <v>0.52082175925925933</v>
      </c>
      <c r="G233" s="6">
        <v>0.52119212962962969</v>
      </c>
      <c r="H233" s="30">
        <f t="shared" si="12"/>
        <v>31.999999999998607</v>
      </c>
      <c r="I233" s="6">
        <v>0.52253472222222219</v>
      </c>
      <c r="J233" s="30">
        <f t="shared" si="13"/>
        <v>2</v>
      </c>
      <c r="K233" s="69">
        <f>SUM($J$5:J233)</f>
        <v>3767</v>
      </c>
      <c r="L233" s="30">
        <f t="shared" si="14"/>
        <v>16.999999999998607</v>
      </c>
      <c r="M233" s="30">
        <f t="shared" si="15"/>
        <v>1</v>
      </c>
    </row>
    <row r="234" spans="5:13" x14ac:dyDescent="0.25">
      <c r="E234" s="31" t="s">
        <v>384</v>
      </c>
      <c r="F234" s="1">
        <v>0.52190972222222221</v>
      </c>
      <c r="G234" s="1">
        <v>0.52219907407407407</v>
      </c>
      <c r="H234" s="30">
        <f t="shared" si="12"/>
        <v>25.000000000000711</v>
      </c>
      <c r="I234" s="1">
        <v>0.52910879629629626</v>
      </c>
      <c r="J234" s="30">
        <f t="shared" si="13"/>
        <v>10</v>
      </c>
      <c r="K234" s="70">
        <f>SUM($J$5:J234)</f>
        <v>3777</v>
      </c>
      <c r="L234" s="30">
        <f t="shared" si="14"/>
        <v>10.000000000000711</v>
      </c>
      <c r="M234" s="30">
        <f t="shared" si="15"/>
        <v>1</v>
      </c>
    </row>
    <row r="235" spans="5:13" x14ac:dyDescent="0.25">
      <c r="E235" s="31" t="s">
        <v>385</v>
      </c>
      <c r="F235" s="6">
        <v>0.52269675925925929</v>
      </c>
      <c r="G235" s="6">
        <v>0.52296296296296296</v>
      </c>
      <c r="H235" s="30">
        <f t="shared" si="12"/>
        <v>22.9999999999972</v>
      </c>
      <c r="I235" s="6">
        <v>0.52503472222222225</v>
      </c>
      <c r="J235" s="30">
        <f t="shared" si="13"/>
        <v>3</v>
      </c>
      <c r="K235" s="69">
        <f>SUM($J$5:J235)</f>
        <v>3780</v>
      </c>
      <c r="L235" s="30">
        <f t="shared" si="14"/>
        <v>7.9999999999972005</v>
      </c>
      <c r="M235" s="30">
        <f t="shared" si="15"/>
        <v>1</v>
      </c>
    </row>
    <row r="236" spans="5:13" x14ac:dyDescent="0.25">
      <c r="E236" s="31" t="s">
        <v>386</v>
      </c>
      <c r="F236" s="1">
        <v>0.52393518518518511</v>
      </c>
      <c r="G236" s="1">
        <v>0.52421296296296294</v>
      </c>
      <c r="H236" s="30">
        <f t="shared" si="12"/>
        <v>24.000000000003752</v>
      </c>
      <c r="I236" s="1">
        <v>0.52635416666666668</v>
      </c>
      <c r="J236" s="30">
        <f t="shared" si="13"/>
        <v>4</v>
      </c>
      <c r="K236" s="70">
        <f>SUM($J$5:J236)</f>
        <v>3784</v>
      </c>
      <c r="L236" s="30">
        <f t="shared" si="14"/>
        <v>9.0000000000037517</v>
      </c>
      <c r="M236" s="30">
        <f t="shared" si="15"/>
        <v>1</v>
      </c>
    </row>
    <row r="237" spans="5:13" x14ac:dyDescent="0.25">
      <c r="E237" s="31" t="s">
        <v>387</v>
      </c>
      <c r="F237" s="6">
        <v>0.52476851851851858</v>
      </c>
      <c r="G237" s="6">
        <v>0.52504629629629629</v>
      </c>
      <c r="H237" s="30">
        <f t="shared" si="12"/>
        <v>23.999999999994159</v>
      </c>
      <c r="I237" s="6">
        <v>0.54923611111111115</v>
      </c>
      <c r="J237" s="30">
        <f t="shared" si="13"/>
        <v>35</v>
      </c>
      <c r="K237" s="69">
        <f>SUM($J$5:J237)</f>
        <v>3819</v>
      </c>
      <c r="L237" s="30">
        <f t="shared" si="14"/>
        <v>8.9999999999941593</v>
      </c>
      <c r="M237" s="30">
        <f t="shared" si="15"/>
        <v>1</v>
      </c>
    </row>
    <row r="238" spans="5:13" x14ac:dyDescent="0.25">
      <c r="E238" s="31" t="s">
        <v>388</v>
      </c>
      <c r="F238" s="1">
        <v>0.52550925925925929</v>
      </c>
      <c r="G238" s="1">
        <v>0.52565972222222224</v>
      </c>
      <c r="H238" s="30">
        <f t="shared" si="12"/>
        <v>12.999999999998835</v>
      </c>
      <c r="I238" s="1">
        <v>0.53645833333333337</v>
      </c>
      <c r="J238" s="30">
        <f t="shared" si="13"/>
        <v>16</v>
      </c>
      <c r="K238" s="70">
        <f>SUM($J$5:J238)</f>
        <v>3835</v>
      </c>
      <c r="L238" s="30">
        <f t="shared" si="14"/>
        <v>-2.0000000000011653</v>
      </c>
      <c r="M238" s="30">
        <f t="shared" si="15"/>
        <v>0</v>
      </c>
    </row>
    <row r="239" spans="5:13" x14ac:dyDescent="0.25">
      <c r="E239" s="31" t="s">
        <v>389</v>
      </c>
      <c r="F239" s="6">
        <v>0.52596064814814814</v>
      </c>
      <c r="G239" s="6">
        <v>0.52635416666666668</v>
      </c>
      <c r="H239" s="30">
        <f t="shared" si="12"/>
        <v>34.000000000002117</v>
      </c>
      <c r="I239" s="6">
        <v>0.53765046296296293</v>
      </c>
      <c r="J239" s="30">
        <f t="shared" si="13"/>
        <v>17</v>
      </c>
      <c r="K239" s="69">
        <f>SUM($J$5:J239)</f>
        <v>3852</v>
      </c>
      <c r="L239" s="30">
        <f t="shared" si="14"/>
        <v>19.000000000002117</v>
      </c>
      <c r="M239" s="30">
        <f t="shared" si="15"/>
        <v>1</v>
      </c>
    </row>
    <row r="240" spans="5:13" x14ac:dyDescent="0.25">
      <c r="E240" s="31" t="s">
        <v>390</v>
      </c>
      <c r="F240" s="1">
        <v>0.52643518518518517</v>
      </c>
      <c r="G240" s="1">
        <v>0.52672453703703703</v>
      </c>
      <c r="H240" s="30">
        <f t="shared" si="12"/>
        <v>25.000000000000711</v>
      </c>
      <c r="I240" s="1">
        <v>0.53912037037037031</v>
      </c>
      <c r="J240" s="30">
        <f t="shared" si="13"/>
        <v>18</v>
      </c>
      <c r="K240" s="70">
        <f>SUM($J$5:J240)</f>
        <v>3870</v>
      </c>
      <c r="L240" s="30">
        <f t="shared" si="14"/>
        <v>10.000000000000711</v>
      </c>
      <c r="M240" s="30">
        <f t="shared" si="15"/>
        <v>1</v>
      </c>
    </row>
    <row r="241" spans="5:13" x14ac:dyDescent="0.25">
      <c r="E241" s="31" t="s">
        <v>391</v>
      </c>
      <c r="F241" s="6">
        <v>0.52748842592592593</v>
      </c>
      <c r="G241" s="6">
        <v>0.52777777777777779</v>
      </c>
      <c r="H241" s="30">
        <f t="shared" si="12"/>
        <v>25.000000000000711</v>
      </c>
      <c r="I241" s="6">
        <v>0.53546296296296292</v>
      </c>
      <c r="J241" s="30">
        <f t="shared" si="13"/>
        <v>12</v>
      </c>
      <c r="K241" s="69">
        <f>SUM($J$5:J241)</f>
        <v>3882</v>
      </c>
      <c r="L241" s="30">
        <f t="shared" si="14"/>
        <v>10.000000000000711</v>
      </c>
      <c r="M241" s="30">
        <f t="shared" si="15"/>
        <v>1</v>
      </c>
    </row>
    <row r="242" spans="5:13" x14ac:dyDescent="0.25">
      <c r="E242" s="31" t="s">
        <v>392</v>
      </c>
      <c r="F242" s="1">
        <v>0.52884259259259259</v>
      </c>
      <c r="G242" s="1">
        <v>0.52907407407407414</v>
      </c>
      <c r="H242" s="30">
        <f t="shared" si="12"/>
        <v>20.000000000006324</v>
      </c>
      <c r="I242" s="1">
        <v>0.54489583333333336</v>
      </c>
      <c r="J242" s="30">
        <f t="shared" si="13"/>
        <v>23</v>
      </c>
      <c r="K242" s="70">
        <f>SUM($J$5:J242)</f>
        <v>3905</v>
      </c>
      <c r="L242" s="30">
        <f t="shared" si="14"/>
        <v>5.0000000000063238</v>
      </c>
      <c r="M242" s="30">
        <f t="shared" si="15"/>
        <v>1</v>
      </c>
    </row>
    <row r="243" spans="5:13" x14ac:dyDescent="0.25">
      <c r="E243" s="31" t="s">
        <v>393</v>
      </c>
      <c r="F243" s="6">
        <v>0.52947916666666661</v>
      </c>
      <c r="G243" s="6">
        <v>0.5299652777777778</v>
      </c>
      <c r="H243" s="30">
        <f t="shared" si="12"/>
        <v>42.000000000006565</v>
      </c>
      <c r="I243" s="6">
        <v>0.5413310185185185</v>
      </c>
      <c r="J243" s="30">
        <f t="shared" si="13"/>
        <v>17</v>
      </c>
      <c r="K243" s="69">
        <f>SUM($J$5:J243)</f>
        <v>3922</v>
      </c>
      <c r="L243" s="30">
        <f t="shared" si="14"/>
        <v>27.000000000006565</v>
      </c>
      <c r="M243" s="30">
        <f t="shared" si="15"/>
        <v>1</v>
      </c>
    </row>
    <row r="244" spans="5:13" x14ac:dyDescent="0.25">
      <c r="E244" s="31" t="s">
        <v>394</v>
      </c>
      <c r="F244" s="1">
        <v>0.53060185185185182</v>
      </c>
      <c r="G244" s="1">
        <v>0.53089120370370368</v>
      </c>
      <c r="H244" s="30">
        <f t="shared" si="12"/>
        <v>25.000000000000711</v>
      </c>
      <c r="I244" s="1">
        <v>0.53697916666666667</v>
      </c>
      <c r="J244" s="30">
        <f t="shared" si="13"/>
        <v>9</v>
      </c>
      <c r="K244" s="70">
        <f>SUM($J$5:J244)</f>
        <v>3931</v>
      </c>
      <c r="L244" s="30">
        <f t="shared" si="14"/>
        <v>10.000000000000711</v>
      </c>
      <c r="M244" s="30">
        <f t="shared" si="15"/>
        <v>1</v>
      </c>
    </row>
    <row r="245" spans="5:13" x14ac:dyDescent="0.25">
      <c r="E245" s="31" t="s">
        <v>395</v>
      </c>
      <c r="F245" s="6">
        <v>0.53061342592592597</v>
      </c>
      <c r="G245" s="6">
        <v>0.53081018518518519</v>
      </c>
      <c r="H245" s="30">
        <f t="shared" si="12"/>
        <v>16.999999999996263</v>
      </c>
      <c r="I245" s="6">
        <v>0.55111111111111111</v>
      </c>
      <c r="J245" s="30">
        <f t="shared" si="13"/>
        <v>30</v>
      </c>
      <c r="K245" s="69">
        <f>SUM($J$5:J245)</f>
        <v>3961</v>
      </c>
      <c r="L245" s="30">
        <f t="shared" si="14"/>
        <v>1.9999999999962625</v>
      </c>
      <c r="M245" s="30">
        <f t="shared" si="15"/>
        <v>1</v>
      </c>
    </row>
    <row r="246" spans="5:13" x14ac:dyDescent="0.25">
      <c r="E246" s="31" t="s">
        <v>396</v>
      </c>
      <c r="F246" s="1">
        <v>0.53100694444444441</v>
      </c>
      <c r="G246" s="1">
        <v>0.53135416666666668</v>
      </c>
      <c r="H246" s="30">
        <f t="shared" si="12"/>
        <v>30.00000000000469</v>
      </c>
      <c r="I246" s="1">
        <v>0.54734953703703704</v>
      </c>
      <c r="J246" s="30">
        <f t="shared" si="13"/>
        <v>24</v>
      </c>
      <c r="K246" s="70">
        <f>SUM($J$5:J246)</f>
        <v>3985</v>
      </c>
      <c r="L246" s="30">
        <f t="shared" si="14"/>
        <v>15.00000000000469</v>
      </c>
      <c r="M246" s="30">
        <f t="shared" si="15"/>
        <v>1</v>
      </c>
    </row>
    <row r="247" spans="5:13" x14ac:dyDescent="0.25">
      <c r="E247" s="31" t="s">
        <v>397</v>
      </c>
      <c r="F247" s="6">
        <v>0.53122685185185181</v>
      </c>
      <c r="G247" s="6">
        <v>0.53138888888888891</v>
      </c>
      <c r="H247" s="30">
        <f t="shared" si="12"/>
        <v>14.000000000005386</v>
      </c>
      <c r="I247" s="6">
        <v>0.54747685185185191</v>
      </c>
      <c r="J247" s="30">
        <f t="shared" si="13"/>
        <v>24</v>
      </c>
      <c r="K247" s="69">
        <f>SUM($J$5:J247)</f>
        <v>4009</v>
      </c>
      <c r="L247" s="30">
        <f t="shared" si="14"/>
        <v>-0.99999999999461409</v>
      </c>
      <c r="M247" s="30">
        <f t="shared" si="15"/>
        <v>0</v>
      </c>
    </row>
    <row r="248" spans="5:13" x14ac:dyDescent="0.25">
      <c r="E248" s="31" t="s">
        <v>398</v>
      </c>
      <c r="F248" s="1">
        <v>0.5322337962962963</v>
      </c>
      <c r="G248" s="1">
        <v>0.53265046296296303</v>
      </c>
      <c r="H248" s="30">
        <f t="shared" si="12"/>
        <v>36.000000000005627</v>
      </c>
      <c r="I248" s="1">
        <v>0.54396990740740747</v>
      </c>
      <c r="J248" s="30">
        <f t="shared" si="13"/>
        <v>17</v>
      </c>
      <c r="K248" s="70">
        <f>SUM($J$5:J248)</f>
        <v>4026</v>
      </c>
      <c r="L248" s="30">
        <f t="shared" si="14"/>
        <v>21.000000000005627</v>
      </c>
      <c r="M248" s="30">
        <f t="shared" si="15"/>
        <v>1</v>
      </c>
    </row>
    <row r="249" spans="5:13" x14ac:dyDescent="0.25">
      <c r="E249" s="31" t="s">
        <v>399</v>
      </c>
      <c r="F249" s="6">
        <v>0.53280092592592598</v>
      </c>
      <c r="G249" s="6">
        <v>0.53319444444444442</v>
      </c>
      <c r="H249" s="30">
        <f t="shared" si="12"/>
        <v>33.999999999992525</v>
      </c>
      <c r="I249" s="6">
        <v>0.54361111111111116</v>
      </c>
      <c r="J249" s="30">
        <f t="shared" si="13"/>
        <v>16</v>
      </c>
      <c r="K249" s="69">
        <f>SUM($J$5:J249)</f>
        <v>4042</v>
      </c>
      <c r="L249" s="30">
        <f t="shared" si="14"/>
        <v>18.999999999992525</v>
      </c>
      <c r="M249" s="30">
        <f t="shared" si="15"/>
        <v>1</v>
      </c>
    </row>
    <row r="250" spans="5:13" x14ac:dyDescent="0.25">
      <c r="E250" s="31" t="s">
        <v>400</v>
      </c>
      <c r="F250" s="1">
        <v>0.53350694444444446</v>
      </c>
      <c r="G250" s="1">
        <v>0.53371527777777772</v>
      </c>
      <c r="H250" s="30">
        <f t="shared" si="12"/>
        <v>17.999999999993221</v>
      </c>
      <c r="I250" s="1">
        <v>0.54712962962962963</v>
      </c>
      <c r="J250" s="30">
        <f t="shared" si="13"/>
        <v>20</v>
      </c>
      <c r="K250" s="70">
        <f>SUM($J$5:J250)</f>
        <v>4062</v>
      </c>
      <c r="L250" s="30">
        <f t="shared" si="14"/>
        <v>2.9999999999932214</v>
      </c>
      <c r="M250" s="30">
        <f t="shared" si="15"/>
        <v>1</v>
      </c>
    </row>
    <row r="251" spans="5:13" x14ac:dyDescent="0.25">
      <c r="E251" s="31" t="s">
        <v>401</v>
      </c>
      <c r="F251" s="6">
        <v>0.5339814814814815</v>
      </c>
      <c r="G251" s="6">
        <v>0.53431712962962963</v>
      </c>
      <c r="H251" s="30">
        <f t="shared" si="12"/>
        <v>28.999999999998138</v>
      </c>
      <c r="I251" s="6">
        <v>0.53881944444444441</v>
      </c>
      <c r="J251" s="30">
        <f t="shared" si="13"/>
        <v>7</v>
      </c>
      <c r="K251" s="69">
        <f>SUM($J$5:J251)</f>
        <v>4069</v>
      </c>
      <c r="L251" s="30">
        <f t="shared" si="14"/>
        <v>13.999999999998138</v>
      </c>
      <c r="M251" s="30">
        <f t="shared" si="15"/>
        <v>1</v>
      </c>
    </row>
    <row r="252" spans="5:13" x14ac:dyDescent="0.25">
      <c r="E252" s="31" t="s">
        <v>402</v>
      </c>
      <c r="F252" s="1">
        <v>0.53501157407407407</v>
      </c>
      <c r="G252" s="1">
        <v>0.53533564814814816</v>
      </c>
      <c r="H252" s="30">
        <f t="shared" si="12"/>
        <v>28.00000000000118</v>
      </c>
      <c r="I252" s="1">
        <v>0.55189814814814808</v>
      </c>
      <c r="J252" s="30">
        <f t="shared" si="13"/>
        <v>24</v>
      </c>
      <c r="K252" s="70">
        <f>SUM($J$5:J252)</f>
        <v>4093</v>
      </c>
      <c r="L252" s="30">
        <f t="shared" si="14"/>
        <v>13.00000000000118</v>
      </c>
      <c r="M252" s="30">
        <f t="shared" si="15"/>
        <v>1</v>
      </c>
    </row>
    <row r="253" spans="5:13" x14ac:dyDescent="0.25">
      <c r="E253" s="31" t="s">
        <v>403</v>
      </c>
      <c r="F253" s="6">
        <v>0.53614583333333332</v>
      </c>
      <c r="G253" s="6">
        <v>0.53658564814814813</v>
      </c>
      <c r="H253" s="30">
        <f t="shared" si="12"/>
        <v>37.999999999999545</v>
      </c>
      <c r="I253" s="6">
        <v>0.54425925925925933</v>
      </c>
      <c r="J253" s="30">
        <f t="shared" si="13"/>
        <v>12</v>
      </c>
      <c r="K253" s="69">
        <f>SUM($J$5:J253)</f>
        <v>4105</v>
      </c>
      <c r="L253" s="30">
        <f t="shared" si="14"/>
        <v>22.999999999999545</v>
      </c>
      <c r="M253" s="30">
        <f t="shared" si="15"/>
        <v>1</v>
      </c>
    </row>
    <row r="254" spans="5:13" x14ac:dyDescent="0.25">
      <c r="E254" s="31" t="s">
        <v>404</v>
      </c>
      <c r="F254" s="1">
        <v>0.53664351851851855</v>
      </c>
      <c r="G254" s="1">
        <v>0.5369328703703703</v>
      </c>
      <c r="H254" s="30">
        <f t="shared" si="12"/>
        <v>24.999999999991118</v>
      </c>
      <c r="I254" s="1">
        <v>0.54515046296296299</v>
      </c>
      <c r="J254" s="30">
        <f t="shared" si="13"/>
        <v>12</v>
      </c>
      <c r="K254" s="70">
        <f>SUM($J$5:J254)</f>
        <v>4117</v>
      </c>
      <c r="L254" s="30">
        <f t="shared" si="14"/>
        <v>9.9999999999911182</v>
      </c>
      <c r="M254" s="30">
        <f t="shared" si="15"/>
        <v>1</v>
      </c>
    </row>
    <row r="255" spans="5:13" x14ac:dyDescent="0.25">
      <c r="E255" s="31" t="s">
        <v>405</v>
      </c>
      <c r="F255" s="6">
        <v>0.53753472222222221</v>
      </c>
      <c r="G255" s="6">
        <v>0.5377777777777778</v>
      </c>
      <c r="H255" s="30">
        <f t="shared" si="12"/>
        <v>21.000000000003283</v>
      </c>
      <c r="I255" s="6">
        <v>0.55747685185185192</v>
      </c>
      <c r="J255" s="30">
        <f t="shared" si="13"/>
        <v>29</v>
      </c>
      <c r="K255" s="69">
        <f>SUM($J$5:J255)</f>
        <v>4146</v>
      </c>
      <c r="L255" s="30">
        <f t="shared" si="14"/>
        <v>6.0000000000032827</v>
      </c>
      <c r="M255" s="30">
        <f t="shared" si="15"/>
        <v>1</v>
      </c>
    </row>
    <row r="256" spans="5:13" x14ac:dyDescent="0.25">
      <c r="E256" s="31" t="s">
        <v>406</v>
      </c>
      <c r="F256" s="1">
        <v>0.53862268518518519</v>
      </c>
      <c r="G256" s="1">
        <v>0.53880787037037037</v>
      </c>
      <c r="H256" s="30">
        <f t="shared" si="12"/>
        <v>15.999999999999304</v>
      </c>
      <c r="I256" s="1">
        <v>0.54831018518518515</v>
      </c>
      <c r="J256" s="30">
        <f t="shared" si="13"/>
        <v>14</v>
      </c>
      <c r="K256" s="70">
        <f>SUM($J$5:J256)</f>
        <v>4160</v>
      </c>
      <c r="L256" s="30">
        <f t="shared" si="14"/>
        <v>0.99999999999930367</v>
      </c>
      <c r="M256" s="30">
        <f t="shared" si="15"/>
        <v>1</v>
      </c>
    </row>
    <row r="257" spans="5:13" x14ac:dyDescent="0.25">
      <c r="E257" s="31" t="s">
        <v>407</v>
      </c>
      <c r="F257" s="6">
        <v>0.53966435185185191</v>
      </c>
      <c r="G257" s="6">
        <v>0.54019675925925925</v>
      </c>
      <c r="H257" s="30">
        <f t="shared" si="12"/>
        <v>45.999999999994401</v>
      </c>
      <c r="I257" s="6">
        <v>0.54603009259259261</v>
      </c>
      <c r="J257" s="30">
        <f t="shared" si="13"/>
        <v>9</v>
      </c>
      <c r="K257" s="69">
        <f>SUM($J$5:J257)</f>
        <v>4169</v>
      </c>
      <c r="L257" s="30">
        <f t="shared" si="14"/>
        <v>30.999999999994401</v>
      </c>
      <c r="M257" s="30">
        <f t="shared" si="15"/>
        <v>1</v>
      </c>
    </row>
    <row r="258" spans="5:13" x14ac:dyDescent="0.25">
      <c r="E258" s="31" t="s">
        <v>408</v>
      </c>
      <c r="F258" s="1">
        <v>0.54008101851851853</v>
      </c>
      <c r="G258" s="1">
        <v>0.54099537037037038</v>
      </c>
      <c r="H258" s="30">
        <f t="shared" si="12"/>
        <v>78.999999999999559</v>
      </c>
      <c r="I258" s="1">
        <v>0.5475578703703704</v>
      </c>
      <c r="J258" s="30">
        <f t="shared" si="13"/>
        <v>10</v>
      </c>
      <c r="K258" s="70">
        <f>SUM($J$5:J258)</f>
        <v>4179</v>
      </c>
      <c r="L258" s="30">
        <f t="shared" si="14"/>
        <v>63.999999999999559</v>
      </c>
      <c r="M258" s="30">
        <f t="shared" si="15"/>
        <v>1</v>
      </c>
    </row>
    <row r="259" spans="5:13" x14ac:dyDescent="0.25">
      <c r="E259" s="31" t="s">
        <v>409</v>
      </c>
      <c r="F259" s="6">
        <v>0.54062500000000002</v>
      </c>
      <c r="G259" s="6">
        <v>0.54109953703703706</v>
      </c>
      <c r="H259" s="30">
        <f t="shared" si="12"/>
        <v>41.000000000000014</v>
      </c>
      <c r="I259" s="6">
        <v>0.56325231481481486</v>
      </c>
      <c r="J259" s="30">
        <f t="shared" si="13"/>
        <v>32</v>
      </c>
      <c r="K259" s="69">
        <f>SUM($J$5:J259)</f>
        <v>4211</v>
      </c>
      <c r="L259" s="30">
        <f t="shared" si="14"/>
        <v>26.000000000000014</v>
      </c>
      <c r="M259" s="30">
        <f t="shared" si="15"/>
        <v>1</v>
      </c>
    </row>
    <row r="260" spans="5:13" x14ac:dyDescent="0.25">
      <c r="E260" s="31" t="s">
        <v>410</v>
      </c>
      <c r="F260" s="1">
        <v>0.54155092592592591</v>
      </c>
      <c r="G260" s="1">
        <v>0.54180555555555554</v>
      </c>
      <c r="H260" s="30">
        <f t="shared" si="12"/>
        <v>22.000000000000242</v>
      </c>
      <c r="I260" s="1">
        <v>0.54358796296296297</v>
      </c>
      <c r="J260" s="30">
        <f t="shared" si="13"/>
        <v>3</v>
      </c>
      <c r="K260" s="70">
        <f>SUM($J$5:J260)</f>
        <v>4214</v>
      </c>
      <c r="L260" s="30">
        <f t="shared" si="14"/>
        <v>7.0000000000002416</v>
      </c>
      <c r="M260" s="30">
        <f t="shared" si="15"/>
        <v>1</v>
      </c>
    </row>
    <row r="261" spans="5:13" x14ac:dyDescent="0.25">
      <c r="E261" s="31" t="s">
        <v>411</v>
      </c>
      <c r="F261" s="6">
        <v>0.54236111111111118</v>
      </c>
      <c r="G261" s="6">
        <v>0.54280092592592599</v>
      </c>
      <c r="H261" s="30">
        <f t="shared" si="12"/>
        <v>37.999999999999545</v>
      </c>
      <c r="I261" s="6">
        <v>0.55374999999999996</v>
      </c>
      <c r="J261" s="30">
        <f t="shared" si="13"/>
        <v>16</v>
      </c>
      <c r="K261" s="69">
        <f>SUM($J$5:J261)</f>
        <v>4230</v>
      </c>
      <c r="L261" s="30">
        <f t="shared" si="14"/>
        <v>22.999999999999545</v>
      </c>
      <c r="M261" s="30">
        <f t="shared" si="15"/>
        <v>1</v>
      </c>
    </row>
    <row r="262" spans="5:13" x14ac:dyDescent="0.25">
      <c r="E262" s="31" t="s">
        <v>412</v>
      </c>
      <c r="F262" s="1">
        <v>0.54361111111111116</v>
      </c>
      <c r="G262" s="1">
        <v>0.54379629629629633</v>
      </c>
      <c r="H262" s="30">
        <f t="shared" ref="H262:H325" si="16">(G262-F262)*24*60*60</f>
        <v>15.999999999999304</v>
      </c>
      <c r="I262" s="1">
        <v>0.55278935185185185</v>
      </c>
      <c r="J262" s="30">
        <f t="shared" ref="J262:J325" si="17">ROUNDUP((I262-G262)*24*60,0)</f>
        <v>13</v>
      </c>
      <c r="K262" s="70">
        <f>SUM($J$5:J262)</f>
        <v>4243</v>
      </c>
      <c r="L262" s="30">
        <f t="shared" ref="L262:L325" si="18">H262-$B$28</f>
        <v>0.99999999999930367</v>
      </c>
      <c r="M262" s="30">
        <f t="shared" ref="M262:M325" si="19">IF(L262&gt;0,1,0)</f>
        <v>1</v>
      </c>
    </row>
    <row r="263" spans="5:13" x14ac:dyDescent="0.25">
      <c r="E263" s="31" t="s">
        <v>413</v>
      </c>
      <c r="F263" s="6">
        <v>0.5446643518518518</v>
      </c>
      <c r="G263" s="6">
        <v>0.54493055555555558</v>
      </c>
      <c r="H263" s="30">
        <f t="shared" si="16"/>
        <v>23.000000000006793</v>
      </c>
      <c r="I263" s="6">
        <v>0.55041666666666667</v>
      </c>
      <c r="J263" s="30">
        <f t="shared" si="17"/>
        <v>8</v>
      </c>
      <c r="K263" s="69">
        <f>SUM($J$5:J263)</f>
        <v>4251</v>
      </c>
      <c r="L263" s="30">
        <f t="shared" si="18"/>
        <v>8.0000000000067928</v>
      </c>
      <c r="M263" s="30">
        <f t="shared" si="19"/>
        <v>1</v>
      </c>
    </row>
    <row r="264" spans="5:13" x14ac:dyDescent="0.25">
      <c r="E264" s="31" t="s">
        <v>414</v>
      </c>
      <c r="F264" s="1">
        <v>0.54533564814814817</v>
      </c>
      <c r="G264" s="1">
        <v>0.54565972222222225</v>
      </c>
      <c r="H264" s="30">
        <f t="shared" si="16"/>
        <v>28.00000000000118</v>
      </c>
      <c r="I264" s="1">
        <v>0.56068287037037035</v>
      </c>
      <c r="J264" s="30">
        <f t="shared" si="17"/>
        <v>22</v>
      </c>
      <c r="K264" s="70">
        <f>SUM($J$5:J264)</f>
        <v>4273</v>
      </c>
      <c r="L264" s="30">
        <f t="shared" si="18"/>
        <v>13.00000000000118</v>
      </c>
      <c r="M264" s="30">
        <f t="shared" si="19"/>
        <v>1</v>
      </c>
    </row>
    <row r="265" spans="5:13" x14ac:dyDescent="0.25">
      <c r="E265" s="31" t="s">
        <v>415</v>
      </c>
      <c r="F265" s="6">
        <v>0.5461921296296296</v>
      </c>
      <c r="G265" s="6">
        <v>0.54651620370370368</v>
      </c>
      <c r="H265" s="30">
        <f t="shared" si="16"/>
        <v>28.00000000000118</v>
      </c>
      <c r="I265" s="6">
        <v>0.55607638888888888</v>
      </c>
      <c r="J265" s="30">
        <f t="shared" si="17"/>
        <v>14</v>
      </c>
      <c r="K265" s="69">
        <f>SUM($J$5:J265)</f>
        <v>4287</v>
      </c>
      <c r="L265" s="30">
        <f t="shared" si="18"/>
        <v>13.00000000000118</v>
      </c>
      <c r="M265" s="30">
        <f t="shared" si="19"/>
        <v>1</v>
      </c>
    </row>
    <row r="266" spans="5:13" x14ac:dyDescent="0.25">
      <c r="E266" s="31" t="s">
        <v>416</v>
      </c>
      <c r="F266" s="1">
        <v>0.54652777777777783</v>
      </c>
      <c r="G266" s="1">
        <v>0.5467129629629629</v>
      </c>
      <c r="H266" s="30">
        <f t="shared" si="16"/>
        <v>15.999999999989711</v>
      </c>
      <c r="I266" s="1">
        <v>0.55008101851851854</v>
      </c>
      <c r="J266" s="30">
        <f t="shared" si="17"/>
        <v>5</v>
      </c>
      <c r="K266" s="70">
        <f>SUM($J$5:J266)</f>
        <v>4292</v>
      </c>
      <c r="L266" s="30">
        <f t="shared" si="18"/>
        <v>0.99999999998971134</v>
      </c>
      <c r="M266" s="30">
        <f t="shared" si="19"/>
        <v>1</v>
      </c>
    </row>
    <row r="267" spans="5:13" x14ac:dyDescent="0.25">
      <c r="E267" s="31" t="s">
        <v>417</v>
      </c>
      <c r="F267" s="6">
        <v>0.54777777777777781</v>
      </c>
      <c r="G267" s="6">
        <v>0.54810185185185178</v>
      </c>
      <c r="H267" s="30">
        <f t="shared" si="16"/>
        <v>27.999999999991587</v>
      </c>
      <c r="I267" s="6">
        <v>0.56475694444444446</v>
      </c>
      <c r="J267" s="30">
        <f t="shared" si="17"/>
        <v>24</v>
      </c>
      <c r="K267" s="69">
        <f>SUM($J$5:J267)</f>
        <v>4316</v>
      </c>
      <c r="L267" s="30">
        <f t="shared" si="18"/>
        <v>12.999999999991587</v>
      </c>
      <c r="M267" s="30">
        <f t="shared" si="19"/>
        <v>1</v>
      </c>
    </row>
    <row r="268" spans="5:13" x14ac:dyDescent="0.25">
      <c r="E268" s="31" t="s">
        <v>418</v>
      </c>
      <c r="F268" s="1">
        <v>0.54950231481481482</v>
      </c>
      <c r="G268" s="1">
        <v>0.54987268518518517</v>
      </c>
      <c r="H268" s="30">
        <f t="shared" si="16"/>
        <v>31.999999999998607</v>
      </c>
      <c r="I268" s="1">
        <v>0.56168981481481484</v>
      </c>
      <c r="J268" s="30">
        <f t="shared" si="17"/>
        <v>18</v>
      </c>
      <c r="K268" s="70">
        <f>SUM($J$5:J268)</f>
        <v>4334</v>
      </c>
      <c r="L268" s="30">
        <f t="shared" si="18"/>
        <v>16.999999999998607</v>
      </c>
      <c r="M268" s="30">
        <f t="shared" si="19"/>
        <v>1</v>
      </c>
    </row>
    <row r="269" spans="5:13" x14ac:dyDescent="0.25">
      <c r="E269" s="31" t="s">
        <v>419</v>
      </c>
      <c r="F269" s="6">
        <v>0.55086805555555551</v>
      </c>
      <c r="G269" s="6">
        <v>0.5511921296296296</v>
      </c>
      <c r="H269" s="30">
        <f t="shared" si="16"/>
        <v>28.00000000000118</v>
      </c>
      <c r="I269" s="6">
        <v>0.55812499999999998</v>
      </c>
      <c r="J269" s="30">
        <f t="shared" si="17"/>
        <v>10</v>
      </c>
      <c r="K269" s="69">
        <f>SUM($J$5:J269)</f>
        <v>4344</v>
      </c>
      <c r="L269" s="30">
        <f t="shared" si="18"/>
        <v>13.00000000000118</v>
      </c>
      <c r="M269" s="30">
        <f t="shared" si="19"/>
        <v>1</v>
      </c>
    </row>
    <row r="270" spans="5:13" x14ac:dyDescent="0.25">
      <c r="E270" s="31" t="s">
        <v>420</v>
      </c>
      <c r="F270" s="1">
        <v>0.55206018518518518</v>
      </c>
      <c r="G270" s="1">
        <v>0.55228009259259259</v>
      </c>
      <c r="H270" s="30">
        <f t="shared" si="16"/>
        <v>18.999999999999773</v>
      </c>
      <c r="I270" s="1">
        <v>0.55930555555555561</v>
      </c>
      <c r="J270" s="30">
        <f t="shared" si="17"/>
        <v>11</v>
      </c>
      <c r="K270" s="70">
        <f>SUM($J$5:J270)</f>
        <v>4355</v>
      </c>
      <c r="L270" s="30">
        <f t="shared" si="18"/>
        <v>3.9999999999997726</v>
      </c>
      <c r="M270" s="30">
        <f t="shared" si="19"/>
        <v>1</v>
      </c>
    </row>
    <row r="271" spans="5:13" x14ac:dyDescent="0.25">
      <c r="E271" s="31" t="s">
        <v>421</v>
      </c>
      <c r="F271" s="6">
        <v>0.55222222222222228</v>
      </c>
      <c r="G271" s="6">
        <v>0.55259259259259264</v>
      </c>
      <c r="H271" s="30">
        <f t="shared" si="16"/>
        <v>31.999999999998607</v>
      </c>
      <c r="I271" s="6">
        <v>0.55972222222222223</v>
      </c>
      <c r="J271" s="30">
        <f t="shared" si="17"/>
        <v>11</v>
      </c>
      <c r="K271" s="69">
        <f>SUM($J$5:J271)</f>
        <v>4366</v>
      </c>
      <c r="L271" s="30">
        <f t="shared" si="18"/>
        <v>16.999999999998607</v>
      </c>
      <c r="M271" s="30">
        <f t="shared" si="19"/>
        <v>1</v>
      </c>
    </row>
    <row r="272" spans="5:13" x14ac:dyDescent="0.25">
      <c r="E272" s="31" t="s">
        <v>422</v>
      </c>
      <c r="F272" s="1">
        <v>0.55333333333333334</v>
      </c>
      <c r="G272" s="1">
        <v>0.55383101851851857</v>
      </c>
      <c r="H272" s="30">
        <f t="shared" si="16"/>
        <v>43.000000000003524</v>
      </c>
      <c r="I272" s="1">
        <v>0.57166666666666666</v>
      </c>
      <c r="J272" s="30">
        <f t="shared" si="17"/>
        <v>26</v>
      </c>
      <c r="K272" s="70">
        <f>SUM($J$5:J272)</f>
        <v>4392</v>
      </c>
      <c r="L272" s="30">
        <f t="shared" si="18"/>
        <v>28.000000000003524</v>
      </c>
      <c r="M272" s="30">
        <f t="shared" si="19"/>
        <v>1</v>
      </c>
    </row>
    <row r="273" spans="5:13" x14ac:dyDescent="0.25">
      <c r="E273" s="31" t="s">
        <v>423</v>
      </c>
      <c r="F273" s="6">
        <v>0.55424768518518519</v>
      </c>
      <c r="G273" s="6">
        <v>0.55475694444444446</v>
      </c>
      <c r="H273" s="30">
        <f t="shared" si="16"/>
        <v>44.000000000000483</v>
      </c>
      <c r="I273" s="6">
        <v>0.55622685185185183</v>
      </c>
      <c r="J273" s="30">
        <f t="shared" si="17"/>
        <v>3</v>
      </c>
      <c r="K273" s="69">
        <f>SUM($J$5:J273)</f>
        <v>4395</v>
      </c>
      <c r="L273" s="30">
        <f t="shared" si="18"/>
        <v>29.000000000000483</v>
      </c>
      <c r="M273" s="30">
        <f t="shared" si="19"/>
        <v>1</v>
      </c>
    </row>
    <row r="274" spans="5:13" x14ac:dyDescent="0.25">
      <c r="E274" s="31" t="s">
        <v>424</v>
      </c>
      <c r="F274" s="1">
        <v>0.55534722222222221</v>
      </c>
      <c r="G274" s="1">
        <v>0.55570601851851853</v>
      </c>
      <c r="H274" s="30">
        <f t="shared" si="16"/>
        <v>31.000000000001648</v>
      </c>
      <c r="I274" s="1">
        <v>0.56781249999999994</v>
      </c>
      <c r="J274" s="30">
        <f t="shared" si="17"/>
        <v>18</v>
      </c>
      <c r="K274" s="70">
        <f>SUM($J$5:J274)</f>
        <v>4413</v>
      </c>
      <c r="L274" s="30">
        <f t="shared" si="18"/>
        <v>16.000000000001648</v>
      </c>
      <c r="M274" s="30">
        <f t="shared" si="19"/>
        <v>1</v>
      </c>
    </row>
    <row r="275" spans="5:13" x14ac:dyDescent="0.25">
      <c r="E275" s="31" t="s">
        <v>425</v>
      </c>
      <c r="F275" s="6">
        <v>0.55638888888888893</v>
      </c>
      <c r="G275" s="6">
        <v>0.55678240740740736</v>
      </c>
      <c r="H275" s="30">
        <f t="shared" si="16"/>
        <v>33.999999999992525</v>
      </c>
      <c r="I275" s="6">
        <v>0.5700925925925926</v>
      </c>
      <c r="J275" s="30">
        <f t="shared" si="17"/>
        <v>20</v>
      </c>
      <c r="K275" s="69">
        <f>SUM($J$5:J275)</f>
        <v>4433</v>
      </c>
      <c r="L275" s="30">
        <f t="shared" si="18"/>
        <v>18.999999999992525</v>
      </c>
      <c r="M275" s="30">
        <f t="shared" si="19"/>
        <v>1</v>
      </c>
    </row>
    <row r="276" spans="5:13" x14ac:dyDescent="0.25">
      <c r="E276" s="31" t="s">
        <v>426</v>
      </c>
      <c r="F276" s="1">
        <v>0.55767361111111113</v>
      </c>
      <c r="G276" s="1">
        <v>0.55781249999999993</v>
      </c>
      <c r="H276" s="30">
        <f t="shared" si="16"/>
        <v>11.999999999992284</v>
      </c>
      <c r="I276" s="1">
        <v>0.56292824074074077</v>
      </c>
      <c r="J276" s="30">
        <f t="shared" si="17"/>
        <v>8</v>
      </c>
      <c r="K276" s="70">
        <f>SUM($J$5:J276)</f>
        <v>4441</v>
      </c>
      <c r="L276" s="30">
        <f t="shared" si="18"/>
        <v>-3.0000000000077165</v>
      </c>
      <c r="M276" s="30">
        <f t="shared" si="19"/>
        <v>0</v>
      </c>
    </row>
    <row r="277" spans="5:13" x14ac:dyDescent="0.25">
      <c r="E277" s="31" t="s">
        <v>427</v>
      </c>
      <c r="F277" s="6">
        <v>0.55861111111111106</v>
      </c>
      <c r="G277" s="6">
        <v>0.55881944444444442</v>
      </c>
      <c r="H277" s="30">
        <f t="shared" si="16"/>
        <v>18.000000000002814</v>
      </c>
      <c r="I277" s="6">
        <v>0.57283564814814814</v>
      </c>
      <c r="J277" s="30">
        <f t="shared" si="17"/>
        <v>21</v>
      </c>
      <c r="K277" s="69">
        <f>SUM($J$5:J277)</f>
        <v>4462</v>
      </c>
      <c r="L277" s="30">
        <f t="shared" si="18"/>
        <v>3.0000000000028137</v>
      </c>
      <c r="M277" s="30">
        <f t="shared" si="19"/>
        <v>1</v>
      </c>
    </row>
    <row r="278" spans="5:13" x14ac:dyDescent="0.25">
      <c r="E278" s="31" t="s">
        <v>428</v>
      </c>
      <c r="F278" s="1">
        <v>0.55921296296296297</v>
      </c>
      <c r="G278" s="1">
        <v>0.55953703703703705</v>
      </c>
      <c r="H278" s="30">
        <f t="shared" si="16"/>
        <v>28.00000000000118</v>
      </c>
      <c r="I278" s="1">
        <v>0.57362268518518522</v>
      </c>
      <c r="J278" s="30">
        <f t="shared" si="17"/>
        <v>21</v>
      </c>
      <c r="K278" s="70">
        <f>SUM($J$5:J278)</f>
        <v>4483</v>
      </c>
      <c r="L278" s="30">
        <f t="shared" si="18"/>
        <v>13.00000000000118</v>
      </c>
      <c r="M278" s="30">
        <f t="shared" si="19"/>
        <v>1</v>
      </c>
    </row>
    <row r="279" spans="5:13" x14ac:dyDescent="0.25">
      <c r="E279" s="31" t="s">
        <v>429</v>
      </c>
      <c r="F279" s="6">
        <v>0.56079861111111107</v>
      </c>
      <c r="G279" s="6">
        <v>0.56112268518518515</v>
      </c>
      <c r="H279" s="30">
        <f t="shared" si="16"/>
        <v>28.00000000000118</v>
      </c>
      <c r="I279" s="6">
        <v>0.56771990740740741</v>
      </c>
      <c r="J279" s="30">
        <f t="shared" si="17"/>
        <v>10</v>
      </c>
      <c r="K279" s="69">
        <f>SUM($J$5:J279)</f>
        <v>4493</v>
      </c>
      <c r="L279" s="30">
        <f t="shared" si="18"/>
        <v>13.00000000000118</v>
      </c>
      <c r="M279" s="30">
        <f t="shared" si="19"/>
        <v>1</v>
      </c>
    </row>
    <row r="280" spans="5:13" x14ac:dyDescent="0.25">
      <c r="E280" s="31" t="s">
        <v>430</v>
      </c>
      <c r="F280" s="1">
        <v>0.56184027777777779</v>
      </c>
      <c r="G280" s="1">
        <v>0.56206018518518519</v>
      </c>
      <c r="H280" s="30">
        <f t="shared" si="16"/>
        <v>18.999999999999773</v>
      </c>
      <c r="I280" s="1">
        <v>0.57324074074074072</v>
      </c>
      <c r="J280" s="30">
        <f t="shared" si="17"/>
        <v>17</v>
      </c>
      <c r="K280" s="70">
        <f>SUM($J$5:J280)</f>
        <v>4510</v>
      </c>
      <c r="L280" s="30">
        <f t="shared" si="18"/>
        <v>3.9999999999997726</v>
      </c>
      <c r="M280" s="30">
        <f t="shared" si="19"/>
        <v>1</v>
      </c>
    </row>
    <row r="281" spans="5:13" x14ac:dyDescent="0.25">
      <c r="E281" s="31" t="s">
        <v>431</v>
      </c>
      <c r="F281" s="6">
        <v>0.5628819444444445</v>
      </c>
      <c r="G281" s="6">
        <v>0.56319444444444444</v>
      </c>
      <c r="H281" s="30">
        <f t="shared" si="16"/>
        <v>26.999999999994628</v>
      </c>
      <c r="I281" s="6">
        <v>0.57318287037037041</v>
      </c>
      <c r="J281" s="30">
        <f t="shared" si="17"/>
        <v>15</v>
      </c>
      <c r="K281" s="69">
        <f>SUM($J$5:J281)</f>
        <v>4525</v>
      </c>
      <c r="L281" s="30">
        <f t="shared" si="18"/>
        <v>11.999999999994628</v>
      </c>
      <c r="M281" s="30">
        <f t="shared" si="19"/>
        <v>1</v>
      </c>
    </row>
    <row r="282" spans="5:13" x14ac:dyDescent="0.25">
      <c r="E282" s="31" t="s">
        <v>432</v>
      </c>
      <c r="F282" s="1">
        <v>0.56395833333333334</v>
      </c>
      <c r="G282" s="1">
        <v>0.56418981481481478</v>
      </c>
      <c r="H282" s="30">
        <f t="shared" si="16"/>
        <v>19.999999999996732</v>
      </c>
      <c r="I282" s="1">
        <v>0.57476851851851851</v>
      </c>
      <c r="J282" s="30">
        <f t="shared" si="17"/>
        <v>16</v>
      </c>
      <c r="K282" s="70">
        <f>SUM($J$5:J282)</f>
        <v>4541</v>
      </c>
      <c r="L282" s="30">
        <f t="shared" si="18"/>
        <v>4.9999999999967315</v>
      </c>
      <c r="M282" s="30">
        <f t="shared" si="19"/>
        <v>1</v>
      </c>
    </row>
    <row r="283" spans="5:13" x14ac:dyDescent="0.25">
      <c r="E283" s="31" t="s">
        <v>433</v>
      </c>
      <c r="F283" s="6">
        <v>0.56458333333333333</v>
      </c>
      <c r="G283" s="6">
        <v>0.56494212962962964</v>
      </c>
      <c r="H283" s="30">
        <f t="shared" si="16"/>
        <v>31.000000000001648</v>
      </c>
      <c r="I283" s="6">
        <v>0.59143518518518523</v>
      </c>
      <c r="J283" s="30">
        <f t="shared" si="17"/>
        <v>39</v>
      </c>
      <c r="K283" s="69">
        <f>SUM($J$5:J283)</f>
        <v>4580</v>
      </c>
      <c r="L283" s="30">
        <f t="shared" si="18"/>
        <v>16.000000000001648</v>
      </c>
      <c r="M283" s="30">
        <f t="shared" si="19"/>
        <v>1</v>
      </c>
    </row>
    <row r="284" spans="5:13" x14ac:dyDescent="0.25">
      <c r="E284" s="31" t="s">
        <v>434</v>
      </c>
      <c r="F284" s="1">
        <v>0.56570601851851854</v>
      </c>
      <c r="G284" s="1">
        <v>0.56589120370370372</v>
      </c>
      <c r="H284" s="30">
        <f t="shared" si="16"/>
        <v>15.999999999999304</v>
      </c>
      <c r="I284" s="1">
        <v>0.57348379629629631</v>
      </c>
      <c r="J284" s="30">
        <f t="shared" si="17"/>
        <v>11</v>
      </c>
      <c r="K284" s="70">
        <f>SUM($J$5:J284)</f>
        <v>4591</v>
      </c>
      <c r="L284" s="30">
        <f t="shared" si="18"/>
        <v>0.99999999999930367</v>
      </c>
      <c r="M284" s="30">
        <f t="shared" si="19"/>
        <v>1</v>
      </c>
    </row>
    <row r="285" spans="5:13" x14ac:dyDescent="0.25">
      <c r="E285" s="31" t="s">
        <v>435</v>
      </c>
      <c r="F285" s="6">
        <v>0.56623842592592599</v>
      </c>
      <c r="G285" s="6">
        <v>0.56656249999999997</v>
      </c>
      <c r="H285" s="30">
        <f t="shared" si="16"/>
        <v>27.999999999991587</v>
      </c>
      <c r="I285" s="6">
        <v>0.57347222222222227</v>
      </c>
      <c r="J285" s="30">
        <f t="shared" si="17"/>
        <v>10</v>
      </c>
      <c r="K285" s="69">
        <f>SUM($J$5:J285)</f>
        <v>4601</v>
      </c>
      <c r="L285" s="30">
        <f t="shared" si="18"/>
        <v>12.999999999991587</v>
      </c>
      <c r="M285" s="30">
        <f t="shared" si="19"/>
        <v>1</v>
      </c>
    </row>
    <row r="286" spans="5:13" x14ac:dyDescent="0.25">
      <c r="E286" s="31" t="s">
        <v>436</v>
      </c>
      <c r="F286" s="1">
        <v>0.56670138888888888</v>
      </c>
      <c r="G286" s="1">
        <v>0.56688657407407406</v>
      </c>
      <c r="H286" s="30">
        <f t="shared" si="16"/>
        <v>15.999999999999304</v>
      </c>
      <c r="I286" s="1">
        <v>0.57550925925925933</v>
      </c>
      <c r="J286" s="30">
        <f t="shared" si="17"/>
        <v>13</v>
      </c>
      <c r="K286" s="70">
        <f>SUM($J$5:J286)</f>
        <v>4614</v>
      </c>
      <c r="L286" s="30">
        <f t="shared" si="18"/>
        <v>0.99999999999930367</v>
      </c>
      <c r="M286" s="30">
        <f t="shared" si="19"/>
        <v>1</v>
      </c>
    </row>
    <row r="287" spans="5:13" x14ac:dyDescent="0.25">
      <c r="E287" s="31" t="s">
        <v>437</v>
      </c>
      <c r="F287" s="6">
        <v>0.5675</v>
      </c>
      <c r="G287" s="6">
        <v>0.5678819444444444</v>
      </c>
      <c r="H287" s="30">
        <f t="shared" si="16"/>
        <v>32.999999999995566</v>
      </c>
      <c r="I287" s="6">
        <v>0.57480324074074074</v>
      </c>
      <c r="J287" s="30">
        <f t="shared" si="17"/>
        <v>10</v>
      </c>
      <c r="K287" s="69">
        <f>SUM($J$5:J287)</f>
        <v>4624</v>
      </c>
      <c r="L287" s="30">
        <f t="shared" si="18"/>
        <v>17.999999999995566</v>
      </c>
      <c r="M287" s="30">
        <f t="shared" si="19"/>
        <v>1</v>
      </c>
    </row>
    <row r="288" spans="5:13" x14ac:dyDescent="0.25">
      <c r="E288" s="31" t="s">
        <v>438</v>
      </c>
      <c r="F288" s="1">
        <v>0.56876157407407402</v>
      </c>
      <c r="G288" s="1">
        <v>0.56901620370370376</v>
      </c>
      <c r="H288" s="30">
        <f t="shared" si="16"/>
        <v>22.000000000009834</v>
      </c>
      <c r="I288" s="1">
        <v>0.57520833333333332</v>
      </c>
      <c r="J288" s="30">
        <f t="shared" si="17"/>
        <v>9</v>
      </c>
      <c r="K288" s="70">
        <f>SUM($J$5:J288)</f>
        <v>4633</v>
      </c>
      <c r="L288" s="30">
        <f t="shared" si="18"/>
        <v>7.0000000000098339</v>
      </c>
      <c r="M288" s="30">
        <f t="shared" si="19"/>
        <v>1</v>
      </c>
    </row>
    <row r="289" spans="5:13" x14ac:dyDescent="0.25">
      <c r="E289" s="31" t="s">
        <v>439</v>
      </c>
      <c r="F289" s="6">
        <v>0.56928240740740743</v>
      </c>
      <c r="G289" s="6">
        <v>0.5696296296296296</v>
      </c>
      <c r="H289" s="30">
        <f t="shared" si="16"/>
        <v>29.999999999995097</v>
      </c>
      <c r="I289" s="6">
        <v>0.57564814814814813</v>
      </c>
      <c r="J289" s="30">
        <f t="shared" si="17"/>
        <v>9</v>
      </c>
      <c r="K289" s="69">
        <f>SUM($J$5:J289)</f>
        <v>4642</v>
      </c>
      <c r="L289" s="30">
        <f t="shared" si="18"/>
        <v>14.999999999995097</v>
      </c>
      <c r="M289" s="30">
        <f t="shared" si="19"/>
        <v>1</v>
      </c>
    </row>
    <row r="290" spans="5:13" x14ac:dyDescent="0.25">
      <c r="E290" s="31" t="s">
        <v>440</v>
      </c>
      <c r="F290" s="1">
        <v>0.56981481481481489</v>
      </c>
      <c r="G290" s="1">
        <v>0.57011574074074078</v>
      </c>
      <c r="H290" s="30">
        <f t="shared" si="16"/>
        <v>25.999999999997669</v>
      </c>
      <c r="I290" s="1">
        <v>0.58501157407407411</v>
      </c>
      <c r="J290" s="30">
        <f t="shared" si="17"/>
        <v>22</v>
      </c>
      <c r="K290" s="70">
        <f>SUM($J$5:J290)</f>
        <v>4664</v>
      </c>
      <c r="L290" s="30">
        <f t="shared" si="18"/>
        <v>10.999999999997669</v>
      </c>
      <c r="M290" s="30">
        <f t="shared" si="19"/>
        <v>1</v>
      </c>
    </row>
    <row r="291" spans="5:13" x14ac:dyDescent="0.25">
      <c r="E291" s="31" t="s">
        <v>441</v>
      </c>
      <c r="F291" s="6">
        <v>0.57062500000000005</v>
      </c>
      <c r="G291" s="6">
        <v>0.57085648148148149</v>
      </c>
      <c r="H291" s="30">
        <f t="shared" si="16"/>
        <v>19.999999999996732</v>
      </c>
      <c r="I291" s="6">
        <v>0.57740740740740748</v>
      </c>
      <c r="J291" s="30">
        <f t="shared" si="17"/>
        <v>10</v>
      </c>
      <c r="K291" s="69">
        <f>SUM($J$5:J291)</f>
        <v>4674</v>
      </c>
      <c r="L291" s="30">
        <f t="shared" si="18"/>
        <v>4.9999999999967315</v>
      </c>
      <c r="M291" s="30">
        <f t="shared" si="19"/>
        <v>1</v>
      </c>
    </row>
    <row r="292" spans="5:13" x14ac:dyDescent="0.25">
      <c r="E292" s="31" t="s">
        <v>442</v>
      </c>
      <c r="F292" s="1">
        <v>0.57163194444444443</v>
      </c>
      <c r="G292" s="1">
        <v>0.57200231481481478</v>
      </c>
      <c r="H292" s="30">
        <f t="shared" si="16"/>
        <v>31.999999999998607</v>
      </c>
      <c r="I292" s="1">
        <v>0.57976851851851852</v>
      </c>
      <c r="J292" s="30">
        <f t="shared" si="17"/>
        <v>12</v>
      </c>
      <c r="K292" s="70">
        <f>SUM($J$5:J292)</f>
        <v>4686</v>
      </c>
      <c r="L292" s="30">
        <f t="shared" si="18"/>
        <v>16.999999999998607</v>
      </c>
      <c r="M292" s="30">
        <f t="shared" si="19"/>
        <v>1</v>
      </c>
    </row>
    <row r="293" spans="5:13" x14ac:dyDescent="0.25">
      <c r="E293" s="31" t="s">
        <v>443</v>
      </c>
      <c r="F293" s="6">
        <v>0.57221064814814815</v>
      </c>
      <c r="G293" s="6">
        <v>0.57254629629629628</v>
      </c>
      <c r="H293" s="30">
        <f t="shared" si="16"/>
        <v>28.999999999998138</v>
      </c>
      <c r="I293" s="6">
        <v>0.57966435185185183</v>
      </c>
      <c r="J293" s="30">
        <f t="shared" si="17"/>
        <v>11</v>
      </c>
      <c r="K293" s="69">
        <f>SUM($J$5:J293)</f>
        <v>4697</v>
      </c>
      <c r="L293" s="30">
        <f t="shared" si="18"/>
        <v>13.999999999998138</v>
      </c>
      <c r="M293" s="30">
        <f t="shared" si="19"/>
        <v>1</v>
      </c>
    </row>
    <row r="294" spans="5:13" x14ac:dyDescent="0.25">
      <c r="E294" s="31" t="s">
        <v>444</v>
      </c>
      <c r="F294" s="1">
        <v>0.57270833333333326</v>
      </c>
      <c r="G294" s="1">
        <v>0.57337962962962963</v>
      </c>
      <c r="H294" s="30">
        <f t="shared" si="16"/>
        <v>58.000000000005869</v>
      </c>
      <c r="I294" s="1">
        <v>0.5917824074074074</v>
      </c>
      <c r="J294" s="30">
        <f t="shared" si="17"/>
        <v>27</v>
      </c>
      <c r="K294" s="70">
        <f>SUM($J$5:J294)</f>
        <v>4724</v>
      </c>
      <c r="L294" s="30">
        <f t="shared" si="18"/>
        <v>43.000000000005869</v>
      </c>
      <c r="M294" s="30">
        <f t="shared" si="19"/>
        <v>1</v>
      </c>
    </row>
    <row r="295" spans="5:13" x14ac:dyDescent="0.25">
      <c r="E295" s="31" t="s">
        <v>445</v>
      </c>
      <c r="F295" s="6">
        <v>0.57363425925925926</v>
      </c>
      <c r="G295" s="6">
        <v>0.57400462962962961</v>
      </c>
      <c r="H295" s="30">
        <f t="shared" si="16"/>
        <v>31.999999999998607</v>
      </c>
      <c r="I295" s="6">
        <v>0.58614583333333337</v>
      </c>
      <c r="J295" s="30">
        <f t="shared" si="17"/>
        <v>18</v>
      </c>
      <c r="K295" s="69">
        <f>SUM($J$5:J295)</f>
        <v>4742</v>
      </c>
      <c r="L295" s="30">
        <f t="shared" si="18"/>
        <v>16.999999999998607</v>
      </c>
      <c r="M295" s="30">
        <f t="shared" si="19"/>
        <v>1</v>
      </c>
    </row>
    <row r="296" spans="5:13" x14ac:dyDescent="0.25">
      <c r="E296" s="31" t="s">
        <v>446</v>
      </c>
      <c r="F296" s="1">
        <v>0.57437499999999997</v>
      </c>
      <c r="G296" s="1">
        <v>0.5747916666666667</v>
      </c>
      <c r="H296" s="30">
        <f t="shared" si="16"/>
        <v>36.000000000005627</v>
      </c>
      <c r="I296" s="1">
        <v>0.5819212962962963</v>
      </c>
      <c r="J296" s="30">
        <f t="shared" si="17"/>
        <v>11</v>
      </c>
      <c r="K296" s="70">
        <f>SUM($J$5:J296)</f>
        <v>4753</v>
      </c>
      <c r="L296" s="30">
        <f t="shared" si="18"/>
        <v>21.000000000005627</v>
      </c>
      <c r="M296" s="30">
        <f t="shared" si="19"/>
        <v>1</v>
      </c>
    </row>
    <row r="297" spans="5:13" x14ac:dyDescent="0.25">
      <c r="E297" s="31" t="s">
        <v>447</v>
      </c>
      <c r="F297" s="6">
        <v>0.57480324074074074</v>
      </c>
      <c r="G297" s="6">
        <v>0.57510416666666664</v>
      </c>
      <c r="H297" s="30">
        <f t="shared" si="16"/>
        <v>25.999999999997669</v>
      </c>
      <c r="I297" s="6">
        <v>0.60395833333333326</v>
      </c>
      <c r="J297" s="30">
        <f t="shared" si="17"/>
        <v>42</v>
      </c>
      <c r="K297" s="69">
        <f>SUM($J$5:J297)</f>
        <v>4795</v>
      </c>
      <c r="L297" s="30">
        <f t="shared" si="18"/>
        <v>10.999999999997669</v>
      </c>
      <c r="M297" s="30">
        <f t="shared" si="19"/>
        <v>1</v>
      </c>
    </row>
    <row r="298" spans="5:13" x14ac:dyDescent="0.25">
      <c r="E298" s="31" t="s">
        <v>448</v>
      </c>
      <c r="F298" s="1">
        <v>0.57542824074074073</v>
      </c>
      <c r="G298" s="1">
        <v>0.57564814814814813</v>
      </c>
      <c r="H298" s="30">
        <f t="shared" si="16"/>
        <v>18.999999999999773</v>
      </c>
      <c r="I298" s="1">
        <v>0.59158564814814818</v>
      </c>
      <c r="J298" s="30">
        <f t="shared" si="17"/>
        <v>23</v>
      </c>
      <c r="K298" s="70">
        <f>SUM($J$5:J298)</f>
        <v>4818</v>
      </c>
      <c r="L298" s="30">
        <f t="shared" si="18"/>
        <v>3.9999999999997726</v>
      </c>
      <c r="M298" s="30">
        <f t="shared" si="19"/>
        <v>1</v>
      </c>
    </row>
    <row r="299" spans="5:13" x14ac:dyDescent="0.25">
      <c r="E299" s="31" t="s">
        <v>449</v>
      </c>
      <c r="F299" s="6">
        <v>0.57629629629629631</v>
      </c>
      <c r="G299" s="6">
        <v>0.57655092592592594</v>
      </c>
      <c r="H299" s="30">
        <f t="shared" si="16"/>
        <v>22.000000000000242</v>
      </c>
      <c r="I299" s="6">
        <v>0.58203703703703702</v>
      </c>
      <c r="J299" s="30">
        <f t="shared" si="17"/>
        <v>8</v>
      </c>
      <c r="K299" s="69">
        <f>SUM($J$5:J299)</f>
        <v>4826</v>
      </c>
      <c r="L299" s="30">
        <f t="shared" si="18"/>
        <v>7.0000000000002416</v>
      </c>
      <c r="M299" s="30">
        <f t="shared" si="19"/>
        <v>1</v>
      </c>
    </row>
    <row r="300" spans="5:13" x14ac:dyDescent="0.25">
      <c r="E300" s="31" t="s">
        <v>450</v>
      </c>
      <c r="F300" s="1">
        <v>0.57721064814814815</v>
      </c>
      <c r="G300" s="1">
        <v>0.57741898148148152</v>
      </c>
      <c r="H300" s="30">
        <f t="shared" si="16"/>
        <v>18.000000000002814</v>
      </c>
      <c r="I300" s="1">
        <v>0.58304398148148151</v>
      </c>
      <c r="J300" s="30">
        <f t="shared" si="17"/>
        <v>9</v>
      </c>
      <c r="K300" s="70">
        <f>SUM($J$5:J300)</f>
        <v>4835</v>
      </c>
      <c r="L300" s="30">
        <f t="shared" si="18"/>
        <v>3.0000000000028137</v>
      </c>
      <c r="M300" s="30">
        <f t="shared" si="19"/>
        <v>1</v>
      </c>
    </row>
    <row r="301" spans="5:13" x14ac:dyDescent="0.25">
      <c r="E301" s="31" t="s">
        <v>451</v>
      </c>
      <c r="F301" s="6">
        <v>0.57775462962962965</v>
      </c>
      <c r="G301" s="6">
        <v>0.57799768518518524</v>
      </c>
      <c r="H301" s="30">
        <f t="shared" si="16"/>
        <v>21.000000000003283</v>
      </c>
      <c r="I301" s="6">
        <v>0.58030092592592586</v>
      </c>
      <c r="J301" s="30">
        <f t="shared" si="17"/>
        <v>4</v>
      </c>
      <c r="K301" s="69">
        <f>SUM($J$5:J301)</f>
        <v>4839</v>
      </c>
      <c r="L301" s="30">
        <f t="shared" si="18"/>
        <v>6.0000000000032827</v>
      </c>
      <c r="M301" s="30">
        <f t="shared" si="19"/>
        <v>1</v>
      </c>
    </row>
    <row r="302" spans="5:13" x14ac:dyDescent="0.25">
      <c r="E302" s="31" t="s">
        <v>452</v>
      </c>
      <c r="F302" s="1">
        <v>0.57825231481481476</v>
      </c>
      <c r="G302" s="1">
        <v>0.57844907407407409</v>
      </c>
      <c r="H302" s="30">
        <f t="shared" si="16"/>
        <v>17.000000000005855</v>
      </c>
      <c r="I302" s="1">
        <v>0.5794907407407407</v>
      </c>
      <c r="J302" s="30">
        <f t="shared" si="17"/>
        <v>2</v>
      </c>
      <c r="K302" s="70">
        <f>SUM($J$5:J302)</f>
        <v>4841</v>
      </c>
      <c r="L302" s="30">
        <f t="shared" si="18"/>
        <v>2.0000000000058549</v>
      </c>
      <c r="M302" s="30">
        <f t="shared" si="19"/>
        <v>1</v>
      </c>
    </row>
    <row r="303" spans="5:13" x14ac:dyDescent="0.25">
      <c r="E303" s="31" t="s">
        <v>453</v>
      </c>
      <c r="F303" s="6">
        <v>0.57895833333333335</v>
      </c>
      <c r="G303" s="6">
        <v>0.57946759259259262</v>
      </c>
      <c r="H303" s="30">
        <f t="shared" si="16"/>
        <v>44.000000000000483</v>
      </c>
      <c r="I303" s="6">
        <v>0.5845717592592593</v>
      </c>
      <c r="J303" s="30">
        <f t="shared" si="17"/>
        <v>8</v>
      </c>
      <c r="K303" s="69">
        <f>SUM($J$5:J303)</f>
        <v>4849</v>
      </c>
      <c r="L303" s="30">
        <f t="shared" si="18"/>
        <v>29.000000000000483</v>
      </c>
      <c r="M303" s="30">
        <f t="shared" si="19"/>
        <v>1</v>
      </c>
    </row>
    <row r="304" spans="5:13" x14ac:dyDescent="0.25">
      <c r="E304" s="31" t="s">
        <v>454</v>
      </c>
      <c r="F304" s="1">
        <v>0.57936342592592593</v>
      </c>
      <c r="G304" s="1">
        <v>0.57959490740740738</v>
      </c>
      <c r="H304" s="30">
        <f t="shared" si="16"/>
        <v>19.999999999996732</v>
      </c>
      <c r="I304" s="1">
        <v>0.58677083333333335</v>
      </c>
      <c r="J304" s="30">
        <f t="shared" si="17"/>
        <v>11</v>
      </c>
      <c r="K304" s="70">
        <f>SUM($J$5:J304)</f>
        <v>4860</v>
      </c>
      <c r="L304" s="30">
        <f t="shared" si="18"/>
        <v>4.9999999999967315</v>
      </c>
      <c r="M304" s="30">
        <f t="shared" si="19"/>
        <v>1</v>
      </c>
    </row>
    <row r="305" spans="5:13" x14ac:dyDescent="0.25">
      <c r="E305" s="31" t="s">
        <v>455</v>
      </c>
      <c r="F305" s="6">
        <v>0.57999999999999996</v>
      </c>
      <c r="G305" s="6">
        <v>0.58032407407407405</v>
      </c>
      <c r="H305" s="30">
        <f t="shared" si="16"/>
        <v>28.00000000000118</v>
      </c>
      <c r="I305" s="6">
        <v>0.59804398148148141</v>
      </c>
      <c r="J305" s="30">
        <f t="shared" si="17"/>
        <v>26</v>
      </c>
      <c r="K305" s="69">
        <f>SUM($J$5:J305)</f>
        <v>4886</v>
      </c>
      <c r="L305" s="30">
        <f t="shared" si="18"/>
        <v>13.00000000000118</v>
      </c>
      <c r="M305" s="30">
        <f t="shared" si="19"/>
        <v>1</v>
      </c>
    </row>
    <row r="306" spans="5:13" x14ac:dyDescent="0.25">
      <c r="E306" s="31" t="s">
        <v>456</v>
      </c>
      <c r="F306" s="1">
        <v>0.58068287037037036</v>
      </c>
      <c r="G306" s="1">
        <v>0.5809375</v>
      </c>
      <c r="H306" s="30">
        <f t="shared" si="16"/>
        <v>22.000000000000242</v>
      </c>
      <c r="I306" s="1">
        <v>0.58483796296296298</v>
      </c>
      <c r="J306" s="30">
        <f t="shared" si="17"/>
        <v>6</v>
      </c>
      <c r="K306" s="70">
        <f>SUM($J$5:J306)</f>
        <v>4892</v>
      </c>
      <c r="L306" s="30">
        <f t="shared" si="18"/>
        <v>7.0000000000002416</v>
      </c>
      <c r="M306" s="30">
        <f t="shared" si="19"/>
        <v>1</v>
      </c>
    </row>
    <row r="307" spans="5:13" x14ac:dyDescent="0.25">
      <c r="E307" s="31" t="s">
        <v>457</v>
      </c>
      <c r="F307" s="6">
        <v>0.58168981481481474</v>
      </c>
      <c r="G307" s="6">
        <v>0.58173611111111112</v>
      </c>
      <c r="H307" s="30">
        <f t="shared" si="16"/>
        <v>4.0000000000070202</v>
      </c>
      <c r="I307" s="6">
        <v>0.58409722222222216</v>
      </c>
      <c r="J307" s="30">
        <f t="shared" si="17"/>
        <v>4</v>
      </c>
      <c r="K307" s="69">
        <f>SUM($J$5:J307)</f>
        <v>4896</v>
      </c>
      <c r="L307" s="30">
        <f t="shared" si="18"/>
        <v>-10.99999999999298</v>
      </c>
      <c r="M307" s="30">
        <f t="shared" si="19"/>
        <v>0</v>
      </c>
    </row>
    <row r="308" spans="5:13" x14ac:dyDescent="0.25">
      <c r="E308" s="31" t="s">
        <v>458</v>
      </c>
      <c r="F308" s="1">
        <v>0.58326388888888892</v>
      </c>
      <c r="G308" s="1">
        <v>0.58357638888888885</v>
      </c>
      <c r="H308" s="30">
        <f t="shared" si="16"/>
        <v>26.999999999994628</v>
      </c>
      <c r="I308" s="1">
        <v>0.59892361111111114</v>
      </c>
      <c r="J308" s="30">
        <f t="shared" si="17"/>
        <v>23</v>
      </c>
      <c r="K308" s="70">
        <f>SUM($J$5:J308)</f>
        <v>4919</v>
      </c>
      <c r="L308" s="30">
        <f t="shared" si="18"/>
        <v>11.999999999994628</v>
      </c>
      <c r="M308" s="30">
        <f t="shared" si="19"/>
        <v>1</v>
      </c>
    </row>
    <row r="309" spans="5:13" x14ac:dyDescent="0.25">
      <c r="E309" s="31" t="s">
        <v>459</v>
      </c>
      <c r="F309" s="6">
        <v>0.58421296296296299</v>
      </c>
      <c r="G309" s="6">
        <v>0.58422453703703703</v>
      </c>
      <c r="H309" s="30">
        <f t="shared" si="16"/>
        <v>0.99999999999695888</v>
      </c>
      <c r="I309" s="6">
        <v>0.60425925925925927</v>
      </c>
      <c r="J309" s="30">
        <f t="shared" si="17"/>
        <v>29</v>
      </c>
      <c r="K309" s="69">
        <f>SUM($J$5:J309)</f>
        <v>4948</v>
      </c>
      <c r="L309" s="30">
        <f t="shared" si="18"/>
        <v>-14.000000000003041</v>
      </c>
      <c r="M309" s="30">
        <f t="shared" si="19"/>
        <v>0</v>
      </c>
    </row>
    <row r="310" spans="5:13" x14ac:dyDescent="0.25">
      <c r="E310" s="31" t="s">
        <v>460</v>
      </c>
      <c r="F310" s="1">
        <v>0.58527777777777779</v>
      </c>
      <c r="G310" s="1">
        <v>0.58543981481481489</v>
      </c>
      <c r="H310" s="30">
        <f t="shared" si="16"/>
        <v>14.000000000005386</v>
      </c>
      <c r="I310" s="1">
        <v>0.59541666666666659</v>
      </c>
      <c r="J310" s="30">
        <f t="shared" si="17"/>
        <v>15</v>
      </c>
      <c r="K310" s="70">
        <f>SUM($J$5:J310)</f>
        <v>4963</v>
      </c>
      <c r="L310" s="30">
        <f t="shared" si="18"/>
        <v>-0.99999999999461409</v>
      </c>
      <c r="M310" s="30">
        <f t="shared" si="19"/>
        <v>0</v>
      </c>
    </row>
    <row r="311" spans="5:13" x14ac:dyDescent="0.25">
      <c r="E311" s="31" t="s">
        <v>461</v>
      </c>
      <c r="F311" s="6">
        <v>0.58586805555555554</v>
      </c>
      <c r="G311" s="6">
        <v>0.58618055555555559</v>
      </c>
      <c r="H311" s="30">
        <f t="shared" si="16"/>
        <v>27.000000000004221</v>
      </c>
      <c r="I311" s="6">
        <v>0.6150578703703703</v>
      </c>
      <c r="J311" s="30">
        <f t="shared" si="17"/>
        <v>42</v>
      </c>
      <c r="K311" s="69">
        <f>SUM($J$5:J311)</f>
        <v>5005</v>
      </c>
      <c r="L311" s="30">
        <f t="shared" si="18"/>
        <v>12.000000000004221</v>
      </c>
      <c r="M311" s="30">
        <f t="shared" si="19"/>
        <v>1</v>
      </c>
    </row>
    <row r="312" spans="5:13" x14ac:dyDescent="0.25">
      <c r="E312" s="31" t="s">
        <v>462</v>
      </c>
      <c r="F312" s="1">
        <v>0.58649305555555553</v>
      </c>
      <c r="G312" s="1">
        <v>0.58668981481481486</v>
      </c>
      <c r="H312" s="30">
        <f t="shared" si="16"/>
        <v>17.000000000005855</v>
      </c>
      <c r="I312" s="1">
        <v>0.59747685185185184</v>
      </c>
      <c r="J312" s="30">
        <f t="shared" si="17"/>
        <v>16</v>
      </c>
      <c r="K312" s="70">
        <f>SUM($J$5:J312)</f>
        <v>5021</v>
      </c>
      <c r="L312" s="30">
        <f t="shared" si="18"/>
        <v>2.0000000000058549</v>
      </c>
      <c r="M312" s="30">
        <f t="shared" si="19"/>
        <v>1</v>
      </c>
    </row>
    <row r="313" spans="5:13" x14ac:dyDescent="0.25">
      <c r="E313" s="31" t="s">
        <v>463</v>
      </c>
      <c r="F313" s="6">
        <v>0.58737268518518515</v>
      </c>
      <c r="G313" s="6">
        <v>0.58763888888888893</v>
      </c>
      <c r="H313" s="30">
        <f t="shared" si="16"/>
        <v>23.000000000006793</v>
      </c>
      <c r="I313" s="6">
        <v>0.59530092592592598</v>
      </c>
      <c r="J313" s="30">
        <f t="shared" si="17"/>
        <v>12</v>
      </c>
      <c r="K313" s="69">
        <f>SUM($J$5:J313)</f>
        <v>5033</v>
      </c>
      <c r="L313" s="30">
        <f t="shared" si="18"/>
        <v>8.0000000000067928</v>
      </c>
      <c r="M313" s="30">
        <f t="shared" si="19"/>
        <v>1</v>
      </c>
    </row>
    <row r="314" spans="5:13" x14ac:dyDescent="0.25">
      <c r="E314" s="31" t="s">
        <v>464</v>
      </c>
      <c r="F314" s="1">
        <v>0.58821759259259265</v>
      </c>
      <c r="G314" s="1">
        <v>0.58881944444444445</v>
      </c>
      <c r="H314" s="30">
        <f t="shared" si="16"/>
        <v>51.999999999995339</v>
      </c>
      <c r="I314" s="1">
        <v>0.60653935185185182</v>
      </c>
      <c r="J314" s="30">
        <f t="shared" si="17"/>
        <v>26</v>
      </c>
      <c r="K314" s="70">
        <f>SUM($J$5:J314)</f>
        <v>5059</v>
      </c>
      <c r="L314" s="30">
        <f t="shared" si="18"/>
        <v>36.999999999995339</v>
      </c>
      <c r="M314" s="30">
        <f t="shared" si="19"/>
        <v>1</v>
      </c>
    </row>
    <row r="315" spans="5:13" x14ac:dyDescent="0.25">
      <c r="E315" s="31" t="s">
        <v>465</v>
      </c>
      <c r="F315" s="6">
        <v>0.58928240740740734</v>
      </c>
      <c r="G315" s="6">
        <v>0.58951388888888889</v>
      </c>
      <c r="H315" s="30">
        <f t="shared" si="16"/>
        <v>20.000000000006324</v>
      </c>
      <c r="I315" s="6">
        <v>0.593287037037037</v>
      </c>
      <c r="J315" s="30">
        <f t="shared" si="17"/>
        <v>6</v>
      </c>
      <c r="K315" s="69">
        <f>SUM($J$5:J315)</f>
        <v>5065</v>
      </c>
      <c r="L315" s="30">
        <f t="shared" si="18"/>
        <v>5.0000000000063238</v>
      </c>
      <c r="M315" s="30">
        <f t="shared" si="19"/>
        <v>1</v>
      </c>
    </row>
    <row r="316" spans="5:13" x14ac:dyDescent="0.25">
      <c r="E316" s="31" t="s">
        <v>466</v>
      </c>
      <c r="F316" s="1">
        <v>0.59016203703703707</v>
      </c>
      <c r="G316" s="1">
        <v>0.59046296296296297</v>
      </c>
      <c r="H316" s="30">
        <f t="shared" si="16"/>
        <v>25.999999999997669</v>
      </c>
      <c r="I316" s="1">
        <v>0.59112268518518518</v>
      </c>
      <c r="J316" s="30">
        <f t="shared" si="17"/>
        <v>1</v>
      </c>
      <c r="K316" s="70">
        <f>SUM($J$5:J316)</f>
        <v>5066</v>
      </c>
      <c r="L316" s="30">
        <f t="shared" si="18"/>
        <v>10.999999999997669</v>
      </c>
      <c r="M316" s="30">
        <f t="shared" si="19"/>
        <v>1</v>
      </c>
    </row>
    <row r="317" spans="5:13" x14ac:dyDescent="0.25">
      <c r="E317" s="31" t="s">
        <v>467</v>
      </c>
      <c r="F317" s="6">
        <v>0.59077546296296302</v>
      </c>
      <c r="G317" s="6">
        <v>0.59115740740740741</v>
      </c>
      <c r="H317" s="30">
        <f t="shared" si="16"/>
        <v>32.999999999995566</v>
      </c>
      <c r="I317" s="6">
        <v>0.59915509259259259</v>
      </c>
      <c r="J317" s="30">
        <f t="shared" si="17"/>
        <v>12</v>
      </c>
      <c r="K317" s="69">
        <f>SUM($J$5:J317)</f>
        <v>5078</v>
      </c>
      <c r="L317" s="30">
        <f t="shared" si="18"/>
        <v>17.999999999995566</v>
      </c>
      <c r="M317" s="30">
        <f t="shared" si="19"/>
        <v>1</v>
      </c>
    </row>
    <row r="318" spans="5:13" x14ac:dyDescent="0.25">
      <c r="E318" s="31" t="s">
        <v>468</v>
      </c>
      <c r="F318" s="1">
        <v>0.59188657407407408</v>
      </c>
      <c r="G318" s="1">
        <v>0.59201388888888895</v>
      </c>
      <c r="H318" s="30">
        <f t="shared" si="16"/>
        <v>11.000000000004917</v>
      </c>
      <c r="I318" s="1">
        <v>0.60260416666666672</v>
      </c>
      <c r="J318" s="30">
        <f t="shared" si="17"/>
        <v>16</v>
      </c>
      <c r="K318" s="70">
        <f>SUM($J$5:J318)</f>
        <v>5094</v>
      </c>
      <c r="L318" s="30">
        <f t="shared" si="18"/>
        <v>-3.999999999995083</v>
      </c>
      <c r="M318" s="30">
        <f t="shared" si="19"/>
        <v>0</v>
      </c>
    </row>
    <row r="319" spans="5:13" x14ac:dyDescent="0.25">
      <c r="E319" s="31" t="s">
        <v>469</v>
      </c>
      <c r="F319" s="6">
        <v>0.59256944444444448</v>
      </c>
      <c r="G319" s="6">
        <v>0.59281249999999996</v>
      </c>
      <c r="H319" s="30">
        <f t="shared" si="16"/>
        <v>20.99999999999369</v>
      </c>
      <c r="I319" s="6">
        <v>0.60318287037037044</v>
      </c>
      <c r="J319" s="30">
        <f t="shared" si="17"/>
        <v>15</v>
      </c>
      <c r="K319" s="69">
        <f>SUM($J$5:J319)</f>
        <v>5109</v>
      </c>
      <c r="L319" s="30">
        <f t="shared" si="18"/>
        <v>5.9999999999936904</v>
      </c>
      <c r="M319" s="30">
        <f t="shared" si="19"/>
        <v>1</v>
      </c>
    </row>
    <row r="320" spans="5:13" x14ac:dyDescent="0.25">
      <c r="E320" s="31" t="s">
        <v>470</v>
      </c>
      <c r="F320" s="1">
        <v>0.59363425925925928</v>
      </c>
      <c r="G320" s="1">
        <v>0.59370370370370373</v>
      </c>
      <c r="H320" s="30">
        <f t="shared" si="16"/>
        <v>6.0000000000009379</v>
      </c>
      <c r="I320" s="1">
        <v>0.59826388888888882</v>
      </c>
      <c r="J320" s="30">
        <f t="shared" si="17"/>
        <v>7</v>
      </c>
      <c r="K320" s="70">
        <f>SUM($J$5:J320)</f>
        <v>5116</v>
      </c>
      <c r="L320" s="30">
        <f t="shared" si="18"/>
        <v>-8.9999999999990621</v>
      </c>
      <c r="M320" s="30">
        <f t="shared" si="19"/>
        <v>0</v>
      </c>
    </row>
    <row r="321" spans="5:13" x14ac:dyDescent="0.25">
      <c r="E321" s="31" t="s">
        <v>471</v>
      </c>
      <c r="F321" s="6">
        <v>0.59453703703703698</v>
      </c>
      <c r="G321" s="6">
        <v>0.59476851851851853</v>
      </c>
      <c r="H321" s="30">
        <f t="shared" si="16"/>
        <v>20.000000000006324</v>
      </c>
      <c r="I321" s="6">
        <v>0.61541666666666661</v>
      </c>
      <c r="J321" s="30">
        <f t="shared" si="17"/>
        <v>30</v>
      </c>
      <c r="K321" s="69">
        <f>SUM($J$5:J321)</f>
        <v>5146</v>
      </c>
      <c r="L321" s="30">
        <f t="shared" si="18"/>
        <v>5.0000000000063238</v>
      </c>
      <c r="M321" s="30">
        <f t="shared" si="19"/>
        <v>1</v>
      </c>
    </row>
    <row r="322" spans="5:13" x14ac:dyDescent="0.25">
      <c r="E322" s="31" t="s">
        <v>472</v>
      </c>
      <c r="F322" s="1">
        <v>0.59553240740740743</v>
      </c>
      <c r="G322" s="1">
        <v>0.59585648148148151</v>
      </c>
      <c r="H322" s="30">
        <f t="shared" si="16"/>
        <v>28.00000000000118</v>
      </c>
      <c r="I322" s="1">
        <v>0.6068634259259259</v>
      </c>
      <c r="J322" s="30">
        <f t="shared" si="17"/>
        <v>16</v>
      </c>
      <c r="K322" s="70">
        <f>SUM($J$5:J322)</f>
        <v>5162</v>
      </c>
      <c r="L322" s="30">
        <f t="shared" si="18"/>
        <v>13.00000000000118</v>
      </c>
      <c r="M322" s="30">
        <f t="shared" si="19"/>
        <v>1</v>
      </c>
    </row>
    <row r="323" spans="5:13" x14ac:dyDescent="0.25">
      <c r="E323" s="31" t="s">
        <v>473</v>
      </c>
      <c r="F323" s="6">
        <v>0.59607638888888892</v>
      </c>
      <c r="G323" s="6">
        <v>0.59629629629629632</v>
      </c>
      <c r="H323" s="30">
        <f t="shared" si="16"/>
        <v>18.999999999999773</v>
      </c>
      <c r="I323" s="6">
        <v>0.60865740740740748</v>
      </c>
      <c r="J323" s="30">
        <f t="shared" si="17"/>
        <v>18</v>
      </c>
      <c r="K323" s="69">
        <f>SUM($J$5:J323)</f>
        <v>5180</v>
      </c>
      <c r="L323" s="30">
        <f t="shared" si="18"/>
        <v>3.9999999999997726</v>
      </c>
      <c r="M323" s="30">
        <f t="shared" si="19"/>
        <v>1</v>
      </c>
    </row>
    <row r="324" spans="5:13" x14ac:dyDescent="0.25">
      <c r="E324" s="31" t="s">
        <v>474</v>
      </c>
      <c r="F324" s="1">
        <v>0.59653935185185192</v>
      </c>
      <c r="G324" s="1">
        <v>0.59684027777777782</v>
      </c>
      <c r="H324" s="30">
        <f t="shared" si="16"/>
        <v>25.999999999997669</v>
      </c>
      <c r="I324" s="1">
        <v>0.61396990740740742</v>
      </c>
      <c r="J324" s="30">
        <f t="shared" si="17"/>
        <v>25</v>
      </c>
      <c r="K324" s="70">
        <f>SUM($J$5:J324)</f>
        <v>5205</v>
      </c>
      <c r="L324" s="30">
        <f t="shared" si="18"/>
        <v>10.999999999997669</v>
      </c>
      <c r="M324" s="30">
        <f t="shared" si="19"/>
        <v>1</v>
      </c>
    </row>
    <row r="325" spans="5:13" x14ac:dyDescent="0.25">
      <c r="E325" s="31" t="s">
        <v>475</v>
      </c>
      <c r="F325" s="6">
        <v>0.59703703703703703</v>
      </c>
      <c r="G325" s="6">
        <v>0.59732638888888889</v>
      </c>
      <c r="H325" s="30">
        <f t="shared" si="16"/>
        <v>25.000000000000711</v>
      </c>
      <c r="I325" s="6">
        <v>0.60133101851851845</v>
      </c>
      <c r="J325" s="30">
        <f t="shared" si="17"/>
        <v>6</v>
      </c>
      <c r="K325" s="69">
        <f>SUM($J$5:J325)</f>
        <v>5211</v>
      </c>
      <c r="L325" s="30">
        <f t="shared" si="18"/>
        <v>10.000000000000711</v>
      </c>
      <c r="M325" s="30">
        <f t="shared" si="19"/>
        <v>1</v>
      </c>
    </row>
    <row r="326" spans="5:13" x14ac:dyDescent="0.25">
      <c r="E326" s="31" t="s">
        <v>476</v>
      </c>
      <c r="F326" s="1">
        <v>0.5979282407407408</v>
      </c>
      <c r="G326" s="1">
        <v>0.59825231481481478</v>
      </c>
      <c r="H326" s="30">
        <f t="shared" ref="H326:H389" si="20">(G326-F326)*24*60*60</f>
        <v>27.999999999991587</v>
      </c>
      <c r="I326" s="1">
        <v>0.60803240740740738</v>
      </c>
      <c r="J326" s="30">
        <f t="shared" ref="J326:J389" si="21">ROUNDUP((I326-G326)*24*60,0)</f>
        <v>15</v>
      </c>
      <c r="K326" s="70">
        <f>SUM($J$5:J326)</f>
        <v>5226</v>
      </c>
      <c r="L326" s="30">
        <f t="shared" ref="L326:L389" si="22">H326-$B$28</f>
        <v>12.999999999991587</v>
      </c>
      <c r="M326" s="30">
        <f t="shared" ref="M326:M389" si="23">IF(L326&gt;0,1,0)</f>
        <v>1</v>
      </c>
    </row>
    <row r="327" spans="5:13" x14ac:dyDescent="0.25">
      <c r="E327" s="31" t="s">
        <v>477</v>
      </c>
      <c r="F327" s="6">
        <v>0.59901620370370368</v>
      </c>
      <c r="G327" s="6">
        <v>0.5993518518518518</v>
      </c>
      <c r="H327" s="30">
        <f t="shared" si="20"/>
        <v>28.999999999998138</v>
      </c>
      <c r="I327" s="6">
        <v>0.61604166666666671</v>
      </c>
      <c r="J327" s="30">
        <f t="shared" si="21"/>
        <v>25</v>
      </c>
      <c r="K327" s="69">
        <f>SUM($J$5:J327)</f>
        <v>5251</v>
      </c>
      <c r="L327" s="30">
        <f t="shared" si="22"/>
        <v>13.999999999998138</v>
      </c>
      <c r="M327" s="30">
        <f t="shared" si="23"/>
        <v>1</v>
      </c>
    </row>
    <row r="328" spans="5:13" x14ac:dyDescent="0.25">
      <c r="E328" s="31" t="s">
        <v>478</v>
      </c>
      <c r="F328" s="1">
        <v>0.60005787037037039</v>
      </c>
      <c r="G328" s="1">
        <v>0.60028935185185184</v>
      </c>
      <c r="H328" s="30">
        <f t="shared" si="20"/>
        <v>19.999999999996732</v>
      </c>
      <c r="I328" s="1">
        <v>0.61284722222222221</v>
      </c>
      <c r="J328" s="30">
        <f t="shared" si="21"/>
        <v>19</v>
      </c>
      <c r="K328" s="70">
        <f>SUM($J$5:J328)</f>
        <v>5270</v>
      </c>
      <c r="L328" s="30">
        <f t="shared" si="22"/>
        <v>4.9999999999967315</v>
      </c>
      <c r="M328" s="30">
        <f t="shared" si="23"/>
        <v>1</v>
      </c>
    </row>
    <row r="329" spans="5:13" x14ac:dyDescent="0.25">
      <c r="E329" s="31" t="s">
        <v>479</v>
      </c>
      <c r="F329" s="6">
        <v>0.60143518518518524</v>
      </c>
      <c r="G329" s="6">
        <v>0.60306712962962961</v>
      </c>
      <c r="H329" s="30">
        <f t="shared" si="20"/>
        <v>140.99999999999326</v>
      </c>
      <c r="I329" s="6">
        <v>0.62375000000000003</v>
      </c>
      <c r="J329" s="30">
        <f t="shared" si="21"/>
        <v>30</v>
      </c>
      <c r="K329" s="69">
        <f>SUM($J$5:J329)</f>
        <v>5300</v>
      </c>
      <c r="L329" s="30">
        <f t="shared" si="22"/>
        <v>125.99999999999326</v>
      </c>
      <c r="M329" s="30">
        <f t="shared" si="23"/>
        <v>1</v>
      </c>
    </row>
    <row r="330" spans="5:13" x14ac:dyDescent="0.25">
      <c r="E330" s="31" t="s">
        <v>480</v>
      </c>
      <c r="F330" s="1">
        <v>0.60162037037037031</v>
      </c>
      <c r="G330" s="1">
        <v>0.60189814814814813</v>
      </c>
      <c r="H330" s="30">
        <f t="shared" si="20"/>
        <v>24.000000000003752</v>
      </c>
      <c r="I330" s="1">
        <v>0.60612268518518519</v>
      </c>
      <c r="J330" s="30">
        <f t="shared" si="21"/>
        <v>7</v>
      </c>
      <c r="K330" s="70">
        <f>SUM($J$5:J330)</f>
        <v>5307</v>
      </c>
      <c r="L330" s="30">
        <f t="shared" si="22"/>
        <v>9.0000000000037517</v>
      </c>
      <c r="M330" s="30">
        <f t="shared" si="23"/>
        <v>1</v>
      </c>
    </row>
    <row r="331" spans="5:13" x14ac:dyDescent="0.25">
      <c r="E331" s="31" t="s">
        <v>481</v>
      </c>
      <c r="F331" s="6">
        <v>0.60258101851851853</v>
      </c>
      <c r="G331" s="6">
        <v>0.60266203703703702</v>
      </c>
      <c r="H331" s="30">
        <f t="shared" si="20"/>
        <v>6.9999999999978968</v>
      </c>
      <c r="I331" s="6">
        <v>0.60479166666666673</v>
      </c>
      <c r="J331" s="30">
        <f t="shared" si="21"/>
        <v>4</v>
      </c>
      <c r="K331" s="69">
        <f>SUM($J$5:J331)</f>
        <v>5311</v>
      </c>
      <c r="L331" s="30">
        <f t="shared" si="22"/>
        <v>-8.0000000000021032</v>
      </c>
      <c r="M331" s="30">
        <f t="shared" si="23"/>
        <v>0</v>
      </c>
    </row>
    <row r="332" spans="5:13" x14ac:dyDescent="0.25">
      <c r="E332" s="31" t="s">
        <v>482</v>
      </c>
      <c r="F332" s="1">
        <v>0.60318287037037044</v>
      </c>
      <c r="G332" s="1">
        <v>0.60355324074074079</v>
      </c>
      <c r="H332" s="30">
        <f t="shared" si="20"/>
        <v>31.999999999998607</v>
      </c>
      <c r="I332" s="1">
        <v>0.6255208333333333</v>
      </c>
      <c r="J332" s="30">
        <f t="shared" si="21"/>
        <v>32</v>
      </c>
      <c r="K332" s="70">
        <f>SUM($J$5:J332)</f>
        <v>5343</v>
      </c>
      <c r="L332" s="30">
        <f t="shared" si="22"/>
        <v>16.999999999998607</v>
      </c>
      <c r="M332" s="30">
        <f t="shared" si="23"/>
        <v>1</v>
      </c>
    </row>
    <row r="333" spans="5:13" x14ac:dyDescent="0.25">
      <c r="E333" s="31" t="s">
        <v>483</v>
      </c>
      <c r="F333" s="6">
        <v>0.60406250000000006</v>
      </c>
      <c r="G333" s="6">
        <v>0.60417824074074067</v>
      </c>
      <c r="H333" s="30">
        <f t="shared" si="20"/>
        <v>9.9999999999887734</v>
      </c>
      <c r="I333" s="6">
        <v>0.60714120370370372</v>
      </c>
      <c r="J333" s="30">
        <f t="shared" si="21"/>
        <v>5</v>
      </c>
      <c r="K333" s="69">
        <f>SUM($J$5:J333)</f>
        <v>5348</v>
      </c>
      <c r="L333" s="30">
        <f t="shared" si="22"/>
        <v>-5.0000000000112266</v>
      </c>
      <c r="M333" s="30">
        <f t="shared" si="23"/>
        <v>0</v>
      </c>
    </row>
    <row r="334" spans="5:13" x14ac:dyDescent="0.25">
      <c r="E334" s="31" t="s">
        <v>484</v>
      </c>
      <c r="F334" s="1">
        <v>0.60539351851851853</v>
      </c>
      <c r="G334" s="1">
        <v>0.60571759259259261</v>
      </c>
      <c r="H334" s="30">
        <f t="shared" si="20"/>
        <v>28.00000000000118</v>
      </c>
      <c r="I334" s="1">
        <v>0.60918981481481482</v>
      </c>
      <c r="J334" s="30">
        <f t="shared" si="21"/>
        <v>5</v>
      </c>
      <c r="K334" s="70">
        <f>SUM($J$5:J334)</f>
        <v>5353</v>
      </c>
      <c r="L334" s="30">
        <f t="shared" si="22"/>
        <v>13.00000000000118</v>
      </c>
      <c r="M334" s="30">
        <f t="shared" si="23"/>
        <v>1</v>
      </c>
    </row>
    <row r="335" spans="5:13" x14ac:dyDescent="0.25">
      <c r="E335" s="31" t="s">
        <v>485</v>
      </c>
      <c r="F335" s="6">
        <v>0.60644675925925928</v>
      </c>
      <c r="G335" s="6">
        <v>0.60672453703703699</v>
      </c>
      <c r="H335" s="30">
        <f t="shared" si="20"/>
        <v>23.999999999994159</v>
      </c>
      <c r="I335" s="6">
        <v>0.62814814814814812</v>
      </c>
      <c r="J335" s="30">
        <f t="shared" si="21"/>
        <v>31</v>
      </c>
      <c r="K335" s="69">
        <f>SUM($J$5:J335)</f>
        <v>5384</v>
      </c>
      <c r="L335" s="30">
        <f t="shared" si="22"/>
        <v>8.9999999999941593</v>
      </c>
      <c r="M335" s="30">
        <f t="shared" si="23"/>
        <v>1</v>
      </c>
    </row>
    <row r="336" spans="5:13" x14ac:dyDescent="0.25">
      <c r="E336" s="31" t="s">
        <v>486</v>
      </c>
      <c r="F336" s="1">
        <v>0.60741898148148155</v>
      </c>
      <c r="G336" s="1">
        <v>0.60766203703703703</v>
      </c>
      <c r="H336" s="30">
        <f t="shared" si="20"/>
        <v>20.99999999999369</v>
      </c>
      <c r="I336" s="1">
        <v>0.61114583333333339</v>
      </c>
      <c r="J336" s="30">
        <f t="shared" si="21"/>
        <v>6</v>
      </c>
      <c r="K336" s="70">
        <f>SUM($J$5:J336)</f>
        <v>5390</v>
      </c>
      <c r="L336" s="30">
        <f t="shared" si="22"/>
        <v>5.9999999999936904</v>
      </c>
      <c r="M336" s="30">
        <f t="shared" si="23"/>
        <v>1</v>
      </c>
    </row>
    <row r="337" spans="5:13" x14ac:dyDescent="0.25">
      <c r="E337" s="31" t="s">
        <v>487</v>
      </c>
      <c r="F337" s="6">
        <v>0.60774305555555552</v>
      </c>
      <c r="G337" s="6">
        <v>0.60810185185185184</v>
      </c>
      <c r="H337" s="30">
        <f t="shared" si="20"/>
        <v>31.000000000001648</v>
      </c>
      <c r="I337" s="6">
        <v>0.61298611111111112</v>
      </c>
      <c r="J337" s="30">
        <f t="shared" si="21"/>
        <v>8</v>
      </c>
      <c r="K337" s="69">
        <f>SUM($J$5:J337)</f>
        <v>5398</v>
      </c>
      <c r="L337" s="30">
        <f t="shared" si="22"/>
        <v>16.000000000001648</v>
      </c>
      <c r="M337" s="30">
        <f t="shared" si="23"/>
        <v>1</v>
      </c>
    </row>
    <row r="338" spans="5:13" x14ac:dyDescent="0.25">
      <c r="E338" s="31" t="s">
        <v>488</v>
      </c>
      <c r="F338" s="1">
        <v>0.60835648148148147</v>
      </c>
      <c r="G338" s="1">
        <v>0.60847222222222219</v>
      </c>
      <c r="H338" s="30">
        <f t="shared" si="20"/>
        <v>9.9999999999983658</v>
      </c>
      <c r="I338" s="1">
        <v>0.61822916666666672</v>
      </c>
      <c r="J338" s="30">
        <f t="shared" si="21"/>
        <v>15</v>
      </c>
      <c r="K338" s="70">
        <f>SUM($J$5:J338)</f>
        <v>5413</v>
      </c>
      <c r="L338" s="30">
        <f t="shared" si="22"/>
        <v>-5.0000000000016342</v>
      </c>
      <c r="M338" s="30">
        <f t="shared" si="23"/>
        <v>0</v>
      </c>
    </row>
    <row r="339" spans="5:13" x14ac:dyDescent="0.25">
      <c r="E339" s="31" t="s">
        <v>489</v>
      </c>
      <c r="F339" s="6">
        <v>0.60910879629629633</v>
      </c>
      <c r="G339" s="6">
        <v>0.60935185185185181</v>
      </c>
      <c r="H339" s="30">
        <f t="shared" si="20"/>
        <v>20.99999999999369</v>
      </c>
      <c r="I339" s="6">
        <v>0.61342592592592593</v>
      </c>
      <c r="J339" s="30">
        <f t="shared" si="21"/>
        <v>6</v>
      </c>
      <c r="K339" s="69">
        <f>SUM($J$5:J339)</f>
        <v>5419</v>
      </c>
      <c r="L339" s="30">
        <f t="shared" si="22"/>
        <v>5.9999999999936904</v>
      </c>
      <c r="M339" s="30">
        <f t="shared" si="23"/>
        <v>1</v>
      </c>
    </row>
    <row r="340" spans="5:13" x14ac:dyDescent="0.25">
      <c r="E340" s="31" t="s">
        <v>490</v>
      </c>
      <c r="F340" s="1">
        <v>0.61012731481481486</v>
      </c>
      <c r="G340" s="1">
        <v>0.6104398148148148</v>
      </c>
      <c r="H340" s="30">
        <f t="shared" si="20"/>
        <v>26.999999999994628</v>
      </c>
      <c r="I340" s="1">
        <v>0.61731481481481476</v>
      </c>
      <c r="J340" s="30">
        <f t="shared" si="21"/>
        <v>10</v>
      </c>
      <c r="K340" s="70">
        <f>SUM($J$5:J340)</f>
        <v>5429</v>
      </c>
      <c r="L340" s="30">
        <f t="shared" si="22"/>
        <v>11.999999999994628</v>
      </c>
      <c r="M340" s="30">
        <f t="shared" si="23"/>
        <v>1</v>
      </c>
    </row>
    <row r="341" spans="5:13" x14ac:dyDescent="0.25">
      <c r="E341" s="31" t="s">
        <v>491</v>
      </c>
      <c r="F341" s="6">
        <v>0.61064814814814816</v>
      </c>
      <c r="G341" s="6">
        <v>0.61083333333333334</v>
      </c>
      <c r="H341" s="30">
        <f t="shared" si="20"/>
        <v>15.999999999999304</v>
      </c>
      <c r="I341" s="6">
        <v>0.61553240740740744</v>
      </c>
      <c r="J341" s="30">
        <f t="shared" si="21"/>
        <v>7</v>
      </c>
      <c r="K341" s="69">
        <f>SUM($J$5:J341)</f>
        <v>5436</v>
      </c>
      <c r="L341" s="30">
        <f t="shared" si="22"/>
        <v>0.99999999999930367</v>
      </c>
      <c r="M341" s="30">
        <f t="shared" si="23"/>
        <v>1</v>
      </c>
    </row>
    <row r="342" spans="5:13" x14ac:dyDescent="0.25">
      <c r="E342" s="31" t="s">
        <v>492</v>
      </c>
      <c r="F342" s="1">
        <v>0.61093750000000002</v>
      </c>
      <c r="G342" s="1">
        <v>0.61130787037037038</v>
      </c>
      <c r="H342" s="30">
        <f t="shared" si="20"/>
        <v>31.999999999998607</v>
      </c>
      <c r="I342" s="1">
        <v>0.62829861111111118</v>
      </c>
      <c r="J342" s="30">
        <f t="shared" si="21"/>
        <v>25</v>
      </c>
      <c r="K342" s="70">
        <f>SUM($J$5:J342)</f>
        <v>5461</v>
      </c>
      <c r="L342" s="30">
        <f t="shared" si="22"/>
        <v>16.999999999998607</v>
      </c>
      <c r="M342" s="30">
        <f t="shared" si="23"/>
        <v>1</v>
      </c>
    </row>
    <row r="343" spans="5:13" x14ac:dyDescent="0.25">
      <c r="E343" s="31" t="s">
        <v>493</v>
      </c>
      <c r="F343" s="6">
        <v>0.61165509259259265</v>
      </c>
      <c r="G343" s="6">
        <v>0.61197916666666663</v>
      </c>
      <c r="H343" s="30">
        <f t="shared" si="20"/>
        <v>27.999999999991587</v>
      </c>
      <c r="I343" s="6">
        <v>0.62145833333333333</v>
      </c>
      <c r="J343" s="30">
        <f t="shared" si="21"/>
        <v>14</v>
      </c>
      <c r="K343" s="69">
        <f>SUM($J$5:J343)</f>
        <v>5475</v>
      </c>
      <c r="L343" s="30">
        <f t="shared" si="22"/>
        <v>12.999999999991587</v>
      </c>
      <c r="M343" s="30">
        <f t="shared" si="23"/>
        <v>1</v>
      </c>
    </row>
    <row r="344" spans="5:13" x14ac:dyDescent="0.25">
      <c r="E344" s="31" t="s">
        <v>494</v>
      </c>
      <c r="F344" s="1">
        <v>0.61177083333333326</v>
      </c>
      <c r="G344" s="1">
        <v>0.6121064814814815</v>
      </c>
      <c r="H344" s="30">
        <f t="shared" si="20"/>
        <v>29.000000000007731</v>
      </c>
      <c r="I344" s="1">
        <v>0.62394675925925924</v>
      </c>
      <c r="J344" s="30">
        <f t="shared" si="21"/>
        <v>18</v>
      </c>
      <c r="K344" s="70">
        <f>SUM($J$5:J344)</f>
        <v>5493</v>
      </c>
      <c r="L344" s="30">
        <f t="shared" si="22"/>
        <v>14.000000000007731</v>
      </c>
      <c r="M344" s="30">
        <f t="shared" si="23"/>
        <v>1</v>
      </c>
    </row>
    <row r="345" spans="5:13" x14ac:dyDescent="0.25">
      <c r="E345" s="31" t="s">
        <v>495</v>
      </c>
      <c r="F345" s="6">
        <v>0.61281249999999998</v>
      </c>
      <c r="G345" s="6">
        <v>0.61311342592592599</v>
      </c>
      <c r="H345" s="30">
        <f t="shared" si="20"/>
        <v>26.000000000007262</v>
      </c>
      <c r="I345" s="6">
        <v>0.6147569444444444</v>
      </c>
      <c r="J345" s="30">
        <f t="shared" si="21"/>
        <v>3</v>
      </c>
      <c r="K345" s="69">
        <f>SUM($J$5:J345)</f>
        <v>5496</v>
      </c>
      <c r="L345" s="30">
        <f t="shared" si="22"/>
        <v>11.000000000007262</v>
      </c>
      <c r="M345" s="30">
        <f t="shared" si="23"/>
        <v>1</v>
      </c>
    </row>
    <row r="346" spans="5:13" x14ac:dyDescent="0.25">
      <c r="E346" s="31" t="s">
        <v>496</v>
      </c>
      <c r="F346" s="1">
        <v>0.61334490740740744</v>
      </c>
      <c r="G346" s="1">
        <v>0.6136342592592593</v>
      </c>
      <c r="H346" s="30">
        <f t="shared" si="20"/>
        <v>25.000000000000711</v>
      </c>
      <c r="I346" s="1">
        <v>0.64178240740740744</v>
      </c>
      <c r="J346" s="30">
        <f t="shared" si="21"/>
        <v>41</v>
      </c>
      <c r="K346" s="70">
        <f>SUM($J$5:J346)</f>
        <v>5537</v>
      </c>
      <c r="L346" s="30">
        <f t="shared" si="22"/>
        <v>10.000000000000711</v>
      </c>
      <c r="M346" s="30">
        <f t="shared" si="23"/>
        <v>1</v>
      </c>
    </row>
    <row r="347" spans="5:13" x14ac:dyDescent="0.25">
      <c r="E347" s="31" t="s">
        <v>497</v>
      </c>
      <c r="F347" s="6">
        <v>0.61409722222222218</v>
      </c>
      <c r="G347" s="6">
        <v>0.61454861111111114</v>
      </c>
      <c r="H347" s="30">
        <f t="shared" si="20"/>
        <v>39.000000000006096</v>
      </c>
      <c r="I347" s="6">
        <v>0.61807870370370377</v>
      </c>
      <c r="J347" s="30">
        <f t="shared" si="21"/>
        <v>6</v>
      </c>
      <c r="K347" s="69">
        <f>SUM($J$5:J347)</f>
        <v>5543</v>
      </c>
      <c r="L347" s="30">
        <f t="shared" si="22"/>
        <v>24.000000000006096</v>
      </c>
      <c r="M347" s="30">
        <f t="shared" si="23"/>
        <v>1</v>
      </c>
    </row>
    <row r="348" spans="5:13" x14ac:dyDescent="0.25">
      <c r="E348" s="31" t="s">
        <v>498</v>
      </c>
      <c r="F348" s="1">
        <v>0.61460648148148145</v>
      </c>
      <c r="G348" s="1">
        <v>0.61570601851851847</v>
      </c>
      <c r="H348" s="30">
        <f t="shared" si="20"/>
        <v>94.999999999998863</v>
      </c>
      <c r="I348" s="1">
        <v>0.6307638888888889</v>
      </c>
      <c r="J348" s="30">
        <f t="shared" si="21"/>
        <v>22</v>
      </c>
      <c r="K348" s="70">
        <f>SUM($J$5:J348)</f>
        <v>5565</v>
      </c>
      <c r="L348" s="30">
        <f t="shared" si="22"/>
        <v>79.999999999998863</v>
      </c>
      <c r="M348" s="30">
        <f t="shared" si="23"/>
        <v>1</v>
      </c>
    </row>
    <row r="349" spans="5:13" x14ac:dyDescent="0.25">
      <c r="E349" s="31" t="s">
        <v>499</v>
      </c>
      <c r="F349" s="6">
        <v>0.61605324074074075</v>
      </c>
      <c r="G349" s="6">
        <v>0.61630787037037038</v>
      </c>
      <c r="H349" s="30">
        <f t="shared" si="20"/>
        <v>22.000000000000242</v>
      </c>
      <c r="I349" s="6">
        <v>0.63181712962962966</v>
      </c>
      <c r="J349" s="30">
        <f t="shared" si="21"/>
        <v>23</v>
      </c>
      <c r="K349" s="69">
        <f>SUM($J$5:J349)</f>
        <v>5588</v>
      </c>
      <c r="L349" s="30">
        <f t="shared" si="22"/>
        <v>7.0000000000002416</v>
      </c>
      <c r="M349" s="30">
        <f t="shared" si="23"/>
        <v>1</v>
      </c>
    </row>
    <row r="350" spans="5:13" x14ac:dyDescent="0.25">
      <c r="E350" s="31" t="s">
        <v>500</v>
      </c>
      <c r="F350" s="1">
        <v>0.61682870370370368</v>
      </c>
      <c r="G350" s="1">
        <v>0.61709490740740736</v>
      </c>
      <c r="H350" s="30">
        <f t="shared" si="20"/>
        <v>22.9999999999972</v>
      </c>
      <c r="I350" s="1">
        <v>0.6673958333333333</v>
      </c>
      <c r="J350" s="30">
        <f t="shared" si="21"/>
        <v>73</v>
      </c>
      <c r="K350" s="70">
        <f>SUM($J$5:J350)</f>
        <v>5661</v>
      </c>
      <c r="L350" s="30">
        <f t="shared" si="22"/>
        <v>7.9999999999972005</v>
      </c>
      <c r="M350" s="30">
        <f t="shared" si="23"/>
        <v>1</v>
      </c>
    </row>
    <row r="351" spans="5:13" x14ac:dyDescent="0.25">
      <c r="E351" s="31" t="s">
        <v>501</v>
      </c>
      <c r="F351" s="6">
        <v>0.61743055555555559</v>
      </c>
      <c r="G351" s="6">
        <v>0.61776620370370372</v>
      </c>
      <c r="H351" s="30">
        <f t="shared" si="20"/>
        <v>28.999999999998138</v>
      </c>
      <c r="I351" s="6">
        <v>0.62283564814814818</v>
      </c>
      <c r="J351" s="30">
        <f t="shared" si="21"/>
        <v>8</v>
      </c>
      <c r="K351" s="69">
        <f>SUM($J$5:J351)</f>
        <v>5669</v>
      </c>
      <c r="L351" s="30">
        <f t="shared" si="22"/>
        <v>13.999999999998138</v>
      </c>
      <c r="M351" s="30">
        <f t="shared" si="23"/>
        <v>1</v>
      </c>
    </row>
    <row r="352" spans="5:13" x14ac:dyDescent="0.25">
      <c r="E352" s="31" t="s">
        <v>502</v>
      </c>
      <c r="F352" s="1">
        <v>0.61843749999999997</v>
      </c>
      <c r="G352" s="1">
        <v>0.61880787037037044</v>
      </c>
      <c r="H352" s="30">
        <f t="shared" si="20"/>
        <v>32.0000000000082</v>
      </c>
      <c r="I352" s="1">
        <v>0.62543981481481481</v>
      </c>
      <c r="J352" s="30">
        <f t="shared" si="21"/>
        <v>10</v>
      </c>
      <c r="K352" s="70">
        <f>SUM($J$5:J352)</f>
        <v>5679</v>
      </c>
      <c r="L352" s="30">
        <f t="shared" si="22"/>
        <v>17.0000000000082</v>
      </c>
      <c r="M352" s="30">
        <f t="shared" si="23"/>
        <v>1</v>
      </c>
    </row>
    <row r="353" spans="5:13" x14ac:dyDescent="0.25">
      <c r="E353" s="31" t="s">
        <v>503</v>
      </c>
      <c r="F353" s="6">
        <v>0.61972222222222217</v>
      </c>
      <c r="G353" s="6">
        <v>0.61994212962962958</v>
      </c>
      <c r="H353" s="30">
        <f t="shared" si="20"/>
        <v>18.999999999999773</v>
      </c>
      <c r="I353" s="6">
        <v>0.64140046296296294</v>
      </c>
      <c r="J353" s="30">
        <f t="shared" si="21"/>
        <v>31</v>
      </c>
      <c r="K353" s="69">
        <f>SUM($J$5:J353)</f>
        <v>5710</v>
      </c>
      <c r="L353" s="30">
        <f t="shared" si="22"/>
        <v>3.9999999999997726</v>
      </c>
      <c r="M353" s="30">
        <f t="shared" si="23"/>
        <v>1</v>
      </c>
    </row>
    <row r="354" spans="5:13" x14ac:dyDescent="0.25">
      <c r="E354" s="31" t="s">
        <v>504</v>
      </c>
      <c r="F354" s="1">
        <v>0.6209837962962963</v>
      </c>
      <c r="G354" s="1">
        <v>0.62119212962962966</v>
      </c>
      <c r="H354" s="30">
        <f t="shared" si="20"/>
        <v>18.000000000002814</v>
      </c>
      <c r="I354" s="1">
        <v>0.62799768518518517</v>
      </c>
      <c r="J354" s="30">
        <f t="shared" si="21"/>
        <v>10</v>
      </c>
      <c r="K354" s="70">
        <f>SUM($J$5:J354)</f>
        <v>5720</v>
      </c>
      <c r="L354" s="30">
        <f t="shared" si="22"/>
        <v>3.0000000000028137</v>
      </c>
      <c r="M354" s="30">
        <f t="shared" si="23"/>
        <v>1</v>
      </c>
    </row>
    <row r="355" spans="5:13" x14ac:dyDescent="0.25">
      <c r="E355" s="31" t="s">
        <v>505</v>
      </c>
      <c r="F355" s="6">
        <v>0.62181712962962965</v>
      </c>
      <c r="G355" s="6">
        <v>0.62190972222222218</v>
      </c>
      <c r="H355" s="30">
        <f t="shared" si="20"/>
        <v>7.9999999999948557</v>
      </c>
      <c r="I355" s="6">
        <v>0.62939814814814821</v>
      </c>
      <c r="J355" s="30">
        <f t="shared" si="21"/>
        <v>11</v>
      </c>
      <c r="K355" s="69">
        <f>SUM($J$5:J355)</f>
        <v>5731</v>
      </c>
      <c r="L355" s="30">
        <f t="shared" si="22"/>
        <v>-7.0000000000051443</v>
      </c>
      <c r="M355" s="30">
        <f t="shared" si="23"/>
        <v>0</v>
      </c>
    </row>
    <row r="356" spans="5:13" x14ac:dyDescent="0.25">
      <c r="E356" s="31" t="s">
        <v>506</v>
      </c>
      <c r="F356" s="1">
        <v>0.6224884259259259</v>
      </c>
      <c r="G356" s="1">
        <v>0.62274305555555554</v>
      </c>
      <c r="H356" s="30">
        <f t="shared" si="20"/>
        <v>22.000000000000242</v>
      </c>
      <c r="I356" s="1">
        <v>0.63167824074074075</v>
      </c>
      <c r="J356" s="30">
        <f t="shared" si="21"/>
        <v>13</v>
      </c>
      <c r="K356" s="70">
        <f>SUM($J$5:J356)</f>
        <v>5744</v>
      </c>
      <c r="L356" s="30">
        <f t="shared" si="22"/>
        <v>7.0000000000002416</v>
      </c>
      <c r="M356" s="30">
        <f t="shared" si="23"/>
        <v>1</v>
      </c>
    </row>
    <row r="357" spans="5:13" x14ac:dyDescent="0.25">
      <c r="E357" s="31" t="s">
        <v>507</v>
      </c>
      <c r="F357" s="6">
        <v>0.62377314814814822</v>
      </c>
      <c r="G357" s="6">
        <v>0.62395833333333328</v>
      </c>
      <c r="H357" s="30">
        <f t="shared" si="20"/>
        <v>15.999999999989711</v>
      </c>
      <c r="I357" s="6">
        <v>0.63072916666666667</v>
      </c>
      <c r="J357" s="30">
        <f t="shared" si="21"/>
        <v>10</v>
      </c>
      <c r="K357" s="69">
        <f>SUM($J$5:J357)</f>
        <v>5754</v>
      </c>
      <c r="L357" s="30">
        <f t="shared" si="22"/>
        <v>0.99999999998971134</v>
      </c>
      <c r="M357" s="30">
        <f t="shared" si="23"/>
        <v>1</v>
      </c>
    </row>
    <row r="358" spans="5:13" x14ac:dyDescent="0.25">
      <c r="E358" s="31" t="s">
        <v>508</v>
      </c>
      <c r="F358" s="1">
        <v>0.62449074074074074</v>
      </c>
      <c r="G358" s="1">
        <v>0.62481481481481482</v>
      </c>
      <c r="H358" s="30">
        <f t="shared" si="20"/>
        <v>28.00000000000118</v>
      </c>
      <c r="I358" s="1">
        <v>0.63299768518518518</v>
      </c>
      <c r="J358" s="30">
        <f t="shared" si="21"/>
        <v>12</v>
      </c>
      <c r="K358" s="70">
        <f>SUM($J$5:J358)</f>
        <v>5766</v>
      </c>
      <c r="L358" s="30">
        <f t="shared" si="22"/>
        <v>13.00000000000118</v>
      </c>
      <c r="M358" s="30">
        <f t="shared" si="23"/>
        <v>1</v>
      </c>
    </row>
    <row r="359" spans="5:13" x14ac:dyDescent="0.25">
      <c r="E359" s="31" t="s">
        <v>509</v>
      </c>
      <c r="F359" s="6">
        <v>0.62567129629629636</v>
      </c>
      <c r="G359" s="6">
        <v>0.62593750000000004</v>
      </c>
      <c r="H359" s="30">
        <f t="shared" si="20"/>
        <v>22.9999999999972</v>
      </c>
      <c r="I359" s="6">
        <v>0.63466435185185188</v>
      </c>
      <c r="J359" s="30">
        <f t="shared" si="21"/>
        <v>13</v>
      </c>
      <c r="K359" s="69">
        <f>SUM($J$5:J359)</f>
        <v>5779</v>
      </c>
      <c r="L359" s="30">
        <f t="shared" si="22"/>
        <v>7.9999999999972005</v>
      </c>
      <c r="M359" s="30">
        <f t="shared" si="23"/>
        <v>1</v>
      </c>
    </row>
    <row r="360" spans="5:13" x14ac:dyDescent="0.25">
      <c r="E360" s="31" t="s">
        <v>510</v>
      </c>
      <c r="F360" s="1">
        <v>0.62605324074074076</v>
      </c>
      <c r="G360" s="1">
        <v>0.62613425925925925</v>
      </c>
      <c r="H360" s="30">
        <f t="shared" si="20"/>
        <v>6.9999999999978968</v>
      </c>
      <c r="I360" s="1">
        <v>0.62804398148148144</v>
      </c>
      <c r="J360" s="30">
        <f t="shared" si="21"/>
        <v>3</v>
      </c>
      <c r="K360" s="70">
        <f>SUM($J$5:J360)</f>
        <v>5782</v>
      </c>
      <c r="L360" s="30">
        <f t="shared" si="22"/>
        <v>-8.0000000000021032</v>
      </c>
      <c r="M360" s="30">
        <f t="shared" si="23"/>
        <v>0</v>
      </c>
    </row>
    <row r="361" spans="5:13" x14ac:dyDescent="0.25">
      <c r="E361" s="31" t="s">
        <v>511</v>
      </c>
      <c r="F361" s="6">
        <v>0.62671296296296297</v>
      </c>
      <c r="G361" s="6">
        <v>0.6269675925925926</v>
      </c>
      <c r="H361" s="30">
        <f t="shared" si="20"/>
        <v>22.000000000000242</v>
      </c>
      <c r="I361" s="6">
        <v>0.62997685185185182</v>
      </c>
      <c r="J361" s="30">
        <f t="shared" si="21"/>
        <v>5</v>
      </c>
      <c r="K361" s="69">
        <f>SUM($J$5:J361)</f>
        <v>5787</v>
      </c>
      <c r="L361" s="30">
        <f t="shared" si="22"/>
        <v>7.0000000000002416</v>
      </c>
      <c r="M361" s="30">
        <f t="shared" si="23"/>
        <v>1</v>
      </c>
    </row>
    <row r="362" spans="5:13" x14ac:dyDescent="0.25">
      <c r="E362" s="31" t="s">
        <v>512</v>
      </c>
      <c r="F362" s="1">
        <v>0.62688657407407411</v>
      </c>
      <c r="G362" s="1">
        <v>0.62730324074074073</v>
      </c>
      <c r="H362" s="30">
        <f t="shared" si="20"/>
        <v>35.999999999996035</v>
      </c>
      <c r="I362" s="1">
        <v>0.63064814814814818</v>
      </c>
      <c r="J362" s="30">
        <f t="shared" si="21"/>
        <v>5</v>
      </c>
      <c r="K362" s="70">
        <f>SUM($J$5:J362)</f>
        <v>5792</v>
      </c>
      <c r="L362" s="30">
        <f t="shared" si="22"/>
        <v>20.999999999996035</v>
      </c>
      <c r="M362" s="30">
        <f t="shared" si="23"/>
        <v>1</v>
      </c>
    </row>
    <row r="363" spans="5:13" x14ac:dyDescent="0.25">
      <c r="E363" s="31" t="s">
        <v>513</v>
      </c>
      <c r="F363" s="6">
        <v>0.62775462962962958</v>
      </c>
      <c r="G363" s="6">
        <v>0.62800925925925932</v>
      </c>
      <c r="H363" s="30">
        <f t="shared" si="20"/>
        <v>22.000000000009834</v>
      </c>
      <c r="I363" s="6">
        <v>0.63438657407407406</v>
      </c>
      <c r="J363" s="30">
        <f t="shared" si="21"/>
        <v>10</v>
      </c>
      <c r="K363" s="69">
        <f>SUM($J$5:J363)</f>
        <v>5802</v>
      </c>
      <c r="L363" s="30">
        <f t="shared" si="22"/>
        <v>7.0000000000098339</v>
      </c>
      <c r="M363" s="30">
        <f t="shared" si="23"/>
        <v>1</v>
      </c>
    </row>
    <row r="364" spans="5:13" x14ac:dyDescent="0.25">
      <c r="E364" s="31" t="s">
        <v>514</v>
      </c>
      <c r="F364" s="1">
        <v>0.62873842592592599</v>
      </c>
      <c r="G364" s="1">
        <v>0.62924768518518526</v>
      </c>
      <c r="H364" s="30">
        <f t="shared" si="20"/>
        <v>44.000000000000483</v>
      </c>
      <c r="I364" s="1">
        <v>0.63184027777777774</v>
      </c>
      <c r="J364" s="30">
        <f t="shared" si="21"/>
        <v>4</v>
      </c>
      <c r="K364" s="70">
        <f>SUM($J$5:J364)</f>
        <v>5806</v>
      </c>
      <c r="L364" s="30">
        <f t="shared" si="22"/>
        <v>29.000000000000483</v>
      </c>
      <c r="M364" s="30">
        <f t="shared" si="23"/>
        <v>1</v>
      </c>
    </row>
    <row r="365" spans="5:13" x14ac:dyDescent="0.25">
      <c r="E365" s="31" t="s">
        <v>515</v>
      </c>
      <c r="F365" s="6">
        <v>0.62979166666666664</v>
      </c>
      <c r="G365" s="6">
        <v>0.63003472222222223</v>
      </c>
      <c r="H365" s="30">
        <f t="shared" si="20"/>
        <v>21.000000000003283</v>
      </c>
      <c r="I365" s="6">
        <v>0.6347800925925926</v>
      </c>
      <c r="J365" s="30">
        <f t="shared" si="21"/>
        <v>7</v>
      </c>
      <c r="K365" s="69">
        <f>SUM($J$5:J365)</f>
        <v>5813</v>
      </c>
      <c r="L365" s="30">
        <f t="shared" si="22"/>
        <v>6.0000000000032827</v>
      </c>
      <c r="M365" s="30">
        <f t="shared" si="23"/>
        <v>1</v>
      </c>
    </row>
    <row r="366" spans="5:13" x14ac:dyDescent="0.25">
      <c r="E366" s="31" t="s">
        <v>516</v>
      </c>
      <c r="F366" s="1">
        <v>0.63075231481481475</v>
      </c>
      <c r="G366" s="1">
        <v>0.63105324074074076</v>
      </c>
      <c r="H366" s="30">
        <f t="shared" si="20"/>
        <v>26.000000000007262</v>
      </c>
      <c r="I366" s="1">
        <v>0.64142361111111112</v>
      </c>
      <c r="J366" s="30">
        <f t="shared" si="21"/>
        <v>15</v>
      </c>
      <c r="K366" s="70">
        <f>SUM($J$5:J366)</f>
        <v>5828</v>
      </c>
      <c r="L366" s="30">
        <f t="shared" si="22"/>
        <v>11.000000000007262</v>
      </c>
      <c r="M366" s="30">
        <f t="shared" si="23"/>
        <v>1</v>
      </c>
    </row>
    <row r="367" spans="5:13" x14ac:dyDescent="0.25">
      <c r="E367" s="31" t="s">
        <v>517</v>
      </c>
      <c r="F367" s="6">
        <v>0.63109953703703703</v>
      </c>
      <c r="G367" s="6">
        <v>0.63129629629629636</v>
      </c>
      <c r="H367" s="30">
        <f t="shared" si="20"/>
        <v>17.000000000005855</v>
      </c>
      <c r="I367" s="6">
        <v>0.6428935185185185</v>
      </c>
      <c r="J367" s="30">
        <f t="shared" si="21"/>
        <v>17</v>
      </c>
      <c r="K367" s="69">
        <f>SUM($J$5:J367)</f>
        <v>5845</v>
      </c>
      <c r="L367" s="30">
        <f t="shared" si="22"/>
        <v>2.0000000000058549</v>
      </c>
      <c r="M367" s="30">
        <f t="shared" si="23"/>
        <v>1</v>
      </c>
    </row>
    <row r="368" spans="5:13" x14ac:dyDescent="0.25">
      <c r="E368" s="31" t="s">
        <v>518</v>
      </c>
      <c r="F368" s="1">
        <v>0.63214120370370364</v>
      </c>
      <c r="G368" s="1">
        <v>0.63253472222222229</v>
      </c>
      <c r="H368" s="30">
        <f t="shared" si="20"/>
        <v>34.00000000001171</v>
      </c>
      <c r="I368" s="1">
        <v>0.6366087962962963</v>
      </c>
      <c r="J368" s="30">
        <f t="shared" si="21"/>
        <v>6</v>
      </c>
      <c r="K368" s="70">
        <f>SUM($J$5:J368)</f>
        <v>5851</v>
      </c>
      <c r="L368" s="30">
        <f t="shared" si="22"/>
        <v>19.00000000001171</v>
      </c>
      <c r="M368" s="30">
        <f t="shared" si="23"/>
        <v>1</v>
      </c>
    </row>
    <row r="369" spans="5:13" x14ac:dyDescent="0.25">
      <c r="E369" s="31" t="s">
        <v>519</v>
      </c>
      <c r="F369" s="6">
        <v>0.63298611111111114</v>
      </c>
      <c r="G369" s="6">
        <v>0.63331018518518511</v>
      </c>
      <c r="H369" s="30">
        <f t="shared" si="20"/>
        <v>27.999999999991587</v>
      </c>
      <c r="I369" s="6">
        <v>0.63635416666666667</v>
      </c>
      <c r="J369" s="30">
        <f t="shared" si="21"/>
        <v>5</v>
      </c>
      <c r="K369" s="69">
        <f>SUM($J$5:J369)</f>
        <v>5856</v>
      </c>
      <c r="L369" s="30">
        <f t="shared" si="22"/>
        <v>12.999999999991587</v>
      </c>
      <c r="M369" s="30">
        <f t="shared" si="23"/>
        <v>1</v>
      </c>
    </row>
    <row r="370" spans="5:13" x14ac:dyDescent="0.25">
      <c r="E370" s="31" t="s">
        <v>520</v>
      </c>
      <c r="F370" s="1">
        <v>0.63356481481481486</v>
      </c>
      <c r="G370" s="1">
        <v>0.63380787037037034</v>
      </c>
      <c r="H370" s="30">
        <f t="shared" si="20"/>
        <v>20.99999999999369</v>
      </c>
      <c r="I370" s="1">
        <v>0.6401041666666667</v>
      </c>
      <c r="J370" s="30">
        <f t="shared" si="21"/>
        <v>10</v>
      </c>
      <c r="K370" s="70">
        <f>SUM($J$5:J370)</f>
        <v>5866</v>
      </c>
      <c r="L370" s="30">
        <f t="shared" si="22"/>
        <v>5.9999999999936904</v>
      </c>
      <c r="M370" s="30">
        <f t="shared" si="23"/>
        <v>1</v>
      </c>
    </row>
    <row r="371" spans="5:13" x14ac:dyDescent="0.25">
      <c r="E371" s="31" t="s">
        <v>521</v>
      </c>
      <c r="F371" s="6">
        <v>0.63487268518518525</v>
      </c>
      <c r="G371" s="6">
        <v>0.6353240740740741</v>
      </c>
      <c r="H371" s="30">
        <f t="shared" si="20"/>
        <v>38.999999999996504</v>
      </c>
      <c r="I371" s="6">
        <v>0.66674768518518512</v>
      </c>
      <c r="J371" s="30">
        <f t="shared" si="21"/>
        <v>46</v>
      </c>
      <c r="K371" s="69">
        <f>SUM($J$5:J371)</f>
        <v>5912</v>
      </c>
      <c r="L371" s="30">
        <f t="shared" si="22"/>
        <v>23.999999999996504</v>
      </c>
      <c r="M371" s="30">
        <f t="shared" si="23"/>
        <v>1</v>
      </c>
    </row>
    <row r="372" spans="5:13" x14ac:dyDescent="0.25">
      <c r="E372" s="31" t="s">
        <v>522</v>
      </c>
      <c r="F372" s="1">
        <v>0.63576388888888891</v>
      </c>
      <c r="G372" s="1">
        <v>0.63615740740740734</v>
      </c>
      <c r="H372" s="30">
        <f t="shared" si="20"/>
        <v>33.999999999992525</v>
      </c>
      <c r="I372" s="1">
        <v>0.64398148148148149</v>
      </c>
      <c r="J372" s="30">
        <f t="shared" si="21"/>
        <v>12</v>
      </c>
      <c r="K372" s="70">
        <f>SUM($J$5:J372)</f>
        <v>5924</v>
      </c>
      <c r="L372" s="30">
        <f t="shared" si="22"/>
        <v>18.999999999992525</v>
      </c>
      <c r="M372" s="30">
        <f t="shared" si="23"/>
        <v>1</v>
      </c>
    </row>
    <row r="373" spans="5:13" x14ac:dyDescent="0.25">
      <c r="E373" s="31" t="s">
        <v>523</v>
      </c>
      <c r="F373" s="6">
        <v>0.63673611111111106</v>
      </c>
      <c r="G373" s="6">
        <v>0.63696759259259261</v>
      </c>
      <c r="H373" s="30">
        <f t="shared" si="20"/>
        <v>20.000000000006324</v>
      </c>
      <c r="I373" s="6">
        <v>0.64870370370370367</v>
      </c>
      <c r="J373" s="30">
        <f t="shared" si="21"/>
        <v>17</v>
      </c>
      <c r="K373" s="69">
        <f>SUM($J$5:J373)</f>
        <v>5941</v>
      </c>
      <c r="L373" s="30">
        <f t="shared" si="22"/>
        <v>5.0000000000063238</v>
      </c>
      <c r="M373" s="30">
        <f t="shared" si="23"/>
        <v>1</v>
      </c>
    </row>
    <row r="374" spans="5:13" x14ac:dyDescent="0.25">
      <c r="E374" s="31" t="s">
        <v>524</v>
      </c>
      <c r="F374" s="1">
        <v>0.63768518518518513</v>
      </c>
      <c r="G374" s="1">
        <v>0.63815972222222228</v>
      </c>
      <c r="H374" s="30">
        <f t="shared" si="20"/>
        <v>41.000000000009607</v>
      </c>
      <c r="I374" s="1">
        <v>0.64711805555555557</v>
      </c>
      <c r="J374" s="30">
        <f t="shared" si="21"/>
        <v>13</v>
      </c>
      <c r="K374" s="70">
        <f>SUM($J$5:J374)</f>
        <v>5954</v>
      </c>
      <c r="L374" s="30">
        <f t="shared" si="22"/>
        <v>26.000000000009607</v>
      </c>
      <c r="M374" s="30">
        <f t="shared" si="23"/>
        <v>1</v>
      </c>
    </row>
    <row r="375" spans="5:13" x14ac:dyDescent="0.25">
      <c r="E375" s="31" t="s">
        <v>525</v>
      </c>
      <c r="F375" s="6">
        <v>0.63826388888888885</v>
      </c>
      <c r="G375" s="6">
        <v>0.6385763888888889</v>
      </c>
      <c r="H375" s="30">
        <f t="shared" si="20"/>
        <v>27.000000000004221</v>
      </c>
      <c r="I375" s="6">
        <v>0.64519675925925923</v>
      </c>
      <c r="J375" s="30">
        <f t="shared" si="21"/>
        <v>10</v>
      </c>
      <c r="K375" s="69">
        <f>SUM($J$5:J375)</f>
        <v>5964</v>
      </c>
      <c r="L375" s="30">
        <f t="shared" si="22"/>
        <v>12.000000000004221</v>
      </c>
      <c r="M375" s="30">
        <f t="shared" si="23"/>
        <v>1</v>
      </c>
    </row>
    <row r="376" spans="5:13" x14ac:dyDescent="0.25">
      <c r="E376" s="31" t="s">
        <v>526</v>
      </c>
      <c r="F376" s="1">
        <v>0.63921296296296293</v>
      </c>
      <c r="G376" s="1">
        <v>0.63932870370370376</v>
      </c>
      <c r="H376" s="30">
        <f t="shared" si="20"/>
        <v>10.000000000007958</v>
      </c>
      <c r="I376" s="1">
        <v>0.6441782407407407</v>
      </c>
      <c r="J376" s="30">
        <f t="shared" si="21"/>
        <v>7</v>
      </c>
      <c r="K376" s="70">
        <f>SUM($J$5:J376)</f>
        <v>5971</v>
      </c>
      <c r="L376" s="30">
        <f t="shared" si="22"/>
        <v>-4.9999999999920419</v>
      </c>
      <c r="M376" s="30">
        <f t="shared" si="23"/>
        <v>0</v>
      </c>
    </row>
    <row r="377" spans="5:13" x14ac:dyDescent="0.25">
      <c r="E377" s="31" t="s">
        <v>527</v>
      </c>
      <c r="F377" s="6">
        <v>0.63997685185185182</v>
      </c>
      <c r="G377" s="6">
        <v>0.64025462962962965</v>
      </c>
      <c r="H377" s="30">
        <f t="shared" si="20"/>
        <v>24.000000000003752</v>
      </c>
      <c r="I377" s="6">
        <v>0.6448842592592593</v>
      </c>
      <c r="J377" s="30">
        <f t="shared" si="21"/>
        <v>7</v>
      </c>
      <c r="K377" s="69">
        <f>SUM($J$5:J377)</f>
        <v>5978</v>
      </c>
      <c r="L377" s="30">
        <f t="shared" si="22"/>
        <v>9.0000000000037517</v>
      </c>
      <c r="M377" s="30">
        <f t="shared" si="23"/>
        <v>1</v>
      </c>
    </row>
    <row r="378" spans="5:13" x14ac:dyDescent="0.25">
      <c r="E378" s="31" t="s">
        <v>528</v>
      </c>
      <c r="F378" s="1">
        <v>0.64077546296296295</v>
      </c>
      <c r="G378" s="1">
        <v>0.6408449074074074</v>
      </c>
      <c r="H378" s="30">
        <f t="shared" si="20"/>
        <v>6.0000000000009379</v>
      </c>
      <c r="I378" s="1">
        <v>0.64937500000000004</v>
      </c>
      <c r="J378" s="30">
        <f t="shared" si="21"/>
        <v>13</v>
      </c>
      <c r="K378" s="70">
        <f>SUM($J$5:J378)</f>
        <v>5991</v>
      </c>
      <c r="L378" s="30">
        <f t="shared" si="22"/>
        <v>-8.9999999999990621</v>
      </c>
      <c r="M378" s="30">
        <f t="shared" si="23"/>
        <v>0</v>
      </c>
    </row>
    <row r="379" spans="5:13" x14ac:dyDescent="0.25">
      <c r="E379" s="31" t="s">
        <v>529</v>
      </c>
      <c r="F379" s="6">
        <v>0.64194444444444443</v>
      </c>
      <c r="G379" s="6">
        <v>0.64303240740740741</v>
      </c>
      <c r="H379" s="30">
        <f t="shared" si="20"/>
        <v>94.000000000001904</v>
      </c>
      <c r="I379" s="6">
        <v>0.66928240740740741</v>
      </c>
      <c r="J379" s="30">
        <f t="shared" si="21"/>
        <v>38</v>
      </c>
      <c r="K379" s="69">
        <f>SUM($J$5:J379)</f>
        <v>6029</v>
      </c>
      <c r="L379" s="30">
        <f t="shared" si="22"/>
        <v>79.000000000001904</v>
      </c>
      <c r="M379" s="30">
        <f t="shared" si="23"/>
        <v>1</v>
      </c>
    </row>
    <row r="380" spans="5:13" x14ac:dyDescent="0.25">
      <c r="E380" s="31" t="s">
        <v>530</v>
      </c>
      <c r="F380" s="1">
        <v>0.64231481481481478</v>
      </c>
      <c r="G380" s="1">
        <v>0.64263888888888887</v>
      </c>
      <c r="H380" s="30">
        <f t="shared" si="20"/>
        <v>28.00000000000118</v>
      </c>
      <c r="I380" s="1">
        <v>0.65388888888888885</v>
      </c>
      <c r="J380" s="30">
        <f t="shared" si="21"/>
        <v>17</v>
      </c>
      <c r="K380" s="70">
        <f>SUM($J$5:J380)</f>
        <v>6046</v>
      </c>
      <c r="L380" s="30">
        <f t="shared" si="22"/>
        <v>13.00000000000118</v>
      </c>
      <c r="M380" s="30">
        <f t="shared" si="23"/>
        <v>1</v>
      </c>
    </row>
    <row r="381" spans="5:13" x14ac:dyDescent="0.25">
      <c r="E381" s="31" t="s">
        <v>531</v>
      </c>
      <c r="F381" s="6">
        <v>0.64322916666666663</v>
      </c>
      <c r="G381" s="6">
        <v>0.64354166666666668</v>
      </c>
      <c r="H381" s="30">
        <f t="shared" si="20"/>
        <v>27.000000000004221</v>
      </c>
      <c r="I381" s="6">
        <v>0.65827546296296291</v>
      </c>
      <c r="J381" s="30">
        <f t="shared" si="21"/>
        <v>22</v>
      </c>
      <c r="K381" s="69">
        <f>SUM($J$5:J381)</f>
        <v>6068</v>
      </c>
      <c r="L381" s="30">
        <f t="shared" si="22"/>
        <v>12.000000000004221</v>
      </c>
      <c r="M381" s="30">
        <f t="shared" si="23"/>
        <v>1</v>
      </c>
    </row>
    <row r="382" spans="5:13" x14ac:dyDescent="0.25">
      <c r="E382" s="31" t="s">
        <v>532</v>
      </c>
      <c r="F382" s="1">
        <v>0.64467592592592593</v>
      </c>
      <c r="G382" s="1">
        <v>0.64502314814814821</v>
      </c>
      <c r="H382" s="30">
        <f t="shared" si="20"/>
        <v>30.00000000000469</v>
      </c>
      <c r="I382" s="1">
        <v>0.65797453703703701</v>
      </c>
      <c r="J382" s="30">
        <f t="shared" si="21"/>
        <v>19</v>
      </c>
      <c r="K382" s="70">
        <f>SUM($J$5:J382)</f>
        <v>6087</v>
      </c>
      <c r="L382" s="30">
        <f t="shared" si="22"/>
        <v>15.00000000000469</v>
      </c>
      <c r="M382" s="30">
        <f t="shared" si="23"/>
        <v>1</v>
      </c>
    </row>
    <row r="383" spans="5:13" x14ac:dyDescent="0.25">
      <c r="E383" s="31" t="s">
        <v>533</v>
      </c>
      <c r="F383" s="6">
        <v>0.64547453703703705</v>
      </c>
      <c r="G383" s="6">
        <v>0.64563657407407404</v>
      </c>
      <c r="H383" s="30">
        <f t="shared" si="20"/>
        <v>13.999999999995794</v>
      </c>
      <c r="I383" s="6">
        <v>0.65354166666666669</v>
      </c>
      <c r="J383" s="30">
        <f t="shared" si="21"/>
        <v>12</v>
      </c>
      <c r="K383" s="69">
        <f>SUM($J$5:J383)</f>
        <v>6099</v>
      </c>
      <c r="L383" s="30">
        <f t="shared" si="22"/>
        <v>-1.0000000000042064</v>
      </c>
      <c r="M383" s="30">
        <f t="shared" si="23"/>
        <v>0</v>
      </c>
    </row>
    <row r="384" spans="5:13" x14ac:dyDescent="0.25">
      <c r="E384" s="31" t="s">
        <v>534</v>
      </c>
      <c r="F384" s="1">
        <v>0.64579861111111114</v>
      </c>
      <c r="G384" s="1">
        <v>0.64608796296296289</v>
      </c>
      <c r="H384" s="30">
        <f t="shared" si="20"/>
        <v>24.999999999991118</v>
      </c>
      <c r="I384" s="1">
        <v>0.65509259259259256</v>
      </c>
      <c r="J384" s="30">
        <f t="shared" si="21"/>
        <v>13</v>
      </c>
      <c r="K384" s="70">
        <f>SUM($J$5:J384)</f>
        <v>6112</v>
      </c>
      <c r="L384" s="30">
        <f t="shared" si="22"/>
        <v>9.9999999999911182</v>
      </c>
      <c r="M384" s="30">
        <f t="shared" si="23"/>
        <v>1</v>
      </c>
    </row>
    <row r="385" spans="5:13" x14ac:dyDescent="0.25">
      <c r="E385" s="31" t="s">
        <v>535</v>
      </c>
      <c r="F385" s="6">
        <v>0.64653935185185185</v>
      </c>
      <c r="G385" s="6">
        <v>0.64670138888888895</v>
      </c>
      <c r="H385" s="30">
        <f t="shared" si="20"/>
        <v>14.000000000005386</v>
      </c>
      <c r="I385" s="6">
        <v>0.65818287037037038</v>
      </c>
      <c r="J385" s="30">
        <f t="shared" si="21"/>
        <v>17</v>
      </c>
      <c r="K385" s="69">
        <f>SUM($J$5:J385)</f>
        <v>6129</v>
      </c>
      <c r="L385" s="30">
        <f t="shared" si="22"/>
        <v>-0.99999999999461409</v>
      </c>
      <c r="M385" s="30">
        <f t="shared" si="23"/>
        <v>0</v>
      </c>
    </row>
    <row r="386" spans="5:13" x14ac:dyDescent="0.25">
      <c r="E386" s="31" t="s">
        <v>536</v>
      </c>
      <c r="F386" s="1">
        <v>0.64743055555555562</v>
      </c>
      <c r="G386" s="1">
        <v>0.64758101851851857</v>
      </c>
      <c r="H386" s="30">
        <f t="shared" si="20"/>
        <v>12.999999999998835</v>
      </c>
      <c r="I386" s="1">
        <v>0.65425925925925921</v>
      </c>
      <c r="J386" s="30">
        <f t="shared" si="21"/>
        <v>10</v>
      </c>
      <c r="K386" s="70">
        <f>SUM($J$5:J386)</f>
        <v>6139</v>
      </c>
      <c r="L386" s="30">
        <f t="shared" si="22"/>
        <v>-2.0000000000011653</v>
      </c>
      <c r="M386" s="30">
        <f t="shared" si="23"/>
        <v>0</v>
      </c>
    </row>
    <row r="387" spans="5:13" x14ac:dyDescent="0.25">
      <c r="E387" s="31" t="s">
        <v>537</v>
      </c>
      <c r="F387" s="6">
        <v>0.64855324074074072</v>
      </c>
      <c r="G387" s="6">
        <v>0.648900462962963</v>
      </c>
      <c r="H387" s="30">
        <f t="shared" si="20"/>
        <v>30.00000000000469</v>
      </c>
      <c r="I387" s="6">
        <v>0.65331018518518513</v>
      </c>
      <c r="J387" s="30">
        <f t="shared" si="21"/>
        <v>7</v>
      </c>
      <c r="K387" s="69">
        <f>SUM($J$5:J387)</f>
        <v>6146</v>
      </c>
      <c r="L387" s="30">
        <f t="shared" si="22"/>
        <v>15.00000000000469</v>
      </c>
      <c r="M387" s="30">
        <f t="shared" si="23"/>
        <v>1</v>
      </c>
    </row>
    <row r="388" spans="5:13" x14ac:dyDescent="0.25">
      <c r="E388" s="31" t="s">
        <v>538</v>
      </c>
      <c r="F388" s="1">
        <v>0.64946759259259257</v>
      </c>
      <c r="G388" s="1">
        <v>0.64975694444444443</v>
      </c>
      <c r="H388" s="30">
        <f t="shared" si="20"/>
        <v>25.000000000000711</v>
      </c>
      <c r="I388" s="1">
        <v>0.65082175925925922</v>
      </c>
      <c r="J388" s="30">
        <f t="shared" si="21"/>
        <v>2</v>
      </c>
      <c r="K388" s="70">
        <f>SUM($J$5:J388)</f>
        <v>6148</v>
      </c>
      <c r="L388" s="30">
        <f t="shared" si="22"/>
        <v>10.000000000000711</v>
      </c>
      <c r="M388" s="30">
        <f t="shared" si="23"/>
        <v>1</v>
      </c>
    </row>
    <row r="389" spans="5:13" x14ac:dyDescent="0.25">
      <c r="E389" s="31" t="s">
        <v>539</v>
      </c>
      <c r="F389" s="6">
        <v>0.64995370370370364</v>
      </c>
      <c r="G389" s="6">
        <v>0.65023148148148147</v>
      </c>
      <c r="H389" s="30">
        <f t="shared" si="20"/>
        <v>24.000000000003752</v>
      </c>
      <c r="I389" s="6">
        <v>0.65332175925925928</v>
      </c>
      <c r="J389" s="30">
        <f t="shared" si="21"/>
        <v>5</v>
      </c>
      <c r="K389" s="69">
        <f>SUM($J$5:J389)</f>
        <v>6153</v>
      </c>
      <c r="L389" s="30">
        <f t="shared" si="22"/>
        <v>9.0000000000037517</v>
      </c>
      <c r="M389" s="30">
        <f t="shared" si="23"/>
        <v>1</v>
      </c>
    </row>
    <row r="390" spans="5:13" x14ac:dyDescent="0.25">
      <c r="E390" s="31" t="s">
        <v>540</v>
      </c>
      <c r="F390" s="1">
        <v>0.65072916666666669</v>
      </c>
      <c r="G390" s="1">
        <v>0.65190972222222221</v>
      </c>
      <c r="H390" s="30">
        <f t="shared" ref="H390:H453" si="24">(G390-F390)*24*60*60</f>
        <v>101.99999999999676</v>
      </c>
      <c r="I390" s="1">
        <v>0.65452546296296299</v>
      </c>
      <c r="J390" s="30">
        <f t="shared" ref="J390:J453" si="25">ROUNDUP((I390-G390)*24*60,0)</f>
        <v>4</v>
      </c>
      <c r="K390" s="70">
        <f>SUM($J$5:J390)</f>
        <v>6157</v>
      </c>
      <c r="L390" s="30">
        <f t="shared" ref="L390:L453" si="26">H390-$B$28</f>
        <v>86.99999999999676</v>
      </c>
      <c r="M390" s="30">
        <f t="shared" ref="M390:M453" si="27">IF(L390&gt;0,1,0)</f>
        <v>1</v>
      </c>
    </row>
    <row r="391" spans="5:13" x14ac:dyDescent="0.25">
      <c r="E391" s="31" t="s">
        <v>541</v>
      </c>
      <c r="F391" s="6">
        <v>0.65137731481481487</v>
      </c>
      <c r="G391" s="6">
        <v>0.65179398148148149</v>
      </c>
      <c r="H391" s="30">
        <f t="shared" si="24"/>
        <v>35.999999999996035</v>
      </c>
      <c r="I391" s="6">
        <v>0.65593749999999995</v>
      </c>
      <c r="J391" s="30">
        <f t="shared" si="25"/>
        <v>6</v>
      </c>
      <c r="K391" s="69">
        <f>SUM($J$5:J391)</f>
        <v>6163</v>
      </c>
      <c r="L391" s="30">
        <f t="shared" si="26"/>
        <v>20.999999999996035</v>
      </c>
      <c r="M391" s="30">
        <f t="shared" si="27"/>
        <v>1</v>
      </c>
    </row>
    <row r="392" spans="5:13" x14ac:dyDescent="0.25">
      <c r="E392" s="31" t="s">
        <v>542</v>
      </c>
      <c r="F392" s="1">
        <v>0.65271990740740737</v>
      </c>
      <c r="G392" s="1">
        <v>0.65315972222222218</v>
      </c>
      <c r="H392" s="30">
        <f t="shared" si="24"/>
        <v>37.999999999999545</v>
      </c>
      <c r="I392" s="1">
        <v>0.67418981481481488</v>
      </c>
      <c r="J392" s="30">
        <f t="shared" si="25"/>
        <v>31</v>
      </c>
      <c r="K392" s="70">
        <f>SUM($J$5:J392)</f>
        <v>6194</v>
      </c>
      <c r="L392" s="30">
        <f t="shared" si="26"/>
        <v>22.999999999999545</v>
      </c>
      <c r="M392" s="30">
        <f t="shared" si="27"/>
        <v>1</v>
      </c>
    </row>
    <row r="393" spans="5:13" x14ac:dyDescent="0.25">
      <c r="E393" s="31" t="s">
        <v>543</v>
      </c>
      <c r="F393" s="6">
        <v>0.65319444444444441</v>
      </c>
      <c r="G393" s="6">
        <v>0.65342592592592597</v>
      </c>
      <c r="H393" s="30">
        <f t="shared" si="24"/>
        <v>20.000000000006324</v>
      </c>
      <c r="I393" s="6">
        <v>0.6647453703703704</v>
      </c>
      <c r="J393" s="30">
        <f t="shared" si="25"/>
        <v>17</v>
      </c>
      <c r="K393" s="69">
        <f>SUM($J$5:J393)</f>
        <v>6211</v>
      </c>
      <c r="L393" s="30">
        <f t="shared" si="26"/>
        <v>5.0000000000063238</v>
      </c>
      <c r="M393" s="30">
        <f t="shared" si="27"/>
        <v>1</v>
      </c>
    </row>
    <row r="394" spans="5:13" x14ac:dyDescent="0.25">
      <c r="E394" s="31" t="s">
        <v>544</v>
      </c>
      <c r="F394" s="1">
        <v>0.65390046296296289</v>
      </c>
      <c r="G394" s="1">
        <v>0.65423611111111113</v>
      </c>
      <c r="H394" s="30">
        <f t="shared" si="24"/>
        <v>29.000000000007731</v>
      </c>
      <c r="I394" s="1">
        <v>0.65892361111111108</v>
      </c>
      <c r="J394" s="30">
        <f t="shared" si="25"/>
        <v>7</v>
      </c>
      <c r="K394" s="70">
        <f>SUM($J$5:J394)</f>
        <v>6218</v>
      </c>
      <c r="L394" s="30">
        <f t="shared" si="26"/>
        <v>14.000000000007731</v>
      </c>
      <c r="M394" s="30">
        <f t="shared" si="27"/>
        <v>1</v>
      </c>
    </row>
    <row r="395" spans="5:13" x14ac:dyDescent="0.25">
      <c r="E395" s="31" t="s">
        <v>545</v>
      </c>
      <c r="F395" s="6">
        <v>0.65469907407407402</v>
      </c>
      <c r="G395" s="6">
        <v>0.65494212962962961</v>
      </c>
      <c r="H395" s="30">
        <f t="shared" si="24"/>
        <v>21.000000000003283</v>
      </c>
      <c r="I395" s="6">
        <v>0.66104166666666664</v>
      </c>
      <c r="J395" s="30">
        <f t="shared" si="25"/>
        <v>9</v>
      </c>
      <c r="K395" s="69">
        <f>SUM($J$5:J395)</f>
        <v>6227</v>
      </c>
      <c r="L395" s="30">
        <f t="shared" si="26"/>
        <v>6.0000000000032827</v>
      </c>
      <c r="M395" s="30">
        <f t="shared" si="27"/>
        <v>1</v>
      </c>
    </row>
    <row r="396" spans="5:13" x14ac:dyDescent="0.25">
      <c r="E396" s="31" t="s">
        <v>546</v>
      </c>
      <c r="F396" s="1">
        <v>0.65474537037037039</v>
      </c>
      <c r="G396" s="1">
        <v>0.65519675925925924</v>
      </c>
      <c r="H396" s="30">
        <f t="shared" si="24"/>
        <v>38.999999999996504</v>
      </c>
      <c r="I396" s="1">
        <v>0.66239583333333341</v>
      </c>
      <c r="J396" s="30">
        <f t="shared" si="25"/>
        <v>11</v>
      </c>
      <c r="K396" s="70">
        <f>SUM($J$5:J396)</f>
        <v>6238</v>
      </c>
      <c r="L396" s="30">
        <f t="shared" si="26"/>
        <v>23.999999999996504</v>
      </c>
      <c r="M396" s="30">
        <f t="shared" si="27"/>
        <v>1</v>
      </c>
    </row>
    <row r="397" spans="5:13" x14ac:dyDescent="0.25">
      <c r="E397" s="31" t="s">
        <v>547</v>
      </c>
      <c r="F397" s="6">
        <v>0.6552662037037037</v>
      </c>
      <c r="G397" s="6">
        <v>0.65560185185185182</v>
      </c>
      <c r="H397" s="30">
        <f t="shared" si="24"/>
        <v>28.999999999998138</v>
      </c>
      <c r="I397" s="6">
        <v>0.67684027777777789</v>
      </c>
      <c r="J397" s="30">
        <f t="shared" si="25"/>
        <v>31</v>
      </c>
      <c r="K397" s="69">
        <f>SUM($J$5:J397)</f>
        <v>6269</v>
      </c>
      <c r="L397" s="30">
        <f t="shared" si="26"/>
        <v>13.999999999998138</v>
      </c>
      <c r="M397" s="30">
        <f t="shared" si="27"/>
        <v>1</v>
      </c>
    </row>
    <row r="398" spans="5:13" x14ac:dyDescent="0.25">
      <c r="E398" s="31" t="s">
        <v>548</v>
      </c>
      <c r="F398" s="1">
        <v>0.65581018518518519</v>
      </c>
      <c r="G398" s="1">
        <v>0.65599537037037037</v>
      </c>
      <c r="H398" s="30">
        <f t="shared" si="24"/>
        <v>15.999999999999304</v>
      </c>
      <c r="I398" s="1">
        <v>0.67159722222222218</v>
      </c>
      <c r="J398" s="30">
        <f t="shared" si="25"/>
        <v>23</v>
      </c>
      <c r="K398" s="70">
        <f>SUM($J$5:J398)</f>
        <v>6292</v>
      </c>
      <c r="L398" s="30">
        <f t="shared" si="26"/>
        <v>0.99999999999930367</v>
      </c>
      <c r="M398" s="30">
        <f t="shared" si="27"/>
        <v>1</v>
      </c>
    </row>
    <row r="399" spans="5:13" x14ac:dyDescent="0.25">
      <c r="E399" s="31" t="s">
        <v>549</v>
      </c>
      <c r="F399" s="6">
        <v>0.65680555555555553</v>
      </c>
      <c r="G399" s="6">
        <v>0.65710648148148143</v>
      </c>
      <c r="H399" s="30">
        <f t="shared" si="24"/>
        <v>25.999999999997669</v>
      </c>
      <c r="I399" s="6">
        <v>0.65907407407407403</v>
      </c>
      <c r="J399" s="30">
        <f t="shared" si="25"/>
        <v>3</v>
      </c>
      <c r="K399" s="69">
        <f>SUM($J$5:J399)</f>
        <v>6295</v>
      </c>
      <c r="L399" s="30">
        <f t="shared" si="26"/>
        <v>10.999999999997669</v>
      </c>
      <c r="M399" s="30">
        <f t="shared" si="27"/>
        <v>1</v>
      </c>
    </row>
    <row r="400" spans="5:13" x14ac:dyDescent="0.25">
      <c r="E400" s="31" t="s">
        <v>550</v>
      </c>
      <c r="F400" s="1">
        <v>0.65733796296296299</v>
      </c>
      <c r="G400" s="1">
        <v>0.65743055555555563</v>
      </c>
      <c r="H400" s="30">
        <f t="shared" si="24"/>
        <v>8.000000000004448</v>
      </c>
      <c r="I400" s="1">
        <v>0.66732638888888884</v>
      </c>
      <c r="J400" s="30">
        <f t="shared" si="25"/>
        <v>15</v>
      </c>
      <c r="K400" s="70">
        <f>SUM($J$5:J400)</f>
        <v>6310</v>
      </c>
      <c r="L400" s="30">
        <f t="shared" si="26"/>
        <v>-6.999999999995552</v>
      </c>
      <c r="M400" s="30">
        <f t="shared" si="27"/>
        <v>0</v>
      </c>
    </row>
    <row r="401" spans="5:13" x14ac:dyDescent="0.25">
      <c r="E401" s="31" t="s">
        <v>551</v>
      </c>
      <c r="F401" s="6">
        <v>0.65863425925925922</v>
      </c>
      <c r="G401" s="6">
        <v>0.65883101851851855</v>
      </c>
      <c r="H401" s="30">
        <f t="shared" si="24"/>
        <v>17.000000000005855</v>
      </c>
      <c r="I401" s="6">
        <v>0.70489583333333339</v>
      </c>
      <c r="J401" s="30">
        <f t="shared" si="25"/>
        <v>67</v>
      </c>
      <c r="K401" s="69">
        <f>SUM($J$5:J401)</f>
        <v>6377</v>
      </c>
      <c r="L401" s="30">
        <f t="shared" si="26"/>
        <v>2.0000000000058549</v>
      </c>
      <c r="M401" s="30">
        <f t="shared" si="27"/>
        <v>1</v>
      </c>
    </row>
    <row r="402" spans="5:13" x14ac:dyDescent="0.25">
      <c r="E402" s="31" t="s">
        <v>552</v>
      </c>
      <c r="F402" s="1">
        <v>0.66011574074074075</v>
      </c>
      <c r="G402" s="1">
        <v>0.66142361111111114</v>
      </c>
      <c r="H402" s="30">
        <f t="shared" si="24"/>
        <v>113.00000000000168</v>
      </c>
      <c r="I402" s="1">
        <v>0.66990740740740751</v>
      </c>
      <c r="J402" s="30">
        <f t="shared" si="25"/>
        <v>13</v>
      </c>
      <c r="K402" s="70">
        <f>SUM($J$5:J402)</f>
        <v>6390</v>
      </c>
      <c r="L402" s="30">
        <f t="shared" si="26"/>
        <v>98.000000000001677</v>
      </c>
      <c r="M402" s="30">
        <f t="shared" si="27"/>
        <v>1</v>
      </c>
    </row>
    <row r="403" spans="5:13" x14ac:dyDescent="0.25">
      <c r="E403" s="31" t="s">
        <v>553</v>
      </c>
      <c r="F403" s="6">
        <v>0.66070601851851851</v>
      </c>
      <c r="G403" s="6">
        <v>0.6610300925925926</v>
      </c>
      <c r="H403" s="30">
        <f t="shared" si="24"/>
        <v>28.00000000000118</v>
      </c>
      <c r="I403" s="6">
        <v>0.68109953703703707</v>
      </c>
      <c r="J403" s="30">
        <f t="shared" si="25"/>
        <v>29</v>
      </c>
      <c r="K403" s="69">
        <f>SUM($J$5:J403)</f>
        <v>6419</v>
      </c>
      <c r="L403" s="30">
        <f t="shared" si="26"/>
        <v>13.00000000000118</v>
      </c>
      <c r="M403" s="30">
        <f t="shared" si="27"/>
        <v>1</v>
      </c>
    </row>
    <row r="404" spans="5:13" x14ac:dyDescent="0.25">
      <c r="E404" s="31" t="s">
        <v>554</v>
      </c>
      <c r="F404" s="1">
        <v>0.66189814814814818</v>
      </c>
      <c r="G404" s="1">
        <v>0.66211805555555558</v>
      </c>
      <c r="H404" s="30">
        <f t="shared" si="24"/>
        <v>18.999999999999773</v>
      </c>
      <c r="I404" s="1">
        <v>0.70212962962962966</v>
      </c>
      <c r="J404" s="30">
        <f t="shared" si="25"/>
        <v>58</v>
      </c>
      <c r="K404" s="70">
        <f>SUM($J$5:J404)</f>
        <v>6477</v>
      </c>
      <c r="L404" s="30">
        <f t="shared" si="26"/>
        <v>3.9999999999997726</v>
      </c>
      <c r="M404" s="30">
        <f t="shared" si="27"/>
        <v>1</v>
      </c>
    </row>
    <row r="405" spans="5:13" x14ac:dyDescent="0.25">
      <c r="E405" s="31" t="s">
        <v>555</v>
      </c>
      <c r="F405" s="6">
        <v>0.66217592592592589</v>
      </c>
      <c r="G405" s="6">
        <v>0.66233796296296299</v>
      </c>
      <c r="H405" s="30">
        <f t="shared" si="24"/>
        <v>14.000000000005386</v>
      </c>
      <c r="I405" s="6">
        <v>0.67783564814814812</v>
      </c>
      <c r="J405" s="30">
        <f t="shared" si="25"/>
        <v>23</v>
      </c>
      <c r="K405" s="69">
        <f>SUM($J$5:J405)</f>
        <v>6500</v>
      </c>
      <c r="L405" s="30">
        <f t="shared" si="26"/>
        <v>-0.99999999999461409</v>
      </c>
      <c r="M405" s="30">
        <f t="shared" si="27"/>
        <v>0</v>
      </c>
    </row>
    <row r="406" spans="5:13" x14ac:dyDescent="0.25">
      <c r="E406" s="31" t="s">
        <v>556</v>
      </c>
      <c r="F406" s="1">
        <v>0.66284722222222225</v>
      </c>
      <c r="G406" s="1">
        <v>0.66285879629629629</v>
      </c>
      <c r="H406" s="30">
        <f t="shared" si="24"/>
        <v>0.99999999999695888</v>
      </c>
      <c r="I406" s="1">
        <v>0.66721064814814823</v>
      </c>
      <c r="J406" s="30">
        <f t="shared" si="25"/>
        <v>7</v>
      </c>
      <c r="K406" s="70">
        <f>SUM($J$5:J406)</f>
        <v>6507</v>
      </c>
      <c r="L406" s="30">
        <f t="shared" si="26"/>
        <v>-14.000000000003041</v>
      </c>
      <c r="M406" s="30">
        <f t="shared" si="27"/>
        <v>0</v>
      </c>
    </row>
    <row r="407" spans="5:13" x14ac:dyDescent="0.25">
      <c r="E407" s="31" t="s">
        <v>557</v>
      </c>
      <c r="F407" s="6">
        <v>0.66357638888888892</v>
      </c>
      <c r="G407" s="6">
        <v>0.66400462962962969</v>
      </c>
      <c r="H407" s="30">
        <f t="shared" si="24"/>
        <v>37.000000000002586</v>
      </c>
      <c r="I407" s="6">
        <v>0.69326388888888879</v>
      </c>
      <c r="J407" s="30">
        <f t="shared" si="25"/>
        <v>43</v>
      </c>
      <c r="K407" s="69">
        <f>SUM($J$5:J407)</f>
        <v>6550</v>
      </c>
      <c r="L407" s="30">
        <f t="shared" si="26"/>
        <v>22.000000000002586</v>
      </c>
      <c r="M407" s="30">
        <f t="shared" si="27"/>
        <v>1</v>
      </c>
    </row>
    <row r="408" spans="5:13" x14ac:dyDescent="0.25">
      <c r="E408" s="31" t="s">
        <v>558</v>
      </c>
      <c r="F408" s="1">
        <v>0.66479166666666667</v>
      </c>
      <c r="G408" s="1">
        <v>0.66516203703703702</v>
      </c>
      <c r="H408" s="30">
        <f t="shared" si="24"/>
        <v>31.999999999998607</v>
      </c>
      <c r="I408" s="1">
        <v>0.67436342592592602</v>
      </c>
      <c r="J408" s="30">
        <f t="shared" si="25"/>
        <v>14</v>
      </c>
      <c r="K408" s="70">
        <f>SUM($J$5:J408)</f>
        <v>6564</v>
      </c>
      <c r="L408" s="30">
        <f t="shared" si="26"/>
        <v>16.999999999998607</v>
      </c>
      <c r="M408" s="30">
        <f t="shared" si="27"/>
        <v>1</v>
      </c>
    </row>
    <row r="409" spans="5:13" x14ac:dyDescent="0.25">
      <c r="E409" s="31" t="s">
        <v>559</v>
      </c>
      <c r="F409" s="6">
        <v>0.66553240740740738</v>
      </c>
      <c r="G409" s="6">
        <v>0.66568287037037044</v>
      </c>
      <c r="H409" s="30">
        <f t="shared" si="24"/>
        <v>13.000000000008427</v>
      </c>
      <c r="I409" s="6">
        <v>0.67273148148148154</v>
      </c>
      <c r="J409" s="30">
        <f t="shared" si="25"/>
        <v>11</v>
      </c>
      <c r="K409" s="69">
        <f>SUM($J$5:J409)</f>
        <v>6575</v>
      </c>
      <c r="L409" s="30">
        <f t="shared" si="26"/>
        <v>-1.999999999991573</v>
      </c>
      <c r="M409" s="30">
        <f t="shared" si="27"/>
        <v>0</v>
      </c>
    </row>
    <row r="410" spans="5:13" x14ac:dyDescent="0.25">
      <c r="E410" s="31" t="s">
        <v>560</v>
      </c>
      <c r="F410" s="1">
        <v>0.66665509259259259</v>
      </c>
      <c r="G410" s="1">
        <v>0.66681712962962969</v>
      </c>
      <c r="H410" s="30">
        <f t="shared" si="24"/>
        <v>14.000000000005386</v>
      </c>
      <c r="I410" s="1">
        <v>0.6793865740740741</v>
      </c>
      <c r="J410" s="30">
        <f t="shared" si="25"/>
        <v>19</v>
      </c>
      <c r="K410" s="70">
        <f>SUM($J$5:J410)</f>
        <v>6594</v>
      </c>
      <c r="L410" s="30">
        <f t="shared" si="26"/>
        <v>-0.99999999999461409</v>
      </c>
      <c r="M410" s="30">
        <f t="shared" si="27"/>
        <v>0</v>
      </c>
    </row>
    <row r="411" spans="5:13" x14ac:dyDescent="0.25">
      <c r="E411" s="31" t="s">
        <v>561</v>
      </c>
      <c r="F411" s="6">
        <v>0.66787037037037045</v>
      </c>
      <c r="G411" s="6">
        <v>0.66827546296296303</v>
      </c>
      <c r="H411" s="30">
        <f t="shared" si="24"/>
        <v>34.999999999999076</v>
      </c>
      <c r="I411" s="6">
        <v>0.67363425925925924</v>
      </c>
      <c r="J411" s="30">
        <f t="shared" si="25"/>
        <v>8</v>
      </c>
      <c r="K411" s="69">
        <f>SUM($J$5:J411)</f>
        <v>6602</v>
      </c>
      <c r="L411" s="30">
        <f t="shared" si="26"/>
        <v>19.999999999999076</v>
      </c>
      <c r="M411" s="30">
        <f t="shared" si="27"/>
        <v>1</v>
      </c>
    </row>
    <row r="412" spans="5:13" x14ac:dyDescent="0.25">
      <c r="E412" s="31" t="s">
        <v>562</v>
      </c>
      <c r="F412" s="1">
        <v>0.66824074074074069</v>
      </c>
      <c r="G412" s="1">
        <v>0.66907407407407404</v>
      </c>
      <c r="H412" s="30">
        <f t="shared" si="24"/>
        <v>72.000000000001663</v>
      </c>
      <c r="I412" s="1">
        <v>0.68747685185185192</v>
      </c>
      <c r="J412" s="30">
        <f t="shared" si="25"/>
        <v>27</v>
      </c>
      <c r="K412" s="70">
        <f>SUM($J$5:J412)</f>
        <v>6629</v>
      </c>
      <c r="L412" s="30">
        <f t="shared" si="26"/>
        <v>57.000000000001663</v>
      </c>
      <c r="M412" s="30">
        <f t="shared" si="27"/>
        <v>1</v>
      </c>
    </row>
    <row r="413" spans="5:13" x14ac:dyDescent="0.25">
      <c r="E413" s="31" t="s">
        <v>563</v>
      </c>
      <c r="F413" s="6">
        <v>0.66881944444444441</v>
      </c>
      <c r="G413" s="6">
        <v>0.66908564814814808</v>
      </c>
      <c r="H413" s="30">
        <f t="shared" si="24"/>
        <v>22.9999999999972</v>
      </c>
      <c r="I413" s="6">
        <v>0.67958333333333332</v>
      </c>
      <c r="J413" s="30">
        <f t="shared" si="25"/>
        <v>16</v>
      </c>
      <c r="K413" s="69">
        <f>SUM($J$5:J413)</f>
        <v>6645</v>
      </c>
      <c r="L413" s="30">
        <f t="shared" si="26"/>
        <v>7.9999999999972005</v>
      </c>
      <c r="M413" s="30">
        <f t="shared" si="27"/>
        <v>1</v>
      </c>
    </row>
    <row r="414" spans="5:13" x14ac:dyDescent="0.25">
      <c r="E414" s="31" t="s">
        <v>564</v>
      </c>
      <c r="F414" s="1">
        <v>0.66951388888888885</v>
      </c>
      <c r="G414" s="1">
        <v>0.6697685185185186</v>
      </c>
      <c r="H414" s="30">
        <f t="shared" si="24"/>
        <v>22.000000000009834</v>
      </c>
      <c r="I414" s="1">
        <v>0.68103009259259262</v>
      </c>
      <c r="J414" s="30">
        <f t="shared" si="25"/>
        <v>17</v>
      </c>
      <c r="K414" s="70">
        <f>SUM($J$5:J414)</f>
        <v>6662</v>
      </c>
      <c r="L414" s="30">
        <f t="shared" si="26"/>
        <v>7.0000000000098339</v>
      </c>
      <c r="M414" s="30">
        <f t="shared" si="27"/>
        <v>1</v>
      </c>
    </row>
    <row r="415" spans="5:13" x14ac:dyDescent="0.25">
      <c r="E415" s="31" t="s">
        <v>565</v>
      </c>
      <c r="F415" s="6">
        <v>0.67023148148148148</v>
      </c>
      <c r="G415" s="6">
        <v>0.67057870370370365</v>
      </c>
      <c r="H415" s="30">
        <f t="shared" si="24"/>
        <v>29.999999999995097</v>
      </c>
      <c r="I415" s="6">
        <v>0.67899305555555556</v>
      </c>
      <c r="J415" s="30">
        <f t="shared" si="25"/>
        <v>13</v>
      </c>
      <c r="K415" s="69">
        <f>SUM($J$5:J415)</f>
        <v>6675</v>
      </c>
      <c r="L415" s="30">
        <f t="shared" si="26"/>
        <v>14.999999999995097</v>
      </c>
      <c r="M415" s="30">
        <f t="shared" si="27"/>
        <v>1</v>
      </c>
    </row>
    <row r="416" spans="5:13" x14ac:dyDescent="0.25">
      <c r="E416" s="31" t="s">
        <v>566</v>
      </c>
      <c r="F416" s="1">
        <v>0.67071759259259256</v>
      </c>
      <c r="G416" s="1">
        <v>0.67094907407407411</v>
      </c>
      <c r="H416" s="30">
        <f t="shared" si="24"/>
        <v>20.000000000006324</v>
      </c>
      <c r="I416" s="1">
        <v>0.67363425925925924</v>
      </c>
      <c r="J416" s="30">
        <f t="shared" si="25"/>
        <v>4</v>
      </c>
      <c r="K416" s="70">
        <f>SUM($J$5:J416)</f>
        <v>6679</v>
      </c>
      <c r="L416" s="30">
        <f t="shared" si="26"/>
        <v>5.0000000000063238</v>
      </c>
      <c r="M416" s="30">
        <f t="shared" si="27"/>
        <v>1</v>
      </c>
    </row>
    <row r="417" spans="5:13" x14ac:dyDescent="0.25">
      <c r="E417" s="31" t="s">
        <v>567</v>
      </c>
      <c r="F417" s="6">
        <v>0.67188657407407415</v>
      </c>
      <c r="G417" s="6">
        <v>0.67232638888888896</v>
      </c>
      <c r="H417" s="30">
        <f t="shared" si="24"/>
        <v>37.999999999999545</v>
      </c>
      <c r="I417" s="6">
        <v>0.67686342592592597</v>
      </c>
      <c r="J417" s="30">
        <f t="shared" si="25"/>
        <v>7</v>
      </c>
      <c r="K417" s="69">
        <f>SUM($J$5:J417)</f>
        <v>6686</v>
      </c>
      <c r="L417" s="30">
        <f t="shared" si="26"/>
        <v>22.999999999999545</v>
      </c>
      <c r="M417" s="30">
        <f t="shared" si="27"/>
        <v>1</v>
      </c>
    </row>
    <row r="418" spans="5:13" x14ac:dyDescent="0.25">
      <c r="E418" s="31" t="s">
        <v>568</v>
      </c>
      <c r="F418" s="1">
        <v>0.67298611111111117</v>
      </c>
      <c r="G418" s="1">
        <v>0.67331018518518515</v>
      </c>
      <c r="H418" s="30">
        <f t="shared" si="24"/>
        <v>27.999999999991587</v>
      </c>
      <c r="I418" s="1">
        <v>0.68390046296296303</v>
      </c>
      <c r="J418" s="30">
        <f t="shared" si="25"/>
        <v>16</v>
      </c>
      <c r="K418" s="70">
        <f>SUM($J$5:J418)</f>
        <v>6702</v>
      </c>
      <c r="L418" s="30">
        <f t="shared" si="26"/>
        <v>12.999999999991587</v>
      </c>
      <c r="M418" s="30">
        <f t="shared" si="27"/>
        <v>1</v>
      </c>
    </row>
    <row r="419" spans="5:13" x14ac:dyDescent="0.25">
      <c r="E419" s="31" t="s">
        <v>569</v>
      </c>
      <c r="F419" s="6">
        <v>0.67322916666666666</v>
      </c>
      <c r="G419" s="6">
        <v>0.67339120370370376</v>
      </c>
      <c r="H419" s="30">
        <f t="shared" si="24"/>
        <v>14.000000000005386</v>
      </c>
      <c r="I419" s="6">
        <v>0.70324074074074072</v>
      </c>
      <c r="J419" s="30">
        <f t="shared" si="25"/>
        <v>43</v>
      </c>
      <c r="K419" s="69">
        <f>SUM($J$5:J419)</f>
        <v>6745</v>
      </c>
      <c r="L419" s="30">
        <f t="shared" si="26"/>
        <v>-0.99999999999461409</v>
      </c>
      <c r="M419" s="30">
        <f t="shared" si="27"/>
        <v>0</v>
      </c>
    </row>
    <row r="420" spans="5:13" x14ac:dyDescent="0.25">
      <c r="E420" s="31" t="s">
        <v>570</v>
      </c>
      <c r="F420" s="1">
        <v>0.67435185185185187</v>
      </c>
      <c r="G420" s="1">
        <v>0.6746875</v>
      </c>
      <c r="H420" s="30">
        <f t="shared" si="24"/>
        <v>28.999999999998138</v>
      </c>
      <c r="I420" s="1">
        <v>0.69032407407407403</v>
      </c>
      <c r="J420" s="30">
        <f t="shared" si="25"/>
        <v>23</v>
      </c>
      <c r="K420" s="70">
        <f>SUM($J$5:J420)</f>
        <v>6768</v>
      </c>
      <c r="L420" s="30">
        <f t="shared" si="26"/>
        <v>13.999999999998138</v>
      </c>
      <c r="M420" s="30">
        <f t="shared" si="27"/>
        <v>1</v>
      </c>
    </row>
    <row r="421" spans="5:13" x14ac:dyDescent="0.25">
      <c r="E421" s="31" t="s">
        <v>571</v>
      </c>
      <c r="F421" s="6">
        <v>0.67555555555555558</v>
      </c>
      <c r="G421" s="6">
        <v>0.67596064814814805</v>
      </c>
      <c r="H421" s="30">
        <f t="shared" si="24"/>
        <v>34.999999999989484</v>
      </c>
      <c r="I421" s="6">
        <v>0.68170138888888887</v>
      </c>
      <c r="J421" s="30">
        <f t="shared" si="25"/>
        <v>9</v>
      </c>
      <c r="K421" s="69">
        <f>SUM($J$5:J421)</f>
        <v>6777</v>
      </c>
      <c r="L421" s="30">
        <f t="shared" si="26"/>
        <v>19.999999999989484</v>
      </c>
      <c r="M421" s="30">
        <f t="shared" si="27"/>
        <v>1</v>
      </c>
    </row>
    <row r="422" spans="5:13" x14ac:dyDescent="0.25">
      <c r="E422" s="31" t="s">
        <v>572</v>
      </c>
      <c r="F422" s="1">
        <v>0.67644675925925923</v>
      </c>
      <c r="G422" s="1">
        <v>0.67673611111111109</v>
      </c>
      <c r="H422" s="30">
        <f t="shared" si="24"/>
        <v>25.000000000000711</v>
      </c>
      <c r="I422" s="1">
        <v>0.68160879629629623</v>
      </c>
      <c r="J422" s="30">
        <f t="shared" si="25"/>
        <v>8</v>
      </c>
      <c r="K422" s="70">
        <f>SUM($J$5:J422)</f>
        <v>6785</v>
      </c>
      <c r="L422" s="30">
        <f t="shared" si="26"/>
        <v>10.000000000000711</v>
      </c>
      <c r="M422" s="30">
        <f t="shared" si="27"/>
        <v>1</v>
      </c>
    </row>
    <row r="423" spans="5:13" x14ac:dyDescent="0.25">
      <c r="E423" s="31" t="s">
        <v>573</v>
      </c>
      <c r="F423" s="6">
        <v>0.67689814814814808</v>
      </c>
      <c r="G423" s="6">
        <v>0.67710648148148145</v>
      </c>
      <c r="H423" s="30">
        <f t="shared" si="24"/>
        <v>18.000000000002814</v>
      </c>
      <c r="I423" s="6">
        <v>0.69190972222222225</v>
      </c>
      <c r="J423" s="30">
        <f t="shared" si="25"/>
        <v>22</v>
      </c>
      <c r="K423" s="69">
        <f>SUM($J$5:J423)</f>
        <v>6807</v>
      </c>
      <c r="L423" s="30">
        <f t="shared" si="26"/>
        <v>3.0000000000028137</v>
      </c>
      <c r="M423" s="30">
        <f t="shared" si="27"/>
        <v>1</v>
      </c>
    </row>
    <row r="424" spans="5:13" x14ac:dyDescent="0.25">
      <c r="E424" s="31" t="s">
        <v>574</v>
      </c>
      <c r="F424" s="1">
        <v>0.67768518518518517</v>
      </c>
      <c r="G424" s="1">
        <v>0.67784722222222227</v>
      </c>
      <c r="H424" s="30">
        <f t="shared" si="24"/>
        <v>14.000000000005386</v>
      </c>
      <c r="I424" s="1">
        <v>0.67966435185185192</v>
      </c>
      <c r="J424" s="30">
        <f t="shared" si="25"/>
        <v>3</v>
      </c>
      <c r="K424" s="70">
        <f>SUM($J$5:J424)</f>
        <v>6810</v>
      </c>
      <c r="L424" s="30">
        <f t="shared" si="26"/>
        <v>-0.99999999999461409</v>
      </c>
      <c r="M424" s="30">
        <f t="shared" si="27"/>
        <v>0</v>
      </c>
    </row>
    <row r="425" spans="5:13" x14ac:dyDescent="0.25">
      <c r="E425" s="31" t="s">
        <v>575</v>
      </c>
      <c r="F425" s="6">
        <v>0.6784027777777778</v>
      </c>
      <c r="G425" s="6">
        <v>0.67868055555555562</v>
      </c>
      <c r="H425" s="30">
        <f t="shared" si="24"/>
        <v>24.000000000003752</v>
      </c>
      <c r="I425" s="6">
        <v>0.68229166666666663</v>
      </c>
      <c r="J425" s="30">
        <f t="shared" si="25"/>
        <v>6</v>
      </c>
      <c r="K425" s="69">
        <f>SUM($J$5:J425)</f>
        <v>6816</v>
      </c>
      <c r="L425" s="30">
        <f t="shared" si="26"/>
        <v>9.0000000000037517</v>
      </c>
      <c r="M425" s="30">
        <f t="shared" si="27"/>
        <v>1</v>
      </c>
    </row>
    <row r="426" spans="5:13" x14ac:dyDescent="0.25">
      <c r="E426" s="31" t="s">
        <v>576</v>
      </c>
      <c r="F426" s="1">
        <v>0.67920138888888892</v>
      </c>
      <c r="G426" s="1">
        <v>0.6796875</v>
      </c>
      <c r="H426" s="30">
        <f t="shared" si="24"/>
        <v>41.999999999996973</v>
      </c>
      <c r="I426" s="1">
        <v>0.69266203703703699</v>
      </c>
      <c r="J426" s="30">
        <f t="shared" si="25"/>
        <v>19</v>
      </c>
      <c r="K426" s="70">
        <f>SUM($J$5:J426)</f>
        <v>6835</v>
      </c>
      <c r="L426" s="30">
        <f t="shared" si="26"/>
        <v>26.999999999996973</v>
      </c>
      <c r="M426" s="30">
        <f t="shared" si="27"/>
        <v>1</v>
      </c>
    </row>
    <row r="427" spans="5:13" x14ac:dyDescent="0.25">
      <c r="E427" s="31" t="s">
        <v>577</v>
      </c>
      <c r="F427" s="6">
        <v>0.67988425925925933</v>
      </c>
      <c r="G427" s="6">
        <v>0.68006944444444439</v>
      </c>
      <c r="H427" s="30">
        <f t="shared" si="24"/>
        <v>15.999999999989711</v>
      </c>
      <c r="I427" s="6">
        <v>0.68503472222222228</v>
      </c>
      <c r="J427" s="30">
        <f t="shared" si="25"/>
        <v>8</v>
      </c>
      <c r="K427" s="69">
        <f>SUM($J$5:J427)</f>
        <v>6843</v>
      </c>
      <c r="L427" s="30">
        <f t="shared" si="26"/>
        <v>0.99999999998971134</v>
      </c>
      <c r="M427" s="30">
        <f t="shared" si="27"/>
        <v>1</v>
      </c>
    </row>
    <row r="428" spans="5:13" x14ac:dyDescent="0.25">
      <c r="E428" s="31" t="s">
        <v>578</v>
      </c>
      <c r="F428" s="1">
        <v>0.6806712962962963</v>
      </c>
      <c r="G428" s="1">
        <v>0.68122685185185183</v>
      </c>
      <c r="H428" s="30">
        <f t="shared" si="24"/>
        <v>47.999999999997911</v>
      </c>
      <c r="I428" s="1">
        <v>0.68487268518518529</v>
      </c>
      <c r="J428" s="30">
        <f t="shared" si="25"/>
        <v>6</v>
      </c>
      <c r="K428" s="70">
        <f>SUM($J$5:J428)</f>
        <v>6849</v>
      </c>
      <c r="L428" s="30">
        <f t="shared" si="26"/>
        <v>32.999999999997911</v>
      </c>
      <c r="M428" s="30">
        <f t="shared" si="27"/>
        <v>1</v>
      </c>
    </row>
    <row r="429" spans="5:13" x14ac:dyDescent="0.25">
      <c r="E429" s="31" t="s">
        <v>579</v>
      </c>
      <c r="F429" s="6">
        <v>0.68170138888888887</v>
      </c>
      <c r="G429" s="6">
        <v>0.6818981481481482</v>
      </c>
      <c r="H429" s="30">
        <f t="shared" si="24"/>
        <v>17.000000000005855</v>
      </c>
      <c r="I429" s="6">
        <v>0.6837037037037037</v>
      </c>
      <c r="J429" s="30">
        <f t="shared" si="25"/>
        <v>3</v>
      </c>
      <c r="K429" s="69">
        <f>SUM($J$5:J429)</f>
        <v>6852</v>
      </c>
      <c r="L429" s="30">
        <f t="shared" si="26"/>
        <v>2.0000000000058549</v>
      </c>
      <c r="M429" s="30">
        <f t="shared" si="27"/>
        <v>1</v>
      </c>
    </row>
    <row r="430" spans="5:13" x14ac:dyDescent="0.25">
      <c r="E430" s="31" t="s">
        <v>580</v>
      </c>
      <c r="F430" s="1">
        <v>0.68246527777777777</v>
      </c>
      <c r="G430" s="1">
        <v>0.68277777777777782</v>
      </c>
      <c r="H430" s="30">
        <f t="shared" si="24"/>
        <v>27.000000000004221</v>
      </c>
      <c r="I430" s="1">
        <v>0.69125000000000003</v>
      </c>
      <c r="J430" s="30">
        <f t="shared" si="25"/>
        <v>13</v>
      </c>
      <c r="K430" s="70">
        <f>SUM($J$5:J430)</f>
        <v>6865</v>
      </c>
      <c r="L430" s="30">
        <f t="shared" si="26"/>
        <v>12.000000000004221</v>
      </c>
      <c r="M430" s="30">
        <f t="shared" si="27"/>
        <v>1</v>
      </c>
    </row>
    <row r="431" spans="5:13" x14ac:dyDescent="0.25">
      <c r="E431" s="31" t="s">
        <v>581</v>
      </c>
      <c r="F431" s="6">
        <v>0.68329861111111112</v>
      </c>
      <c r="G431" s="6">
        <v>0.68371527777777785</v>
      </c>
      <c r="H431" s="30">
        <f t="shared" si="24"/>
        <v>36.000000000005627</v>
      </c>
      <c r="I431" s="6">
        <v>0.68547453703703709</v>
      </c>
      <c r="J431" s="30">
        <f t="shared" si="25"/>
        <v>3</v>
      </c>
      <c r="K431" s="69">
        <f>SUM($J$5:J431)</f>
        <v>6868</v>
      </c>
      <c r="L431" s="30">
        <f t="shared" si="26"/>
        <v>21.000000000005627</v>
      </c>
      <c r="M431" s="30">
        <f t="shared" si="27"/>
        <v>1</v>
      </c>
    </row>
    <row r="432" spans="5:13" x14ac:dyDescent="0.25">
      <c r="E432" s="31" t="s">
        <v>582</v>
      </c>
      <c r="F432" s="1">
        <v>0.6839467592592593</v>
      </c>
      <c r="G432" s="1">
        <v>0.68424768518518519</v>
      </c>
      <c r="H432" s="30">
        <f t="shared" si="24"/>
        <v>25.999999999997669</v>
      </c>
      <c r="I432" s="1">
        <v>0.69265046296296295</v>
      </c>
      <c r="J432" s="30">
        <f t="shared" si="25"/>
        <v>13</v>
      </c>
      <c r="K432" s="70">
        <f>SUM($J$5:J432)</f>
        <v>6881</v>
      </c>
      <c r="L432" s="30">
        <f t="shared" si="26"/>
        <v>10.999999999997669</v>
      </c>
      <c r="M432" s="30">
        <f t="shared" si="27"/>
        <v>1</v>
      </c>
    </row>
    <row r="433" spans="5:13" x14ac:dyDescent="0.25">
      <c r="E433" s="31" t="s">
        <v>583</v>
      </c>
      <c r="F433" s="6">
        <v>0.68515046296296289</v>
      </c>
      <c r="G433" s="6">
        <v>0.68547453703703709</v>
      </c>
      <c r="H433" s="30">
        <f t="shared" si="24"/>
        <v>28.000000000010772</v>
      </c>
      <c r="I433" s="6">
        <v>0.6931828703703703</v>
      </c>
      <c r="J433" s="30">
        <f t="shared" si="25"/>
        <v>12</v>
      </c>
      <c r="K433" s="69">
        <f>SUM($J$5:J433)</f>
        <v>6893</v>
      </c>
      <c r="L433" s="30">
        <f t="shared" si="26"/>
        <v>13.000000000010772</v>
      </c>
      <c r="M433" s="30">
        <f t="shared" si="27"/>
        <v>1</v>
      </c>
    </row>
    <row r="434" spans="5:13" x14ac:dyDescent="0.25">
      <c r="E434" s="31" t="s">
        <v>584</v>
      </c>
      <c r="F434" s="1">
        <v>0.68579861111111118</v>
      </c>
      <c r="G434" s="1">
        <v>0.68606481481481485</v>
      </c>
      <c r="H434" s="30">
        <f t="shared" si="24"/>
        <v>22.9999999999972</v>
      </c>
      <c r="I434" s="1">
        <v>0.69965277777777779</v>
      </c>
      <c r="J434" s="30">
        <f t="shared" si="25"/>
        <v>20</v>
      </c>
      <c r="K434" s="70">
        <f>SUM($J$5:J434)</f>
        <v>6913</v>
      </c>
      <c r="L434" s="30">
        <f t="shared" si="26"/>
        <v>7.9999999999972005</v>
      </c>
      <c r="M434" s="30">
        <f t="shared" si="27"/>
        <v>1</v>
      </c>
    </row>
    <row r="435" spans="5:13" x14ac:dyDescent="0.25">
      <c r="E435" s="31" t="s">
        <v>585</v>
      </c>
      <c r="F435" s="6">
        <v>0.68650462962962966</v>
      </c>
      <c r="G435" s="6">
        <v>0.6868981481481482</v>
      </c>
      <c r="H435" s="30">
        <f t="shared" si="24"/>
        <v>34.000000000002117</v>
      </c>
      <c r="I435" s="6">
        <v>0.69627314814814811</v>
      </c>
      <c r="J435" s="30">
        <f t="shared" si="25"/>
        <v>14</v>
      </c>
      <c r="K435" s="69">
        <f>SUM($J$5:J435)</f>
        <v>6927</v>
      </c>
      <c r="L435" s="30">
        <f t="shared" si="26"/>
        <v>19.000000000002117</v>
      </c>
      <c r="M435" s="30">
        <f t="shared" si="27"/>
        <v>1</v>
      </c>
    </row>
    <row r="436" spans="5:13" x14ac:dyDescent="0.25">
      <c r="E436" s="31" t="s">
        <v>586</v>
      </c>
      <c r="F436" s="1">
        <v>0.68756944444444434</v>
      </c>
      <c r="G436" s="1">
        <v>0.68788194444444439</v>
      </c>
      <c r="H436" s="30">
        <f t="shared" si="24"/>
        <v>27.000000000004221</v>
      </c>
      <c r="I436" s="1">
        <v>0.69195601851851851</v>
      </c>
      <c r="J436" s="30">
        <f t="shared" si="25"/>
        <v>6</v>
      </c>
      <c r="K436" s="70">
        <f>SUM($J$5:J436)</f>
        <v>6933</v>
      </c>
      <c r="L436" s="30">
        <f t="shared" si="26"/>
        <v>12.000000000004221</v>
      </c>
      <c r="M436" s="30">
        <f t="shared" si="27"/>
        <v>1</v>
      </c>
    </row>
    <row r="437" spans="5:13" x14ac:dyDescent="0.25">
      <c r="E437" s="31" t="s">
        <v>587</v>
      </c>
      <c r="F437" s="6">
        <v>0.68767361111111114</v>
      </c>
      <c r="G437" s="6">
        <v>0.68807870370370372</v>
      </c>
      <c r="H437" s="30">
        <f t="shared" si="24"/>
        <v>34.999999999999076</v>
      </c>
      <c r="I437" s="6">
        <v>0.69994212962962965</v>
      </c>
      <c r="J437" s="30">
        <f t="shared" si="25"/>
        <v>18</v>
      </c>
      <c r="K437" s="69">
        <f>SUM($J$5:J437)</f>
        <v>6951</v>
      </c>
      <c r="L437" s="30">
        <f t="shared" si="26"/>
        <v>19.999999999999076</v>
      </c>
      <c r="M437" s="30">
        <f t="shared" si="27"/>
        <v>1</v>
      </c>
    </row>
    <row r="438" spans="5:13" x14ac:dyDescent="0.25">
      <c r="E438" s="31" t="s">
        <v>588</v>
      </c>
      <c r="F438" s="1">
        <v>0.68873842592592593</v>
      </c>
      <c r="G438" s="1">
        <v>0.68898148148148142</v>
      </c>
      <c r="H438" s="30">
        <f t="shared" si="24"/>
        <v>20.99999999999369</v>
      </c>
      <c r="I438" s="1">
        <v>0.70638888888888884</v>
      </c>
      <c r="J438" s="30">
        <f t="shared" si="25"/>
        <v>26</v>
      </c>
      <c r="K438" s="70">
        <f>SUM($J$5:J438)</f>
        <v>6977</v>
      </c>
      <c r="L438" s="30">
        <f t="shared" si="26"/>
        <v>5.9999999999936904</v>
      </c>
      <c r="M438" s="30">
        <f t="shared" si="27"/>
        <v>1</v>
      </c>
    </row>
    <row r="439" spans="5:13" x14ac:dyDescent="0.25">
      <c r="E439" s="31" t="s">
        <v>589</v>
      </c>
      <c r="F439" s="6">
        <v>0.68929398148148147</v>
      </c>
      <c r="G439" s="6">
        <v>0.6899074074074073</v>
      </c>
      <c r="H439" s="30">
        <f t="shared" si="24"/>
        <v>52.999999999992298</v>
      </c>
      <c r="I439" s="6">
        <v>0.6959143518518518</v>
      </c>
      <c r="J439" s="30">
        <f t="shared" si="25"/>
        <v>9</v>
      </c>
      <c r="K439" s="69">
        <f>SUM($J$5:J439)</f>
        <v>6986</v>
      </c>
      <c r="L439" s="30">
        <f t="shared" si="26"/>
        <v>37.999999999992298</v>
      </c>
      <c r="M439" s="30">
        <f t="shared" si="27"/>
        <v>1</v>
      </c>
    </row>
    <row r="440" spans="5:13" x14ac:dyDescent="0.25">
      <c r="E440" s="31" t="s">
        <v>590</v>
      </c>
      <c r="F440" s="1">
        <v>0.6902314814814815</v>
      </c>
      <c r="G440" s="1">
        <v>0.69043981481481476</v>
      </c>
      <c r="H440" s="30">
        <f t="shared" si="24"/>
        <v>17.999999999993221</v>
      </c>
      <c r="I440" s="1">
        <v>0.70739583333333333</v>
      </c>
      <c r="J440" s="30">
        <f t="shared" si="25"/>
        <v>25</v>
      </c>
      <c r="K440" s="70">
        <f>SUM($J$5:J440)</f>
        <v>7011</v>
      </c>
      <c r="L440" s="30">
        <f t="shared" si="26"/>
        <v>2.9999999999932214</v>
      </c>
      <c r="M440" s="30">
        <f t="shared" si="27"/>
        <v>1</v>
      </c>
    </row>
    <row r="441" spans="5:13" x14ac:dyDescent="0.25">
      <c r="E441" s="31" t="s">
        <v>591</v>
      </c>
      <c r="F441" s="6">
        <v>0.69050925925925932</v>
      </c>
      <c r="G441" s="6">
        <v>0.69087962962962957</v>
      </c>
      <c r="H441" s="30">
        <f t="shared" si="24"/>
        <v>31.999999999989015</v>
      </c>
      <c r="I441" s="6">
        <v>0.69491898148148146</v>
      </c>
      <c r="J441" s="30">
        <f t="shared" si="25"/>
        <v>6</v>
      </c>
      <c r="K441" s="69">
        <f>SUM($J$5:J441)</f>
        <v>7017</v>
      </c>
      <c r="L441" s="30">
        <f t="shared" si="26"/>
        <v>16.999999999989015</v>
      </c>
      <c r="M441" s="30">
        <f t="shared" si="27"/>
        <v>1</v>
      </c>
    </row>
    <row r="442" spans="5:13" x14ac:dyDescent="0.25">
      <c r="E442" s="31" t="s">
        <v>592</v>
      </c>
      <c r="F442" s="1">
        <v>0.6921180555555555</v>
      </c>
      <c r="G442" s="1">
        <v>0.69243055555555555</v>
      </c>
      <c r="H442" s="30">
        <f t="shared" si="24"/>
        <v>27.000000000004221</v>
      </c>
      <c r="I442" s="1">
        <v>0.70844907407407398</v>
      </c>
      <c r="J442" s="30">
        <f t="shared" si="25"/>
        <v>24</v>
      </c>
      <c r="K442" s="70">
        <f>SUM($J$5:J442)</f>
        <v>7041</v>
      </c>
      <c r="L442" s="30">
        <f t="shared" si="26"/>
        <v>12.000000000004221</v>
      </c>
      <c r="M442" s="30">
        <f t="shared" si="27"/>
        <v>1</v>
      </c>
    </row>
    <row r="443" spans="5:13" x14ac:dyDescent="0.25">
      <c r="E443" s="31" t="s">
        <v>593</v>
      </c>
      <c r="F443" s="6">
        <v>0.69252314814814808</v>
      </c>
      <c r="G443" s="6">
        <v>0.69366898148148148</v>
      </c>
      <c r="H443" s="30">
        <f t="shared" si="24"/>
        <v>99.000000000005883</v>
      </c>
      <c r="I443" s="6">
        <v>0.6953125</v>
      </c>
      <c r="J443" s="30">
        <f t="shared" si="25"/>
        <v>3</v>
      </c>
      <c r="K443" s="69">
        <f>SUM($J$5:J443)</f>
        <v>7044</v>
      </c>
      <c r="L443" s="30">
        <f t="shared" si="26"/>
        <v>84.000000000005883</v>
      </c>
      <c r="M443" s="30">
        <f t="shared" si="27"/>
        <v>1</v>
      </c>
    </row>
    <row r="444" spans="5:13" x14ac:dyDescent="0.25">
      <c r="E444" s="31" t="s">
        <v>594</v>
      </c>
      <c r="F444" s="1">
        <v>0.69285879629629632</v>
      </c>
      <c r="G444" s="1">
        <v>0.69304398148148139</v>
      </c>
      <c r="H444" s="30">
        <f t="shared" si="24"/>
        <v>15.999999999989711</v>
      </c>
      <c r="I444" s="1">
        <v>0.70319444444444434</v>
      </c>
      <c r="J444" s="30">
        <f t="shared" si="25"/>
        <v>15</v>
      </c>
      <c r="K444" s="70">
        <f>SUM($J$5:J444)</f>
        <v>7059</v>
      </c>
      <c r="L444" s="30">
        <f t="shared" si="26"/>
        <v>0.99999999998971134</v>
      </c>
      <c r="M444" s="30">
        <f t="shared" si="27"/>
        <v>1</v>
      </c>
    </row>
    <row r="445" spans="5:13" x14ac:dyDescent="0.25">
      <c r="E445" s="31" t="s">
        <v>595</v>
      </c>
      <c r="F445" s="6">
        <v>0.69315972222222222</v>
      </c>
      <c r="G445" s="6">
        <v>0.69334490740740751</v>
      </c>
      <c r="H445" s="30">
        <f t="shared" si="24"/>
        <v>16.000000000008896</v>
      </c>
      <c r="I445" s="6">
        <v>0.70248842592592586</v>
      </c>
      <c r="J445" s="30">
        <f t="shared" si="25"/>
        <v>14</v>
      </c>
      <c r="K445" s="69">
        <f>SUM($J$5:J445)</f>
        <v>7073</v>
      </c>
      <c r="L445" s="30">
        <f t="shared" si="26"/>
        <v>1.000000000008896</v>
      </c>
      <c r="M445" s="30">
        <f t="shared" si="27"/>
        <v>1</v>
      </c>
    </row>
    <row r="446" spans="5:13" x14ac:dyDescent="0.25">
      <c r="E446" s="31" t="s">
        <v>596</v>
      </c>
      <c r="F446" s="1">
        <v>0.69415509259259256</v>
      </c>
      <c r="G446" s="1">
        <v>0.69453703703703706</v>
      </c>
      <c r="H446" s="30">
        <f t="shared" si="24"/>
        <v>33.000000000005159</v>
      </c>
      <c r="I446" s="1">
        <v>0.70633101851851843</v>
      </c>
      <c r="J446" s="30">
        <f t="shared" si="25"/>
        <v>17</v>
      </c>
      <c r="K446" s="70">
        <f>SUM($J$5:J446)</f>
        <v>7090</v>
      </c>
      <c r="L446" s="30">
        <f t="shared" si="26"/>
        <v>18.000000000005159</v>
      </c>
      <c r="M446" s="30">
        <f t="shared" si="27"/>
        <v>1</v>
      </c>
    </row>
    <row r="447" spans="5:13" x14ac:dyDescent="0.25">
      <c r="E447" s="31" t="s">
        <v>597</v>
      </c>
      <c r="F447" s="6">
        <v>0.69565972222222217</v>
      </c>
      <c r="G447" s="6">
        <v>0.69587962962962957</v>
      </c>
      <c r="H447" s="30">
        <f t="shared" si="24"/>
        <v>18.999999999999773</v>
      </c>
      <c r="I447" s="6">
        <v>0.70108796296296294</v>
      </c>
      <c r="J447" s="30">
        <f t="shared" si="25"/>
        <v>8</v>
      </c>
      <c r="K447" s="69">
        <f>SUM($J$5:J447)</f>
        <v>7098</v>
      </c>
      <c r="L447" s="30">
        <f t="shared" si="26"/>
        <v>3.9999999999997726</v>
      </c>
      <c r="M447" s="30">
        <f t="shared" si="27"/>
        <v>1</v>
      </c>
    </row>
    <row r="448" spans="5:13" x14ac:dyDescent="0.25">
      <c r="E448" s="31" t="s">
        <v>598</v>
      </c>
      <c r="F448" s="1">
        <v>0.69670138888888899</v>
      </c>
      <c r="G448" s="1">
        <v>0.69701388888888882</v>
      </c>
      <c r="H448" s="30">
        <f t="shared" si="24"/>
        <v>26.999999999985036</v>
      </c>
      <c r="I448" s="1">
        <v>0.69837962962962974</v>
      </c>
      <c r="J448" s="30">
        <f t="shared" si="25"/>
        <v>2</v>
      </c>
      <c r="K448" s="70">
        <f>SUM($J$5:J448)</f>
        <v>7100</v>
      </c>
      <c r="L448" s="30">
        <f t="shared" si="26"/>
        <v>11.999999999985036</v>
      </c>
      <c r="M448" s="30">
        <f t="shared" si="27"/>
        <v>1</v>
      </c>
    </row>
    <row r="449" spans="5:13" x14ac:dyDescent="0.25">
      <c r="E449" s="31" t="s">
        <v>599</v>
      </c>
      <c r="F449" s="6">
        <v>0.69703703703703701</v>
      </c>
      <c r="G449" s="6">
        <v>0.69725694444444442</v>
      </c>
      <c r="H449" s="30">
        <f t="shared" si="24"/>
        <v>18.999999999999773</v>
      </c>
      <c r="I449" s="6">
        <v>0.69978009259259266</v>
      </c>
      <c r="J449" s="30">
        <f t="shared" si="25"/>
        <v>4</v>
      </c>
      <c r="K449" s="69">
        <f>SUM($J$5:J449)</f>
        <v>7104</v>
      </c>
      <c r="L449" s="30">
        <f t="shared" si="26"/>
        <v>3.9999999999997726</v>
      </c>
      <c r="M449" s="30">
        <f t="shared" si="27"/>
        <v>1</v>
      </c>
    </row>
    <row r="450" spans="5:13" x14ac:dyDescent="0.25">
      <c r="E450" s="31" t="s">
        <v>600</v>
      </c>
      <c r="F450" s="1">
        <v>0.69818287037037041</v>
      </c>
      <c r="G450" s="1">
        <v>0.69861111111111107</v>
      </c>
      <c r="H450" s="30">
        <f t="shared" si="24"/>
        <v>36.999999999992994</v>
      </c>
      <c r="I450" s="1">
        <v>0.70679398148148154</v>
      </c>
      <c r="J450" s="30">
        <f t="shared" si="25"/>
        <v>12</v>
      </c>
      <c r="K450" s="70">
        <f>SUM($J$5:J450)</f>
        <v>7116</v>
      </c>
      <c r="L450" s="30">
        <f t="shared" si="26"/>
        <v>21.999999999992994</v>
      </c>
      <c r="M450" s="30">
        <f t="shared" si="27"/>
        <v>1</v>
      </c>
    </row>
    <row r="451" spans="5:13" x14ac:dyDescent="0.25">
      <c r="E451" s="31" t="s">
        <v>601</v>
      </c>
      <c r="F451" s="6">
        <v>0.69837962962962974</v>
      </c>
      <c r="G451" s="6">
        <v>0.69859953703703714</v>
      </c>
      <c r="H451" s="30">
        <f t="shared" si="24"/>
        <v>18.999999999999773</v>
      </c>
      <c r="I451" s="6">
        <v>0.70287037037037037</v>
      </c>
      <c r="J451" s="30">
        <f t="shared" si="25"/>
        <v>7</v>
      </c>
      <c r="K451" s="69">
        <f>SUM($J$5:J451)</f>
        <v>7123</v>
      </c>
      <c r="L451" s="30">
        <f t="shared" si="26"/>
        <v>3.9999999999997726</v>
      </c>
      <c r="M451" s="30">
        <f t="shared" si="27"/>
        <v>1</v>
      </c>
    </row>
    <row r="452" spans="5:13" x14ac:dyDescent="0.25">
      <c r="E452" s="31" t="s">
        <v>602</v>
      </c>
      <c r="F452" s="1">
        <v>0.69945601851851846</v>
      </c>
      <c r="G452" s="1">
        <v>0.69976851851851851</v>
      </c>
      <c r="H452" s="30">
        <f t="shared" si="24"/>
        <v>27.000000000004221</v>
      </c>
      <c r="I452" s="1">
        <v>0.70304398148148151</v>
      </c>
      <c r="J452" s="30">
        <f t="shared" si="25"/>
        <v>5</v>
      </c>
      <c r="K452" s="70">
        <f>SUM($J$5:J452)</f>
        <v>7128</v>
      </c>
      <c r="L452" s="30">
        <f t="shared" si="26"/>
        <v>12.000000000004221</v>
      </c>
      <c r="M452" s="30">
        <f t="shared" si="27"/>
        <v>1</v>
      </c>
    </row>
    <row r="453" spans="5:13" x14ac:dyDescent="0.25">
      <c r="E453" s="31" t="s">
        <v>603</v>
      </c>
      <c r="F453" s="6">
        <v>0.70057870370370379</v>
      </c>
      <c r="G453" s="6">
        <v>0.70086805555555554</v>
      </c>
      <c r="H453" s="30">
        <f t="shared" si="24"/>
        <v>24.999999999991118</v>
      </c>
      <c r="I453" s="6">
        <v>0.70938657407407402</v>
      </c>
      <c r="J453" s="30">
        <f t="shared" si="25"/>
        <v>13</v>
      </c>
      <c r="K453" s="69">
        <f>SUM($J$5:J453)</f>
        <v>7141</v>
      </c>
      <c r="L453" s="30">
        <f t="shared" si="26"/>
        <v>9.9999999999911182</v>
      </c>
      <c r="M453" s="30">
        <f t="shared" si="27"/>
        <v>1</v>
      </c>
    </row>
    <row r="454" spans="5:13" x14ac:dyDescent="0.25">
      <c r="E454" s="31" t="s">
        <v>604</v>
      </c>
      <c r="F454" s="1">
        <v>0.70201388888888883</v>
      </c>
      <c r="G454" s="1">
        <v>0.7023032407407408</v>
      </c>
      <c r="H454" s="30">
        <f t="shared" ref="H454:H515" si="28">(G454-F454)*24*60*60</f>
        <v>25.000000000010303</v>
      </c>
      <c r="I454" s="1">
        <v>0.70886574074074071</v>
      </c>
      <c r="J454" s="30">
        <f t="shared" ref="J454:J515" si="29">ROUNDUP((I454-G454)*24*60,0)</f>
        <v>10</v>
      </c>
      <c r="K454" s="70">
        <f>SUM($J$5:J454)</f>
        <v>7151</v>
      </c>
      <c r="L454" s="30">
        <f t="shared" ref="L454:L515" si="30">H454-$B$28</f>
        <v>10.000000000010303</v>
      </c>
      <c r="M454" s="30">
        <f t="shared" ref="M454:M515" si="31">IF(L454&gt;0,1,0)</f>
        <v>1</v>
      </c>
    </row>
    <row r="455" spans="5:13" x14ac:dyDescent="0.25">
      <c r="E455" s="31" t="s">
        <v>605</v>
      </c>
      <c r="F455" s="6">
        <v>0.70226851851851846</v>
      </c>
      <c r="G455" s="6">
        <v>0.70265046296296296</v>
      </c>
      <c r="H455" s="30">
        <f t="shared" si="28"/>
        <v>33.000000000005159</v>
      </c>
      <c r="I455" s="6">
        <v>0.70734953703703696</v>
      </c>
      <c r="J455" s="30">
        <f t="shared" si="29"/>
        <v>7</v>
      </c>
      <c r="K455" s="69">
        <f>SUM($J$5:J455)</f>
        <v>7158</v>
      </c>
      <c r="L455" s="30">
        <f t="shared" si="30"/>
        <v>18.000000000005159</v>
      </c>
      <c r="M455" s="30">
        <f t="shared" si="31"/>
        <v>1</v>
      </c>
    </row>
    <row r="456" spans="5:13" x14ac:dyDescent="0.25">
      <c r="E456" s="31" t="s">
        <v>606</v>
      </c>
      <c r="F456" s="1">
        <v>0.70300925925925928</v>
      </c>
      <c r="G456" s="1">
        <v>0.70311342592592585</v>
      </c>
      <c r="H456" s="30">
        <f t="shared" si="28"/>
        <v>8.9999999999918145</v>
      </c>
      <c r="I456" s="1">
        <v>0.70584490740740735</v>
      </c>
      <c r="J456" s="30">
        <f t="shared" si="29"/>
        <v>4</v>
      </c>
      <c r="K456" s="70">
        <f>SUM($J$5:J456)</f>
        <v>7162</v>
      </c>
      <c r="L456" s="30">
        <f t="shared" si="30"/>
        <v>-6.0000000000081855</v>
      </c>
      <c r="M456" s="30">
        <f t="shared" si="31"/>
        <v>0</v>
      </c>
    </row>
    <row r="457" spans="5:13" x14ac:dyDescent="0.25">
      <c r="E457" s="31" t="s">
        <v>607</v>
      </c>
      <c r="F457" s="6">
        <v>0.70392361111111112</v>
      </c>
      <c r="G457" s="6">
        <v>0.70423611111111117</v>
      </c>
      <c r="H457" s="30">
        <f t="shared" si="28"/>
        <v>27.000000000004221</v>
      </c>
      <c r="I457" s="6">
        <v>0.71891203703703699</v>
      </c>
      <c r="J457" s="30">
        <f t="shared" si="29"/>
        <v>22</v>
      </c>
      <c r="K457" s="69">
        <f>SUM($J$5:J457)</f>
        <v>7184</v>
      </c>
      <c r="L457" s="30">
        <f t="shared" si="30"/>
        <v>12.000000000004221</v>
      </c>
      <c r="M457" s="30">
        <f t="shared" si="31"/>
        <v>1</v>
      </c>
    </row>
    <row r="458" spans="5:13" x14ac:dyDescent="0.25">
      <c r="E458" s="31" t="s">
        <v>608</v>
      </c>
      <c r="F458" s="1">
        <v>0.70464120370370376</v>
      </c>
      <c r="G458" s="1">
        <v>0.70513888888888887</v>
      </c>
      <c r="H458" s="30">
        <f t="shared" si="28"/>
        <v>42.999999999993932</v>
      </c>
      <c r="I458" s="1">
        <v>0.72160879629629626</v>
      </c>
      <c r="J458" s="30">
        <f t="shared" si="29"/>
        <v>24</v>
      </c>
      <c r="K458" s="70">
        <f>SUM($J$5:J458)</f>
        <v>7208</v>
      </c>
      <c r="L458" s="30">
        <f t="shared" si="30"/>
        <v>27.999999999993932</v>
      </c>
      <c r="M458" s="30">
        <f t="shared" si="31"/>
        <v>1</v>
      </c>
    </row>
    <row r="459" spans="5:13" x14ac:dyDescent="0.25">
      <c r="E459" s="31" t="s">
        <v>609</v>
      </c>
      <c r="F459" s="6">
        <v>0.7053356481481482</v>
      </c>
      <c r="G459" s="6">
        <v>0.70554398148148145</v>
      </c>
      <c r="H459" s="30">
        <f t="shared" si="28"/>
        <v>17.999999999993221</v>
      </c>
      <c r="I459" s="6">
        <v>0.71406249999999993</v>
      </c>
      <c r="J459" s="30">
        <f t="shared" si="29"/>
        <v>13</v>
      </c>
      <c r="K459" s="69">
        <f>SUM($J$5:J459)</f>
        <v>7221</v>
      </c>
      <c r="L459" s="30">
        <f t="shared" si="30"/>
        <v>2.9999999999932214</v>
      </c>
      <c r="M459" s="30">
        <f t="shared" si="31"/>
        <v>1</v>
      </c>
    </row>
    <row r="460" spans="5:13" x14ac:dyDescent="0.25">
      <c r="E460" s="31" t="s">
        <v>610</v>
      </c>
      <c r="F460" s="1">
        <v>0.70600694444444445</v>
      </c>
      <c r="G460" s="1">
        <v>0.7063194444444445</v>
      </c>
      <c r="H460" s="30">
        <f t="shared" si="28"/>
        <v>27.000000000004221</v>
      </c>
      <c r="I460" s="1">
        <v>0.71959490740740739</v>
      </c>
      <c r="J460" s="30">
        <f t="shared" si="29"/>
        <v>20</v>
      </c>
      <c r="K460" s="70">
        <f>SUM($J$5:J460)</f>
        <v>7241</v>
      </c>
      <c r="L460" s="30">
        <f t="shared" si="30"/>
        <v>12.000000000004221</v>
      </c>
      <c r="M460" s="30">
        <f t="shared" si="31"/>
        <v>1</v>
      </c>
    </row>
    <row r="461" spans="5:13" x14ac:dyDescent="0.25">
      <c r="E461" s="31" t="s">
        <v>611</v>
      </c>
      <c r="F461" s="6">
        <v>0.70709490740740744</v>
      </c>
      <c r="G461" s="6">
        <v>0.70728009259259261</v>
      </c>
      <c r="H461" s="30">
        <f t="shared" si="28"/>
        <v>15.999999999999304</v>
      </c>
      <c r="I461" s="6">
        <v>0.7252777777777778</v>
      </c>
      <c r="J461" s="30">
        <f t="shared" si="29"/>
        <v>26</v>
      </c>
      <c r="K461" s="69">
        <f>SUM($J$5:J461)</f>
        <v>7267</v>
      </c>
      <c r="L461" s="30">
        <f t="shared" si="30"/>
        <v>0.99999999999930367</v>
      </c>
      <c r="M461" s="30">
        <f t="shared" si="31"/>
        <v>1</v>
      </c>
    </row>
    <row r="462" spans="5:13" x14ac:dyDescent="0.25">
      <c r="E462" s="31" t="s">
        <v>612</v>
      </c>
      <c r="F462" s="1">
        <v>0.70792824074074068</v>
      </c>
      <c r="G462" s="1">
        <v>0.70824074074074073</v>
      </c>
      <c r="H462" s="30">
        <f t="shared" si="28"/>
        <v>27.000000000004221</v>
      </c>
      <c r="I462" s="1">
        <v>0.71760416666666671</v>
      </c>
      <c r="J462" s="30">
        <f t="shared" si="29"/>
        <v>14</v>
      </c>
      <c r="K462" s="70">
        <f>SUM($J$5:J462)</f>
        <v>7281</v>
      </c>
      <c r="L462" s="30">
        <f t="shared" si="30"/>
        <v>12.000000000004221</v>
      </c>
      <c r="M462" s="30">
        <f t="shared" si="31"/>
        <v>1</v>
      </c>
    </row>
    <row r="463" spans="5:13" x14ac:dyDescent="0.25">
      <c r="E463" s="31" t="s">
        <v>613</v>
      </c>
      <c r="F463" s="6">
        <v>0.7088310185185186</v>
      </c>
      <c r="G463" s="6">
        <v>0.7090277777777777</v>
      </c>
      <c r="H463" s="30">
        <f t="shared" si="28"/>
        <v>16.99999999998667</v>
      </c>
      <c r="I463" s="6">
        <v>0.71559027777777784</v>
      </c>
      <c r="J463" s="30">
        <f t="shared" si="29"/>
        <v>10</v>
      </c>
      <c r="K463" s="69">
        <f>SUM($J$5:J463)</f>
        <v>7291</v>
      </c>
      <c r="L463" s="30">
        <f t="shared" si="30"/>
        <v>1.9999999999866702</v>
      </c>
      <c r="M463" s="30">
        <f t="shared" si="31"/>
        <v>1</v>
      </c>
    </row>
    <row r="464" spans="5:13" x14ac:dyDescent="0.25">
      <c r="E464" s="31" t="s">
        <v>614</v>
      </c>
      <c r="F464" s="1">
        <v>0.70946759259259251</v>
      </c>
      <c r="G464" s="1">
        <v>0.71027777777777779</v>
      </c>
      <c r="H464" s="30">
        <f t="shared" si="28"/>
        <v>70.000000000007745</v>
      </c>
      <c r="I464" s="1">
        <v>0.71370370370370362</v>
      </c>
      <c r="J464" s="30">
        <f t="shared" si="29"/>
        <v>5</v>
      </c>
      <c r="K464" s="70">
        <f>SUM($J$5:J464)</f>
        <v>7296</v>
      </c>
      <c r="L464" s="30">
        <f t="shared" si="30"/>
        <v>55.000000000007745</v>
      </c>
      <c r="M464" s="30">
        <f t="shared" si="31"/>
        <v>1</v>
      </c>
    </row>
    <row r="465" spans="5:13" x14ac:dyDescent="0.25">
      <c r="E465" s="31" t="s">
        <v>615</v>
      </c>
      <c r="F465" s="6">
        <v>0.71086805555555566</v>
      </c>
      <c r="G465" s="6">
        <v>0.71121527777777782</v>
      </c>
      <c r="H465" s="30">
        <f t="shared" si="28"/>
        <v>29.999999999995097</v>
      </c>
      <c r="I465" s="6">
        <v>0.72341435185185177</v>
      </c>
      <c r="J465" s="30">
        <f t="shared" si="29"/>
        <v>18</v>
      </c>
      <c r="K465" s="69">
        <f>SUM($J$5:J465)</f>
        <v>7314</v>
      </c>
      <c r="L465" s="30">
        <f t="shared" si="30"/>
        <v>14.999999999995097</v>
      </c>
      <c r="M465" s="30">
        <f t="shared" si="31"/>
        <v>1</v>
      </c>
    </row>
    <row r="466" spans="5:13" x14ac:dyDescent="0.25">
      <c r="E466" s="31" t="s">
        <v>616</v>
      </c>
      <c r="F466" s="1">
        <v>0.71171296296296294</v>
      </c>
      <c r="G466" s="1">
        <v>0.71203703703703702</v>
      </c>
      <c r="H466" s="30">
        <f t="shared" si="28"/>
        <v>28.00000000000118</v>
      </c>
      <c r="I466" s="1">
        <v>0.71552083333333327</v>
      </c>
      <c r="J466" s="30">
        <f t="shared" si="29"/>
        <v>6</v>
      </c>
      <c r="K466" s="70">
        <f>SUM($J$5:J466)</f>
        <v>7320</v>
      </c>
      <c r="L466" s="30">
        <f t="shared" si="30"/>
        <v>13.00000000000118</v>
      </c>
      <c r="M466" s="30">
        <f t="shared" si="31"/>
        <v>1</v>
      </c>
    </row>
    <row r="467" spans="5:13" x14ac:dyDescent="0.25">
      <c r="E467" s="31" t="s">
        <v>617</v>
      </c>
      <c r="F467" s="6">
        <v>0.71259259259259267</v>
      </c>
      <c r="G467" s="6">
        <v>0.71270833333333339</v>
      </c>
      <c r="H467" s="30">
        <f t="shared" si="28"/>
        <v>9.9999999999983658</v>
      </c>
      <c r="I467" s="6">
        <v>0.71755787037037033</v>
      </c>
      <c r="J467" s="30">
        <f t="shared" si="29"/>
        <v>7</v>
      </c>
      <c r="K467" s="69">
        <f>SUM($J$5:J467)</f>
        <v>7327</v>
      </c>
      <c r="L467" s="30">
        <f t="shared" si="30"/>
        <v>-5.0000000000016342</v>
      </c>
      <c r="M467" s="30">
        <f t="shared" si="31"/>
        <v>0</v>
      </c>
    </row>
    <row r="468" spans="5:13" x14ac:dyDescent="0.25">
      <c r="E468" s="31" t="s">
        <v>618</v>
      </c>
      <c r="F468" s="1">
        <v>0.71329861111111115</v>
      </c>
      <c r="G468" s="1">
        <v>0.71368055555555554</v>
      </c>
      <c r="H468" s="30">
        <f t="shared" si="28"/>
        <v>32.999999999995566</v>
      </c>
      <c r="I468" s="1">
        <v>0.71884259259259264</v>
      </c>
      <c r="J468" s="30">
        <f t="shared" si="29"/>
        <v>8</v>
      </c>
      <c r="K468" s="70">
        <f>SUM($J$5:J468)</f>
        <v>7335</v>
      </c>
      <c r="L468" s="30">
        <f t="shared" si="30"/>
        <v>17.999999999995566</v>
      </c>
      <c r="M468" s="30">
        <f t="shared" si="31"/>
        <v>1</v>
      </c>
    </row>
    <row r="469" spans="5:13" x14ac:dyDescent="0.25">
      <c r="E469" s="31" t="s">
        <v>619</v>
      </c>
      <c r="F469" s="6">
        <v>0.71395833333333336</v>
      </c>
      <c r="G469" s="6">
        <v>0.71428240740740734</v>
      </c>
      <c r="H469" s="30">
        <f t="shared" si="28"/>
        <v>27.999999999991587</v>
      </c>
      <c r="I469" s="6">
        <v>0.72611111111111104</v>
      </c>
      <c r="J469" s="30">
        <f t="shared" si="29"/>
        <v>18</v>
      </c>
      <c r="K469" s="69">
        <f>SUM($J$5:J469)</f>
        <v>7353</v>
      </c>
      <c r="L469" s="30">
        <f t="shared" si="30"/>
        <v>12.999999999991587</v>
      </c>
      <c r="M469" s="30">
        <f t="shared" si="31"/>
        <v>1</v>
      </c>
    </row>
    <row r="470" spans="5:13" x14ac:dyDescent="0.25">
      <c r="E470" s="31" t="s">
        <v>620</v>
      </c>
      <c r="F470" s="1">
        <v>0.71501157407407412</v>
      </c>
      <c r="G470" s="1">
        <v>0.71527777777777779</v>
      </c>
      <c r="H470" s="30">
        <f t="shared" si="28"/>
        <v>22.9999999999972</v>
      </c>
      <c r="I470" s="1">
        <v>0.72232638888888889</v>
      </c>
      <c r="J470" s="30">
        <f t="shared" si="29"/>
        <v>11</v>
      </c>
      <c r="K470" s="70">
        <f>SUM($J$5:J470)</f>
        <v>7364</v>
      </c>
      <c r="L470" s="30">
        <f t="shared" si="30"/>
        <v>7.9999999999972005</v>
      </c>
      <c r="M470" s="30">
        <f t="shared" si="31"/>
        <v>1</v>
      </c>
    </row>
    <row r="471" spans="5:13" x14ac:dyDescent="0.25">
      <c r="E471" s="31" t="s">
        <v>621</v>
      </c>
      <c r="F471" s="6">
        <v>0.71596064814814808</v>
      </c>
      <c r="G471" s="6">
        <v>0.71604166666666658</v>
      </c>
      <c r="H471" s="30">
        <f t="shared" si="28"/>
        <v>6.9999999999978968</v>
      </c>
      <c r="I471" s="6">
        <v>0.72699074074074066</v>
      </c>
      <c r="J471" s="30">
        <f t="shared" si="29"/>
        <v>16</v>
      </c>
      <c r="K471" s="69">
        <f>SUM($J$5:J471)</f>
        <v>7380</v>
      </c>
      <c r="L471" s="30">
        <f t="shared" si="30"/>
        <v>-8.0000000000021032</v>
      </c>
      <c r="M471" s="30">
        <f t="shared" si="31"/>
        <v>0</v>
      </c>
    </row>
    <row r="472" spans="5:13" x14ac:dyDescent="0.25">
      <c r="E472" s="31" t="s">
        <v>622</v>
      </c>
      <c r="F472" s="1">
        <v>0.71722222222222232</v>
      </c>
      <c r="G472" s="1">
        <v>0.71769675925925924</v>
      </c>
      <c r="H472" s="30">
        <f t="shared" si="28"/>
        <v>40.999999999990422</v>
      </c>
      <c r="I472" s="1">
        <v>0.7295949074074074</v>
      </c>
      <c r="J472" s="30">
        <f t="shared" si="29"/>
        <v>18</v>
      </c>
      <c r="K472" s="70">
        <f>SUM($J$5:J472)</f>
        <v>7398</v>
      </c>
      <c r="L472" s="30">
        <f t="shared" si="30"/>
        <v>25.999999999990422</v>
      </c>
      <c r="M472" s="30">
        <f t="shared" si="31"/>
        <v>1</v>
      </c>
    </row>
    <row r="473" spans="5:13" x14ac:dyDescent="0.25">
      <c r="E473" s="31" t="s">
        <v>623</v>
      </c>
      <c r="F473" s="6">
        <v>0.71812500000000001</v>
      </c>
      <c r="G473" s="6">
        <v>0.71834490740740742</v>
      </c>
      <c r="H473" s="30">
        <f t="shared" si="28"/>
        <v>18.999999999999773</v>
      </c>
      <c r="I473" s="6">
        <v>0.74054398148148148</v>
      </c>
      <c r="J473" s="30">
        <f t="shared" si="29"/>
        <v>32</v>
      </c>
      <c r="K473" s="69">
        <f>SUM($J$5:J473)</f>
        <v>7430</v>
      </c>
      <c r="L473" s="30">
        <f t="shared" si="30"/>
        <v>3.9999999999997726</v>
      </c>
      <c r="M473" s="30">
        <f t="shared" si="31"/>
        <v>1</v>
      </c>
    </row>
    <row r="474" spans="5:13" x14ac:dyDescent="0.25">
      <c r="E474" s="31" t="s">
        <v>624</v>
      </c>
      <c r="F474" s="1">
        <v>0.71861111111111109</v>
      </c>
      <c r="G474" s="1">
        <v>0.71881944444444434</v>
      </c>
      <c r="H474" s="30">
        <f t="shared" si="28"/>
        <v>17.999999999993221</v>
      </c>
      <c r="I474" s="1">
        <v>0.74498842592592596</v>
      </c>
      <c r="J474" s="30">
        <f t="shared" si="29"/>
        <v>38</v>
      </c>
      <c r="K474" s="70">
        <f>SUM($J$5:J474)</f>
        <v>7468</v>
      </c>
      <c r="L474" s="30">
        <f t="shared" si="30"/>
        <v>2.9999999999932214</v>
      </c>
      <c r="M474" s="30">
        <f t="shared" si="31"/>
        <v>1</v>
      </c>
    </row>
    <row r="475" spans="5:13" x14ac:dyDescent="0.25">
      <c r="E475" s="31" t="s">
        <v>625</v>
      </c>
      <c r="F475" s="6">
        <v>0.71913194444444439</v>
      </c>
      <c r="G475" s="6">
        <v>0.7201157407407407</v>
      </c>
      <c r="H475" s="30">
        <f t="shared" si="28"/>
        <v>85.000000000000497</v>
      </c>
      <c r="I475" s="6">
        <v>0.73200231481481481</v>
      </c>
      <c r="J475" s="30">
        <f t="shared" si="29"/>
        <v>18</v>
      </c>
      <c r="K475" s="69">
        <f>SUM($J$5:J475)</f>
        <v>7486</v>
      </c>
      <c r="L475" s="30">
        <f t="shared" si="30"/>
        <v>70.000000000000497</v>
      </c>
      <c r="M475" s="30">
        <f t="shared" si="31"/>
        <v>1</v>
      </c>
    </row>
    <row r="476" spans="5:13" x14ac:dyDescent="0.25">
      <c r="E476" s="31" t="s">
        <v>626</v>
      </c>
      <c r="F476" s="1">
        <v>0.71990740740740744</v>
      </c>
      <c r="G476" s="1">
        <v>0.72024305555555557</v>
      </c>
      <c r="H476" s="30">
        <f t="shared" si="28"/>
        <v>28.999999999998138</v>
      </c>
      <c r="I476" s="1">
        <v>0.74467592592592602</v>
      </c>
      <c r="J476" s="30">
        <f t="shared" si="29"/>
        <v>36</v>
      </c>
      <c r="K476" s="70">
        <f>SUM($J$5:J476)</f>
        <v>7522</v>
      </c>
      <c r="L476" s="30">
        <f t="shared" si="30"/>
        <v>13.999999999998138</v>
      </c>
      <c r="M476" s="30">
        <f t="shared" si="31"/>
        <v>1</v>
      </c>
    </row>
    <row r="477" spans="5:13" x14ac:dyDescent="0.25">
      <c r="E477" s="31" t="s">
        <v>627</v>
      </c>
      <c r="F477" s="6">
        <v>0.72074074074074079</v>
      </c>
      <c r="G477" s="6">
        <v>0.72084490740740748</v>
      </c>
      <c r="H477" s="30">
        <f t="shared" si="28"/>
        <v>9.0000000000014069</v>
      </c>
      <c r="I477" s="6">
        <v>0.7263425925925926</v>
      </c>
      <c r="J477" s="30">
        <f t="shared" si="29"/>
        <v>8</v>
      </c>
      <c r="K477" s="69">
        <f>SUM($J$5:J477)</f>
        <v>7530</v>
      </c>
      <c r="L477" s="30">
        <f t="shared" si="30"/>
        <v>-5.9999999999985931</v>
      </c>
      <c r="M477" s="30">
        <f t="shared" si="31"/>
        <v>0</v>
      </c>
    </row>
    <row r="478" spans="5:13" x14ac:dyDescent="0.25">
      <c r="E478" s="31" t="s">
        <v>628</v>
      </c>
      <c r="F478" s="1">
        <v>0.72181712962962974</v>
      </c>
      <c r="G478" s="1">
        <v>0.72222222222222221</v>
      </c>
      <c r="H478" s="30">
        <f t="shared" si="28"/>
        <v>34.999999999989484</v>
      </c>
      <c r="I478" s="1">
        <v>0.74025462962962962</v>
      </c>
      <c r="J478" s="30">
        <f t="shared" si="29"/>
        <v>26</v>
      </c>
      <c r="K478" s="70">
        <f>SUM($J$5:J478)</f>
        <v>7556</v>
      </c>
      <c r="L478" s="30">
        <f t="shared" si="30"/>
        <v>19.999999999989484</v>
      </c>
      <c r="M478" s="30">
        <f t="shared" si="31"/>
        <v>1</v>
      </c>
    </row>
    <row r="479" spans="5:13" x14ac:dyDescent="0.25">
      <c r="E479" s="31" t="s">
        <v>629</v>
      </c>
      <c r="F479" s="6">
        <v>0.72244212962962961</v>
      </c>
      <c r="G479" s="6">
        <v>0.72263888888888894</v>
      </c>
      <c r="H479" s="30">
        <f t="shared" si="28"/>
        <v>17.000000000005855</v>
      </c>
      <c r="I479" s="6">
        <v>0.73998842592592595</v>
      </c>
      <c r="J479" s="30">
        <f t="shared" si="29"/>
        <v>25</v>
      </c>
      <c r="K479" s="69">
        <f>SUM($J$5:J479)</f>
        <v>7581</v>
      </c>
      <c r="L479" s="30">
        <f t="shared" si="30"/>
        <v>2.0000000000058549</v>
      </c>
      <c r="M479" s="30">
        <f t="shared" si="31"/>
        <v>1</v>
      </c>
    </row>
    <row r="480" spans="5:13" x14ac:dyDescent="0.25">
      <c r="E480" s="31" t="s">
        <v>630</v>
      </c>
      <c r="F480" s="1">
        <v>0.7235300925925926</v>
      </c>
      <c r="G480" s="1">
        <v>0.72379629629629638</v>
      </c>
      <c r="H480" s="30">
        <f t="shared" si="28"/>
        <v>23.000000000006793</v>
      </c>
      <c r="I480" s="1">
        <v>0.72744212962962962</v>
      </c>
      <c r="J480" s="30">
        <f t="shared" si="29"/>
        <v>6</v>
      </c>
      <c r="K480" s="70">
        <f>SUM($J$5:J480)</f>
        <v>7587</v>
      </c>
      <c r="L480" s="30">
        <f t="shared" si="30"/>
        <v>8.0000000000067928</v>
      </c>
      <c r="M480" s="30">
        <f t="shared" si="31"/>
        <v>1</v>
      </c>
    </row>
    <row r="481" spans="5:13" x14ac:dyDescent="0.25">
      <c r="E481" s="31" t="s">
        <v>631</v>
      </c>
      <c r="F481" s="6">
        <v>0.72436342592592595</v>
      </c>
      <c r="G481" s="6">
        <v>0.72458333333333336</v>
      </c>
      <c r="H481" s="30">
        <f t="shared" si="28"/>
        <v>18.999999999999773</v>
      </c>
      <c r="I481" s="6">
        <v>0.75177083333333339</v>
      </c>
      <c r="J481" s="30">
        <f t="shared" si="29"/>
        <v>40</v>
      </c>
      <c r="K481" s="69">
        <f>SUM($J$5:J481)</f>
        <v>7627</v>
      </c>
      <c r="L481" s="30">
        <f t="shared" si="30"/>
        <v>3.9999999999997726</v>
      </c>
      <c r="M481" s="30">
        <f t="shared" si="31"/>
        <v>1</v>
      </c>
    </row>
    <row r="482" spans="5:13" x14ac:dyDescent="0.25">
      <c r="E482" s="31" t="s">
        <v>632</v>
      </c>
      <c r="F482" s="1">
        <v>0.72456018518518517</v>
      </c>
      <c r="G482" s="1">
        <v>0.72491898148148148</v>
      </c>
      <c r="H482" s="30">
        <f t="shared" si="28"/>
        <v>31.000000000001648</v>
      </c>
      <c r="I482" s="1">
        <v>0.72525462962962972</v>
      </c>
      <c r="J482" s="30">
        <f t="shared" si="29"/>
        <v>1</v>
      </c>
      <c r="K482" s="70">
        <f>SUM($J$5:J482)</f>
        <v>7628</v>
      </c>
      <c r="L482" s="30">
        <f t="shared" si="30"/>
        <v>16.000000000001648</v>
      </c>
      <c r="M482" s="30">
        <f t="shared" si="31"/>
        <v>1</v>
      </c>
    </row>
    <row r="483" spans="5:13" x14ac:dyDescent="0.25">
      <c r="E483" s="31" t="s">
        <v>633</v>
      </c>
      <c r="F483" s="6">
        <v>0.72547453703703713</v>
      </c>
      <c r="G483" s="6">
        <v>0.72568287037037038</v>
      </c>
      <c r="H483" s="30">
        <f t="shared" si="28"/>
        <v>17.999999999993221</v>
      </c>
      <c r="I483" s="6">
        <v>0.73480324074074066</v>
      </c>
      <c r="J483" s="30">
        <f t="shared" si="29"/>
        <v>14</v>
      </c>
      <c r="K483" s="69">
        <f>SUM($J$5:J483)</f>
        <v>7642</v>
      </c>
      <c r="L483" s="30">
        <f t="shared" si="30"/>
        <v>2.9999999999932214</v>
      </c>
      <c r="M483" s="30">
        <f t="shared" si="31"/>
        <v>1</v>
      </c>
    </row>
    <row r="484" spans="5:13" x14ac:dyDescent="0.25">
      <c r="E484" s="31" t="s">
        <v>634</v>
      </c>
      <c r="F484" s="1">
        <v>0.72674768518518518</v>
      </c>
      <c r="G484" s="1">
        <v>0.72690972222222217</v>
      </c>
      <c r="H484" s="30">
        <f t="shared" si="28"/>
        <v>13.999999999995794</v>
      </c>
      <c r="I484" s="1">
        <v>0.7391550925925926</v>
      </c>
      <c r="J484" s="30">
        <f t="shared" si="29"/>
        <v>18</v>
      </c>
      <c r="K484" s="70">
        <f>SUM($J$5:J484)</f>
        <v>7660</v>
      </c>
      <c r="L484" s="30">
        <f t="shared" si="30"/>
        <v>-1.0000000000042064</v>
      </c>
      <c r="M484" s="30">
        <f t="shared" si="31"/>
        <v>0</v>
      </c>
    </row>
    <row r="485" spans="5:13" x14ac:dyDescent="0.25">
      <c r="E485" s="31" t="s">
        <v>635</v>
      </c>
      <c r="F485" s="6">
        <v>0.72785879629629635</v>
      </c>
      <c r="G485" s="6">
        <v>0.72878472222222224</v>
      </c>
      <c r="H485" s="30">
        <f t="shared" si="28"/>
        <v>79.999999999996518</v>
      </c>
      <c r="I485" s="6">
        <v>0.74160879629629628</v>
      </c>
      <c r="J485" s="30">
        <f t="shared" si="29"/>
        <v>19</v>
      </c>
      <c r="K485" s="69">
        <f>SUM($J$5:J485)</f>
        <v>7679</v>
      </c>
      <c r="L485" s="30">
        <f t="shared" si="30"/>
        <v>64.999999999996518</v>
      </c>
      <c r="M485" s="30">
        <f t="shared" si="31"/>
        <v>1</v>
      </c>
    </row>
    <row r="486" spans="5:13" x14ac:dyDescent="0.25">
      <c r="E486" s="31" t="s">
        <v>636</v>
      </c>
      <c r="F486" s="1">
        <v>0.7287731481481482</v>
      </c>
      <c r="G486" s="1">
        <v>0.72913194444444451</v>
      </c>
      <c r="H486" s="30">
        <f t="shared" si="28"/>
        <v>31.000000000001648</v>
      </c>
      <c r="I486" s="1">
        <v>0.7486342592592593</v>
      </c>
      <c r="J486" s="30">
        <f t="shared" si="29"/>
        <v>29</v>
      </c>
      <c r="K486" s="70">
        <f>SUM($J$5:J486)</f>
        <v>7708</v>
      </c>
      <c r="L486" s="30">
        <f t="shared" si="30"/>
        <v>16.000000000001648</v>
      </c>
      <c r="M486" s="30">
        <f t="shared" si="31"/>
        <v>1</v>
      </c>
    </row>
    <row r="487" spans="5:13" x14ac:dyDescent="0.25">
      <c r="E487" s="31" t="s">
        <v>637</v>
      </c>
      <c r="F487" s="6">
        <v>0.72953703703703709</v>
      </c>
      <c r="G487" s="6">
        <v>0.72996527777777775</v>
      </c>
      <c r="H487" s="30">
        <f t="shared" si="28"/>
        <v>36.999999999992994</v>
      </c>
      <c r="I487" s="6">
        <v>0.74710648148148151</v>
      </c>
      <c r="J487" s="30">
        <f t="shared" si="29"/>
        <v>25</v>
      </c>
      <c r="K487" s="69">
        <f>SUM($J$5:J487)</f>
        <v>7733</v>
      </c>
      <c r="L487" s="30">
        <f t="shared" si="30"/>
        <v>21.999999999992994</v>
      </c>
      <c r="M487" s="30">
        <f t="shared" si="31"/>
        <v>1</v>
      </c>
    </row>
    <row r="488" spans="5:13" x14ac:dyDescent="0.25">
      <c r="E488" s="31" t="s">
        <v>638</v>
      </c>
      <c r="F488" s="1">
        <v>0.73010416666666667</v>
      </c>
      <c r="G488" s="1">
        <v>0.73042824074074064</v>
      </c>
      <c r="H488" s="30">
        <f t="shared" si="28"/>
        <v>27.999999999991587</v>
      </c>
      <c r="I488" s="1">
        <v>0.73912037037037026</v>
      </c>
      <c r="J488" s="30">
        <f t="shared" si="29"/>
        <v>13</v>
      </c>
      <c r="K488" s="70">
        <f>SUM($J$5:J488)</f>
        <v>7746</v>
      </c>
      <c r="L488" s="30">
        <f t="shared" si="30"/>
        <v>12.999999999991587</v>
      </c>
      <c r="M488" s="30">
        <f t="shared" si="31"/>
        <v>1</v>
      </c>
    </row>
    <row r="489" spans="5:13" x14ac:dyDescent="0.25">
      <c r="E489" s="31" t="s">
        <v>639</v>
      </c>
      <c r="F489" s="6">
        <v>0.73094907407407417</v>
      </c>
      <c r="G489" s="6">
        <v>0.73128472222222218</v>
      </c>
      <c r="H489" s="30">
        <f t="shared" si="28"/>
        <v>28.999999999988546</v>
      </c>
      <c r="I489" s="6">
        <v>0.74964120370370368</v>
      </c>
      <c r="J489" s="30">
        <f t="shared" si="29"/>
        <v>27</v>
      </c>
      <c r="K489" s="69">
        <f>SUM($J$5:J489)</f>
        <v>7773</v>
      </c>
      <c r="L489" s="30">
        <f t="shared" si="30"/>
        <v>13.999999999988546</v>
      </c>
      <c r="M489" s="30">
        <f t="shared" si="31"/>
        <v>1</v>
      </c>
    </row>
    <row r="490" spans="5:13" x14ac:dyDescent="0.25">
      <c r="E490" s="31" t="s">
        <v>640</v>
      </c>
      <c r="F490" s="1">
        <v>0.73231481481481486</v>
      </c>
      <c r="G490" s="1">
        <v>0.73263888888888884</v>
      </c>
      <c r="H490" s="30">
        <f t="shared" si="28"/>
        <v>27.999999999991587</v>
      </c>
      <c r="I490" s="1">
        <v>0.73668981481481488</v>
      </c>
      <c r="J490" s="30">
        <f t="shared" si="29"/>
        <v>6</v>
      </c>
      <c r="K490" s="70">
        <f>SUM($J$5:J490)</f>
        <v>7779</v>
      </c>
      <c r="L490" s="30">
        <f t="shared" si="30"/>
        <v>12.999999999991587</v>
      </c>
      <c r="M490" s="30">
        <f t="shared" si="31"/>
        <v>1</v>
      </c>
    </row>
    <row r="491" spans="5:13" x14ac:dyDescent="0.25">
      <c r="E491" s="31" t="s">
        <v>641</v>
      </c>
      <c r="F491" s="6">
        <v>0.73346064814814815</v>
      </c>
      <c r="G491" s="6">
        <v>0.73376157407407405</v>
      </c>
      <c r="H491" s="30">
        <f t="shared" si="28"/>
        <v>25.999999999997669</v>
      </c>
      <c r="I491" s="6">
        <v>0.75432870370370375</v>
      </c>
      <c r="J491" s="30">
        <f t="shared" si="29"/>
        <v>30</v>
      </c>
      <c r="K491" s="69">
        <f>SUM($J$5:J491)</f>
        <v>7809</v>
      </c>
      <c r="L491" s="30">
        <f t="shared" si="30"/>
        <v>10.999999999997669</v>
      </c>
      <c r="M491" s="30">
        <f t="shared" si="31"/>
        <v>1</v>
      </c>
    </row>
    <row r="492" spans="5:13" x14ac:dyDescent="0.25">
      <c r="E492" s="31" t="s">
        <v>642</v>
      </c>
      <c r="F492" s="1">
        <v>0.73392361111111104</v>
      </c>
      <c r="G492" s="1">
        <v>0.73416666666666675</v>
      </c>
      <c r="H492" s="30">
        <f t="shared" si="28"/>
        <v>21.000000000012875</v>
      </c>
      <c r="I492" s="1">
        <v>0.73533564814814811</v>
      </c>
      <c r="J492" s="30">
        <f t="shared" si="29"/>
        <v>2</v>
      </c>
      <c r="K492" s="70">
        <f>SUM($J$5:J492)</f>
        <v>7811</v>
      </c>
      <c r="L492" s="30">
        <f t="shared" si="30"/>
        <v>6.000000000012875</v>
      </c>
      <c r="M492" s="30">
        <f t="shared" si="31"/>
        <v>1</v>
      </c>
    </row>
    <row r="493" spans="5:13" x14ac:dyDescent="0.25">
      <c r="E493" s="31" t="s">
        <v>643</v>
      </c>
      <c r="F493" s="6">
        <v>0.73472222222222217</v>
      </c>
      <c r="G493" s="6">
        <v>0.73502314814814806</v>
      </c>
      <c r="H493" s="30">
        <f t="shared" si="28"/>
        <v>25.999999999997669</v>
      </c>
      <c r="I493" s="6">
        <v>0.7413657407407408</v>
      </c>
      <c r="J493" s="30">
        <f t="shared" si="29"/>
        <v>10</v>
      </c>
      <c r="K493" s="69">
        <f>SUM($J$5:J493)</f>
        <v>7821</v>
      </c>
      <c r="L493" s="30">
        <f t="shared" si="30"/>
        <v>10.999999999997669</v>
      </c>
      <c r="M493" s="30">
        <f t="shared" si="31"/>
        <v>1</v>
      </c>
    </row>
    <row r="494" spans="5:13" x14ac:dyDescent="0.25">
      <c r="E494" s="31" t="s">
        <v>644</v>
      </c>
      <c r="F494" s="1">
        <v>0.73540509259259268</v>
      </c>
      <c r="G494" s="1">
        <v>0.73575231481481485</v>
      </c>
      <c r="H494" s="30">
        <f t="shared" si="28"/>
        <v>29.999999999995097</v>
      </c>
      <c r="I494" s="1">
        <v>0.74306712962962962</v>
      </c>
      <c r="J494" s="30">
        <f t="shared" si="29"/>
        <v>11</v>
      </c>
      <c r="K494" s="70">
        <f>SUM($J$5:J494)</f>
        <v>7832</v>
      </c>
      <c r="L494" s="30">
        <f t="shared" si="30"/>
        <v>14.999999999995097</v>
      </c>
      <c r="M494" s="30">
        <f t="shared" si="31"/>
        <v>1</v>
      </c>
    </row>
    <row r="495" spans="5:13" x14ac:dyDescent="0.25">
      <c r="E495" s="31" t="s">
        <v>645</v>
      </c>
      <c r="F495" s="6">
        <v>0.73590277777777768</v>
      </c>
      <c r="G495" s="6">
        <v>0.73600694444444448</v>
      </c>
      <c r="H495" s="30">
        <f t="shared" si="28"/>
        <v>9.0000000000109992</v>
      </c>
      <c r="I495" s="6">
        <v>0.74062499999999998</v>
      </c>
      <c r="J495" s="30">
        <f t="shared" si="29"/>
        <v>7</v>
      </c>
      <c r="K495" s="69">
        <f>SUM($J$5:J495)</f>
        <v>7839</v>
      </c>
      <c r="L495" s="30">
        <f t="shared" si="30"/>
        <v>-5.9999999999890008</v>
      </c>
      <c r="M495" s="30">
        <f t="shared" si="31"/>
        <v>0</v>
      </c>
    </row>
    <row r="496" spans="5:13" x14ac:dyDescent="0.25">
      <c r="E496" s="31" t="s">
        <v>646</v>
      </c>
      <c r="F496" s="1">
        <v>0.73608796296296297</v>
      </c>
      <c r="G496" s="1">
        <v>0.73633101851851857</v>
      </c>
      <c r="H496" s="30">
        <f t="shared" si="28"/>
        <v>21.000000000003283</v>
      </c>
      <c r="I496" s="1">
        <v>0.74145833333333344</v>
      </c>
      <c r="J496" s="30">
        <f t="shared" si="29"/>
        <v>8</v>
      </c>
      <c r="K496" s="70">
        <f>SUM($J$5:J496)</f>
        <v>7847</v>
      </c>
      <c r="L496" s="30">
        <f t="shared" si="30"/>
        <v>6.0000000000032827</v>
      </c>
      <c r="M496" s="30">
        <f t="shared" si="31"/>
        <v>1</v>
      </c>
    </row>
    <row r="497" spans="5:13" x14ac:dyDescent="0.25">
      <c r="E497" s="31" t="s">
        <v>647</v>
      </c>
      <c r="F497" s="6">
        <v>0.73667824074074073</v>
      </c>
      <c r="G497" s="6">
        <v>0.73686342592592602</v>
      </c>
      <c r="H497" s="30">
        <f t="shared" si="28"/>
        <v>16.000000000008896</v>
      </c>
      <c r="I497" s="6">
        <v>0.74281249999999999</v>
      </c>
      <c r="J497" s="30">
        <f t="shared" si="29"/>
        <v>9</v>
      </c>
      <c r="K497" s="69">
        <f>SUM($J$5:J497)</f>
        <v>7856</v>
      </c>
      <c r="L497" s="30">
        <f t="shared" si="30"/>
        <v>1.000000000008896</v>
      </c>
      <c r="M497" s="30">
        <f t="shared" si="31"/>
        <v>1</v>
      </c>
    </row>
    <row r="498" spans="5:13" x14ac:dyDescent="0.25">
      <c r="E498" s="31" t="s">
        <v>648</v>
      </c>
      <c r="F498" s="1">
        <v>0.73712962962962969</v>
      </c>
      <c r="G498" s="1">
        <v>0.73728009259259253</v>
      </c>
      <c r="H498" s="30">
        <f t="shared" si="28"/>
        <v>12.999999999989242</v>
      </c>
      <c r="I498" s="1">
        <v>0.78577546296296286</v>
      </c>
      <c r="J498" s="30">
        <f t="shared" si="29"/>
        <v>70</v>
      </c>
      <c r="K498" s="70">
        <f>SUM($J$5:J498)</f>
        <v>7926</v>
      </c>
      <c r="L498" s="30">
        <f t="shared" si="30"/>
        <v>-2.0000000000107576</v>
      </c>
      <c r="M498" s="30">
        <f t="shared" si="31"/>
        <v>0</v>
      </c>
    </row>
    <row r="499" spans="5:13" x14ac:dyDescent="0.25">
      <c r="E499" s="31" t="s">
        <v>649</v>
      </c>
      <c r="F499" s="6">
        <v>0.73744212962962974</v>
      </c>
      <c r="G499" s="6">
        <v>0.73769675925925926</v>
      </c>
      <c r="H499" s="30">
        <f t="shared" si="28"/>
        <v>21.999999999990649</v>
      </c>
      <c r="I499" s="6">
        <v>0.74482638888888886</v>
      </c>
      <c r="J499" s="30">
        <f t="shared" si="29"/>
        <v>11</v>
      </c>
      <c r="K499" s="69">
        <f>SUM($J$5:J499)</f>
        <v>7937</v>
      </c>
      <c r="L499" s="30">
        <f t="shared" si="30"/>
        <v>6.9999999999906493</v>
      </c>
      <c r="M499" s="30">
        <f t="shared" si="31"/>
        <v>1</v>
      </c>
    </row>
    <row r="500" spans="5:13" x14ac:dyDescent="0.25">
      <c r="E500" s="31" t="s">
        <v>650</v>
      </c>
      <c r="F500" s="1">
        <v>0.73775462962962957</v>
      </c>
      <c r="G500" s="1">
        <v>0.73807870370370365</v>
      </c>
      <c r="H500" s="30">
        <f t="shared" si="28"/>
        <v>28.00000000000118</v>
      </c>
      <c r="I500" s="1">
        <v>0.74712962962962959</v>
      </c>
      <c r="J500" s="30">
        <f t="shared" si="29"/>
        <v>14</v>
      </c>
      <c r="K500" s="70">
        <f>SUM($J$5:J500)</f>
        <v>7951</v>
      </c>
      <c r="L500" s="30">
        <f t="shared" si="30"/>
        <v>13.00000000000118</v>
      </c>
      <c r="M500" s="30">
        <f t="shared" si="31"/>
        <v>1</v>
      </c>
    </row>
    <row r="501" spans="5:13" x14ac:dyDescent="0.25">
      <c r="E501" s="31" t="s">
        <v>651</v>
      </c>
      <c r="F501" s="6">
        <v>0.73844907407407412</v>
      </c>
      <c r="G501" s="6">
        <v>0.73851851851851846</v>
      </c>
      <c r="H501" s="30">
        <f t="shared" si="28"/>
        <v>5.9999999999913456</v>
      </c>
      <c r="I501" s="6">
        <v>0.75006944444444434</v>
      </c>
      <c r="J501" s="30">
        <f t="shared" si="29"/>
        <v>17</v>
      </c>
      <c r="K501" s="69">
        <f>SUM($J$5:J501)</f>
        <v>7968</v>
      </c>
      <c r="L501" s="30">
        <f t="shared" si="30"/>
        <v>-9.0000000000086544</v>
      </c>
      <c r="M501" s="30">
        <f t="shared" si="31"/>
        <v>0</v>
      </c>
    </row>
    <row r="502" spans="5:13" x14ac:dyDescent="0.25">
      <c r="E502" s="31" t="s">
        <v>652</v>
      </c>
      <c r="F502" s="1">
        <v>0.73917824074074068</v>
      </c>
      <c r="G502" s="1">
        <v>0.73947916666666658</v>
      </c>
      <c r="H502" s="30">
        <f t="shared" si="28"/>
        <v>25.999999999997669</v>
      </c>
      <c r="I502" s="1">
        <v>0.7569907407407408</v>
      </c>
      <c r="J502" s="30">
        <f t="shared" si="29"/>
        <v>26</v>
      </c>
      <c r="K502" s="70">
        <f>SUM($J$5:J502)</f>
        <v>7994</v>
      </c>
      <c r="L502" s="30">
        <f t="shared" si="30"/>
        <v>10.999999999997669</v>
      </c>
      <c r="M502" s="30">
        <f t="shared" si="31"/>
        <v>1</v>
      </c>
    </row>
    <row r="503" spans="5:13" x14ac:dyDescent="0.25">
      <c r="E503" s="31" t="s">
        <v>653</v>
      </c>
      <c r="F503" s="6">
        <v>0.74048611111111118</v>
      </c>
      <c r="G503" s="6">
        <v>0.74064814814814817</v>
      </c>
      <c r="H503" s="30">
        <f t="shared" si="28"/>
        <v>13.999999999995794</v>
      </c>
      <c r="I503" s="6">
        <v>0.74993055555555566</v>
      </c>
      <c r="J503" s="30">
        <f t="shared" si="29"/>
        <v>14</v>
      </c>
      <c r="K503" s="69">
        <f>SUM($J$5:J503)</f>
        <v>8008</v>
      </c>
      <c r="L503" s="30">
        <f t="shared" si="30"/>
        <v>-1.0000000000042064</v>
      </c>
      <c r="M503" s="30">
        <f t="shared" si="31"/>
        <v>0</v>
      </c>
    </row>
    <row r="504" spans="5:13" x14ac:dyDescent="0.25">
      <c r="E504" s="31" t="s">
        <v>654</v>
      </c>
      <c r="F504" s="1">
        <v>0.74089120370370365</v>
      </c>
      <c r="G504" s="1">
        <v>0.7415856481481482</v>
      </c>
      <c r="H504" s="30">
        <f t="shared" si="28"/>
        <v>60.000000000009379</v>
      </c>
      <c r="I504" s="1">
        <v>0.75607638888888884</v>
      </c>
      <c r="J504" s="30">
        <f t="shared" si="29"/>
        <v>21</v>
      </c>
      <c r="K504" s="70">
        <f>SUM($J$5:J504)</f>
        <v>8029</v>
      </c>
      <c r="L504" s="30">
        <f t="shared" si="30"/>
        <v>45.000000000009379</v>
      </c>
      <c r="M504" s="30">
        <f t="shared" si="31"/>
        <v>1</v>
      </c>
    </row>
    <row r="505" spans="5:13" x14ac:dyDescent="0.25">
      <c r="E505" s="31" t="s">
        <v>655</v>
      </c>
      <c r="F505" s="6">
        <v>0.74241898148148155</v>
      </c>
      <c r="G505" s="6">
        <v>0.74266203703703704</v>
      </c>
      <c r="H505" s="30">
        <f t="shared" si="28"/>
        <v>20.99999999999369</v>
      </c>
      <c r="I505" s="6">
        <v>0.7446990740740741</v>
      </c>
      <c r="J505" s="30">
        <f t="shared" si="29"/>
        <v>3</v>
      </c>
      <c r="K505" s="69">
        <f>SUM($J$5:J505)</f>
        <v>8032</v>
      </c>
      <c r="L505" s="30">
        <f t="shared" si="30"/>
        <v>5.9999999999936904</v>
      </c>
      <c r="M505" s="30">
        <f t="shared" si="31"/>
        <v>1</v>
      </c>
    </row>
    <row r="506" spans="5:13" x14ac:dyDescent="0.25">
      <c r="E506" s="31" t="s">
        <v>656</v>
      </c>
      <c r="F506" s="1">
        <v>0.7435532407407407</v>
      </c>
      <c r="G506" s="1">
        <v>0.74387731481481489</v>
      </c>
      <c r="H506" s="30">
        <f t="shared" si="28"/>
        <v>28.000000000010772</v>
      </c>
      <c r="I506" s="1">
        <v>0.75670138888888883</v>
      </c>
      <c r="J506" s="30">
        <f t="shared" si="29"/>
        <v>19</v>
      </c>
      <c r="K506" s="70">
        <f>SUM($J$5:J506)</f>
        <v>8051</v>
      </c>
      <c r="L506" s="30">
        <f t="shared" si="30"/>
        <v>13.000000000010772</v>
      </c>
      <c r="M506" s="30">
        <f t="shared" si="31"/>
        <v>1</v>
      </c>
    </row>
    <row r="507" spans="5:13" x14ac:dyDescent="0.25">
      <c r="E507" s="31" t="s">
        <v>657</v>
      </c>
      <c r="F507" s="6">
        <v>0.74385416666666659</v>
      </c>
      <c r="G507" s="6">
        <v>0.74398148148148147</v>
      </c>
      <c r="H507" s="30">
        <f t="shared" si="28"/>
        <v>11.000000000004917</v>
      </c>
      <c r="I507" s="6">
        <v>0.75223379629629628</v>
      </c>
      <c r="J507" s="30">
        <f t="shared" si="29"/>
        <v>12</v>
      </c>
      <c r="K507" s="69">
        <f>SUM($J$5:J507)</f>
        <v>8063</v>
      </c>
      <c r="L507" s="30">
        <f t="shared" si="30"/>
        <v>-3.999999999995083</v>
      </c>
      <c r="M507" s="30">
        <f t="shared" si="31"/>
        <v>0</v>
      </c>
    </row>
    <row r="508" spans="5:13" x14ac:dyDescent="0.25">
      <c r="E508" s="31" t="s">
        <v>658</v>
      </c>
      <c r="F508" s="1">
        <v>0.7445949074074073</v>
      </c>
      <c r="G508" s="1">
        <v>0.74506944444444445</v>
      </c>
      <c r="H508" s="30">
        <f t="shared" si="28"/>
        <v>41.000000000009607</v>
      </c>
      <c r="I508" s="1">
        <v>0.75189814814814815</v>
      </c>
      <c r="J508" s="30">
        <f t="shared" si="29"/>
        <v>10</v>
      </c>
      <c r="K508" s="70">
        <f>SUM($J$5:J508)</f>
        <v>8073</v>
      </c>
      <c r="L508" s="30">
        <f t="shared" si="30"/>
        <v>26.000000000009607</v>
      </c>
      <c r="M508" s="30">
        <f t="shared" si="31"/>
        <v>1</v>
      </c>
    </row>
    <row r="509" spans="5:13" x14ac:dyDescent="0.25">
      <c r="E509" s="31" t="s">
        <v>659</v>
      </c>
      <c r="F509" s="6">
        <v>0.74569444444444455</v>
      </c>
      <c r="G509" s="6">
        <v>0.74597222222222215</v>
      </c>
      <c r="H509" s="30">
        <f t="shared" si="28"/>
        <v>23.999999999984567</v>
      </c>
      <c r="I509" s="6">
        <v>0.77212962962962972</v>
      </c>
      <c r="J509" s="30">
        <f t="shared" si="29"/>
        <v>38</v>
      </c>
      <c r="K509" s="69">
        <f>SUM($J$5:J509)</f>
        <v>8111</v>
      </c>
      <c r="L509" s="30">
        <f t="shared" si="30"/>
        <v>8.999999999984567</v>
      </c>
      <c r="M509" s="30">
        <f t="shared" si="31"/>
        <v>1</v>
      </c>
    </row>
    <row r="510" spans="5:13" x14ac:dyDescent="0.25">
      <c r="E510" s="31" t="s">
        <v>660</v>
      </c>
      <c r="F510" s="1">
        <v>0.74665509259259266</v>
      </c>
      <c r="G510" s="1">
        <v>0.74702546296296291</v>
      </c>
      <c r="H510" s="30">
        <f t="shared" si="28"/>
        <v>31.999999999989015</v>
      </c>
      <c r="I510" s="1">
        <v>0.76283564814814808</v>
      </c>
      <c r="J510" s="30">
        <f t="shared" si="29"/>
        <v>23</v>
      </c>
      <c r="K510" s="70">
        <f>SUM($J$5:J510)</f>
        <v>8134</v>
      </c>
      <c r="L510" s="30">
        <f t="shared" si="30"/>
        <v>16.999999999989015</v>
      </c>
      <c r="M510" s="30">
        <f t="shared" si="31"/>
        <v>1</v>
      </c>
    </row>
    <row r="511" spans="5:13" x14ac:dyDescent="0.25">
      <c r="E511" s="31" t="s">
        <v>661</v>
      </c>
      <c r="F511" s="6">
        <v>0.74776620370370372</v>
      </c>
      <c r="G511" s="6">
        <v>0.74803240740740751</v>
      </c>
      <c r="H511" s="30">
        <f t="shared" si="28"/>
        <v>23.000000000006793</v>
      </c>
      <c r="I511" s="6">
        <v>0.76871527777777782</v>
      </c>
      <c r="J511" s="30">
        <f t="shared" si="29"/>
        <v>30</v>
      </c>
      <c r="K511" s="69">
        <f>SUM($J$5:J511)</f>
        <v>8164</v>
      </c>
      <c r="L511" s="30">
        <f t="shared" si="30"/>
        <v>8.0000000000067928</v>
      </c>
      <c r="M511" s="30">
        <f t="shared" si="31"/>
        <v>1</v>
      </c>
    </row>
    <row r="512" spans="5:13" x14ac:dyDescent="0.25">
      <c r="E512" s="31" t="s">
        <v>662</v>
      </c>
      <c r="F512" s="1">
        <v>0.74806712962962962</v>
      </c>
      <c r="G512" s="1">
        <v>0.74974537037037037</v>
      </c>
      <c r="H512" s="30">
        <f t="shared" si="28"/>
        <v>145.00000000000028</v>
      </c>
      <c r="I512" s="1">
        <v>0.75424768518518526</v>
      </c>
      <c r="J512" s="30">
        <f t="shared" si="29"/>
        <v>7</v>
      </c>
      <c r="K512" s="70">
        <f>SUM($J$5:J512)</f>
        <v>8171</v>
      </c>
      <c r="L512" s="30">
        <f t="shared" si="30"/>
        <v>130.00000000000028</v>
      </c>
      <c r="M512" s="30">
        <f t="shared" si="31"/>
        <v>1</v>
      </c>
    </row>
    <row r="513" spans="5:13" x14ac:dyDescent="0.25">
      <c r="E513" s="31" t="s">
        <v>663</v>
      </c>
      <c r="F513" s="6">
        <v>0.74842592592592594</v>
      </c>
      <c r="G513" s="6">
        <v>0.74878472222222225</v>
      </c>
      <c r="H513" s="30">
        <f t="shared" si="28"/>
        <v>31.000000000001648</v>
      </c>
      <c r="I513" s="6">
        <v>0.75951388888888882</v>
      </c>
      <c r="J513" s="30">
        <f t="shared" si="29"/>
        <v>16</v>
      </c>
      <c r="K513" s="69">
        <f>SUM($J$5:J513)</f>
        <v>8187</v>
      </c>
      <c r="L513" s="30">
        <f t="shared" si="30"/>
        <v>16.000000000001648</v>
      </c>
      <c r="M513" s="30">
        <f t="shared" si="31"/>
        <v>1</v>
      </c>
    </row>
    <row r="514" spans="5:13" x14ac:dyDescent="0.25">
      <c r="E514" s="31" t="s">
        <v>664</v>
      </c>
      <c r="F514" s="1">
        <v>0.74894675925925924</v>
      </c>
      <c r="G514" s="1">
        <v>0.74908564814814815</v>
      </c>
      <c r="H514" s="30">
        <f t="shared" si="28"/>
        <v>12.000000000001876</v>
      </c>
      <c r="I514" s="1">
        <v>0.76489583333333344</v>
      </c>
      <c r="J514" s="30">
        <f t="shared" si="29"/>
        <v>23</v>
      </c>
      <c r="K514" s="70">
        <f>SUM($J$5:J514)</f>
        <v>8210</v>
      </c>
      <c r="L514" s="30">
        <f t="shared" si="30"/>
        <v>-2.9999999999981242</v>
      </c>
      <c r="M514" s="30">
        <f t="shared" si="31"/>
        <v>0</v>
      </c>
    </row>
    <row r="515" spans="5:13" x14ac:dyDescent="0.25">
      <c r="E515" s="31" t="s">
        <v>665</v>
      </c>
      <c r="F515" s="6">
        <v>0.74987268518518524</v>
      </c>
      <c r="G515" s="6">
        <v>0.75018518518518518</v>
      </c>
      <c r="H515" s="30">
        <f t="shared" si="28"/>
        <v>26.999999999994628</v>
      </c>
      <c r="I515" s="6">
        <v>0.78087962962962953</v>
      </c>
      <c r="J515" s="30">
        <f t="shared" si="29"/>
        <v>45</v>
      </c>
      <c r="K515" s="69">
        <f>SUM($J$5:J515)</f>
        <v>8255</v>
      </c>
      <c r="L515" s="30">
        <f t="shared" si="30"/>
        <v>11.999999999994628</v>
      </c>
      <c r="M515" s="30">
        <f t="shared" si="31"/>
        <v>1</v>
      </c>
    </row>
  </sheetData>
  <sortState ref="F5:J516">
    <sortCondition ref="F5:F516"/>
  </sortState>
  <mergeCells count="4">
    <mergeCell ref="A4:C4"/>
    <mergeCell ref="A11:C11"/>
    <mergeCell ref="A18:C18"/>
    <mergeCell ref="A27:C2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3" zoomScale="120" zoomScaleNormal="120" workbookViewId="0">
      <selection activeCell="C7" sqref="C7"/>
    </sheetView>
  </sheetViews>
  <sheetFormatPr defaultRowHeight="15" x14ac:dyDescent="0.25"/>
  <cols>
    <col min="1" max="1" width="29.85546875" style="38" customWidth="1"/>
    <col min="2" max="2" width="9.140625" style="38"/>
    <col min="3" max="3" width="16.28515625" style="38" customWidth="1"/>
    <col min="4" max="4" width="2.85546875" style="38" customWidth="1"/>
    <col min="5" max="5" width="12.5703125" style="38" customWidth="1"/>
    <col min="6" max="6" width="16.28515625" style="38" customWidth="1"/>
    <col min="7" max="7" width="19.5703125" style="38" customWidth="1"/>
    <col min="8" max="8" width="14.7109375" style="38" customWidth="1"/>
    <col min="9" max="16384" width="9.140625" style="38"/>
  </cols>
  <sheetData>
    <row r="1" spans="1:8" ht="25.5" x14ac:dyDescent="0.35">
      <c r="A1" s="37" t="s">
        <v>11</v>
      </c>
    </row>
    <row r="2" spans="1:8" ht="15.75" x14ac:dyDescent="0.25">
      <c r="A2" s="39" t="s">
        <v>138</v>
      </c>
    </row>
    <row r="4" spans="1:8" ht="20.25" thickBot="1" x14ac:dyDescent="0.35">
      <c r="C4" s="48" t="s">
        <v>152</v>
      </c>
      <c r="E4" s="56" t="s">
        <v>139</v>
      </c>
      <c r="F4" s="56"/>
      <c r="G4" s="56"/>
      <c r="H4" s="56"/>
    </row>
    <row r="5" spans="1:8" ht="18" thickBot="1" x14ac:dyDescent="0.3">
      <c r="A5" s="57" t="s">
        <v>39</v>
      </c>
      <c r="B5" s="57"/>
      <c r="C5" s="57"/>
      <c r="E5" s="50" t="s">
        <v>127</v>
      </c>
      <c r="F5" s="51" t="s">
        <v>46</v>
      </c>
      <c r="G5" s="51" t="s">
        <v>48</v>
      </c>
      <c r="H5" s="52" t="s">
        <v>42</v>
      </c>
    </row>
    <row r="6" spans="1:8" ht="15.75" thickTop="1" x14ac:dyDescent="0.25">
      <c r="A6" s="38" t="s">
        <v>33</v>
      </c>
      <c r="B6" s="72">
        <v>50</v>
      </c>
      <c r="C6" s="40" t="s">
        <v>32</v>
      </c>
      <c r="E6" s="53">
        <f>ROUNDUP(B13,0)</f>
        <v>14</v>
      </c>
      <c r="F6" s="42">
        <f t="array" aca="1" ref="F6" ca="1">IFERROR(IF(E6&lt;=$B$13,#N/A,($B$13^($E6-1)/FACT($E6-1)*$B$13/($E6-$B$13))/(($B$13^($E6-1)/FACT($E6-1)*$B$13/($E6-$B$13))+SERIESSUM($B$13,0,1,1/FACT(ROW(INDIRECT("1:"&amp;E6))-1)))),"")</f>
        <v>0.80321192507735617</v>
      </c>
      <c r="G6" s="43">
        <f t="shared" ref="G6:G32" ca="1" si="0">IFERROR(F6*$B$9/(E6-$B$13)*60,"")</f>
        <v>1156.625172111394</v>
      </c>
      <c r="H6" s="44">
        <f t="shared" ref="H6:H32" ca="1" si="1">IFERROR(F6*EXP(-(E6-$B$13)*($B$8/(60*$B$9))),"")</f>
        <v>0.79488856031106192</v>
      </c>
    </row>
    <row r="7" spans="1:8" x14ac:dyDescent="0.25">
      <c r="A7" s="38" t="s">
        <v>44</v>
      </c>
      <c r="B7" s="72">
        <v>19</v>
      </c>
      <c r="C7" s="40" t="s">
        <v>38</v>
      </c>
      <c r="E7" s="53">
        <f>E6+1</f>
        <v>15</v>
      </c>
      <c r="F7" s="42">
        <f t="array" aca="1" ref="F7" ca="1">IFERROR(IF(E7&lt;=$B$13,#N/A,($B$13^($E7-1)/FACT($E7-1)*$B$13/($E7-$B$13))/(($B$13^($E7-1)/FACT($E7-1)*$B$13/($E7-$B$13))+SERIESSUM($B$13,0,1,1/FACT(ROW(INDIRECT("1:"&amp;E7))-1)))),"")</f>
        <v>0.56556966749078208</v>
      </c>
      <c r="G7" s="43">
        <f t="shared" ca="1" si="0"/>
        <v>325.76812847469063</v>
      </c>
      <c r="H7" s="44">
        <f t="shared" ca="1" si="1"/>
        <v>0.55103141253410026</v>
      </c>
    </row>
    <row r="8" spans="1:8" x14ac:dyDescent="0.25">
      <c r="A8" s="38" t="s">
        <v>29</v>
      </c>
      <c r="B8" s="72">
        <v>15</v>
      </c>
      <c r="C8" s="40" t="s">
        <v>2</v>
      </c>
      <c r="E8" s="53">
        <f t="shared" ref="E8:E32" si="2">E7+1</f>
        <v>16</v>
      </c>
      <c r="F8" s="42">
        <f t="array" aca="1" ref="F8" ca="1">IFERROR(IF(E8&lt;=$B$13,#N/A,($B$13^($E8-1)/FACT($E8-1)*$B$13/($E8-$B$13))/(($B$13^($E8-1)/FACT($E8-1)*$B$13/($E8-$B$13))+SERIESSUM($B$13,0,1,1/FACT(ROW(INDIRECT("1:"&amp;E8))-1)))),"")</f>
        <v>0.38720192559918637</v>
      </c>
      <c r="G8" s="43">
        <f t="shared" ca="1" si="0"/>
        <v>139.39269321570714</v>
      </c>
      <c r="H8" s="44">
        <f t="shared" ca="1" si="1"/>
        <v>0.37140000480709651</v>
      </c>
    </row>
    <row r="9" spans="1:8" x14ac:dyDescent="0.25">
      <c r="A9" s="38" t="s">
        <v>1</v>
      </c>
      <c r="B9" s="72">
        <v>16</v>
      </c>
      <c r="C9" s="40" t="s">
        <v>3</v>
      </c>
      <c r="E9" s="53">
        <f t="shared" si="2"/>
        <v>17</v>
      </c>
      <c r="F9" s="42">
        <f t="array" aca="1" ref="F9" ca="1">IFERROR(IF(E9&lt;=$B$13,#N/A,($B$13^($E9-1)/FACT($E9-1)*$B$13/($E9-$B$13))/(($B$13^($E9-1)/FACT($E9-1)*$B$13/($E9-$B$13))+SERIESSUM($B$13,0,1,1/FACT(ROW(INDIRECT("1:"&amp;E9))-1)))),"")</f>
        <v>0.25731134463292782</v>
      </c>
      <c r="G9" s="43">
        <f t="shared" ca="1" si="0"/>
        <v>67.368788412984756</v>
      </c>
      <c r="H9" s="44">
        <f t="shared" ca="1" si="1"/>
        <v>0.2429838894836327</v>
      </c>
    </row>
    <row r="10" spans="1:8" x14ac:dyDescent="0.25">
      <c r="A10" s="38" t="s">
        <v>1</v>
      </c>
      <c r="B10" s="75">
        <f>B9/60</f>
        <v>0.26666666666666666</v>
      </c>
      <c r="C10" s="40" t="s">
        <v>4</v>
      </c>
      <c r="E10" s="53">
        <f t="shared" si="2"/>
        <v>18</v>
      </c>
      <c r="F10" s="42">
        <f t="array" aca="1" ref="F10" ca="1">IFERROR(IF(E10&lt;=$B$13,#N/A,($B$13^($E10-1)/FACT($E10-1)*$B$13/($E10-$B$13))/(($B$13^($E10-1)/FACT($E10-1)*$B$13/($E10-$B$13))+SERIESSUM($B$13,0,1,1/FACT(ROW(INDIRECT("1:"&amp;E10))-1)))),"")</f>
        <v>0.16573450392921563</v>
      </c>
      <c r="G10" s="43">
        <f t="shared" ca="1" si="0"/>
        <v>34.093955094010077</v>
      </c>
      <c r="H10" s="44">
        <f t="shared" ca="1" si="1"/>
        <v>0.15407977186251606</v>
      </c>
    </row>
    <row r="11" spans="1:8" x14ac:dyDescent="0.25">
      <c r="E11" s="53">
        <f t="shared" si="2"/>
        <v>19</v>
      </c>
      <c r="F11" s="42">
        <f t="array" aca="1" ref="F11" ca="1">IFERROR(IF(E11&lt;=$B$13,#N/A,($B$13^($E11-1)/FACT($E11-1)*$B$13/($E11-$B$13))/(($B$13^($E11-1)/FACT($E11-1)*$B$13/($E11-$B$13))+SERIESSUM($B$13,0,1,1/FACT(ROW(INDIRECT("1:"&amp;E11))-1)))),"")</f>
        <v>0.10334049285251216</v>
      </c>
      <c r="G11" s="43">
        <f t="shared" ca="1" si="0"/>
        <v>17.507095259719708</v>
      </c>
      <c r="H11" s="44">
        <f t="shared" ca="1" si="1"/>
        <v>9.4583933493561367E-2</v>
      </c>
    </row>
    <row r="12" spans="1:8" ht="18" thickBot="1" x14ac:dyDescent="0.3">
      <c r="A12" s="57" t="s">
        <v>45</v>
      </c>
      <c r="B12" s="57"/>
      <c r="C12" s="57"/>
      <c r="E12" s="53">
        <f t="shared" si="2"/>
        <v>20</v>
      </c>
      <c r="F12" s="42">
        <f t="array" aca="1" ref="F12" ca="1">IFERROR(IF(E12&lt;=$B$13,#N/A,($B$13^($E12-1)/FACT($E12-1)*$B$13/($E12-$B$13))/(($B$13^($E12-1)/FACT($E12-1)*$B$13/($E12-$B$13))+SERIESSUM($B$13,0,1,1/FACT(ROW(INDIRECT("1:"&amp;E12))-1)))),"")</f>
        <v>6.231960684739158E-2</v>
      </c>
      <c r="G12" s="43">
        <f t="shared" ca="1" si="0"/>
        <v>8.9740233860243883</v>
      </c>
      <c r="H12" s="44">
        <f t="shared" ca="1" si="1"/>
        <v>5.6154646328522635E-2</v>
      </c>
    </row>
    <row r="13" spans="1:8" ht="15.75" thickTop="1" x14ac:dyDescent="0.25">
      <c r="A13" s="38" t="s">
        <v>36</v>
      </c>
      <c r="B13" s="75">
        <f>B6*B10</f>
        <v>13.333333333333334</v>
      </c>
      <c r="C13" s="40" t="s">
        <v>35</v>
      </c>
      <c r="E13" s="53">
        <f t="shared" si="2"/>
        <v>21</v>
      </c>
      <c r="F13" s="42">
        <f t="array" aca="1" ref="F13" ca="1">IFERROR(IF(E13&lt;=$B$13,#N/A,($B$13^($E13-1)/FACT($E13-1)*$B$13/($E13-$B$13))/(($B$13^($E13-1)/FACT($E13-1)*$B$13/($E13-$B$13))+SERIESSUM($B$13,0,1,1/FACT(ROW(INDIRECT("1:"&amp;E13))-1)))),"")</f>
        <v>3.6324152395270891E-2</v>
      </c>
      <c r="G13" s="43">
        <f t="shared" ca="1" si="0"/>
        <v>4.5484156042773991</v>
      </c>
      <c r="H13" s="44">
        <f t="shared" ca="1" si="1"/>
        <v>3.2223345603552188E-2</v>
      </c>
    </row>
    <row r="14" spans="1:8" x14ac:dyDescent="0.25">
      <c r="A14" s="38" t="s">
        <v>37</v>
      </c>
      <c r="B14" s="76">
        <f>B13/B7</f>
        <v>0.70175438596491235</v>
      </c>
      <c r="E14" s="53">
        <f t="shared" si="2"/>
        <v>22</v>
      </c>
      <c r="F14" s="42">
        <f t="array" aca="1" ref="F14" ca="1">IFERROR(IF(E14&lt;=$B$13,#N/A,($B$13^($E14-1)/FACT($E14-1)*$B$13/($E14-$B$13))/(($B$13^($E14-1)/FACT($E14-1)*$B$13/($E14-$B$13))+SERIESSUM($B$13,0,1,1/FACT(ROW(INDIRECT("1:"&amp;E14))-1)))),"")</f>
        <v>2.0456280249447973E-2</v>
      </c>
      <c r="G14" s="43">
        <f t="shared" ca="1" si="0"/>
        <v>2.2659264276311601</v>
      </c>
      <c r="H14" s="44">
        <f t="shared" ca="1" si="1"/>
        <v>1.7865532025172364E-2</v>
      </c>
    </row>
    <row r="15" spans="1:8" x14ac:dyDescent="0.25">
      <c r="A15" s="38" t="s">
        <v>41</v>
      </c>
      <c r="B15" s="76">
        <f>1-B14</f>
        <v>0.29824561403508765</v>
      </c>
      <c r="E15" s="53">
        <f t="shared" si="2"/>
        <v>23</v>
      </c>
      <c r="F15" s="42">
        <f t="array" aca="1" ref="F15" ca="1">IFERROR(IF(E15&lt;=$B$13,#N/A,($B$13^($E15-1)/FACT($E15-1)*$B$13/($E15-$B$13))/(($B$13^($E15-1)/FACT($E15-1)*$B$13/($E15-$B$13))+SERIESSUM($B$13,0,1,1/FACT(ROW(INDIRECT("1:"&amp;E15))-1)))),"")</f>
        <v>1.112949405713792E-2</v>
      </c>
      <c r="G15" s="43">
        <f t="shared" ca="1" si="0"/>
        <v>1.1052738925709382</v>
      </c>
      <c r="H15" s="44">
        <f t="shared" ca="1" si="1"/>
        <v>9.569271124334389E-3</v>
      </c>
    </row>
    <row r="16" spans="1:8" x14ac:dyDescent="0.25">
      <c r="E16" s="53">
        <f t="shared" si="2"/>
        <v>24</v>
      </c>
      <c r="F16" s="42">
        <f t="array" aca="1" ref="F16" ca="1">IFERROR(IF(E16&lt;=$B$13,#N/A,($B$13^($E16-1)/FACT($E16-1)*$B$13/($E16-$B$13))/(($B$13^($E16-1)/FACT($E16-1)*$B$13/($E16-$B$13))+SERIESSUM($B$13,0,1,1/FACT(ROW(INDIRECT("1:"&amp;E16))-1)))),"")</f>
        <v>5.8505555947131627E-3</v>
      </c>
      <c r="G16" s="43">
        <f t="shared" ca="1" si="0"/>
        <v>0.52655000352418468</v>
      </c>
      <c r="H16" s="44">
        <f t="shared" ca="1" si="1"/>
        <v>4.9523883913812307E-3</v>
      </c>
    </row>
    <row r="17" spans="1:8" ht="18" thickBot="1" x14ac:dyDescent="0.3">
      <c r="A17" s="57" t="s">
        <v>40</v>
      </c>
      <c r="B17" s="57"/>
      <c r="C17" s="57"/>
      <c r="E17" s="53">
        <f t="shared" si="2"/>
        <v>25</v>
      </c>
      <c r="F17" s="42">
        <f t="array" aca="1" ref="F17" ca="1">IFERROR(IF(E17&lt;=$B$13,#N/A,($B$13^($E17-1)/FACT($E17-1)*$B$13/($E17-$B$13))/(($B$13^($E17-1)/FACT($E17-1)*$B$13/($E17-$B$13))+SERIESSUM($B$13,0,1,1/FACT(ROW(INDIRECT("1:"&amp;E17))-1)))),"")</f>
        <v>2.9725389213249406E-3</v>
      </c>
      <c r="G17" s="43">
        <f t="shared" ca="1" si="0"/>
        <v>0.24459748838330939</v>
      </c>
      <c r="H17" s="44">
        <f t="shared" ca="1" si="1"/>
        <v>2.4771898101829527E-3</v>
      </c>
    </row>
    <row r="18" spans="1:8" ht="15.75" thickTop="1" x14ac:dyDescent="0.25">
      <c r="A18" s="38" t="s">
        <v>68</v>
      </c>
      <c r="B18" s="74">
        <f ca="1">VLOOKUP($B$7,$E$5:$H$32,2,FALSE)</f>
        <v>0.10334049285251216</v>
      </c>
      <c r="C18" s="40"/>
      <c r="E18" s="53">
        <f t="shared" si="2"/>
        <v>26</v>
      </c>
      <c r="F18" s="42">
        <f t="array" aca="1" ref="F18" ca="1">IFERROR(IF(E18&lt;=$B$13,#N/A,($B$13^($E18-1)/FACT($E18-1)*$B$13/($E18-$B$13))/(($B$13^($E18-1)/FACT($E18-1)*$B$13/($E18-$B$13))+SERIESSUM($B$13,0,1,1/FACT(ROW(INDIRECT("1:"&amp;E18))-1)))),"")</f>
        <v>1.4603773379902308E-3</v>
      </c>
      <c r="G18" s="43">
        <f t="shared" ca="1" si="0"/>
        <v>0.11068122982662801</v>
      </c>
      <c r="H18" s="44">
        <f t="shared" ca="1" si="1"/>
        <v>1.1981493839147298E-3</v>
      </c>
    </row>
    <row r="19" spans="1:8" x14ac:dyDescent="0.25">
      <c r="A19" s="38" t="s">
        <v>47</v>
      </c>
      <c r="B19" s="73">
        <f ca="1">VLOOKUP($B$7, $E$5:$H$32, 3, FALSE)</f>
        <v>17.507095259719708</v>
      </c>
      <c r="C19" s="40" t="s">
        <v>2</v>
      </c>
      <c r="E19" s="53">
        <f t="shared" si="2"/>
        <v>27</v>
      </c>
      <c r="F19" s="42">
        <f t="array" aca="1" ref="F19" ca="1">IFERROR(IF(E19&lt;=$B$13,#N/A,($B$13^($E19-1)/FACT($E19-1)*$B$13/($E19-$B$13))/(($B$13^($E19-1)/FACT($E19-1)*$B$13/($E19-$B$13))+SERIESSUM($B$13,0,1,1/FACT(ROW(INDIRECT("1:"&amp;E19))-1)))),"")</f>
        <v>6.9415109457425528E-4</v>
      </c>
      <c r="G19" s="43">
        <f t="shared" ca="1" si="0"/>
        <v>4.8759881765215986E-2</v>
      </c>
      <c r="H19" s="44">
        <f t="shared" ca="1" si="1"/>
        <v>5.6067868401469135E-4</v>
      </c>
    </row>
    <row r="20" spans="1:8" x14ac:dyDescent="0.25">
      <c r="A20" s="38" t="s">
        <v>47</v>
      </c>
      <c r="B20" s="73">
        <f ca="1">B19/60</f>
        <v>0.29178492099532849</v>
      </c>
      <c r="C20" s="40" t="s">
        <v>3</v>
      </c>
      <c r="E20" s="53">
        <f t="shared" si="2"/>
        <v>28</v>
      </c>
      <c r="F20" s="42">
        <f t="array" aca="1" ref="F20" ca="1">IFERROR(IF(E20&lt;=$B$13,#N/A,($B$13^($E20-1)/FACT($E20-1)*$B$13/($E20-$B$13))/(($B$13^($E20-1)/FACT($E20-1)*$B$13/($E20-$B$13))+SERIESSUM($B$13,0,1,1/FACT(ROW(INDIRECT("1:"&amp;E20))-1)))),"")</f>
        <v>3.1942603891524271E-4</v>
      </c>
      <c r="G20" s="43">
        <f t="shared" ca="1" si="0"/>
        <v>2.090788618354316E-2</v>
      </c>
      <c r="H20" s="44">
        <f t="shared" ca="1" si="1"/>
        <v>2.5400630518154278E-4</v>
      </c>
    </row>
    <row r="21" spans="1:8" x14ac:dyDescent="0.25">
      <c r="A21" s="38" t="s">
        <v>43</v>
      </c>
      <c r="B21" s="74">
        <f ca="1">VLOOKUP($B$7, $E$5:$H$32, 4, FALSE)</f>
        <v>9.4583933493561367E-2</v>
      </c>
      <c r="C21" s="40"/>
      <c r="E21" s="53">
        <f t="shared" si="2"/>
        <v>29</v>
      </c>
      <c r="F21" s="42">
        <f t="array" aca="1" ref="F21" ca="1">IFERROR(IF(E21&lt;=$B$13,#N/A,($B$13^($E21-1)/FACT($E21-1)*$B$13/($E21-$B$13))/(($B$13^($E21-1)/FACT($E21-1)*$B$13/($E21-$B$13))+SERIESSUM($B$13,0,1,1/FACT(ROW(INDIRECT("1:"&amp;E21))-1)))),"")</f>
        <v>1.4240002199691576E-4</v>
      </c>
      <c r="G21" s="43">
        <f t="shared" ca="1" si="0"/>
        <v>8.7257885819386673E-3</v>
      </c>
      <c r="H21" s="44">
        <f t="shared" ca="1" si="1"/>
        <v>1.1148036611989201E-4</v>
      </c>
    </row>
    <row r="22" spans="1:8" x14ac:dyDescent="0.25">
      <c r="E22" s="53">
        <f t="shared" si="2"/>
        <v>30</v>
      </c>
      <c r="F22" s="42">
        <f t="array" aca="1" ref="F22" ca="1">IFERROR(IF(E22&lt;=$B$13,#N/A,($B$13^($E22-1)/FACT($E22-1)*$B$13/($E22-$B$13))/(($B$13^($E22-1)/FACT($E22-1)*$B$13/($E22-$B$13))+SERIESSUM($B$13,0,1,1/FACT(ROW(INDIRECT("1:"&amp;E22))-1)))),"")</f>
        <v>6.1543239771320749E-5</v>
      </c>
      <c r="G22" s="43">
        <f t="shared" ca="1" si="0"/>
        <v>3.5448906108280754E-3</v>
      </c>
      <c r="H22" s="44">
        <f t="shared" ca="1" si="1"/>
        <v>4.7433244651186894E-5</v>
      </c>
    </row>
    <row r="23" spans="1:8" x14ac:dyDescent="0.25">
      <c r="E23" s="53">
        <f t="shared" si="2"/>
        <v>31</v>
      </c>
      <c r="F23" s="42">
        <f t="array" aca="1" ref="F23" ca="1">IFERROR(IF(E23&lt;=$B$13,#N/A,($B$13^($E23-1)/FACT($E23-1)*$B$13/($E23-$B$13))/(($B$13^($E23-1)/FACT($E23-1)*$B$13/($E23-$B$13))+SERIESSUM($B$13,0,1,1/FACT(ROW(INDIRECT("1:"&amp;E23))-1)))),"")</f>
        <v>2.5804333356921276E-5</v>
      </c>
      <c r="G23" s="43">
        <f t="shared" ca="1" si="0"/>
        <v>1.4021977371308167E-3</v>
      </c>
      <c r="H23" s="44">
        <f t="shared" ca="1" si="1"/>
        <v>1.957984597699316E-5</v>
      </c>
    </row>
    <row r="24" spans="1:8" x14ac:dyDescent="0.25">
      <c r="E24" s="53">
        <f t="shared" si="2"/>
        <v>32</v>
      </c>
      <c r="F24" s="42">
        <f t="array" aca="1" ref="F24" ca="1">IFERROR(IF(E24&lt;=$B$13,#N/A,($B$13^($E24-1)/FACT($E24-1)*$B$13/($E24-$B$13))/(($B$13^($E24-1)/FACT($E24-1)*$B$13/($E24-$B$13))+SERIESSUM($B$13,0,1,1/FACT(ROW(INDIRECT("1:"&amp;E24))-1)))),"")</f>
        <v>1.0504074355366644E-5</v>
      </c>
      <c r="G24" s="43">
        <f t="shared" ca="1" si="0"/>
        <v>5.4020953827599891E-4</v>
      </c>
      <c r="H24" s="44">
        <f t="shared" ca="1" si="1"/>
        <v>7.846727368020909E-6</v>
      </c>
    </row>
    <row r="25" spans="1:8" x14ac:dyDescent="0.25">
      <c r="E25" s="53">
        <f t="shared" si="2"/>
        <v>33</v>
      </c>
      <c r="F25" s="42">
        <f t="array" aca="1" ref="F25" ca="1">IFERROR(IF(E25&lt;=$B$13,#N/A,($B$13^($E25-1)/FACT($E25-1)*$B$13/($E25-$B$13))/(($B$13^($E25-1)/FACT($E25-1)*$B$13/($E25-$B$13))+SERIESSUM($B$13,0,1,1/FACT(ROW(INDIRECT("1:"&amp;E25))-1)))),"")</f>
        <v>4.1541546243444846E-6</v>
      </c>
      <c r="G25" s="43">
        <f t="shared" ca="1" si="0"/>
        <v>2.0277907318834096E-4</v>
      </c>
      <c r="H25" s="44">
        <f t="shared" ca="1" si="1"/>
        <v>3.0551151404502586E-6</v>
      </c>
    </row>
    <row r="26" spans="1:8" x14ac:dyDescent="0.25">
      <c r="E26" s="53">
        <f t="shared" si="2"/>
        <v>34</v>
      </c>
      <c r="F26" s="42">
        <f t="array" aca="1" ref="F26" ca="1">IFERROR(IF(E26&lt;=$B$13,#N/A,($B$13^($E26-1)/FACT($E26-1)*$B$13/($E26-$B$13))/(($B$13^($E26-1)/FACT($E26-1)*$B$13/($E26-$B$13))+SERIESSUM($B$13,0,1,1/FACT(ROW(INDIRECT("1:"&amp;E26))-1)))),"")</f>
        <v>1.5972312984148708E-6</v>
      </c>
      <c r="G26" s="43">
        <f t="shared" ca="1" si="0"/>
        <v>7.4193969990884326E-5</v>
      </c>
      <c r="H26" s="44">
        <f t="shared" ca="1" si="1"/>
        <v>1.1564500662539983E-6</v>
      </c>
    </row>
    <row r="27" spans="1:8" x14ac:dyDescent="0.25">
      <c r="E27" s="53">
        <f t="shared" si="2"/>
        <v>35</v>
      </c>
      <c r="F27" s="42">
        <f t="array" aca="1" ref="F27" ca="1">IFERROR(IF(E27&lt;=$B$13,#N/A,($B$13^($E27-1)/FACT($E27-1)*$B$13/($E27-$B$13))/(($B$13^($E27-1)/FACT($E27-1)*$B$13/($E27-$B$13))+SERIESSUM($B$13,0,1,1/FACT(ROW(INDIRECT("1:"&amp;E27))-1)))),"")</f>
        <v>5.9745606856439614E-7</v>
      </c>
      <c r="G27" s="43">
        <f t="shared" ca="1" si="0"/>
        <v>2.6471899653314785E-5</v>
      </c>
      <c r="H27" s="44">
        <f t="shared" ca="1" si="1"/>
        <v>4.2587210961300808E-7</v>
      </c>
    </row>
    <row r="28" spans="1:8" x14ac:dyDescent="0.25">
      <c r="E28" s="53">
        <f t="shared" si="2"/>
        <v>36</v>
      </c>
      <c r="F28" s="42">
        <f t="array" aca="1" ref="F28" ca="1">IFERROR(IF(E28&lt;=$B$13,#N/A,($B$13^($E28-1)/FACT($E28-1)*$B$13/($E28-$B$13))/(($B$13^($E28-1)/FACT($E28-1)*$B$13/($E28-$B$13))+SERIESSUM($B$13,0,1,1/FACT(ROW(INDIRECT("1:"&amp;E28))-1)))),"")</f>
        <v>2.1756103555537941E-7</v>
      </c>
      <c r="G28" s="43">
        <f t="shared" ca="1" si="0"/>
        <v>9.214349741169011E-6</v>
      </c>
      <c r="H28" s="44">
        <f t="shared" ca="1" si="1"/>
        <v>1.5267519674150742E-7</v>
      </c>
    </row>
    <row r="29" spans="1:8" x14ac:dyDescent="0.25">
      <c r="E29" s="53">
        <f t="shared" si="2"/>
        <v>37</v>
      </c>
      <c r="F29" s="42">
        <f t="array" aca="1" ref="F29" ca="1">IFERROR(IF(E29&lt;=$B$13,#N/A,($B$13^($E29-1)/FACT($E29-1)*$B$13/($E29-$B$13))/(($B$13^($E29-1)/FACT($E29-1)*$B$13/($E29-$B$13))+SERIESSUM($B$13,0,1,1/FACT(ROW(INDIRECT("1:"&amp;E29))-1)))),"")</f>
        <v>7.7173450538005235E-8</v>
      </c>
      <c r="G29" s="43">
        <f t="shared" ca="1" si="0"/>
        <v>3.1304160218233115E-6</v>
      </c>
      <c r="H29" s="44">
        <f t="shared" ca="1" si="1"/>
        <v>5.331745834718383E-8</v>
      </c>
    </row>
    <row r="30" spans="1:8" x14ac:dyDescent="0.25">
      <c r="E30" s="53">
        <f t="shared" si="2"/>
        <v>38</v>
      </c>
      <c r="F30" s="42">
        <f t="array" aca="1" ref="F30" ca="1">IFERROR(IF(E30&lt;=$B$13,#N/A,($B$13^($E30-1)/FACT($E30-1)*$B$13/($E30-$B$13))/(($B$13^($E30-1)/FACT($E30-1)*$B$13/($E30-$B$13))+SERIESSUM($B$13,0,1,1/FACT(ROW(INDIRECT("1:"&amp;E30))-1)))),"")</f>
        <v>2.6682809809476433E-8</v>
      </c>
      <c r="G30" s="43">
        <f t="shared" ca="1" si="0"/>
        <v>1.0384661115039476E-6</v>
      </c>
      <c r="H30" s="44">
        <f t="shared" ca="1" si="1"/>
        <v>1.8148771346890037E-8</v>
      </c>
    </row>
    <row r="31" spans="1:8" x14ac:dyDescent="0.25">
      <c r="E31" s="53">
        <f t="shared" si="2"/>
        <v>39</v>
      </c>
      <c r="F31" s="42">
        <f t="array" aca="1" ref="F31" ca="1">IFERROR(IF(E31&lt;=$B$13,#N/A,($B$13^($E31-1)/FACT($E31-1)*$B$13/($E31-$B$13))/(($B$13^($E31-1)/FACT($E31-1)*$B$13/($E31-$B$13))+SERIESSUM($B$13,0,1,1/FACT(ROW(INDIRECT("1:"&amp;E31))-1)))),"")</f>
        <v>8.9976209916678185E-9</v>
      </c>
      <c r="G31" s="43">
        <f t="shared" ca="1" si="0"/>
        <v>3.3653439553251063E-7</v>
      </c>
      <c r="H31" s="44">
        <f t="shared" ca="1" si="1"/>
        <v>6.0250063991031482E-9</v>
      </c>
    </row>
    <row r="32" spans="1:8" ht="15.75" thickBot="1" x14ac:dyDescent="0.3">
      <c r="E32" s="54">
        <f t="shared" si="2"/>
        <v>40</v>
      </c>
      <c r="F32" s="45">
        <f t="array" aca="1" ref="F32" ca="1">IFERROR(IF(E32&lt;=$B$13,#N/A,($B$13^($E32-1)/FACT($E32-1)*$B$13/($E32-$B$13))/(($B$13^($E32-1)/FACT($E32-1)*$B$13/($E32-$B$13))+SERIESSUM($B$13,0,1,1/FACT(ROW(INDIRECT("1:"&amp;E32))-1)))),"")</f>
        <v>2.960755625804876E-9</v>
      </c>
      <c r="G32" s="46">
        <f t="shared" ca="1" si="0"/>
        <v>1.0658720252897553E-7</v>
      </c>
      <c r="H32" s="47">
        <f t="shared" ca="1" si="1"/>
        <v>1.9518504046251156E-9</v>
      </c>
    </row>
    <row r="33" spans="6:6" x14ac:dyDescent="0.25">
      <c r="F33" s="41"/>
    </row>
    <row r="34" spans="6:6" x14ac:dyDescent="0.25">
      <c r="F34" s="41"/>
    </row>
    <row r="35" spans="6:6" x14ac:dyDescent="0.25">
      <c r="F35" s="41"/>
    </row>
    <row r="36" spans="6:6" x14ac:dyDescent="0.25">
      <c r="F36" s="41"/>
    </row>
    <row r="37" spans="6:6" x14ac:dyDescent="0.25">
      <c r="F37" s="41"/>
    </row>
    <row r="38" spans="6:6" x14ac:dyDescent="0.25">
      <c r="F38" s="41"/>
    </row>
    <row r="39" spans="6:6" x14ac:dyDescent="0.25">
      <c r="F39" s="41"/>
    </row>
    <row r="40" spans="6:6" x14ac:dyDescent="0.25">
      <c r="F40" s="41"/>
    </row>
    <row r="41" spans="6:6" x14ac:dyDescent="0.25">
      <c r="F41" s="41"/>
    </row>
    <row r="42" spans="6:6" x14ac:dyDescent="0.25">
      <c r="F42" s="41"/>
    </row>
    <row r="43" spans="6:6" x14ac:dyDescent="0.25">
      <c r="F43" s="41"/>
    </row>
    <row r="44" spans="6:6" x14ac:dyDescent="0.25">
      <c r="F44" s="41"/>
    </row>
    <row r="45" spans="6:6" x14ac:dyDescent="0.25">
      <c r="F45" s="41"/>
    </row>
    <row r="46" spans="6:6" x14ac:dyDescent="0.25">
      <c r="F46" s="41"/>
    </row>
    <row r="47" spans="6:6" x14ac:dyDescent="0.25">
      <c r="F47" s="41"/>
    </row>
    <row r="48" spans="6:6" x14ac:dyDescent="0.25">
      <c r="F48" s="41"/>
    </row>
    <row r="49" spans="6:6" x14ac:dyDescent="0.25">
      <c r="F49" s="41"/>
    </row>
    <row r="50" spans="6:6" x14ac:dyDescent="0.25">
      <c r="F50" s="41"/>
    </row>
    <row r="51" spans="6:6" x14ac:dyDescent="0.25">
      <c r="F51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E4:H4"/>
    <mergeCell ref="A5:C5"/>
    <mergeCell ref="A12:C12"/>
    <mergeCell ref="A17:C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A19" zoomScale="120" zoomScaleNormal="120" workbookViewId="0">
      <selection activeCell="B25" sqref="B25"/>
    </sheetView>
  </sheetViews>
  <sheetFormatPr defaultRowHeight="15" x14ac:dyDescent="0.25"/>
  <cols>
    <col min="1" max="1" width="31" customWidth="1"/>
    <col min="2" max="2" width="11.5703125" customWidth="1"/>
    <col min="3" max="3" width="14" customWidth="1"/>
  </cols>
  <sheetData>
    <row r="1" spans="1:3" ht="25.5" x14ac:dyDescent="0.35">
      <c r="A1" s="2" t="s">
        <v>11</v>
      </c>
    </row>
    <row r="2" spans="1:3" ht="15.75" x14ac:dyDescent="0.25">
      <c r="A2" s="9" t="s">
        <v>52</v>
      </c>
    </row>
    <row r="4" spans="1:3" ht="18" thickBot="1" x14ac:dyDescent="0.35">
      <c r="A4" s="55" t="s">
        <v>59</v>
      </c>
      <c r="B4" s="55"/>
      <c r="C4" s="55"/>
    </row>
    <row r="5" spans="1:3" ht="15.75" thickTop="1" x14ac:dyDescent="0.25">
      <c r="A5" t="s">
        <v>5</v>
      </c>
      <c r="B5" s="5">
        <v>52</v>
      </c>
      <c r="C5" s="12" t="s">
        <v>58</v>
      </c>
    </row>
    <row r="6" spans="1:3" x14ac:dyDescent="0.25">
      <c r="A6" t="s">
        <v>53</v>
      </c>
      <c r="B6" s="5">
        <v>5</v>
      </c>
      <c r="C6" s="12" t="s">
        <v>56</v>
      </c>
    </row>
    <row r="7" spans="1:3" x14ac:dyDescent="0.25">
      <c r="A7" s="13" t="s">
        <v>62</v>
      </c>
      <c r="B7" s="5">
        <v>6.5</v>
      </c>
      <c r="C7" s="12" t="s">
        <v>56</v>
      </c>
    </row>
    <row r="8" spans="1:3" x14ac:dyDescent="0.25">
      <c r="A8" t="s">
        <v>7</v>
      </c>
      <c r="B8" s="5">
        <v>8</v>
      </c>
      <c r="C8" s="12" t="s">
        <v>4</v>
      </c>
    </row>
    <row r="9" spans="1:3" x14ac:dyDescent="0.25">
      <c r="A9" t="s">
        <v>153</v>
      </c>
      <c r="B9" s="11">
        <f>B5*B6-B7</f>
        <v>253.5</v>
      </c>
      <c r="C9" s="12" t="s">
        <v>56</v>
      </c>
    </row>
    <row r="10" spans="1:3" x14ac:dyDescent="0.25">
      <c r="A10" t="s">
        <v>54</v>
      </c>
      <c r="B10" s="11">
        <f>B9*B8</f>
        <v>2028</v>
      </c>
      <c r="C10" s="12" t="s">
        <v>4</v>
      </c>
    </row>
    <row r="12" spans="1:3" ht="18" thickBot="1" x14ac:dyDescent="0.35">
      <c r="A12" s="55" t="s">
        <v>55</v>
      </c>
      <c r="B12" s="55"/>
      <c r="C12" s="55"/>
    </row>
    <row r="13" spans="1:3" ht="15.75" thickTop="1" x14ac:dyDescent="0.25">
      <c r="A13" t="s">
        <v>57</v>
      </c>
      <c r="B13" s="5">
        <v>12</v>
      </c>
      <c r="C13" s="12" t="s">
        <v>56</v>
      </c>
    </row>
    <row r="14" spans="1:3" x14ac:dyDescent="0.25">
      <c r="A14" t="s">
        <v>6</v>
      </c>
      <c r="B14" s="5">
        <v>8</v>
      </c>
      <c r="C14" s="12" t="s">
        <v>56</v>
      </c>
    </row>
    <row r="15" spans="1:3" x14ac:dyDescent="0.25">
      <c r="A15" t="s">
        <v>148</v>
      </c>
      <c r="B15" s="11">
        <f>(B13+B14)*B8</f>
        <v>160</v>
      </c>
      <c r="C15" s="12" t="s">
        <v>4</v>
      </c>
    </row>
    <row r="17" spans="1:3" ht="18" thickBot="1" x14ac:dyDescent="0.35">
      <c r="A17" s="55" t="s">
        <v>60</v>
      </c>
      <c r="B17" s="55"/>
      <c r="C17" s="55"/>
    </row>
    <row r="18" spans="1:3" ht="15.75" thickTop="1" x14ac:dyDescent="0.25">
      <c r="A18" t="s">
        <v>61</v>
      </c>
      <c r="B18" s="5">
        <v>1</v>
      </c>
      <c r="C18" s="12" t="s">
        <v>4</v>
      </c>
    </row>
    <row r="19" spans="1:3" x14ac:dyDescent="0.25">
      <c r="A19" t="s">
        <v>8</v>
      </c>
      <c r="B19" s="5">
        <v>1.25</v>
      </c>
      <c r="C19" s="12" t="s">
        <v>4</v>
      </c>
    </row>
    <row r="20" spans="1:3" x14ac:dyDescent="0.25">
      <c r="A20" t="s">
        <v>147</v>
      </c>
      <c r="B20" s="11">
        <f>B9* (B18+B19)</f>
        <v>570.375</v>
      </c>
      <c r="C20" s="12" t="s">
        <v>4</v>
      </c>
    </row>
    <row r="22" spans="1:3" ht="18" thickBot="1" x14ac:dyDescent="0.35">
      <c r="A22" s="55" t="s">
        <v>63</v>
      </c>
      <c r="B22" s="55"/>
      <c r="C22" s="55"/>
    </row>
    <row r="23" spans="1:3" ht="15.75" thickTop="1" x14ac:dyDescent="0.25">
      <c r="A23" t="s">
        <v>10</v>
      </c>
      <c r="B23" s="5">
        <v>19.195636094674558</v>
      </c>
      <c r="C23" s="14" t="s">
        <v>38</v>
      </c>
    </row>
    <row r="24" spans="1:3" x14ac:dyDescent="0.25">
      <c r="A24" t="s">
        <v>64</v>
      </c>
      <c r="B24" s="11">
        <f>B15+B20</f>
        <v>730.375</v>
      </c>
      <c r="C24" s="14" t="s">
        <v>4</v>
      </c>
    </row>
    <row r="25" spans="1:3" x14ac:dyDescent="0.25">
      <c r="A25" t="s">
        <v>9</v>
      </c>
      <c r="B25" s="15">
        <f>B24/B10</f>
        <v>0.36014546351084814</v>
      </c>
    </row>
    <row r="26" spans="1:3" x14ac:dyDescent="0.25">
      <c r="A26" t="s">
        <v>66</v>
      </c>
      <c r="B26" s="49">
        <f>B23/(1-B25)</f>
        <v>30</v>
      </c>
      <c r="C26" s="12" t="s">
        <v>65</v>
      </c>
    </row>
  </sheetData>
  <mergeCells count="4">
    <mergeCell ref="A4:C4"/>
    <mergeCell ref="A12:C12"/>
    <mergeCell ref="A17:C17"/>
    <mergeCell ref="A22:C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showGridLines="0" topLeftCell="A49" zoomScale="120" zoomScaleNormal="120" workbookViewId="0">
      <selection activeCell="B25" sqref="B25"/>
    </sheetView>
  </sheetViews>
  <sheetFormatPr defaultRowHeight="15" x14ac:dyDescent="0.25"/>
  <cols>
    <col min="1" max="1" width="35.5703125" style="17" customWidth="1"/>
    <col min="2" max="2" width="75.85546875" style="17" customWidth="1"/>
    <col min="3" max="4" width="9.42578125" style="17" customWidth="1"/>
    <col min="5" max="16384" width="9.140625" style="17"/>
  </cols>
  <sheetData>
    <row r="1" spans="1:2" ht="25.5" x14ac:dyDescent="0.25">
      <c r="A1" s="16" t="s">
        <v>11</v>
      </c>
    </row>
    <row r="2" spans="1:2" x14ac:dyDescent="0.25">
      <c r="A2" s="18" t="s">
        <v>69</v>
      </c>
    </row>
    <row r="4" spans="1:2" ht="18" thickBot="1" x14ac:dyDescent="0.3">
      <c r="A4" s="64" t="s">
        <v>70</v>
      </c>
      <c r="B4" s="64"/>
    </row>
    <row r="5" spans="1:2" ht="36.75" customHeight="1" thickTop="1" x14ac:dyDescent="0.25">
      <c r="A5" s="65" t="s">
        <v>71</v>
      </c>
      <c r="B5" s="20" t="s">
        <v>119</v>
      </c>
    </row>
    <row r="6" spans="1:2" x14ac:dyDescent="0.25">
      <c r="A6" s="61"/>
      <c r="B6" s="26" t="s">
        <v>95</v>
      </c>
    </row>
    <row r="7" spans="1:2" x14ac:dyDescent="0.25">
      <c r="A7" s="60" t="s">
        <v>72</v>
      </c>
      <c r="B7" s="24" t="s">
        <v>74</v>
      </c>
    </row>
    <row r="8" spans="1:2" x14ac:dyDescent="0.25">
      <c r="A8" s="61"/>
      <c r="B8" s="26" t="s">
        <v>96</v>
      </c>
    </row>
    <row r="9" spans="1:2" x14ac:dyDescent="0.25">
      <c r="A9" s="60" t="s">
        <v>73</v>
      </c>
      <c r="B9" s="24" t="s">
        <v>75</v>
      </c>
    </row>
    <row r="10" spans="1:2" x14ac:dyDescent="0.25">
      <c r="A10" s="61"/>
      <c r="B10" s="26" t="s">
        <v>97</v>
      </c>
    </row>
    <row r="11" spans="1:2" x14ac:dyDescent="0.25">
      <c r="A11" s="60" t="s">
        <v>80</v>
      </c>
      <c r="B11" s="24" t="s">
        <v>81</v>
      </c>
    </row>
    <row r="12" spans="1:2" x14ac:dyDescent="0.25">
      <c r="A12" s="61"/>
      <c r="B12" s="26" t="s">
        <v>98</v>
      </c>
    </row>
    <row r="13" spans="1:2" x14ac:dyDescent="0.25">
      <c r="A13" s="60" t="s">
        <v>82</v>
      </c>
      <c r="B13" s="24" t="s">
        <v>83</v>
      </c>
    </row>
    <row r="14" spans="1:2" x14ac:dyDescent="0.25">
      <c r="A14" s="61"/>
      <c r="B14" s="26" t="s">
        <v>120</v>
      </c>
    </row>
    <row r="15" spans="1:2" x14ac:dyDescent="0.25">
      <c r="A15" s="60" t="s">
        <v>76</v>
      </c>
      <c r="B15" s="24" t="s">
        <v>77</v>
      </c>
    </row>
    <row r="16" spans="1:2" x14ac:dyDescent="0.25">
      <c r="A16" s="61"/>
      <c r="B16" s="26" t="s">
        <v>99</v>
      </c>
    </row>
    <row r="17" spans="1:2" x14ac:dyDescent="0.25">
      <c r="A17" s="60" t="s">
        <v>78</v>
      </c>
      <c r="B17" s="24" t="s">
        <v>79</v>
      </c>
    </row>
    <row r="18" spans="1:2" x14ac:dyDescent="0.25">
      <c r="A18" s="61"/>
      <c r="B18" s="26" t="s">
        <v>100</v>
      </c>
    </row>
    <row r="19" spans="1:2" x14ac:dyDescent="0.25">
      <c r="A19" s="60" t="s">
        <v>86</v>
      </c>
      <c r="B19" s="24" t="s">
        <v>85</v>
      </c>
    </row>
    <row r="20" spans="1:2" x14ac:dyDescent="0.25">
      <c r="A20" s="61"/>
      <c r="B20" s="26" t="s">
        <v>101</v>
      </c>
    </row>
    <row r="21" spans="1:2" x14ac:dyDescent="0.25">
      <c r="A21" s="60" t="s">
        <v>84</v>
      </c>
      <c r="B21" s="24" t="s">
        <v>87</v>
      </c>
    </row>
    <row r="22" spans="1:2" x14ac:dyDescent="0.25">
      <c r="A22" s="61"/>
      <c r="B22" s="26" t="s">
        <v>102</v>
      </c>
    </row>
    <row r="23" spans="1:2" x14ac:dyDescent="0.25">
      <c r="B23" s="27"/>
    </row>
    <row r="24" spans="1:2" ht="18" thickBot="1" x14ac:dyDescent="0.3">
      <c r="A24" s="64" t="s">
        <v>88</v>
      </c>
      <c r="B24" s="64"/>
    </row>
    <row r="25" spans="1:2" ht="30.75" thickTop="1" x14ac:dyDescent="0.25">
      <c r="A25" s="32" t="s">
        <v>89</v>
      </c>
      <c r="B25" s="22" t="s">
        <v>114</v>
      </c>
    </row>
    <row r="26" spans="1:2" ht="45" x14ac:dyDescent="0.25">
      <c r="A26" s="33" t="s">
        <v>90</v>
      </c>
      <c r="B26" s="23" t="s">
        <v>115</v>
      </c>
    </row>
    <row r="27" spans="1:2" x14ac:dyDescent="0.25">
      <c r="A27" s="33" t="s">
        <v>91</v>
      </c>
      <c r="B27" s="23" t="s">
        <v>116</v>
      </c>
    </row>
    <row r="28" spans="1:2" x14ac:dyDescent="0.25">
      <c r="A28" s="35" t="s">
        <v>30</v>
      </c>
      <c r="B28" s="36" t="s">
        <v>133</v>
      </c>
    </row>
    <row r="30" spans="1:2" ht="18" thickBot="1" x14ac:dyDescent="0.3">
      <c r="A30" s="64" t="s">
        <v>117</v>
      </c>
      <c r="B30" s="64"/>
    </row>
    <row r="31" spans="1:2" ht="33" customHeight="1" thickTop="1" x14ac:dyDescent="0.25">
      <c r="A31" s="65" t="s">
        <v>34</v>
      </c>
      <c r="B31" s="20" t="s">
        <v>103</v>
      </c>
    </row>
    <row r="32" spans="1:2" ht="21" customHeight="1" x14ac:dyDescent="0.25">
      <c r="A32" s="61"/>
      <c r="B32" s="26" t="s">
        <v>121</v>
      </c>
    </row>
    <row r="33" spans="1:2" ht="21.75" customHeight="1" x14ac:dyDescent="0.25">
      <c r="A33" s="60" t="s">
        <v>92</v>
      </c>
      <c r="B33" s="24" t="s">
        <v>104</v>
      </c>
    </row>
    <row r="34" spans="1:2" ht="20.25" customHeight="1" x14ac:dyDescent="0.25">
      <c r="A34" s="61"/>
      <c r="B34" s="26" t="s">
        <v>123</v>
      </c>
    </row>
    <row r="35" spans="1:2" ht="21.75" customHeight="1" x14ac:dyDescent="0.25">
      <c r="A35" s="60" t="s">
        <v>93</v>
      </c>
      <c r="B35" s="24" t="s">
        <v>105</v>
      </c>
    </row>
    <row r="36" spans="1:2" ht="21" customHeight="1" x14ac:dyDescent="0.25">
      <c r="A36" s="61"/>
      <c r="B36" s="26" t="s">
        <v>122</v>
      </c>
    </row>
    <row r="37" spans="1:2" ht="74.25" customHeight="1" x14ac:dyDescent="0.25">
      <c r="A37" s="62" t="s">
        <v>106</v>
      </c>
      <c r="B37" s="19" t="s">
        <v>94</v>
      </c>
    </row>
    <row r="38" spans="1:2" ht="15.75" customHeight="1" x14ac:dyDescent="0.25">
      <c r="A38" s="61"/>
      <c r="B38" s="25" t="s">
        <v>124</v>
      </c>
    </row>
    <row r="39" spans="1:2" ht="28.5" customHeight="1" x14ac:dyDescent="0.25">
      <c r="A39" s="60" t="s">
        <v>107</v>
      </c>
      <c r="B39" s="24" t="s">
        <v>125</v>
      </c>
    </row>
    <row r="40" spans="1:2" ht="27" customHeight="1" x14ac:dyDescent="0.25">
      <c r="A40" s="61"/>
      <c r="B40" s="21"/>
    </row>
    <row r="41" spans="1:2" ht="70.5" customHeight="1" x14ac:dyDescent="0.25">
      <c r="A41" s="60" t="s">
        <v>47</v>
      </c>
      <c r="B41" s="24" t="s">
        <v>149</v>
      </c>
    </row>
    <row r="42" spans="1:2" ht="47.25" customHeight="1" x14ac:dyDescent="0.25">
      <c r="A42" s="61"/>
      <c r="B42" s="25" t="s">
        <v>108</v>
      </c>
    </row>
    <row r="43" spans="1:2" ht="60" customHeight="1" x14ac:dyDescent="0.25">
      <c r="A43" s="60" t="s">
        <v>43</v>
      </c>
      <c r="B43" s="24" t="s">
        <v>134</v>
      </c>
    </row>
    <row r="44" spans="1:2" ht="51.75" customHeight="1" x14ac:dyDescent="0.25">
      <c r="A44" s="61"/>
      <c r="B44" s="25" t="s">
        <v>150</v>
      </c>
    </row>
    <row r="45" spans="1:2" ht="31.5" customHeight="1" x14ac:dyDescent="0.25">
      <c r="A45" s="62" t="s">
        <v>109</v>
      </c>
      <c r="B45" s="19" t="s">
        <v>135</v>
      </c>
    </row>
    <row r="46" spans="1:2" ht="35.25" customHeight="1" x14ac:dyDescent="0.25">
      <c r="A46" s="61"/>
      <c r="B46" s="25"/>
    </row>
    <row r="47" spans="1:2" x14ac:dyDescent="0.25">
      <c r="A47" s="63" t="s">
        <v>118</v>
      </c>
      <c r="B47" s="63"/>
    </row>
    <row r="49" spans="1:2" ht="18" thickBot="1" x14ac:dyDescent="0.3">
      <c r="A49" s="64" t="s">
        <v>110</v>
      </c>
      <c r="B49" s="64"/>
    </row>
    <row r="50" spans="1:2" ht="30.75" thickTop="1" x14ac:dyDescent="0.25">
      <c r="A50" s="34" t="s">
        <v>9</v>
      </c>
      <c r="B50" s="28" t="s">
        <v>126</v>
      </c>
    </row>
    <row r="51" spans="1:2" ht="67.5" customHeight="1" x14ac:dyDescent="0.25">
      <c r="A51" s="58" t="s">
        <v>112</v>
      </c>
      <c r="B51" s="24" t="s">
        <v>111</v>
      </c>
    </row>
    <row r="52" spans="1:2" ht="30" x14ac:dyDescent="0.25">
      <c r="A52" s="59"/>
      <c r="B52" s="25" t="s">
        <v>113</v>
      </c>
    </row>
  </sheetData>
  <mergeCells count="23">
    <mergeCell ref="A31:A32"/>
    <mergeCell ref="A33:A34"/>
    <mergeCell ref="A35:A36"/>
    <mergeCell ref="A39:A40"/>
    <mergeCell ref="A37:A38"/>
    <mergeCell ref="A30:B30"/>
    <mergeCell ref="A4:B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4:B24"/>
    <mergeCell ref="A51:A52"/>
    <mergeCell ref="A41:A42"/>
    <mergeCell ref="A43:A44"/>
    <mergeCell ref="A45:A46"/>
    <mergeCell ref="A47:B47"/>
    <mergeCell ref="A49:B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Documentation</vt:lpstr>
      <vt:lpstr>Call Center Log</vt:lpstr>
      <vt:lpstr>Support Calculator</vt:lpstr>
      <vt:lpstr>Staffing Calculator</vt:lpstr>
      <vt:lpstr>Formulas and Key Terms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USER</cp:lastModifiedBy>
  <dcterms:created xsi:type="dcterms:W3CDTF">2018-06-27T22:23:50Z</dcterms:created>
  <dcterms:modified xsi:type="dcterms:W3CDTF">2021-01-22T10:00:10Z</dcterms:modified>
</cp:coreProperties>
</file>