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defaultThemeVersion="124226"/>
  <mc:AlternateContent xmlns:mc="http://schemas.openxmlformats.org/markup-compatibility/2006">
    <mc:Choice Requires="x15">
      <x15ac:absPath xmlns:x15ac="http://schemas.microsoft.com/office/spreadsheetml/2010/11/ac" url="/Users/reinielcontreras/Desktop/"/>
    </mc:Choice>
  </mc:AlternateContent>
  <xr:revisionPtr revIDLastSave="0" documentId="8_{09B3CAF6-F4A8-8F43-9127-E8F6C7A47CC8}" xr6:coauthVersionLast="47" xr6:coauthVersionMax="47" xr10:uidLastSave="{00000000-0000-0000-0000-000000000000}"/>
  <bookViews>
    <workbookView xWindow="440" yWindow="3960" windowWidth="32160" windowHeight="18340" activeTab="1" xr2:uid="{00000000-000D-0000-FFFF-FFFF00000000}"/>
  </bookViews>
  <sheets>
    <sheet name="ChartDataSheet_" sheetId="6" state="hidden" r:id="rId1"/>
    <sheet name="Data" sheetId="1" r:id="rId2"/>
  </sheets>
  <definedNames>
    <definedName name="_xlchart.v1.0" hidden="1">Data!$K$6:$K$79</definedName>
    <definedName name="_xlchart.v1.1" hidden="1">Data!$K$6:$K$79</definedName>
    <definedName name="_xlchart.v1.2" hidden="1">Data!$K$6:$K$79</definedName>
    <definedName name="_xlnm.Print_Titles" localSheetId="1">Data!$A:$A,Data!$1:$5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4" i="1" l="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4" i="1"/>
  <c r="AA67" i="1"/>
  <c r="AA68" i="1"/>
  <c r="AA69" i="1"/>
  <c r="AA70" i="1"/>
  <c r="AA71" i="1"/>
  <c r="AA72" i="1"/>
  <c r="AA73" i="1"/>
  <c r="AA74" i="1"/>
  <c r="AA75" i="1"/>
  <c r="AA76" i="1"/>
  <c r="AA77" i="1"/>
  <c r="AA78" i="1"/>
  <c r="AA59" i="1"/>
  <c r="AA60" i="1"/>
  <c r="AA61" i="1"/>
  <c r="AA62" i="1"/>
  <c r="AA63" i="1"/>
  <c r="AA64" i="1"/>
  <c r="AA65" i="1"/>
  <c r="AA66" i="1"/>
  <c r="AA48" i="1"/>
  <c r="AA49" i="1"/>
  <c r="AA50" i="1"/>
  <c r="AA51" i="1"/>
  <c r="AA52" i="1"/>
  <c r="AA53" i="1"/>
  <c r="AA54" i="1"/>
  <c r="AA55" i="1"/>
  <c r="AA56" i="1"/>
  <c r="AA57" i="1"/>
  <c r="AA58"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5" i="1"/>
  <c r="O26" i="1"/>
  <c r="P26" i="1"/>
  <c r="Q26" i="1"/>
  <c r="R26" i="1"/>
  <c r="S26" i="1"/>
  <c r="T26" i="1"/>
  <c r="U26" i="1"/>
  <c r="O24" i="1"/>
  <c r="P24" i="1"/>
  <c r="Q24" i="1"/>
  <c r="R24" i="1"/>
  <c r="S24" i="1"/>
  <c r="T24" i="1"/>
  <c r="U24" i="1"/>
  <c r="O23" i="1"/>
  <c r="P23" i="1"/>
  <c r="Q23" i="1"/>
  <c r="R23" i="1"/>
  <c r="S23" i="1"/>
  <c r="T23" i="1"/>
  <c r="U23" i="1"/>
  <c r="O22" i="1"/>
  <c r="P22" i="1"/>
  <c r="Q22" i="1"/>
  <c r="R22" i="1"/>
  <c r="S22" i="1"/>
  <c r="T22" i="1"/>
  <c r="U22" i="1"/>
  <c r="N26" i="1"/>
  <c r="N23" i="1"/>
  <c r="N24" i="1"/>
  <c r="N22" i="1"/>
  <c r="V5" i="1"/>
  <c r="O5" i="1"/>
  <c r="P5" i="1"/>
  <c r="Q5" i="1"/>
  <c r="R5" i="1"/>
  <c r="S5" i="1"/>
  <c r="T5" i="1"/>
  <c r="U5" i="1"/>
  <c r="N5" i="1"/>
  <c r="K7" i="1"/>
  <c r="AF6" i="1" s="1"/>
  <c r="K8" i="1"/>
  <c r="AF7" i="1" s="1"/>
  <c r="K9" i="1"/>
  <c r="AE8" i="1" s="1"/>
  <c r="K10" i="1"/>
  <c r="AF9" i="1" s="1"/>
  <c r="K11" i="1"/>
  <c r="AF10" i="1" s="1"/>
  <c r="K12" i="1"/>
  <c r="AF11" i="1" s="1"/>
  <c r="K13" i="1"/>
  <c r="AE12" i="1" s="1"/>
  <c r="K14" i="1"/>
  <c r="AF13" i="1" s="1"/>
  <c r="K15" i="1"/>
  <c r="AF14" i="1" s="1"/>
  <c r="K16" i="1"/>
  <c r="AF15" i="1" s="1"/>
  <c r="K17" i="1"/>
  <c r="AE16" i="1" s="1"/>
  <c r="K18" i="1"/>
  <c r="AF17" i="1" s="1"/>
  <c r="K19" i="1"/>
  <c r="AF18" i="1" s="1"/>
  <c r="K20" i="1"/>
  <c r="AF19" i="1" s="1"/>
  <c r="K21" i="1"/>
  <c r="AE20" i="1" s="1"/>
  <c r="K22" i="1"/>
  <c r="AF21" i="1" s="1"/>
  <c r="K23" i="1"/>
  <c r="AF22" i="1" s="1"/>
  <c r="K24" i="1"/>
  <c r="AF23" i="1" s="1"/>
  <c r="K25" i="1"/>
  <c r="AE24" i="1" s="1"/>
  <c r="K26" i="1"/>
  <c r="AF25" i="1" s="1"/>
  <c r="K27" i="1"/>
  <c r="AF26" i="1" s="1"/>
  <c r="K28" i="1"/>
  <c r="AF27" i="1" s="1"/>
  <c r="K29" i="1"/>
  <c r="AE28" i="1" s="1"/>
  <c r="K30" i="1"/>
  <c r="AF29" i="1" s="1"/>
  <c r="K31" i="1"/>
  <c r="AF30" i="1" s="1"/>
  <c r="K32" i="1"/>
  <c r="AF31" i="1" s="1"/>
  <c r="K33" i="1"/>
  <c r="AE32" i="1" s="1"/>
  <c r="K34" i="1"/>
  <c r="AF33" i="1" s="1"/>
  <c r="K35" i="1"/>
  <c r="AF34" i="1" s="1"/>
  <c r="K36" i="1"/>
  <c r="AF35" i="1" s="1"/>
  <c r="K37" i="1"/>
  <c r="AE36" i="1" s="1"/>
  <c r="K38" i="1"/>
  <c r="AF37" i="1" s="1"/>
  <c r="K39" i="1"/>
  <c r="AF38" i="1" s="1"/>
  <c r="K40" i="1"/>
  <c r="AF39" i="1" s="1"/>
  <c r="K41" i="1"/>
  <c r="AE40" i="1" s="1"/>
  <c r="K42" i="1"/>
  <c r="AF41" i="1" s="1"/>
  <c r="K43" i="1"/>
  <c r="AF42" i="1" s="1"/>
  <c r="K44" i="1"/>
  <c r="AF43" i="1" s="1"/>
  <c r="K45" i="1"/>
  <c r="AE44" i="1" s="1"/>
  <c r="K46" i="1"/>
  <c r="AF45" i="1" s="1"/>
  <c r="K47" i="1"/>
  <c r="AE46" i="1" s="1"/>
  <c r="K48" i="1"/>
  <c r="AF47" i="1" s="1"/>
  <c r="K49" i="1"/>
  <c r="AE48" i="1" s="1"/>
  <c r="K50" i="1"/>
  <c r="AE49" i="1" s="1"/>
  <c r="K51" i="1"/>
  <c r="AE50" i="1" s="1"/>
  <c r="K52" i="1"/>
  <c r="AF51" i="1" s="1"/>
  <c r="K53" i="1"/>
  <c r="AE52" i="1" s="1"/>
  <c r="K54" i="1"/>
  <c r="AE53" i="1" s="1"/>
  <c r="K55" i="1"/>
  <c r="AE54" i="1" s="1"/>
  <c r="K56" i="1"/>
  <c r="AF55" i="1" s="1"/>
  <c r="K57" i="1"/>
  <c r="AE56" i="1" s="1"/>
  <c r="K58" i="1"/>
  <c r="AE57" i="1" s="1"/>
  <c r="K59" i="1"/>
  <c r="AE58" i="1" s="1"/>
  <c r="K60" i="1"/>
  <c r="AF59" i="1" s="1"/>
  <c r="K61" i="1"/>
  <c r="AE60" i="1" s="1"/>
  <c r="K62" i="1"/>
  <c r="AE61" i="1" s="1"/>
  <c r="K63" i="1"/>
  <c r="AE62" i="1" s="1"/>
  <c r="K64" i="1"/>
  <c r="AF63" i="1" s="1"/>
  <c r="K65" i="1"/>
  <c r="AE64" i="1" s="1"/>
  <c r="K66" i="1"/>
  <c r="AE65" i="1" s="1"/>
  <c r="K67" i="1"/>
  <c r="AE66" i="1" s="1"/>
  <c r="K68" i="1"/>
  <c r="AF67" i="1" s="1"/>
  <c r="K69" i="1"/>
  <c r="AF68" i="1" s="1"/>
  <c r="K70" i="1"/>
  <c r="AF69" i="1" s="1"/>
  <c r="K71" i="1"/>
  <c r="AF70" i="1" s="1"/>
  <c r="K72" i="1"/>
  <c r="AF71" i="1" s="1"/>
  <c r="K73" i="1"/>
  <c r="AF72" i="1" s="1"/>
  <c r="K74" i="1"/>
  <c r="AF73" i="1" s="1"/>
  <c r="K75" i="1"/>
  <c r="AF74" i="1" s="1"/>
  <c r="K76" i="1"/>
  <c r="AF75" i="1" s="1"/>
  <c r="K77" i="1"/>
  <c r="AF76" i="1" s="1"/>
  <c r="K78" i="1"/>
  <c r="AF77" i="1" s="1"/>
  <c r="K79" i="1"/>
  <c r="AF78" i="1" s="1"/>
  <c r="K6" i="1"/>
  <c r="AF5" i="1" s="1"/>
  <c r="AE75" i="1" l="1"/>
  <c r="AE71" i="1"/>
  <c r="AE67" i="1"/>
  <c r="AE63" i="1"/>
  <c r="AE59" i="1"/>
  <c r="AE55" i="1"/>
  <c r="AE51" i="1"/>
  <c r="AE47" i="1"/>
  <c r="AE43" i="1"/>
  <c r="AE39" i="1"/>
  <c r="AE35" i="1"/>
  <c r="AE31" i="1"/>
  <c r="AE27" i="1"/>
  <c r="AE23" i="1"/>
  <c r="AE19" i="1"/>
  <c r="AE15" i="1"/>
  <c r="AE11" i="1"/>
  <c r="AE7" i="1"/>
  <c r="AF44" i="1"/>
  <c r="AF40" i="1"/>
  <c r="AF36" i="1"/>
  <c r="AF32" i="1"/>
  <c r="AF28" i="1"/>
  <c r="AF24" i="1"/>
  <c r="AF20" i="1"/>
  <c r="AF16" i="1"/>
  <c r="AF12" i="1"/>
  <c r="AF8" i="1"/>
  <c r="AF66" i="1"/>
  <c r="AF62" i="1"/>
  <c r="AF58" i="1"/>
  <c r="AF54" i="1"/>
  <c r="AF50" i="1"/>
  <c r="AF46" i="1"/>
  <c r="AE78" i="1"/>
  <c r="AE74" i="1"/>
  <c r="AE70" i="1"/>
  <c r="AE42" i="1"/>
  <c r="AE38" i="1"/>
  <c r="AE34" i="1"/>
  <c r="AE30" i="1"/>
  <c r="AE26" i="1"/>
  <c r="AE22" i="1"/>
  <c r="AE18" i="1"/>
  <c r="AE14" i="1"/>
  <c r="AE10" i="1"/>
  <c r="AE6" i="1"/>
  <c r="AF65" i="1"/>
  <c r="AF61" i="1"/>
  <c r="AF57" i="1"/>
  <c r="AF53" i="1"/>
  <c r="AF49" i="1"/>
  <c r="AE77" i="1"/>
  <c r="AE73" i="1"/>
  <c r="AE69" i="1"/>
  <c r="AE45" i="1"/>
  <c r="AE41" i="1"/>
  <c r="AE37" i="1"/>
  <c r="AE33" i="1"/>
  <c r="AE29" i="1"/>
  <c r="AE25" i="1"/>
  <c r="AE21" i="1"/>
  <c r="AE17" i="1"/>
  <c r="AE13" i="1"/>
  <c r="AE9" i="1"/>
  <c r="AE5" i="1"/>
  <c r="AF64" i="1"/>
  <c r="AF60" i="1"/>
  <c r="AF56" i="1"/>
  <c r="AF52" i="1"/>
  <c r="AF48" i="1"/>
  <c r="AE76" i="1"/>
  <c r="AE72" i="1"/>
  <c r="AE68" i="1"/>
  <c r="S25" i="1"/>
  <c r="O25" i="1"/>
  <c r="V26" i="1"/>
  <c r="R25" i="1"/>
  <c r="R32" i="1" s="1"/>
  <c r="U25" i="1"/>
  <c r="U32" i="1" s="1"/>
  <c r="Q25" i="1"/>
  <c r="Q32" i="1" s="1"/>
  <c r="T25" i="1"/>
  <c r="T32" i="1" s="1"/>
  <c r="P25" i="1"/>
  <c r="P32" i="1" s="1"/>
  <c r="S32" i="1"/>
  <c r="O32" i="1"/>
  <c r="N25" i="1"/>
  <c r="Y5" i="1" s="1"/>
  <c r="N32" i="1"/>
  <c r="V24" i="1"/>
  <c r="V22" i="1"/>
  <c r="V23" i="1"/>
  <c r="Y6" i="1" l="1"/>
  <c r="V25" i="1"/>
  <c r="AD5" i="1" s="1"/>
  <c r="N29" i="1"/>
  <c r="AD6" i="1" l="1"/>
  <c r="V32" i="1"/>
</calcChain>
</file>

<file path=xl/sharedStrings.xml><?xml version="1.0" encoding="utf-8"?>
<sst xmlns="http://schemas.openxmlformats.org/spreadsheetml/2006/main" count="61" uniqueCount="55">
  <si>
    <t>This worksheet contains values required for MegaStat charts.</t>
  </si>
  <si>
    <t>Residuals X data  3/19/2007 7:49.25</t>
  </si>
  <si>
    <t>NormalPlot data  3/19/2007 7:49.03</t>
  </si>
  <si>
    <t>Residuals X data  3/19/2007 8:01.41</t>
  </si>
  <si>
    <t>NormalPlot data  3/19/2007 8:01.03</t>
  </si>
  <si>
    <t>Pastas R Us, Inc. Database (n = 74 restaurants)</t>
  </si>
  <si>
    <t>Square Feet</t>
  </si>
  <si>
    <t>Per Person Average Spending</t>
  </si>
  <si>
    <t>Sales Growth Over Previous Year (%)</t>
  </si>
  <si>
    <t>Loyalty Card % of Net Sales</t>
  </si>
  <si>
    <t>Annual Sales Per Sq Ft</t>
  </si>
  <si>
    <t>Median HH Income (3 Miles)</t>
  </si>
  <si>
    <t>Median Age (3 Miles)</t>
  </si>
  <si>
    <t>% w/ Bachelor's Degree (3 Miles)</t>
  </si>
  <si>
    <t>Obs</t>
  </si>
  <si>
    <t>SqFt</t>
  </si>
  <si>
    <t>Sales/Person</t>
  </si>
  <si>
    <t>SalesGrowth%</t>
  </si>
  <si>
    <t>LoyaltyCard%</t>
  </si>
  <si>
    <t>Sales/SqFt</t>
  </si>
  <si>
    <t>MedIncome</t>
  </si>
  <si>
    <t>MedAge</t>
  </si>
  <si>
    <t>BachDeg%</t>
  </si>
  <si>
    <t>Annual Sales.</t>
  </si>
  <si>
    <t>Mean</t>
  </si>
  <si>
    <t>Standard Error</t>
  </si>
  <si>
    <t>Median</t>
  </si>
  <si>
    <t>Mode</t>
  </si>
  <si>
    <t>Standard Deviation</t>
  </si>
  <si>
    <t>Sample Variance</t>
  </si>
  <si>
    <t>Kurtosis</t>
  </si>
  <si>
    <t>Skewness</t>
  </si>
  <si>
    <t>Range</t>
  </si>
  <si>
    <t>Minimum</t>
  </si>
  <si>
    <t>Maximum</t>
  </si>
  <si>
    <t>Sum</t>
  </si>
  <si>
    <t>Count</t>
  </si>
  <si>
    <t xml:space="preserve">Descriptive Statistics </t>
  </si>
  <si>
    <t>Bin</t>
  </si>
  <si>
    <t>More</t>
  </si>
  <si>
    <t>Frequency</t>
  </si>
  <si>
    <t xml:space="preserve">1st Quartile </t>
  </si>
  <si>
    <t>The data is skewed to the right. Skew is 1.2359. There is one outlier. The “SqFt” area of the outlier is 987.12. The outlier is larger than the average restaurant in the database. Therefore, this point should be deleted from the database.
The median is the more appropriate measure of central tendency to describe “Sales/SqFt” because the data presents outliars.</t>
  </si>
  <si>
    <t>The data is skewed to the right. Since there are no outliers in the data, I  would not prefer the IQR instead of the standard deviation to describe this variable’s dispersion.</t>
  </si>
  <si>
    <t xml:space="preserve">3st Quartile </t>
  </si>
  <si>
    <t xml:space="preserve">Interquartile range </t>
  </si>
  <si>
    <t xml:space="preserve">Low Extremes </t>
  </si>
  <si>
    <t>Low Outliers</t>
  </si>
  <si>
    <t>High Outliers</t>
  </si>
  <si>
    <t>High Extrmemes</t>
  </si>
  <si>
    <t xml:space="preserve">Upper Bound </t>
  </si>
  <si>
    <t xml:space="preserve">Lower Bound </t>
  </si>
  <si>
    <t xml:space="preserve">Outlier </t>
  </si>
  <si>
    <t>SqFt Outliers</t>
  </si>
  <si>
    <t>Annual Sales  Outliers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</si>
</sst>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0">
    <font>
      <sz val="10"/>
      <name val="Arial"/>
    </font>
    <font>
      <sz val="10"/>
      <name val="Arial"/>
      <family val="2"/>
    </font>
    <font>
      <b/>
      <sz val="10"/>
      <name val="Arial"/>
      <family val="2"/>
    </font>
    <font>
      <b/>
      <sz val="10"/>
      <name val="Arial Unicode MS,Andale WT,Taho"/>
    </font>
    <font>
      <sz val="8"/>
      <name val="Arial"/>
      <family val="2"/>
    </font>
    <font>
      <sz val="10"/>
      <name val="Arial"/>
      <family val="2"/>
    </font>
    <font>
      <b/>
      <i/>
      <sz val="12"/>
      <color indexed="12"/>
      <name val="Arial"/>
      <family val="2"/>
    </font>
    <font>
      <b/>
      <i/>
      <sz val="10"/>
      <color indexed="12"/>
      <name val="Arial"/>
      <family val="2"/>
    </font>
    <font>
      <i/>
      <sz val="10"/>
      <name val="Arial"/>
      <family val="2"/>
    </font>
    <font>
      <sz val="12"/>
      <name val="Century Gothic"/>
      <family val="1"/>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s>
  <borders count="16">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5" fillId="0" borderId="0" xfId="0" applyFont="1"/>
    <xf numFmtId="49" fontId="2" fillId="2" borderId="0"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wrapText="1"/>
    </xf>
    <xf numFmtId="0" fontId="5" fillId="0" borderId="0" xfId="0" applyFont="1" applyAlignment="1">
      <alignment horizontal="center"/>
    </xf>
    <xf numFmtId="49" fontId="7" fillId="2" borderId="3" xfId="0" applyNumberFormat="1" applyFont="1" applyFill="1" applyBorder="1" applyAlignment="1">
      <alignment horizontal="right" vertical="top" wrapText="1"/>
    </xf>
    <xf numFmtId="49" fontId="3" fillId="0" borderId="0" xfId="0" applyNumberFormat="1" applyFont="1" applyFill="1" applyBorder="1" applyAlignment="1">
      <alignment vertical="top" wrapText="1"/>
    </xf>
    <xf numFmtId="43" fontId="2" fillId="0" borderId="0" xfId="1" applyNumberFormat="1" applyFont="1" applyFill="1" applyBorder="1" applyAlignment="1">
      <alignment horizontal="center" vertical="top" wrapText="1"/>
    </xf>
    <xf numFmtId="49" fontId="2" fillId="0" borderId="0" xfId="0" applyNumberFormat="1" applyFont="1" applyFill="1" applyBorder="1" applyAlignment="1">
      <alignment vertical="top" wrapText="1"/>
    </xf>
    <xf numFmtId="0" fontId="6" fillId="0" borderId="0" xfId="0" applyFont="1"/>
    <xf numFmtId="49" fontId="1" fillId="3" borderId="5" xfId="0" applyNumberFormat="1" applyFont="1" applyFill="1" applyBorder="1" applyAlignment="1">
      <alignment horizontal="right" wrapText="1"/>
    </xf>
    <xf numFmtId="0" fontId="1" fillId="0" borderId="0" xfId="0" applyFont="1"/>
    <xf numFmtId="0" fontId="1" fillId="0" borderId="0" xfId="0" applyFont="1" applyAlignment="1">
      <alignment horizontal="center"/>
    </xf>
    <xf numFmtId="0" fontId="1" fillId="0" borderId="3" xfId="0" applyFont="1" applyBorder="1" applyAlignment="1">
      <alignment horizontal="center"/>
    </xf>
    <xf numFmtId="43" fontId="1" fillId="0" borderId="1" xfId="1" applyFont="1" applyBorder="1" applyAlignment="1">
      <alignment horizontal="right"/>
    </xf>
    <xf numFmtId="2" fontId="1" fillId="0" borderId="2" xfId="1" applyNumberFormat="1" applyFont="1" applyBorder="1" applyAlignment="1">
      <alignment horizontal="right"/>
    </xf>
    <xf numFmtId="43" fontId="1" fillId="0" borderId="0" xfId="1" applyNumberFormat="1" applyFont="1"/>
    <xf numFmtId="39" fontId="1" fillId="0" borderId="3" xfId="0" applyNumberFormat="1" applyFont="1" applyBorder="1" applyAlignment="1">
      <alignment horizontal="right"/>
    </xf>
    <xf numFmtId="1" fontId="1" fillId="0" borderId="3" xfId="2" applyNumberFormat="1" applyFont="1" applyBorder="1" applyAlignment="1">
      <alignment horizontal="right"/>
    </xf>
    <xf numFmtId="164" fontId="1" fillId="0" borderId="3" xfId="1" applyNumberFormat="1" applyFont="1" applyBorder="1" applyAlignment="1">
      <alignment horizontal="right"/>
    </xf>
    <xf numFmtId="1" fontId="1" fillId="0" borderId="3" xfId="3" applyNumberFormat="1" applyFont="1" applyBorder="1" applyAlignment="1">
      <alignment horizontal="right"/>
    </xf>
    <xf numFmtId="164" fontId="1" fillId="0" borderId="0" xfId="0" applyNumberFormat="1" applyFont="1"/>
    <xf numFmtId="2" fontId="1" fillId="0" borderId="4" xfId="1" applyNumberFormat="1" applyFont="1" applyBorder="1" applyAlignment="1">
      <alignment horizontal="right"/>
    </xf>
    <xf numFmtId="2" fontId="1" fillId="0" borderId="1" xfId="1" applyNumberFormat="1" applyFont="1" applyBorder="1" applyAlignment="1">
      <alignment horizontal="right"/>
    </xf>
    <xf numFmtId="49" fontId="1" fillId="3" borderId="5" xfId="0" applyNumberFormat="1" applyFont="1" applyFill="1" applyBorder="1" applyAlignment="1">
      <alignment horizontal="center" wrapText="1"/>
    </xf>
    <xf numFmtId="49" fontId="7" fillId="2" borderId="5" xfId="0" applyNumberFormat="1" applyFont="1" applyFill="1" applyBorder="1" applyAlignment="1">
      <alignment horizontal="right" vertical="top" wrapText="1"/>
    </xf>
    <xf numFmtId="44" fontId="5" fillId="0" borderId="5" xfId="0" applyNumberFormat="1" applyFont="1" applyBorder="1"/>
    <xf numFmtId="0" fontId="0" fillId="0" borderId="0" xfId="0" applyFill="1" applyBorder="1" applyAlignment="1"/>
    <xf numFmtId="0" fontId="0" fillId="0" borderId="6" xfId="0" applyFill="1" applyBorder="1" applyAlignment="1"/>
    <xf numFmtId="0" fontId="8" fillId="0" borderId="7" xfId="0" applyFont="1" applyFill="1" applyBorder="1" applyAlignment="1">
      <alignment horizontal="center"/>
    </xf>
    <xf numFmtId="4" fontId="0" fillId="0" borderId="0" xfId="0" applyNumberFormat="1" applyFill="1" applyBorder="1" applyAlignment="1"/>
    <xf numFmtId="49" fontId="8" fillId="0" borderId="7" xfId="0" applyNumberFormat="1" applyFont="1" applyFill="1" applyBorder="1" applyAlignment="1">
      <alignment horizontal="center"/>
    </xf>
    <xf numFmtId="0" fontId="5" fillId="0" borderId="8" xfId="0" applyFont="1" applyBorder="1"/>
    <xf numFmtId="0" fontId="0" fillId="0" borderId="9" xfId="0" applyFill="1" applyBorder="1" applyAlignment="1"/>
    <xf numFmtId="4" fontId="0" fillId="0" borderId="9" xfId="0" applyNumberFormat="1" applyFill="1" applyBorder="1" applyAlignment="1"/>
    <xf numFmtId="0" fontId="0" fillId="0" borderId="8" xfId="0" applyFill="1" applyBorder="1" applyAlignment="1"/>
    <xf numFmtId="4" fontId="0" fillId="0" borderId="8" xfId="0" applyNumberFormat="1" applyFill="1" applyBorder="1" applyAlignment="1"/>
    <xf numFmtId="49" fontId="1" fillId="3" borderId="10" xfId="0" applyNumberFormat="1" applyFont="1" applyFill="1" applyBorder="1" applyAlignment="1">
      <alignment horizontal="center" vertical="center" wrapText="1"/>
    </xf>
    <xf numFmtId="49" fontId="1" fillId="3" borderId="0" xfId="0" applyNumberFormat="1"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5" borderId="0" xfId="0" applyFont="1" applyFill="1" applyAlignment="1">
      <alignment horizontal="left" vertical="top" wrapText="1"/>
    </xf>
    <xf numFmtId="0" fontId="9" fillId="5" borderId="0" xfId="0" applyFont="1" applyFill="1" applyAlignment="1">
      <alignment horizontal="left" vertical="top"/>
    </xf>
    <xf numFmtId="0" fontId="9" fillId="5" borderId="0" xfId="0" applyFont="1" applyFill="1" applyAlignment="1">
      <alignment horizontal="left" wrapText="1"/>
    </xf>
    <xf numFmtId="0" fontId="9" fillId="5" borderId="0" xfId="0" applyFont="1" applyFill="1" applyAlignment="1">
      <alignment horizontal="left"/>
    </xf>
    <xf numFmtId="0" fontId="1" fillId="0" borderId="0" xfId="0" applyFont="1" applyBorder="1"/>
    <xf numFmtId="4" fontId="5" fillId="0" borderId="0" xfId="0" applyNumberFormat="1" applyFont="1" applyBorder="1"/>
    <xf numFmtId="0" fontId="5" fillId="0" borderId="0" xfId="0" applyFont="1" applyBorder="1"/>
    <xf numFmtId="0" fontId="5" fillId="0" borderId="9" xfId="0" applyFont="1" applyBorder="1"/>
    <xf numFmtId="0" fontId="1" fillId="0" borderId="8" xfId="0" applyFont="1" applyBorder="1"/>
    <xf numFmtId="49" fontId="1" fillId="3" borderId="11"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0" fontId="5" fillId="0" borderId="10" xfId="0" applyFont="1" applyBorder="1"/>
    <xf numFmtId="49" fontId="5" fillId="0" borderId="0" xfId="0" applyNumberFormat="1" applyFont="1" applyBorder="1"/>
    <xf numFmtId="0" fontId="5" fillId="0" borderId="13" xfId="0" applyFont="1" applyBorder="1"/>
    <xf numFmtId="0" fontId="1" fillId="0" borderId="10" xfId="0" applyFont="1" applyBorder="1"/>
    <xf numFmtId="0" fontId="5" fillId="4" borderId="13" xfId="0" applyFont="1" applyFill="1" applyBorder="1"/>
    <xf numFmtId="0" fontId="5" fillId="0" borderId="14" xfId="0" applyFont="1" applyBorder="1"/>
    <xf numFmtId="49" fontId="1" fillId="0" borderId="9" xfId="0" applyNumberFormat="1" applyFont="1" applyBorder="1"/>
    <xf numFmtId="0" fontId="5" fillId="0" borderId="15" xfId="0" applyFont="1" applyFill="1" applyBorder="1"/>
    <xf numFmtId="49" fontId="5" fillId="0" borderId="0" xfId="0" applyNumberFormat="1" applyFont="1" applyBorder="1" applyAlignment="1">
      <alignment horizontal="right"/>
    </xf>
    <xf numFmtId="0" fontId="0" fillId="0" borderId="0" xfId="0" applyBorder="1"/>
    <xf numFmtId="0" fontId="0" fillId="0" borderId="9" xfId="0" applyBorder="1"/>
    <xf numFmtId="49" fontId="5" fillId="0" borderId="9" xfId="0" applyNumberFormat="1" applyFont="1" applyBorder="1" applyAlignment="1">
      <alignment horizontal="right"/>
    </xf>
    <xf numFmtId="0" fontId="5" fillId="0" borderId="15" xfId="0"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Sales/Sqtf</a:t>
            </a:r>
            <a:r>
              <a:rPr lang="en-US" baseline="0"/>
              <a:t> Histogram</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Frequency</c:v>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Data!$M$38:$M$46</c:f>
              <c:strCache>
                <c:ptCount val="9"/>
                <c:pt idx="0">
                  <c:v>178.56</c:v>
                </c:pt>
                <c:pt idx="1">
                  <c:v>279.63</c:v>
                </c:pt>
                <c:pt idx="2">
                  <c:v>380.7</c:v>
                </c:pt>
                <c:pt idx="3">
                  <c:v>481.77</c:v>
                </c:pt>
                <c:pt idx="4">
                  <c:v>582.84</c:v>
                </c:pt>
                <c:pt idx="5">
                  <c:v>683.91</c:v>
                </c:pt>
                <c:pt idx="6">
                  <c:v>784.98</c:v>
                </c:pt>
                <c:pt idx="7">
                  <c:v>886.05</c:v>
                </c:pt>
                <c:pt idx="8">
                  <c:v>More</c:v>
                </c:pt>
              </c:strCache>
            </c:strRef>
          </c:cat>
          <c:val>
            <c:numRef>
              <c:f>Data!$N$38:$N$46</c:f>
              <c:numCache>
                <c:formatCode>General</c:formatCode>
                <c:ptCount val="9"/>
                <c:pt idx="0">
                  <c:v>1</c:v>
                </c:pt>
                <c:pt idx="1">
                  <c:v>8</c:v>
                </c:pt>
                <c:pt idx="2">
                  <c:v>26</c:v>
                </c:pt>
                <c:pt idx="3">
                  <c:v>20</c:v>
                </c:pt>
                <c:pt idx="4">
                  <c:v>11</c:v>
                </c:pt>
                <c:pt idx="5">
                  <c:v>5</c:v>
                </c:pt>
                <c:pt idx="6">
                  <c:v>2</c:v>
                </c:pt>
                <c:pt idx="7">
                  <c:v>0</c:v>
                </c:pt>
                <c:pt idx="8">
                  <c:v>1</c:v>
                </c:pt>
              </c:numCache>
            </c:numRef>
          </c:val>
          <c:extLst>
            <c:ext xmlns:c16="http://schemas.microsoft.com/office/drawing/2014/chart" uri="{C3380CC4-5D6E-409C-BE32-E72D297353CC}">
              <c16:uniqueId val="{00000001-6FBC-984F-83D5-375D4D892F94}"/>
            </c:ext>
          </c:extLst>
        </c:ser>
        <c:dLbls>
          <c:dLblPos val="outEnd"/>
          <c:showLegendKey val="0"/>
          <c:showVal val="1"/>
          <c:showCatName val="0"/>
          <c:showSerName val="0"/>
          <c:showPercent val="0"/>
          <c:showBubbleSize val="0"/>
        </c:dLbls>
        <c:gapWidth val="444"/>
        <c:overlap val="-90"/>
        <c:axId val="1840547007"/>
        <c:axId val="35560576"/>
      </c:barChart>
      <c:catAx>
        <c:axId val="184054700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Bin</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35560576"/>
        <c:crosses val="autoZero"/>
        <c:auto val="1"/>
        <c:lblAlgn val="ctr"/>
        <c:lblOffset val="100"/>
        <c:noMultiLvlLbl val="0"/>
      </c:catAx>
      <c:valAx>
        <c:axId val="35560576"/>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Frequency</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840547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BOX Plot Anual Sales  </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BOX Plot Anual Sales  </a:t>
          </a:r>
        </a:p>
      </cx:txPr>
    </cx:title>
    <cx:plotArea>
      <cx:plotAreaRegion>
        <cx:series layoutId="boxWhisker" uniqueId="{D5078346-93DB-454D-8F19-127CFD02C385}">
          <cx:dataId val="0"/>
          <cx:layoutPr>
            <cx:visibility meanLine="0" meanMarker="1" nonoutliers="0" outliers="1"/>
            <cx:statistics quartileMethod="exclusive"/>
          </cx:layoutPr>
        </cx:series>
      </cx:plotAreaRegion>
      <cx:axis id="0">
        <cx:catScaling gapWidth="1"/>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584200</xdr:colOff>
      <xdr:row>36</xdr:row>
      <xdr:rowOff>50800</xdr:rowOff>
    </xdr:from>
    <xdr:to>
      <xdr:col>22</xdr:col>
      <xdr:colOff>292100</xdr:colOff>
      <xdr:row>53</xdr:row>
      <xdr:rowOff>63500</xdr:rowOff>
    </xdr:to>
    <xdr:graphicFrame macro="">
      <xdr:nvGraphicFramePr>
        <xdr:cNvPr id="3" name="Chart 2">
          <a:extLst>
            <a:ext uri="{FF2B5EF4-FFF2-40B4-BE49-F238E27FC236}">
              <a16:creationId xmlns:a16="http://schemas.microsoft.com/office/drawing/2014/main" id="{90CA4832-E4D8-304D-89E6-CD419DBBE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114300</xdr:colOff>
      <xdr:row>62</xdr:row>
      <xdr:rowOff>107950</xdr:rowOff>
    </xdr:from>
    <xdr:to>
      <xdr:col>22</xdr:col>
      <xdr:colOff>266700</xdr:colOff>
      <xdr:row>79</xdr:row>
      <xdr:rowOff>44450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34F0F9D-676A-8345-BAB2-A01036F449B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1734800" y="10636250"/>
              <a:ext cx="9398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5"/>
  <sheetViews>
    <sheetView workbookViewId="0">
      <selection activeCell="A232" sqref="A232:A305"/>
    </sheetView>
  </sheetViews>
  <sheetFormatPr baseColWidth="10" defaultColWidth="8.83203125" defaultRowHeight="13"/>
  <sheetData>
    <row r="1" spans="1:5">
      <c r="A1" t="s">
        <v>0</v>
      </c>
    </row>
    <row r="3" spans="1:5">
      <c r="A3" t="s">
        <v>1</v>
      </c>
    </row>
    <row r="4" spans="1:5">
      <c r="A4">
        <v>66</v>
      </c>
      <c r="B4">
        <v>18</v>
      </c>
      <c r="C4">
        <v>45177</v>
      </c>
      <c r="D4">
        <v>34.4</v>
      </c>
      <c r="E4">
        <v>31</v>
      </c>
    </row>
    <row r="5" spans="1:5">
      <c r="A5">
        <v>69</v>
      </c>
      <c r="B5">
        <v>16</v>
      </c>
      <c r="C5">
        <v>51888</v>
      </c>
      <c r="D5">
        <v>41.2</v>
      </c>
      <c r="E5">
        <v>20</v>
      </c>
    </row>
    <row r="6" spans="1:5">
      <c r="A6">
        <v>67</v>
      </c>
      <c r="B6">
        <v>10</v>
      </c>
      <c r="C6">
        <v>51379</v>
      </c>
      <c r="D6">
        <v>40.299999999999997</v>
      </c>
      <c r="E6">
        <v>24</v>
      </c>
    </row>
    <row r="7" spans="1:5">
      <c r="A7">
        <v>70</v>
      </c>
      <c r="B7">
        <v>4</v>
      </c>
      <c r="C7">
        <v>66081</v>
      </c>
      <c r="D7">
        <v>35.4</v>
      </c>
      <c r="E7">
        <v>29</v>
      </c>
    </row>
    <row r="8" spans="1:5">
      <c r="A8">
        <v>78</v>
      </c>
      <c r="B8">
        <v>0</v>
      </c>
      <c r="C8">
        <v>50999</v>
      </c>
      <c r="D8">
        <v>31.5</v>
      </c>
      <c r="E8">
        <v>18</v>
      </c>
    </row>
    <row r="9" spans="1:5">
      <c r="A9">
        <v>62</v>
      </c>
      <c r="B9">
        <v>28</v>
      </c>
      <c r="C9">
        <v>41562</v>
      </c>
      <c r="D9">
        <v>36.299999999999997</v>
      </c>
      <c r="E9">
        <v>30</v>
      </c>
    </row>
    <row r="10" spans="1:5">
      <c r="A10">
        <v>70</v>
      </c>
      <c r="B10">
        <v>28</v>
      </c>
      <c r="C10">
        <v>44196</v>
      </c>
      <c r="D10">
        <v>35.1</v>
      </c>
      <c r="E10">
        <v>14</v>
      </c>
    </row>
    <row r="11" spans="1:5">
      <c r="A11">
        <v>84</v>
      </c>
      <c r="B11">
        <v>29</v>
      </c>
      <c r="C11">
        <v>50975</v>
      </c>
      <c r="D11">
        <v>37.6</v>
      </c>
      <c r="E11">
        <v>33</v>
      </c>
    </row>
    <row r="12" spans="1:5">
      <c r="A12">
        <v>68</v>
      </c>
      <c r="B12">
        <v>22</v>
      </c>
      <c r="C12">
        <v>72808</v>
      </c>
      <c r="D12">
        <v>34.9</v>
      </c>
      <c r="E12">
        <v>28</v>
      </c>
    </row>
    <row r="13" spans="1:5">
      <c r="A13">
        <v>60</v>
      </c>
      <c r="B13">
        <v>42</v>
      </c>
      <c r="C13">
        <v>79070</v>
      </c>
      <c r="D13">
        <v>34.799999999999997</v>
      </c>
      <c r="E13">
        <v>29</v>
      </c>
    </row>
    <row r="14" spans="1:5">
      <c r="A14">
        <v>80</v>
      </c>
      <c r="B14">
        <v>36</v>
      </c>
      <c r="C14">
        <v>78497</v>
      </c>
      <c r="D14">
        <v>36.200000000000003</v>
      </c>
      <c r="E14">
        <v>39</v>
      </c>
    </row>
    <row r="15" spans="1:5">
      <c r="A15">
        <v>64</v>
      </c>
      <c r="B15">
        <v>32</v>
      </c>
      <c r="C15">
        <v>41245</v>
      </c>
      <c r="D15">
        <v>32.200000000000003</v>
      </c>
      <c r="E15">
        <v>23</v>
      </c>
    </row>
    <row r="16" spans="1:5">
      <c r="A16">
        <v>80</v>
      </c>
      <c r="B16">
        <v>22</v>
      </c>
      <c r="C16">
        <v>33003</v>
      </c>
      <c r="D16">
        <v>30.9</v>
      </c>
      <c r="E16">
        <v>22</v>
      </c>
    </row>
    <row r="17" spans="1:5">
      <c r="A17">
        <v>88</v>
      </c>
      <c r="B17">
        <v>78</v>
      </c>
      <c r="C17">
        <v>90988</v>
      </c>
      <c r="D17">
        <v>37.700000000000003</v>
      </c>
      <c r="E17">
        <v>37</v>
      </c>
    </row>
    <row r="18" spans="1:5">
      <c r="A18">
        <v>42</v>
      </c>
      <c r="B18">
        <v>35</v>
      </c>
      <c r="C18">
        <v>37950</v>
      </c>
      <c r="D18">
        <v>34.299999999999997</v>
      </c>
      <c r="E18">
        <v>24</v>
      </c>
    </row>
    <row r="19" spans="1:5">
      <c r="A19">
        <v>68</v>
      </c>
      <c r="B19">
        <v>32</v>
      </c>
      <c r="C19">
        <v>45206</v>
      </c>
      <c r="D19">
        <v>32.4</v>
      </c>
      <c r="E19">
        <v>17</v>
      </c>
    </row>
    <row r="20" spans="1:5">
      <c r="A20">
        <v>80</v>
      </c>
      <c r="B20">
        <v>48</v>
      </c>
      <c r="C20">
        <v>79312</v>
      </c>
      <c r="D20">
        <v>32.1</v>
      </c>
      <c r="E20">
        <v>37</v>
      </c>
    </row>
    <row r="21" spans="1:5">
      <c r="A21">
        <v>84</v>
      </c>
      <c r="B21">
        <v>32</v>
      </c>
      <c r="C21">
        <v>37345</v>
      </c>
      <c r="D21">
        <v>31.4</v>
      </c>
      <c r="E21">
        <v>22</v>
      </c>
    </row>
    <row r="22" spans="1:5">
      <c r="A22">
        <v>35</v>
      </c>
      <c r="B22">
        <v>27</v>
      </c>
      <c r="C22">
        <v>46226</v>
      </c>
      <c r="D22">
        <v>30.4</v>
      </c>
      <c r="E22">
        <v>36</v>
      </c>
    </row>
    <row r="23" spans="1:5">
      <c r="A23">
        <v>84</v>
      </c>
      <c r="B23">
        <v>24</v>
      </c>
      <c r="C23">
        <v>70024</v>
      </c>
      <c r="D23">
        <v>33.9</v>
      </c>
      <c r="E23">
        <v>34</v>
      </c>
    </row>
    <row r="24" spans="1:5">
      <c r="A24">
        <v>78</v>
      </c>
      <c r="B24">
        <v>16</v>
      </c>
      <c r="C24">
        <v>54982</v>
      </c>
      <c r="D24">
        <v>35.6</v>
      </c>
      <c r="E24">
        <v>26</v>
      </c>
    </row>
    <row r="25" spans="1:5">
      <c r="A25">
        <v>80</v>
      </c>
      <c r="B25">
        <v>39</v>
      </c>
      <c r="C25">
        <v>54932</v>
      </c>
      <c r="D25">
        <v>35.9</v>
      </c>
      <c r="E25">
        <v>20</v>
      </c>
    </row>
    <row r="26" spans="1:5">
      <c r="A26">
        <v>70</v>
      </c>
      <c r="B26">
        <v>70</v>
      </c>
      <c r="C26">
        <v>34097</v>
      </c>
      <c r="D26">
        <v>33.6</v>
      </c>
      <c r="E26">
        <v>20</v>
      </c>
    </row>
    <row r="27" spans="1:5">
      <c r="A27">
        <v>76</v>
      </c>
      <c r="B27">
        <v>33</v>
      </c>
      <c r="C27">
        <v>46593</v>
      </c>
      <c r="D27">
        <v>37.9</v>
      </c>
      <c r="E27">
        <v>26</v>
      </c>
    </row>
    <row r="28" spans="1:5">
      <c r="A28">
        <v>56</v>
      </c>
      <c r="B28">
        <v>12</v>
      </c>
      <c r="C28">
        <v>51893</v>
      </c>
      <c r="D28">
        <v>40.6</v>
      </c>
      <c r="E28">
        <v>21</v>
      </c>
    </row>
    <row r="29" spans="1:5">
      <c r="A29">
        <v>65</v>
      </c>
      <c r="B29">
        <v>32</v>
      </c>
      <c r="C29">
        <v>88162</v>
      </c>
      <c r="D29">
        <v>37.700000000000003</v>
      </c>
      <c r="E29">
        <v>37</v>
      </c>
    </row>
    <row r="30" spans="1:5">
      <c r="A30">
        <v>62</v>
      </c>
      <c r="B30">
        <v>0</v>
      </c>
      <c r="C30">
        <v>89016</v>
      </c>
      <c r="D30">
        <v>36.4</v>
      </c>
      <c r="E30">
        <v>34</v>
      </c>
    </row>
    <row r="31" spans="1:5">
      <c r="A31">
        <v>66</v>
      </c>
      <c r="B31">
        <v>20</v>
      </c>
      <c r="C31">
        <v>114353</v>
      </c>
      <c r="D31">
        <v>40.9</v>
      </c>
      <c r="E31">
        <v>34</v>
      </c>
    </row>
    <row r="32" spans="1:5">
      <c r="A32">
        <v>76</v>
      </c>
      <c r="B32">
        <v>24</v>
      </c>
      <c r="C32">
        <v>75366</v>
      </c>
      <c r="D32">
        <v>35</v>
      </c>
      <c r="E32">
        <v>30</v>
      </c>
    </row>
    <row r="33" spans="1:5">
      <c r="A33">
        <v>92</v>
      </c>
      <c r="B33">
        <v>36</v>
      </c>
      <c r="C33">
        <v>48163</v>
      </c>
      <c r="D33">
        <v>26.4</v>
      </c>
      <c r="E33">
        <v>16</v>
      </c>
    </row>
    <row r="34" spans="1:5">
      <c r="A34">
        <v>112</v>
      </c>
      <c r="B34">
        <v>34</v>
      </c>
      <c r="C34">
        <v>49956</v>
      </c>
      <c r="D34">
        <v>37.1</v>
      </c>
      <c r="E34">
        <v>28</v>
      </c>
    </row>
    <row r="35" spans="1:5">
      <c r="A35">
        <v>66</v>
      </c>
      <c r="B35">
        <v>15</v>
      </c>
      <c r="C35">
        <v>45990</v>
      </c>
      <c r="D35">
        <v>30.3</v>
      </c>
      <c r="E35">
        <v>36</v>
      </c>
    </row>
    <row r="36" spans="1:5">
      <c r="A36">
        <v>70</v>
      </c>
      <c r="B36">
        <v>28</v>
      </c>
      <c r="C36">
        <v>45723</v>
      </c>
      <c r="D36">
        <v>31.3</v>
      </c>
      <c r="E36">
        <v>18</v>
      </c>
    </row>
    <row r="37" spans="1:5">
      <c r="A37">
        <v>60</v>
      </c>
      <c r="B37">
        <v>15</v>
      </c>
      <c r="C37">
        <v>43800</v>
      </c>
      <c r="D37">
        <v>29.6</v>
      </c>
      <c r="E37">
        <v>36</v>
      </c>
    </row>
    <row r="38" spans="1:5">
      <c r="A38">
        <v>86</v>
      </c>
      <c r="B38">
        <v>10</v>
      </c>
      <c r="C38">
        <v>68711</v>
      </c>
      <c r="D38">
        <v>32.9</v>
      </c>
      <c r="E38">
        <v>18</v>
      </c>
    </row>
    <row r="39" spans="1:5">
      <c r="A39">
        <v>76</v>
      </c>
      <c r="B39">
        <v>0</v>
      </c>
      <c r="C39">
        <v>65150</v>
      </c>
      <c r="D39">
        <v>40.700000000000003</v>
      </c>
      <c r="E39">
        <v>24</v>
      </c>
    </row>
    <row r="40" spans="1:5">
      <c r="A40">
        <v>68</v>
      </c>
      <c r="B40">
        <v>16</v>
      </c>
      <c r="C40">
        <v>39329</v>
      </c>
      <c r="D40">
        <v>29.3</v>
      </c>
      <c r="E40">
        <v>22</v>
      </c>
    </row>
    <row r="41" spans="1:5">
      <c r="A41">
        <v>64</v>
      </c>
      <c r="B41">
        <v>0</v>
      </c>
      <c r="C41">
        <v>63657</v>
      </c>
      <c r="D41">
        <v>37.299999999999997</v>
      </c>
      <c r="E41">
        <v>29</v>
      </c>
    </row>
    <row r="42" spans="1:5">
      <c r="A42">
        <v>52</v>
      </c>
      <c r="B42">
        <v>36</v>
      </c>
      <c r="C42">
        <v>67099</v>
      </c>
      <c r="D42">
        <v>39.799999999999997</v>
      </c>
      <c r="E42">
        <v>25</v>
      </c>
    </row>
    <row r="43" spans="1:5">
      <c r="A43">
        <v>78</v>
      </c>
      <c r="B43">
        <v>26</v>
      </c>
      <c r="C43">
        <v>75151</v>
      </c>
      <c r="D43">
        <v>33.9</v>
      </c>
      <c r="E43">
        <v>28</v>
      </c>
    </row>
    <row r="44" spans="1:5">
      <c r="A44">
        <v>64</v>
      </c>
      <c r="B44">
        <v>28</v>
      </c>
      <c r="C44">
        <v>93876</v>
      </c>
      <c r="D44">
        <v>35</v>
      </c>
      <c r="E44">
        <v>40</v>
      </c>
    </row>
    <row r="45" spans="1:5">
      <c r="A45">
        <v>82</v>
      </c>
      <c r="B45">
        <v>32</v>
      </c>
      <c r="C45">
        <v>79701</v>
      </c>
      <c r="D45">
        <v>35</v>
      </c>
      <c r="E45">
        <v>39</v>
      </c>
    </row>
    <row r="46" spans="1:5">
      <c r="A46">
        <v>86</v>
      </c>
      <c r="B46">
        <v>30</v>
      </c>
      <c r="C46">
        <v>77115</v>
      </c>
      <c r="D46">
        <v>35.9</v>
      </c>
      <c r="E46">
        <v>30</v>
      </c>
    </row>
    <row r="47" spans="1:5">
      <c r="A47">
        <v>92</v>
      </c>
      <c r="B47">
        <v>16</v>
      </c>
      <c r="C47">
        <v>52766</v>
      </c>
      <c r="D47">
        <v>33</v>
      </c>
      <c r="E47">
        <v>17</v>
      </c>
    </row>
    <row r="48" spans="1:5">
      <c r="A48">
        <v>72</v>
      </c>
      <c r="B48">
        <v>10</v>
      </c>
      <c r="C48">
        <v>32929</v>
      </c>
      <c r="D48">
        <v>30.9</v>
      </c>
      <c r="E48">
        <v>22</v>
      </c>
    </row>
    <row r="49" spans="1:5">
      <c r="A49">
        <v>90</v>
      </c>
      <c r="B49">
        <v>24</v>
      </c>
      <c r="C49">
        <v>87863</v>
      </c>
      <c r="D49">
        <v>38.5</v>
      </c>
      <c r="E49">
        <v>29</v>
      </c>
    </row>
    <row r="50" spans="1:5">
      <c r="A50">
        <v>64</v>
      </c>
      <c r="B50">
        <v>20</v>
      </c>
      <c r="C50">
        <v>73752</v>
      </c>
      <c r="D50">
        <v>40.5</v>
      </c>
      <c r="E50">
        <v>19</v>
      </c>
    </row>
    <row r="51" spans="1:5">
      <c r="A51">
        <v>80</v>
      </c>
      <c r="B51">
        <v>20</v>
      </c>
      <c r="C51">
        <v>85366</v>
      </c>
      <c r="D51">
        <v>32.1</v>
      </c>
      <c r="E51">
        <v>29</v>
      </c>
    </row>
    <row r="52" spans="1:5">
      <c r="A52">
        <v>102</v>
      </c>
      <c r="B52">
        <v>30</v>
      </c>
      <c r="C52">
        <v>39180</v>
      </c>
      <c r="D52">
        <v>34.799999999999997</v>
      </c>
      <c r="E52">
        <v>18</v>
      </c>
    </row>
    <row r="53" spans="1:5">
      <c r="A53">
        <v>70</v>
      </c>
      <c r="B53">
        <v>26</v>
      </c>
      <c r="C53">
        <v>56077</v>
      </c>
      <c r="D53">
        <v>38</v>
      </c>
      <c r="E53">
        <v>19</v>
      </c>
    </row>
    <row r="54" spans="1:5">
      <c r="A54">
        <v>62</v>
      </c>
      <c r="B54">
        <v>26</v>
      </c>
      <c r="C54">
        <v>77449</v>
      </c>
      <c r="D54">
        <v>37</v>
      </c>
      <c r="E54">
        <v>34</v>
      </c>
    </row>
    <row r="55" spans="1:5">
      <c r="A55">
        <v>68</v>
      </c>
      <c r="B55">
        <v>20</v>
      </c>
      <c r="C55">
        <v>56822</v>
      </c>
      <c r="D55">
        <v>34.700000000000003</v>
      </c>
      <c r="E55">
        <v>25</v>
      </c>
    </row>
    <row r="56" spans="1:5">
      <c r="A56">
        <v>74</v>
      </c>
      <c r="B56">
        <v>24</v>
      </c>
      <c r="C56">
        <v>80470</v>
      </c>
      <c r="D56">
        <v>36.4</v>
      </c>
      <c r="E56">
        <v>30</v>
      </c>
    </row>
    <row r="57" spans="1:5">
      <c r="A57">
        <v>84</v>
      </c>
      <c r="B57">
        <v>14</v>
      </c>
      <c r="C57">
        <v>55584</v>
      </c>
      <c r="D57">
        <v>36.799999999999997</v>
      </c>
      <c r="E57">
        <v>21</v>
      </c>
    </row>
    <row r="58" spans="1:5">
      <c r="A58">
        <v>70</v>
      </c>
      <c r="B58">
        <v>32</v>
      </c>
      <c r="C58">
        <v>78001</v>
      </c>
      <c r="D58">
        <v>32.200000000000003</v>
      </c>
      <c r="E58">
        <v>30</v>
      </c>
    </row>
    <row r="59" spans="1:5">
      <c r="A59">
        <v>96</v>
      </c>
      <c r="B59">
        <v>32</v>
      </c>
      <c r="C59">
        <v>75307</v>
      </c>
      <c r="D59">
        <v>34.799999999999997</v>
      </c>
      <c r="E59">
        <v>30</v>
      </c>
    </row>
    <row r="60" spans="1:5">
      <c r="A60">
        <v>70</v>
      </c>
      <c r="B60">
        <v>22</v>
      </c>
      <c r="C60">
        <v>76375</v>
      </c>
      <c r="D60">
        <v>36.700000000000003</v>
      </c>
      <c r="E60">
        <v>28</v>
      </c>
    </row>
    <row r="61" spans="1:5">
      <c r="A61">
        <v>76</v>
      </c>
      <c r="B61">
        <v>32</v>
      </c>
      <c r="C61">
        <v>61857</v>
      </c>
      <c r="D61">
        <v>33.799999999999997</v>
      </c>
      <c r="E61">
        <v>31</v>
      </c>
    </row>
    <row r="62" spans="1:5">
      <c r="A62">
        <v>62</v>
      </c>
      <c r="B62">
        <v>28</v>
      </c>
      <c r="C62">
        <v>61312</v>
      </c>
      <c r="D62">
        <v>34.200000000000003</v>
      </c>
      <c r="E62">
        <v>16</v>
      </c>
    </row>
    <row r="63" spans="1:5">
      <c r="A63">
        <v>92</v>
      </c>
      <c r="B63">
        <v>23</v>
      </c>
      <c r="C63">
        <v>72040</v>
      </c>
      <c r="D63">
        <v>39</v>
      </c>
      <c r="E63">
        <v>31</v>
      </c>
    </row>
    <row r="64" spans="1:5">
      <c r="A64">
        <v>60</v>
      </c>
      <c r="B64">
        <v>20</v>
      </c>
      <c r="C64">
        <v>92414</v>
      </c>
      <c r="D64">
        <v>34.9</v>
      </c>
      <c r="E64">
        <v>40</v>
      </c>
    </row>
    <row r="65" spans="1:5">
      <c r="A65">
        <v>54</v>
      </c>
      <c r="B65">
        <v>15</v>
      </c>
      <c r="C65">
        <v>92602</v>
      </c>
      <c r="D65">
        <v>39.299999999999997</v>
      </c>
      <c r="E65">
        <v>33</v>
      </c>
    </row>
    <row r="66" spans="1:5">
      <c r="A66">
        <v>110</v>
      </c>
      <c r="B66">
        <v>23</v>
      </c>
      <c r="C66">
        <v>59599</v>
      </c>
      <c r="D66">
        <v>35.6</v>
      </c>
      <c r="E66">
        <v>28</v>
      </c>
    </row>
    <row r="67" spans="1:5">
      <c r="A67">
        <v>78</v>
      </c>
      <c r="B67">
        <v>0</v>
      </c>
      <c r="C67">
        <v>72453</v>
      </c>
      <c r="D67">
        <v>36</v>
      </c>
      <c r="E67">
        <v>23</v>
      </c>
    </row>
    <row r="68" spans="1:5">
      <c r="A68">
        <v>72</v>
      </c>
      <c r="B68">
        <v>31</v>
      </c>
      <c r="C68">
        <v>67925</v>
      </c>
      <c r="D68">
        <v>41.1</v>
      </c>
      <c r="E68">
        <v>16</v>
      </c>
    </row>
    <row r="69" spans="1:5">
      <c r="A69">
        <v>74</v>
      </c>
      <c r="B69">
        <v>29</v>
      </c>
      <c r="C69">
        <v>42631</v>
      </c>
      <c r="D69">
        <v>24.7</v>
      </c>
      <c r="E69">
        <v>25</v>
      </c>
    </row>
    <row r="70" spans="1:5">
      <c r="A70">
        <v>94</v>
      </c>
      <c r="B70">
        <v>0</v>
      </c>
      <c r="C70">
        <v>75652</v>
      </c>
      <c r="D70">
        <v>40.5</v>
      </c>
      <c r="E70">
        <v>25</v>
      </c>
    </row>
    <row r="71" spans="1:5">
      <c r="A71">
        <v>80</v>
      </c>
      <c r="B71">
        <v>16</v>
      </c>
      <c r="C71">
        <v>39650</v>
      </c>
      <c r="D71">
        <v>32.9</v>
      </c>
      <c r="E71">
        <v>18</v>
      </c>
    </row>
    <row r="72" spans="1:5">
      <c r="A72">
        <v>124</v>
      </c>
      <c r="B72">
        <v>0</v>
      </c>
      <c r="C72">
        <v>48033</v>
      </c>
      <c r="D72">
        <v>30.3</v>
      </c>
      <c r="E72">
        <v>15</v>
      </c>
    </row>
    <row r="73" spans="1:5">
      <c r="A73">
        <v>46</v>
      </c>
      <c r="B73">
        <v>20</v>
      </c>
      <c r="C73">
        <v>67403</v>
      </c>
      <c r="D73">
        <v>36.200000000000003</v>
      </c>
      <c r="E73">
        <v>19</v>
      </c>
    </row>
    <row r="74" spans="1:5">
      <c r="A74">
        <v>66</v>
      </c>
      <c r="B74">
        <v>0</v>
      </c>
      <c r="C74">
        <v>80597</v>
      </c>
      <c r="D74">
        <v>32.4</v>
      </c>
      <c r="E74">
        <v>27</v>
      </c>
    </row>
    <row r="75" spans="1:5">
      <c r="A75">
        <v>63</v>
      </c>
      <c r="B75">
        <v>28</v>
      </c>
      <c r="C75">
        <v>60928</v>
      </c>
      <c r="D75">
        <v>43.5</v>
      </c>
      <c r="E75">
        <v>21</v>
      </c>
    </row>
    <row r="76" spans="1:5">
      <c r="A76">
        <v>72</v>
      </c>
      <c r="B76">
        <v>15</v>
      </c>
      <c r="C76">
        <v>73762</v>
      </c>
      <c r="D76">
        <v>41.6</v>
      </c>
      <c r="E76">
        <v>29</v>
      </c>
    </row>
    <row r="77" spans="1:5">
      <c r="A77">
        <v>76</v>
      </c>
      <c r="B77">
        <v>24</v>
      </c>
      <c r="C77">
        <v>64225</v>
      </c>
      <c r="D77">
        <v>31.4</v>
      </c>
      <c r="E77">
        <v>15</v>
      </c>
    </row>
    <row r="79" spans="1:5">
      <c r="A79" t="s">
        <v>2</v>
      </c>
    </row>
    <row r="80" spans="1:5">
      <c r="A80">
        <v>-259.9497306438754</v>
      </c>
      <c r="B80">
        <v>-2.3669115356672386</v>
      </c>
    </row>
    <row r="81" spans="1:2">
      <c r="A81">
        <v>-188.59001447667293</v>
      </c>
      <c r="B81">
        <v>-2.0061237235350715</v>
      </c>
    </row>
    <row r="82" spans="1:2">
      <c r="A82">
        <v>-178.18631097409914</v>
      </c>
      <c r="B82">
        <v>-1.8007082352059736</v>
      </c>
    </row>
    <row r="83" spans="1:2">
      <c r="A83">
        <v>-165.28886892108994</v>
      </c>
      <c r="B83">
        <v>-1.6514108613471326</v>
      </c>
    </row>
    <row r="84" spans="1:2">
      <c r="A84">
        <v>-156.29303867814616</v>
      </c>
      <c r="B84">
        <v>-1.5318456091169121</v>
      </c>
    </row>
    <row r="85" spans="1:2">
      <c r="A85">
        <v>-147.19953340426082</v>
      </c>
      <c r="B85">
        <v>-1.4308738678840611</v>
      </c>
    </row>
    <row r="86" spans="1:2">
      <c r="A86">
        <v>-145.02041517590862</v>
      </c>
      <c r="B86">
        <v>-1.3426905457098073</v>
      </c>
    </row>
    <row r="87" spans="1:2">
      <c r="A87">
        <v>-132.79622707748581</v>
      </c>
      <c r="B87">
        <v>-1.2638662790854323</v>
      </c>
    </row>
    <row r="88" spans="1:2">
      <c r="A88">
        <v>-132.58387650311681</v>
      </c>
      <c r="B88">
        <v>-1.1921973902333569</v>
      </c>
    </row>
    <row r="89" spans="1:2">
      <c r="A89">
        <v>-127.86575750152417</v>
      </c>
      <c r="B89">
        <v>-1.1261791756777488</v>
      </c>
    </row>
    <row r="90" spans="1:2">
      <c r="A90">
        <v>-124.49165008442088</v>
      </c>
      <c r="B90">
        <v>-1.0647357756769957</v>
      </c>
    </row>
    <row r="91" spans="1:2">
      <c r="A91">
        <v>-123.01638449295081</v>
      </c>
      <c r="B91">
        <v>-1.007069565696844</v>
      </c>
    </row>
    <row r="92" spans="1:2">
      <c r="A92">
        <v>-118.43130685295759</v>
      </c>
      <c r="B92">
        <v>-0.95257159496302291</v>
      </c>
    </row>
    <row r="93" spans="1:2">
      <c r="A93">
        <v>-110.84406523151279</v>
      </c>
      <c r="B93">
        <v>-0.900765518860694</v>
      </c>
    </row>
    <row r="94" spans="1:2">
      <c r="A94">
        <v>-110.14775516515914</v>
      </c>
      <c r="B94">
        <v>-0.85127099341835111</v>
      </c>
    </row>
    <row r="95" spans="1:2">
      <c r="A95">
        <v>-109.34302779136598</v>
      </c>
      <c r="B95">
        <v>-0.80377892422808705</v>
      </c>
    </row>
    <row r="96" spans="1:2">
      <c r="A96">
        <v>-105.10972631445526</v>
      </c>
      <c r="B96">
        <v>-0.75803422638737739</v>
      </c>
    </row>
    <row r="97" spans="1:2">
      <c r="A97">
        <v>-104.76168920771437</v>
      </c>
      <c r="B97">
        <v>-0.71382350560787522</v>
      </c>
    </row>
    <row r="98" spans="1:2">
      <c r="A98">
        <v>-100.1917272771777</v>
      </c>
      <c r="B98">
        <v>-0.67096605792932884</v>
      </c>
    </row>
    <row r="99" spans="1:2">
      <c r="A99">
        <v>-96.94553992837433</v>
      </c>
      <c r="B99">
        <v>-0.62930716412636234</v>
      </c>
    </row>
    <row r="100" spans="1:2">
      <c r="A100">
        <v>-78.522240753183667</v>
      </c>
      <c r="B100">
        <v>-0.58871300604753007</v>
      </c>
    </row>
    <row r="101" spans="1:2">
      <c r="A101">
        <v>-66.833182556014549</v>
      </c>
      <c r="B101">
        <v>-0.54906675180769393</v>
      </c>
    </row>
    <row r="102" spans="1:2">
      <c r="A102">
        <v>-63.936796215120808</v>
      </c>
      <c r="B102">
        <v>-0.51026549793017306</v>
      </c>
    </row>
    <row r="103" spans="1:2">
      <c r="A103">
        <v>-54.966669760617265</v>
      </c>
      <c r="B103">
        <v>-0.47221784945203604</v>
      </c>
    </row>
    <row r="104" spans="1:2">
      <c r="A104">
        <v>-49.508934138266227</v>
      </c>
      <c r="B104">
        <v>-0.43484198148043174</v>
      </c>
    </row>
    <row r="105" spans="1:2">
      <c r="A105">
        <v>-43.817663256975038</v>
      </c>
      <c r="B105">
        <v>-0.39806406850726872</v>
      </c>
    </row>
    <row r="106" spans="1:2">
      <c r="A106">
        <v>-30.562241430859501</v>
      </c>
      <c r="B106">
        <v>-0.36181699764906894</v>
      </c>
    </row>
    <row r="107" spans="1:2">
      <c r="A107">
        <v>-29.70568021844656</v>
      </c>
      <c r="B107">
        <v>-0.32603930312779328</v>
      </c>
    </row>
    <row r="108" spans="1:2">
      <c r="A108">
        <v>-28.821116025843139</v>
      </c>
      <c r="B108">
        <v>-0.29067427449912897</v>
      </c>
    </row>
    <row r="109" spans="1:2">
      <c r="A109">
        <v>-21.382919046942618</v>
      </c>
      <c r="B109">
        <v>-0.25566920218287226</v>
      </c>
    </row>
    <row r="110" spans="1:2">
      <c r="A110">
        <v>-20.809630247130656</v>
      </c>
      <c r="B110">
        <v>-0.22097473197364204</v>
      </c>
    </row>
    <row r="111" spans="1:2">
      <c r="A111">
        <v>-18.033685890819072</v>
      </c>
      <c r="B111">
        <v>-0.18654430623872015</v>
      </c>
    </row>
    <row r="112" spans="1:2">
      <c r="A112">
        <v>-16.473229427411866</v>
      </c>
      <c r="B112">
        <v>-0.15233367401592207</v>
      </c>
    </row>
    <row r="113" spans="1:2">
      <c r="A113">
        <v>-15.5268611118384</v>
      </c>
      <c r="B113">
        <v>-0.11830045560782071</v>
      </c>
    </row>
    <row r="114" spans="1:2">
      <c r="A114">
        <v>-12.583202480795933</v>
      </c>
      <c r="B114">
        <v>-8.4403749811161166E-2</v>
      </c>
    </row>
    <row r="115" spans="1:2">
      <c r="A115">
        <v>-11.599189948491471</v>
      </c>
      <c r="B115">
        <v>-5.0603773821742956E-2</v>
      </c>
    </row>
    <row r="116" spans="1:2">
      <c r="A116">
        <v>-10.641619741945703</v>
      </c>
      <c r="B116">
        <v>-1.6861527257184476E-2</v>
      </c>
    </row>
    <row r="117" spans="1:2">
      <c r="A117">
        <v>-6.4663288735301307</v>
      </c>
      <c r="B117">
        <v>1.6861527257184199E-2</v>
      </c>
    </row>
    <row r="118" spans="1:2">
      <c r="A118">
        <v>6.6082090725618059</v>
      </c>
      <c r="B118">
        <v>5.0603773821742665E-2</v>
      </c>
    </row>
    <row r="119" spans="1:2">
      <c r="A119">
        <v>10.102638902655599</v>
      </c>
      <c r="B119">
        <v>8.4403749811160889E-2</v>
      </c>
    </row>
    <row r="120" spans="1:2">
      <c r="A120">
        <v>10.155669158168564</v>
      </c>
      <c r="B120">
        <v>0.11830045560782043</v>
      </c>
    </row>
    <row r="121" spans="1:2">
      <c r="A121">
        <v>11.542432410291326</v>
      </c>
      <c r="B121">
        <v>0.15233367401592179</v>
      </c>
    </row>
    <row r="122" spans="1:2">
      <c r="A122">
        <v>13.479255723311155</v>
      </c>
      <c r="B122">
        <v>0.18654430623871987</v>
      </c>
    </row>
    <row r="123" spans="1:2">
      <c r="A123">
        <v>15.021396684328749</v>
      </c>
      <c r="B123">
        <v>0.22097473197364204</v>
      </c>
    </row>
    <row r="124" spans="1:2">
      <c r="A124">
        <v>18.966379811640309</v>
      </c>
      <c r="B124">
        <v>0.25566920218287192</v>
      </c>
    </row>
    <row r="125" spans="1:2">
      <c r="A125">
        <v>19.212202527873956</v>
      </c>
      <c r="B125">
        <v>0.29067427449912864</v>
      </c>
    </row>
    <row r="126" spans="1:2">
      <c r="A126">
        <v>19.593828773788857</v>
      </c>
      <c r="B126">
        <v>0.32603930312779328</v>
      </c>
    </row>
    <row r="127" spans="1:2">
      <c r="A127">
        <v>19.741984430387959</v>
      </c>
      <c r="B127">
        <v>0.36181699764906872</v>
      </c>
    </row>
    <row r="128" spans="1:2">
      <c r="A128">
        <v>23.747078135429433</v>
      </c>
      <c r="B128">
        <v>0.3980640685072685</v>
      </c>
    </row>
    <row r="129" spans="1:2">
      <c r="A129">
        <v>25.17362173870049</v>
      </c>
      <c r="B129">
        <v>0.43484198148043174</v>
      </c>
    </row>
    <row r="130" spans="1:2">
      <c r="A130">
        <v>28.919438687171692</v>
      </c>
      <c r="B130">
        <v>0.4722178494520356</v>
      </c>
    </row>
    <row r="131" spans="1:2">
      <c r="A131">
        <v>38.469756450399473</v>
      </c>
      <c r="B131">
        <v>0.51026549793017262</v>
      </c>
    </row>
    <row r="132" spans="1:2">
      <c r="A132">
        <v>50.983178841704841</v>
      </c>
      <c r="B132">
        <v>0.54906675180769393</v>
      </c>
    </row>
    <row r="133" spans="1:2">
      <c r="A133">
        <v>53.035706828263926</v>
      </c>
      <c r="B133">
        <v>0.58871300604752985</v>
      </c>
    </row>
    <row r="134" spans="1:2">
      <c r="A134">
        <v>61.102903905991866</v>
      </c>
      <c r="B134">
        <v>0.62930716412636212</v>
      </c>
    </row>
    <row r="135" spans="1:2">
      <c r="A135">
        <v>63.120495354779507</v>
      </c>
      <c r="B135">
        <v>0.67096605792932884</v>
      </c>
    </row>
    <row r="136" spans="1:2">
      <c r="A136">
        <v>63.838015371795052</v>
      </c>
      <c r="B136">
        <v>0.71382350560787478</v>
      </c>
    </row>
    <row r="137" spans="1:2">
      <c r="A137">
        <v>71.083353972822806</v>
      </c>
      <c r="B137">
        <v>0.75803422638737739</v>
      </c>
    </row>
    <row r="138" spans="1:2">
      <c r="A138">
        <v>71.328164837458417</v>
      </c>
      <c r="B138">
        <v>0.80377892422808683</v>
      </c>
    </row>
    <row r="139" spans="1:2">
      <c r="A139">
        <v>75.182885892887043</v>
      </c>
      <c r="B139">
        <v>0.85127099341835066</v>
      </c>
    </row>
    <row r="140" spans="1:2">
      <c r="A140">
        <v>75.280252546907718</v>
      </c>
      <c r="B140">
        <v>0.900765518860694</v>
      </c>
    </row>
    <row r="141" spans="1:2">
      <c r="A141">
        <v>81.320655435702633</v>
      </c>
      <c r="B141">
        <v>0.95257159496302224</v>
      </c>
    </row>
    <row r="142" spans="1:2">
      <c r="A142">
        <v>81.635102553611659</v>
      </c>
      <c r="B142">
        <v>1.0070695656968436</v>
      </c>
    </row>
    <row r="143" spans="1:2">
      <c r="A143">
        <v>105.5764644419562</v>
      </c>
      <c r="B143">
        <v>1.0647357756769957</v>
      </c>
    </row>
    <row r="144" spans="1:2">
      <c r="A144">
        <v>115.02538442929404</v>
      </c>
      <c r="B144">
        <v>1.1261791756777484</v>
      </c>
    </row>
    <row r="145" spans="1:5">
      <c r="A145">
        <v>122.22338041684225</v>
      </c>
      <c r="B145">
        <v>1.1921973902333565</v>
      </c>
    </row>
    <row r="146" spans="1:5">
      <c r="A146">
        <v>150.11784901058002</v>
      </c>
      <c r="B146">
        <v>1.2638662790854323</v>
      </c>
    </row>
    <row r="147" spans="1:5">
      <c r="A147">
        <v>180.39342851669358</v>
      </c>
      <c r="B147">
        <v>1.3426905457098064</v>
      </c>
    </row>
    <row r="148" spans="1:5">
      <c r="A148">
        <v>196.26713758450819</v>
      </c>
      <c r="B148">
        <v>1.4308738678840602</v>
      </c>
    </row>
    <row r="149" spans="1:5">
      <c r="A149">
        <v>205.79931400074997</v>
      </c>
      <c r="B149">
        <v>1.5318456091169121</v>
      </c>
    </row>
    <row r="150" spans="1:5">
      <c r="A150">
        <v>234.85633376172507</v>
      </c>
      <c r="B150">
        <v>1.6514108613471321</v>
      </c>
    </row>
    <row r="151" spans="1:5">
      <c r="A151">
        <v>289.73389309919276</v>
      </c>
      <c r="B151">
        <v>1.8007082352059736</v>
      </c>
    </row>
    <row r="152" spans="1:5">
      <c r="A152">
        <v>336.09044955563638</v>
      </c>
      <c r="B152">
        <v>2.0061237235350715</v>
      </c>
    </row>
    <row r="153" spans="1:5">
      <c r="A153">
        <v>372.51959396068435</v>
      </c>
      <c r="B153">
        <v>2.3669115356672332</v>
      </c>
    </row>
    <row r="155" spans="1:5">
      <c r="A155" t="s">
        <v>3</v>
      </c>
    </row>
    <row r="156" spans="1:5">
      <c r="A156">
        <v>66</v>
      </c>
      <c r="B156">
        <v>18</v>
      </c>
      <c r="C156">
        <v>45177</v>
      </c>
      <c r="D156">
        <v>34.4</v>
      </c>
      <c r="E156">
        <v>31</v>
      </c>
    </row>
    <row r="157" spans="1:5">
      <c r="A157">
        <v>69</v>
      </c>
      <c r="B157">
        <v>16</v>
      </c>
      <c r="C157">
        <v>51888</v>
      </c>
      <c r="D157">
        <v>41.2</v>
      </c>
      <c r="E157">
        <v>20</v>
      </c>
    </row>
    <row r="158" spans="1:5">
      <c r="A158">
        <v>67</v>
      </c>
      <c r="B158">
        <v>10</v>
      </c>
      <c r="C158">
        <v>51379</v>
      </c>
      <c r="D158">
        <v>40.299999999999997</v>
      </c>
      <c r="E158">
        <v>24</v>
      </c>
    </row>
    <row r="159" spans="1:5">
      <c r="A159">
        <v>70</v>
      </c>
      <c r="B159">
        <v>4</v>
      </c>
      <c r="C159">
        <v>66081</v>
      </c>
      <c r="D159">
        <v>35.4</v>
      </c>
      <c r="E159">
        <v>29</v>
      </c>
    </row>
    <row r="160" spans="1:5">
      <c r="A160">
        <v>78</v>
      </c>
      <c r="B160">
        <v>0</v>
      </c>
      <c r="C160">
        <v>50999</v>
      </c>
      <c r="D160">
        <v>31.5</v>
      </c>
      <c r="E160">
        <v>18</v>
      </c>
    </row>
    <row r="161" spans="1:5">
      <c r="A161">
        <v>62</v>
      </c>
      <c r="B161">
        <v>28</v>
      </c>
      <c r="C161">
        <v>41562</v>
      </c>
      <c r="D161">
        <v>36.299999999999997</v>
      </c>
      <c r="E161">
        <v>30</v>
      </c>
    </row>
    <row r="162" spans="1:5">
      <c r="A162">
        <v>70</v>
      </c>
      <c r="B162">
        <v>28</v>
      </c>
      <c r="C162">
        <v>44196</v>
      </c>
      <c r="D162">
        <v>35.1</v>
      </c>
      <c r="E162">
        <v>14</v>
      </c>
    </row>
    <row r="163" spans="1:5">
      <c r="A163">
        <v>84</v>
      </c>
      <c r="B163">
        <v>29</v>
      </c>
      <c r="C163">
        <v>50975</v>
      </c>
      <c r="D163">
        <v>37.6</v>
      </c>
      <c r="E163">
        <v>33</v>
      </c>
    </row>
    <row r="164" spans="1:5">
      <c r="A164">
        <v>68</v>
      </c>
      <c r="B164">
        <v>22</v>
      </c>
      <c r="C164">
        <v>72808</v>
      </c>
      <c r="D164">
        <v>34.9</v>
      </c>
      <c r="E164">
        <v>28</v>
      </c>
    </row>
    <row r="165" spans="1:5">
      <c r="A165">
        <v>60</v>
      </c>
      <c r="B165">
        <v>42</v>
      </c>
      <c r="C165">
        <v>79070</v>
      </c>
      <c r="D165">
        <v>34.799999999999997</v>
      </c>
      <c r="E165">
        <v>29</v>
      </c>
    </row>
    <row r="166" spans="1:5">
      <c r="A166">
        <v>80</v>
      </c>
      <c r="B166">
        <v>36</v>
      </c>
      <c r="C166">
        <v>78497</v>
      </c>
      <c r="D166">
        <v>36.200000000000003</v>
      </c>
      <c r="E166">
        <v>39</v>
      </c>
    </row>
    <row r="167" spans="1:5">
      <c r="A167">
        <v>64</v>
      </c>
      <c r="B167">
        <v>32</v>
      </c>
      <c r="C167">
        <v>41245</v>
      </c>
      <c r="D167">
        <v>32.200000000000003</v>
      </c>
      <c r="E167">
        <v>23</v>
      </c>
    </row>
    <row r="168" spans="1:5">
      <c r="A168">
        <v>80</v>
      </c>
      <c r="B168">
        <v>22</v>
      </c>
      <c r="C168">
        <v>33003</v>
      </c>
      <c r="D168">
        <v>30.9</v>
      </c>
      <c r="E168">
        <v>22</v>
      </c>
    </row>
    <row r="169" spans="1:5">
      <c r="A169">
        <v>88</v>
      </c>
      <c r="B169">
        <v>78</v>
      </c>
      <c r="C169">
        <v>90988</v>
      </c>
      <c r="D169">
        <v>37.700000000000003</v>
      </c>
      <c r="E169">
        <v>37</v>
      </c>
    </row>
    <row r="170" spans="1:5">
      <c r="A170">
        <v>42</v>
      </c>
      <c r="B170">
        <v>35</v>
      </c>
      <c r="C170">
        <v>37950</v>
      </c>
      <c r="D170">
        <v>34.299999999999997</v>
      </c>
      <c r="E170">
        <v>24</v>
      </c>
    </row>
    <row r="171" spans="1:5">
      <c r="A171">
        <v>68</v>
      </c>
      <c r="B171">
        <v>32</v>
      </c>
      <c r="C171">
        <v>45206</v>
      </c>
      <c r="D171">
        <v>32.4</v>
      </c>
      <c r="E171">
        <v>17</v>
      </c>
    </row>
    <row r="172" spans="1:5">
      <c r="A172">
        <v>80</v>
      </c>
      <c r="B172">
        <v>48</v>
      </c>
      <c r="C172">
        <v>79312</v>
      </c>
      <c r="D172">
        <v>32.1</v>
      </c>
      <c r="E172">
        <v>37</v>
      </c>
    </row>
    <row r="173" spans="1:5">
      <c r="A173">
        <v>84</v>
      </c>
      <c r="B173">
        <v>32</v>
      </c>
      <c r="C173">
        <v>37345</v>
      </c>
      <c r="D173">
        <v>31.4</v>
      </c>
      <c r="E173">
        <v>22</v>
      </c>
    </row>
    <row r="174" spans="1:5">
      <c r="A174">
        <v>35</v>
      </c>
      <c r="B174">
        <v>27</v>
      </c>
      <c r="C174">
        <v>46226</v>
      </c>
      <c r="D174">
        <v>30.4</v>
      </c>
      <c r="E174">
        <v>36</v>
      </c>
    </row>
    <row r="175" spans="1:5">
      <c r="A175">
        <v>84</v>
      </c>
      <c r="B175">
        <v>24</v>
      </c>
      <c r="C175">
        <v>70024</v>
      </c>
      <c r="D175">
        <v>33.9</v>
      </c>
      <c r="E175">
        <v>34</v>
      </c>
    </row>
    <row r="176" spans="1:5">
      <c r="A176">
        <v>78</v>
      </c>
      <c r="B176">
        <v>16</v>
      </c>
      <c r="C176">
        <v>54982</v>
      </c>
      <c r="D176">
        <v>35.6</v>
      </c>
      <c r="E176">
        <v>26</v>
      </c>
    </row>
    <row r="177" spans="1:5">
      <c r="A177">
        <v>80</v>
      </c>
      <c r="B177">
        <v>39</v>
      </c>
      <c r="C177">
        <v>54932</v>
      </c>
      <c r="D177">
        <v>35.9</v>
      </c>
      <c r="E177">
        <v>20</v>
      </c>
    </row>
    <row r="178" spans="1:5">
      <c r="A178">
        <v>70</v>
      </c>
      <c r="B178">
        <v>70</v>
      </c>
      <c r="C178">
        <v>34097</v>
      </c>
      <c r="D178">
        <v>33.6</v>
      </c>
      <c r="E178">
        <v>20</v>
      </c>
    </row>
    <row r="179" spans="1:5">
      <c r="A179">
        <v>76</v>
      </c>
      <c r="B179">
        <v>33</v>
      </c>
      <c r="C179">
        <v>46593</v>
      </c>
      <c r="D179">
        <v>37.9</v>
      </c>
      <c r="E179">
        <v>26</v>
      </c>
    </row>
    <row r="180" spans="1:5">
      <c r="A180">
        <v>56</v>
      </c>
      <c r="B180">
        <v>12</v>
      </c>
      <c r="C180">
        <v>51893</v>
      </c>
      <c r="D180">
        <v>40.6</v>
      </c>
      <c r="E180">
        <v>21</v>
      </c>
    </row>
    <row r="181" spans="1:5">
      <c r="A181">
        <v>65</v>
      </c>
      <c r="B181">
        <v>32</v>
      </c>
      <c r="C181">
        <v>88162</v>
      </c>
      <c r="D181">
        <v>37.700000000000003</v>
      </c>
      <c r="E181">
        <v>37</v>
      </c>
    </row>
    <row r="182" spans="1:5">
      <c r="A182">
        <v>62</v>
      </c>
      <c r="B182">
        <v>0</v>
      </c>
      <c r="C182">
        <v>89016</v>
      </c>
      <c r="D182">
        <v>36.4</v>
      </c>
      <c r="E182">
        <v>34</v>
      </c>
    </row>
    <row r="183" spans="1:5">
      <c r="A183">
        <v>66</v>
      </c>
      <c r="B183">
        <v>20</v>
      </c>
      <c r="C183">
        <v>114353</v>
      </c>
      <c r="D183">
        <v>40.9</v>
      </c>
      <c r="E183">
        <v>34</v>
      </c>
    </row>
    <row r="184" spans="1:5">
      <c r="A184">
        <v>76</v>
      </c>
      <c r="B184">
        <v>24</v>
      </c>
      <c r="C184">
        <v>75366</v>
      </c>
      <c r="D184">
        <v>35</v>
      </c>
      <c r="E184">
        <v>30</v>
      </c>
    </row>
    <row r="185" spans="1:5">
      <c r="A185">
        <v>92</v>
      </c>
      <c r="B185">
        <v>36</v>
      </c>
      <c r="C185">
        <v>48163</v>
      </c>
      <c r="D185">
        <v>26.4</v>
      </c>
      <c r="E185">
        <v>16</v>
      </c>
    </row>
    <row r="186" spans="1:5">
      <c r="A186">
        <v>112</v>
      </c>
      <c r="B186">
        <v>34</v>
      </c>
      <c r="C186">
        <v>49956</v>
      </c>
      <c r="D186">
        <v>37.1</v>
      </c>
      <c r="E186">
        <v>28</v>
      </c>
    </row>
    <row r="187" spans="1:5">
      <c r="A187">
        <v>66</v>
      </c>
      <c r="B187">
        <v>15</v>
      </c>
      <c r="C187">
        <v>45990</v>
      </c>
      <c r="D187">
        <v>30.3</v>
      </c>
      <c r="E187">
        <v>36</v>
      </c>
    </row>
    <row r="188" spans="1:5">
      <c r="A188">
        <v>70</v>
      </c>
      <c r="B188">
        <v>28</v>
      </c>
      <c r="C188">
        <v>45723</v>
      </c>
      <c r="D188">
        <v>31.3</v>
      </c>
      <c r="E188">
        <v>18</v>
      </c>
    </row>
    <row r="189" spans="1:5">
      <c r="A189">
        <v>60</v>
      </c>
      <c r="B189">
        <v>15</v>
      </c>
      <c r="C189">
        <v>43800</v>
      </c>
      <c r="D189">
        <v>29.6</v>
      </c>
      <c r="E189">
        <v>36</v>
      </c>
    </row>
    <row r="190" spans="1:5">
      <c r="A190">
        <v>86</v>
      </c>
      <c r="B190">
        <v>10</v>
      </c>
      <c r="C190">
        <v>68711</v>
      </c>
      <c r="D190">
        <v>32.9</v>
      </c>
      <c r="E190">
        <v>18</v>
      </c>
    </row>
    <row r="191" spans="1:5">
      <c r="A191">
        <v>76</v>
      </c>
      <c r="B191">
        <v>0</v>
      </c>
      <c r="C191">
        <v>65150</v>
      </c>
      <c r="D191">
        <v>40.700000000000003</v>
      </c>
      <c r="E191">
        <v>24</v>
      </c>
    </row>
    <row r="192" spans="1:5">
      <c r="A192">
        <v>68</v>
      </c>
      <c r="B192">
        <v>16</v>
      </c>
      <c r="C192">
        <v>39329</v>
      </c>
      <c r="D192">
        <v>29.3</v>
      </c>
      <c r="E192">
        <v>22</v>
      </c>
    </row>
    <row r="193" spans="1:5">
      <c r="A193">
        <v>64</v>
      </c>
      <c r="B193">
        <v>0</v>
      </c>
      <c r="C193">
        <v>63657</v>
      </c>
      <c r="D193">
        <v>37.299999999999997</v>
      </c>
      <c r="E193">
        <v>29</v>
      </c>
    </row>
    <row r="194" spans="1:5">
      <c r="A194">
        <v>52</v>
      </c>
      <c r="B194">
        <v>36</v>
      </c>
      <c r="C194">
        <v>67099</v>
      </c>
      <c r="D194">
        <v>39.799999999999997</v>
      </c>
      <c r="E194">
        <v>25</v>
      </c>
    </row>
    <row r="195" spans="1:5">
      <c r="A195">
        <v>78</v>
      </c>
      <c r="B195">
        <v>26</v>
      </c>
      <c r="C195">
        <v>75151</v>
      </c>
      <c r="D195">
        <v>33.9</v>
      </c>
      <c r="E195">
        <v>28</v>
      </c>
    </row>
    <row r="196" spans="1:5">
      <c r="A196">
        <v>64</v>
      </c>
      <c r="B196">
        <v>28</v>
      </c>
      <c r="C196">
        <v>93876</v>
      </c>
      <c r="D196">
        <v>35</v>
      </c>
      <c r="E196">
        <v>40</v>
      </c>
    </row>
    <row r="197" spans="1:5">
      <c r="A197">
        <v>82</v>
      </c>
      <c r="B197">
        <v>32</v>
      </c>
      <c r="C197">
        <v>79701</v>
      </c>
      <c r="D197">
        <v>35</v>
      </c>
      <c r="E197">
        <v>39</v>
      </c>
    </row>
    <row r="198" spans="1:5">
      <c r="A198">
        <v>86</v>
      </c>
      <c r="B198">
        <v>30</v>
      </c>
      <c r="C198">
        <v>77115</v>
      </c>
      <c r="D198">
        <v>35.9</v>
      </c>
      <c r="E198">
        <v>30</v>
      </c>
    </row>
    <row r="199" spans="1:5">
      <c r="A199">
        <v>92</v>
      </c>
      <c r="B199">
        <v>16</v>
      </c>
      <c r="C199">
        <v>52766</v>
      </c>
      <c r="D199">
        <v>33</v>
      </c>
      <c r="E199">
        <v>17</v>
      </c>
    </row>
    <row r="200" spans="1:5">
      <c r="A200">
        <v>72</v>
      </c>
      <c r="B200">
        <v>10</v>
      </c>
      <c r="C200">
        <v>32929</v>
      </c>
      <c r="D200">
        <v>30.9</v>
      </c>
      <c r="E200">
        <v>22</v>
      </c>
    </row>
    <row r="201" spans="1:5">
      <c r="A201">
        <v>90</v>
      </c>
      <c r="B201">
        <v>24</v>
      </c>
      <c r="C201">
        <v>87863</v>
      </c>
      <c r="D201">
        <v>38.5</v>
      </c>
      <c r="E201">
        <v>29</v>
      </c>
    </row>
    <row r="202" spans="1:5">
      <c r="A202">
        <v>64</v>
      </c>
      <c r="B202">
        <v>20</v>
      </c>
      <c r="C202">
        <v>73752</v>
      </c>
      <c r="D202">
        <v>40.5</v>
      </c>
      <c r="E202">
        <v>19</v>
      </c>
    </row>
    <row r="203" spans="1:5">
      <c r="A203">
        <v>80</v>
      </c>
      <c r="B203">
        <v>20</v>
      </c>
      <c r="C203">
        <v>85366</v>
      </c>
      <c r="D203">
        <v>32.1</v>
      </c>
      <c r="E203">
        <v>29</v>
      </c>
    </row>
    <row r="204" spans="1:5">
      <c r="A204">
        <v>102</v>
      </c>
      <c r="B204">
        <v>30</v>
      </c>
      <c r="C204">
        <v>39180</v>
      </c>
      <c r="D204">
        <v>34.799999999999997</v>
      </c>
      <c r="E204">
        <v>18</v>
      </c>
    </row>
    <row r="205" spans="1:5">
      <c r="A205">
        <v>70</v>
      </c>
      <c r="B205">
        <v>26</v>
      </c>
      <c r="C205">
        <v>56077</v>
      </c>
      <c r="D205">
        <v>38</v>
      </c>
      <c r="E205">
        <v>19</v>
      </c>
    </row>
    <row r="206" spans="1:5">
      <c r="A206">
        <v>62</v>
      </c>
      <c r="B206">
        <v>26</v>
      </c>
      <c r="C206">
        <v>77449</v>
      </c>
      <c r="D206">
        <v>37</v>
      </c>
      <c r="E206">
        <v>34</v>
      </c>
    </row>
    <row r="207" spans="1:5">
      <c r="A207">
        <v>68</v>
      </c>
      <c r="B207">
        <v>20</v>
      </c>
      <c r="C207">
        <v>56822</v>
      </c>
      <c r="D207">
        <v>34.700000000000003</v>
      </c>
      <c r="E207">
        <v>25</v>
      </c>
    </row>
    <row r="208" spans="1:5">
      <c r="A208">
        <v>74</v>
      </c>
      <c r="B208">
        <v>24</v>
      </c>
      <c r="C208">
        <v>80470</v>
      </c>
      <c r="D208">
        <v>36.4</v>
      </c>
      <c r="E208">
        <v>30</v>
      </c>
    </row>
    <row r="209" spans="1:5">
      <c r="A209">
        <v>84</v>
      </c>
      <c r="B209">
        <v>14</v>
      </c>
      <c r="C209">
        <v>55584</v>
      </c>
      <c r="D209">
        <v>36.799999999999997</v>
      </c>
      <c r="E209">
        <v>21</v>
      </c>
    </row>
    <row r="210" spans="1:5">
      <c r="A210">
        <v>70</v>
      </c>
      <c r="B210">
        <v>32</v>
      </c>
      <c r="C210">
        <v>78001</v>
      </c>
      <c r="D210">
        <v>32.200000000000003</v>
      </c>
      <c r="E210">
        <v>30</v>
      </c>
    </row>
    <row r="211" spans="1:5">
      <c r="A211">
        <v>96</v>
      </c>
      <c r="B211">
        <v>32</v>
      </c>
      <c r="C211">
        <v>75307</v>
      </c>
      <c r="D211">
        <v>34.799999999999997</v>
      </c>
      <c r="E211">
        <v>30</v>
      </c>
    </row>
    <row r="212" spans="1:5">
      <c r="A212">
        <v>70</v>
      </c>
      <c r="B212">
        <v>22</v>
      </c>
      <c r="C212">
        <v>76375</v>
      </c>
      <c r="D212">
        <v>36.700000000000003</v>
      </c>
      <c r="E212">
        <v>28</v>
      </c>
    </row>
    <row r="213" spans="1:5">
      <c r="A213">
        <v>76</v>
      </c>
      <c r="B213">
        <v>32</v>
      </c>
      <c r="C213">
        <v>61857</v>
      </c>
      <c r="D213">
        <v>33.799999999999997</v>
      </c>
      <c r="E213">
        <v>31</v>
      </c>
    </row>
    <row r="214" spans="1:5">
      <c r="A214">
        <v>62</v>
      </c>
      <c r="B214">
        <v>28</v>
      </c>
      <c r="C214">
        <v>61312</v>
      </c>
      <c r="D214">
        <v>34.200000000000003</v>
      </c>
      <c r="E214">
        <v>16</v>
      </c>
    </row>
    <row r="215" spans="1:5">
      <c r="A215">
        <v>92</v>
      </c>
      <c r="B215">
        <v>23</v>
      </c>
      <c r="C215">
        <v>72040</v>
      </c>
      <c r="D215">
        <v>39</v>
      </c>
      <c r="E215">
        <v>31</v>
      </c>
    </row>
    <row r="216" spans="1:5">
      <c r="A216">
        <v>60</v>
      </c>
      <c r="B216">
        <v>20</v>
      </c>
      <c r="C216">
        <v>92414</v>
      </c>
      <c r="D216">
        <v>34.9</v>
      </c>
      <c r="E216">
        <v>40</v>
      </c>
    </row>
    <row r="217" spans="1:5">
      <c r="A217">
        <v>54</v>
      </c>
      <c r="B217">
        <v>15</v>
      </c>
      <c r="C217">
        <v>92602</v>
      </c>
      <c r="D217">
        <v>39.299999999999997</v>
      </c>
      <c r="E217">
        <v>33</v>
      </c>
    </row>
    <row r="218" spans="1:5">
      <c r="A218">
        <v>110</v>
      </c>
      <c r="B218">
        <v>23</v>
      </c>
      <c r="C218">
        <v>59599</v>
      </c>
      <c r="D218">
        <v>35.6</v>
      </c>
      <c r="E218">
        <v>28</v>
      </c>
    </row>
    <row r="219" spans="1:5">
      <c r="A219">
        <v>78</v>
      </c>
      <c r="B219">
        <v>0</v>
      </c>
      <c r="C219">
        <v>72453</v>
      </c>
      <c r="D219">
        <v>36</v>
      </c>
      <c r="E219">
        <v>23</v>
      </c>
    </row>
    <row r="220" spans="1:5">
      <c r="A220">
        <v>72</v>
      </c>
      <c r="B220">
        <v>31</v>
      </c>
      <c r="C220">
        <v>67925</v>
      </c>
      <c r="D220">
        <v>41.1</v>
      </c>
      <c r="E220">
        <v>16</v>
      </c>
    </row>
    <row r="221" spans="1:5">
      <c r="A221">
        <v>74</v>
      </c>
      <c r="B221">
        <v>29</v>
      </c>
      <c r="C221">
        <v>42631</v>
      </c>
      <c r="D221">
        <v>24.7</v>
      </c>
      <c r="E221">
        <v>25</v>
      </c>
    </row>
    <row r="222" spans="1:5">
      <c r="A222">
        <v>94</v>
      </c>
      <c r="B222">
        <v>0</v>
      </c>
      <c r="C222">
        <v>75652</v>
      </c>
      <c r="D222">
        <v>40.5</v>
      </c>
      <c r="E222">
        <v>25</v>
      </c>
    </row>
    <row r="223" spans="1:5">
      <c r="A223">
        <v>80</v>
      </c>
      <c r="B223">
        <v>16</v>
      </c>
      <c r="C223">
        <v>39650</v>
      </c>
      <c r="D223">
        <v>32.9</v>
      </c>
      <c r="E223">
        <v>18</v>
      </c>
    </row>
    <row r="224" spans="1:5">
      <c r="A224">
        <v>124</v>
      </c>
      <c r="B224">
        <v>0</v>
      </c>
      <c r="C224">
        <v>48033</v>
      </c>
      <c r="D224">
        <v>30.3</v>
      </c>
      <c r="E224">
        <v>15</v>
      </c>
    </row>
    <row r="225" spans="1:5">
      <c r="A225">
        <v>46</v>
      </c>
      <c r="B225">
        <v>20</v>
      </c>
      <c r="C225">
        <v>67403</v>
      </c>
      <c r="D225">
        <v>36.200000000000003</v>
      </c>
      <c r="E225">
        <v>19</v>
      </c>
    </row>
    <row r="226" spans="1:5">
      <c r="A226">
        <v>66</v>
      </c>
      <c r="B226">
        <v>0</v>
      </c>
      <c r="C226">
        <v>80597</v>
      </c>
      <c r="D226">
        <v>32.4</v>
      </c>
      <c r="E226">
        <v>27</v>
      </c>
    </row>
    <row r="227" spans="1:5">
      <c r="A227">
        <v>63</v>
      </c>
      <c r="B227">
        <v>28</v>
      </c>
      <c r="C227">
        <v>60928</v>
      </c>
      <c r="D227">
        <v>43.5</v>
      </c>
      <c r="E227">
        <v>21</v>
      </c>
    </row>
    <row r="228" spans="1:5">
      <c r="A228">
        <v>72</v>
      </c>
      <c r="B228">
        <v>15</v>
      </c>
      <c r="C228">
        <v>73762</v>
      </c>
      <c r="D228">
        <v>41.6</v>
      </c>
      <c r="E228">
        <v>29</v>
      </c>
    </row>
    <row r="229" spans="1:5">
      <c r="A229">
        <v>76</v>
      </c>
      <c r="B229">
        <v>24</v>
      </c>
      <c r="C229">
        <v>64225</v>
      </c>
      <c r="D229">
        <v>31.4</v>
      </c>
      <c r="E229">
        <v>15</v>
      </c>
    </row>
    <row r="231" spans="1:5">
      <c r="A231" t="s">
        <v>4</v>
      </c>
    </row>
    <row r="232" spans="1:5">
      <c r="A232">
        <v>-259.9497306438754</v>
      </c>
      <c r="B232">
        <v>-2.3669115356672386</v>
      </c>
    </row>
    <row r="233" spans="1:5">
      <c r="A233">
        <v>-188.59001447667293</v>
      </c>
      <c r="B233">
        <v>-2.0061237235350715</v>
      </c>
    </row>
    <row r="234" spans="1:5">
      <c r="A234">
        <v>-178.18631097409914</v>
      </c>
      <c r="B234">
        <v>-1.8007082352059736</v>
      </c>
    </row>
    <row r="235" spans="1:5">
      <c r="A235">
        <v>-165.28886892108994</v>
      </c>
      <c r="B235">
        <v>-1.6514108613471326</v>
      </c>
    </row>
    <row r="236" spans="1:5">
      <c r="A236">
        <v>-156.29303867814616</v>
      </c>
      <c r="B236">
        <v>-1.5318456091169121</v>
      </c>
    </row>
    <row r="237" spans="1:5">
      <c r="A237">
        <v>-147.19953340426082</v>
      </c>
      <c r="B237">
        <v>-1.4308738678840611</v>
      </c>
    </row>
    <row r="238" spans="1:5">
      <c r="A238">
        <v>-145.02041517590862</v>
      </c>
      <c r="B238">
        <v>-1.3426905457098073</v>
      </c>
    </row>
    <row r="239" spans="1:5">
      <c r="A239">
        <v>-132.79622707748581</v>
      </c>
      <c r="B239">
        <v>-1.2638662790854323</v>
      </c>
    </row>
    <row r="240" spans="1:5">
      <c r="A240">
        <v>-132.58387650311681</v>
      </c>
      <c r="B240">
        <v>-1.1921973902333569</v>
      </c>
    </row>
    <row r="241" spans="1:2">
      <c r="A241">
        <v>-127.86575750152417</v>
      </c>
      <c r="B241">
        <v>-1.1261791756777488</v>
      </c>
    </row>
    <row r="242" spans="1:2">
      <c r="A242">
        <v>-124.49165008442088</v>
      </c>
      <c r="B242">
        <v>-1.0647357756769957</v>
      </c>
    </row>
    <row r="243" spans="1:2">
      <c r="A243">
        <v>-123.01638449295081</v>
      </c>
      <c r="B243">
        <v>-1.007069565696844</v>
      </c>
    </row>
    <row r="244" spans="1:2">
      <c r="A244">
        <v>-118.43130685295759</v>
      </c>
      <c r="B244">
        <v>-0.95257159496302291</v>
      </c>
    </row>
    <row r="245" spans="1:2">
      <c r="A245">
        <v>-110.84406523151279</v>
      </c>
      <c r="B245">
        <v>-0.900765518860694</v>
      </c>
    </row>
    <row r="246" spans="1:2">
      <c r="A246">
        <v>-110.14775516515914</v>
      </c>
      <c r="B246">
        <v>-0.85127099341835111</v>
      </c>
    </row>
    <row r="247" spans="1:2">
      <c r="A247">
        <v>-109.34302779136598</v>
      </c>
      <c r="B247">
        <v>-0.80377892422808705</v>
      </c>
    </row>
    <row r="248" spans="1:2">
      <c r="A248">
        <v>-105.10972631445526</v>
      </c>
      <c r="B248">
        <v>-0.75803422638737739</v>
      </c>
    </row>
    <row r="249" spans="1:2">
      <c r="A249">
        <v>-104.76168920771437</v>
      </c>
      <c r="B249">
        <v>-0.71382350560787522</v>
      </c>
    </row>
    <row r="250" spans="1:2">
      <c r="A250">
        <v>-100.1917272771777</v>
      </c>
      <c r="B250">
        <v>-0.67096605792932884</v>
      </c>
    </row>
    <row r="251" spans="1:2">
      <c r="A251">
        <v>-96.94553992837433</v>
      </c>
      <c r="B251">
        <v>-0.62930716412636234</v>
      </c>
    </row>
    <row r="252" spans="1:2">
      <c r="A252">
        <v>-78.522240753183667</v>
      </c>
      <c r="B252">
        <v>-0.58871300604753007</v>
      </c>
    </row>
    <row r="253" spans="1:2">
      <c r="A253">
        <v>-66.833182556014549</v>
      </c>
      <c r="B253">
        <v>-0.54906675180769393</v>
      </c>
    </row>
    <row r="254" spans="1:2">
      <c r="A254">
        <v>-63.936796215120808</v>
      </c>
      <c r="B254">
        <v>-0.51026549793017306</v>
      </c>
    </row>
    <row r="255" spans="1:2">
      <c r="A255">
        <v>-54.966669760617265</v>
      </c>
      <c r="B255">
        <v>-0.47221784945203604</v>
      </c>
    </row>
    <row r="256" spans="1:2">
      <c r="A256">
        <v>-49.508934138266227</v>
      </c>
      <c r="B256">
        <v>-0.43484198148043174</v>
      </c>
    </row>
    <row r="257" spans="1:2">
      <c r="A257">
        <v>-43.817663256975038</v>
      </c>
      <c r="B257">
        <v>-0.39806406850726872</v>
      </c>
    </row>
    <row r="258" spans="1:2">
      <c r="A258">
        <v>-30.562241430859501</v>
      </c>
      <c r="B258">
        <v>-0.36181699764906894</v>
      </c>
    </row>
    <row r="259" spans="1:2">
      <c r="A259">
        <v>-29.70568021844656</v>
      </c>
      <c r="B259">
        <v>-0.32603930312779328</v>
      </c>
    </row>
    <row r="260" spans="1:2">
      <c r="A260">
        <v>-28.821116025843139</v>
      </c>
      <c r="B260">
        <v>-0.29067427449912897</v>
      </c>
    </row>
    <row r="261" spans="1:2">
      <c r="A261">
        <v>-21.382919046942618</v>
      </c>
      <c r="B261">
        <v>-0.25566920218287226</v>
      </c>
    </row>
    <row r="262" spans="1:2">
      <c r="A262">
        <v>-20.809630247130656</v>
      </c>
      <c r="B262">
        <v>-0.22097473197364204</v>
      </c>
    </row>
    <row r="263" spans="1:2">
      <c r="A263">
        <v>-18.033685890819072</v>
      </c>
      <c r="B263">
        <v>-0.18654430623872015</v>
      </c>
    </row>
    <row r="264" spans="1:2">
      <c r="A264">
        <v>-16.473229427411866</v>
      </c>
      <c r="B264">
        <v>-0.15233367401592207</v>
      </c>
    </row>
    <row r="265" spans="1:2">
      <c r="A265">
        <v>-15.5268611118384</v>
      </c>
      <c r="B265">
        <v>-0.11830045560782071</v>
      </c>
    </row>
    <row r="266" spans="1:2">
      <c r="A266">
        <v>-12.583202480795933</v>
      </c>
      <c r="B266">
        <v>-8.4403749811161166E-2</v>
      </c>
    </row>
    <row r="267" spans="1:2">
      <c r="A267">
        <v>-11.599189948491471</v>
      </c>
      <c r="B267">
        <v>-5.0603773821742956E-2</v>
      </c>
    </row>
    <row r="268" spans="1:2">
      <c r="A268">
        <v>-10.641619741945703</v>
      </c>
      <c r="B268">
        <v>-1.6861527257184476E-2</v>
      </c>
    </row>
    <row r="269" spans="1:2">
      <c r="A269">
        <v>-6.4663288735301307</v>
      </c>
      <c r="B269">
        <v>1.6861527257184199E-2</v>
      </c>
    </row>
    <row r="270" spans="1:2">
      <c r="A270">
        <v>6.6082090725618059</v>
      </c>
      <c r="B270">
        <v>5.0603773821742665E-2</v>
      </c>
    </row>
    <row r="271" spans="1:2">
      <c r="A271">
        <v>10.102638902655599</v>
      </c>
      <c r="B271">
        <v>8.4403749811160889E-2</v>
      </c>
    </row>
    <row r="272" spans="1:2">
      <c r="A272">
        <v>10.155669158168564</v>
      </c>
      <c r="B272">
        <v>0.11830045560782043</v>
      </c>
    </row>
    <row r="273" spans="1:2">
      <c r="A273">
        <v>11.542432410291326</v>
      </c>
      <c r="B273">
        <v>0.15233367401592179</v>
      </c>
    </row>
    <row r="274" spans="1:2">
      <c r="A274">
        <v>13.479255723311155</v>
      </c>
      <c r="B274">
        <v>0.18654430623871987</v>
      </c>
    </row>
    <row r="275" spans="1:2">
      <c r="A275">
        <v>15.021396684328749</v>
      </c>
      <c r="B275">
        <v>0.22097473197364204</v>
      </c>
    </row>
    <row r="276" spans="1:2">
      <c r="A276">
        <v>18.966379811640309</v>
      </c>
      <c r="B276">
        <v>0.25566920218287192</v>
      </c>
    </row>
    <row r="277" spans="1:2">
      <c r="A277">
        <v>19.212202527873956</v>
      </c>
      <c r="B277">
        <v>0.29067427449912864</v>
      </c>
    </row>
    <row r="278" spans="1:2">
      <c r="A278">
        <v>19.593828773788857</v>
      </c>
      <c r="B278">
        <v>0.32603930312779328</v>
      </c>
    </row>
    <row r="279" spans="1:2">
      <c r="A279">
        <v>19.741984430387959</v>
      </c>
      <c r="B279">
        <v>0.36181699764906872</v>
      </c>
    </row>
    <row r="280" spans="1:2">
      <c r="A280">
        <v>23.747078135429433</v>
      </c>
      <c r="B280">
        <v>0.3980640685072685</v>
      </c>
    </row>
    <row r="281" spans="1:2">
      <c r="A281">
        <v>25.17362173870049</v>
      </c>
      <c r="B281">
        <v>0.43484198148043174</v>
      </c>
    </row>
    <row r="282" spans="1:2">
      <c r="A282">
        <v>28.919438687171692</v>
      </c>
      <c r="B282">
        <v>0.4722178494520356</v>
      </c>
    </row>
    <row r="283" spans="1:2">
      <c r="A283">
        <v>38.469756450399473</v>
      </c>
      <c r="B283">
        <v>0.51026549793017262</v>
      </c>
    </row>
    <row r="284" spans="1:2">
      <c r="A284">
        <v>50.983178841704841</v>
      </c>
      <c r="B284">
        <v>0.54906675180769393</v>
      </c>
    </row>
    <row r="285" spans="1:2">
      <c r="A285">
        <v>53.035706828263926</v>
      </c>
      <c r="B285">
        <v>0.58871300604752985</v>
      </c>
    </row>
    <row r="286" spans="1:2">
      <c r="A286">
        <v>61.102903905991866</v>
      </c>
      <c r="B286">
        <v>0.62930716412636212</v>
      </c>
    </row>
    <row r="287" spans="1:2">
      <c r="A287">
        <v>63.120495354779507</v>
      </c>
      <c r="B287">
        <v>0.67096605792932884</v>
      </c>
    </row>
    <row r="288" spans="1:2">
      <c r="A288">
        <v>63.838015371795052</v>
      </c>
      <c r="B288">
        <v>0.71382350560787478</v>
      </c>
    </row>
    <row r="289" spans="1:2">
      <c r="A289">
        <v>71.083353972822806</v>
      </c>
      <c r="B289">
        <v>0.75803422638737739</v>
      </c>
    </row>
    <row r="290" spans="1:2">
      <c r="A290">
        <v>71.328164837458417</v>
      </c>
      <c r="B290">
        <v>0.80377892422808683</v>
      </c>
    </row>
    <row r="291" spans="1:2">
      <c r="A291">
        <v>75.182885892887043</v>
      </c>
      <c r="B291">
        <v>0.85127099341835066</v>
      </c>
    </row>
    <row r="292" spans="1:2">
      <c r="A292">
        <v>75.280252546907718</v>
      </c>
      <c r="B292">
        <v>0.900765518860694</v>
      </c>
    </row>
    <row r="293" spans="1:2">
      <c r="A293">
        <v>81.320655435702633</v>
      </c>
      <c r="B293">
        <v>0.95257159496302224</v>
      </c>
    </row>
    <row r="294" spans="1:2">
      <c r="A294">
        <v>81.635102553611659</v>
      </c>
      <c r="B294">
        <v>1.0070695656968436</v>
      </c>
    </row>
    <row r="295" spans="1:2">
      <c r="A295">
        <v>105.5764644419562</v>
      </c>
      <c r="B295">
        <v>1.0647357756769957</v>
      </c>
    </row>
    <row r="296" spans="1:2">
      <c r="A296">
        <v>115.02538442929404</v>
      </c>
      <c r="B296">
        <v>1.1261791756777484</v>
      </c>
    </row>
    <row r="297" spans="1:2">
      <c r="A297">
        <v>122.22338041684225</v>
      </c>
      <c r="B297">
        <v>1.1921973902333565</v>
      </c>
    </row>
    <row r="298" spans="1:2">
      <c r="A298">
        <v>150.11784901058002</v>
      </c>
      <c r="B298">
        <v>1.2638662790854323</v>
      </c>
    </row>
    <row r="299" spans="1:2">
      <c r="A299">
        <v>180.39342851669358</v>
      </c>
      <c r="B299">
        <v>1.3426905457098064</v>
      </c>
    </row>
    <row r="300" spans="1:2">
      <c r="A300">
        <v>196.26713758450819</v>
      </c>
      <c r="B300">
        <v>1.4308738678840602</v>
      </c>
    </row>
    <row r="301" spans="1:2">
      <c r="A301">
        <v>205.79931400074997</v>
      </c>
      <c r="B301">
        <v>1.5318456091169121</v>
      </c>
    </row>
    <row r="302" spans="1:2">
      <c r="A302">
        <v>234.85633376172507</v>
      </c>
      <c r="B302">
        <v>1.6514108613471321</v>
      </c>
    </row>
    <row r="303" spans="1:2">
      <c r="A303">
        <v>289.73389309919276</v>
      </c>
      <c r="B303">
        <v>1.8007082352059736</v>
      </c>
    </row>
    <row r="304" spans="1:2">
      <c r="A304">
        <v>336.09044955563638</v>
      </c>
      <c r="B304">
        <v>2.0061237235350715</v>
      </c>
    </row>
    <row r="305" spans="1:2">
      <c r="A305">
        <v>372.51959396068435</v>
      </c>
      <c r="B305">
        <v>2.3669115356672332</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showGridLines="0" tabSelected="1" workbookViewId="0">
      <selection activeCell="AK10" sqref="AK10"/>
    </sheetView>
  </sheetViews>
  <sheetFormatPr baseColWidth="10" defaultColWidth="9.1640625" defaultRowHeight="13"/>
  <cols>
    <col min="1" max="1" width="7.5" style="1" customWidth="1"/>
    <col min="2" max="2" width="11.1640625" style="1" bestFit="1" customWidth="1"/>
    <col min="3" max="3" width="16" style="1" bestFit="1" customWidth="1"/>
    <col min="4" max="4" width="16.5" style="1" bestFit="1" customWidth="1"/>
    <col min="5" max="5" width="15.1640625" style="1" bestFit="1" customWidth="1"/>
    <col min="6" max="6" width="12" style="4" bestFit="1" customWidth="1"/>
    <col min="7" max="7" width="16" style="4" customWidth="1"/>
    <col min="8" max="8" width="11.5" style="4" customWidth="1"/>
    <col min="9" max="9" width="14.6640625" style="4" bestFit="1" customWidth="1"/>
    <col min="10" max="10" width="9.1640625" style="1"/>
    <col min="11" max="11" width="13.6640625" style="1" bestFit="1" customWidth="1"/>
    <col min="12" max="12" width="9.1640625" style="1"/>
    <col min="13" max="13" width="16" style="1" bestFit="1" customWidth="1"/>
    <col min="14" max="14" width="10.1640625" style="1" bestFit="1" customWidth="1"/>
    <col min="15" max="15" width="11.83203125" style="1" bestFit="1" customWidth="1"/>
    <col min="16" max="16" width="12.83203125" style="1" bestFit="1" customWidth="1"/>
    <col min="17" max="17" width="12.1640625" style="1" bestFit="1" customWidth="1"/>
    <col min="18" max="18" width="10" style="1" bestFit="1" customWidth="1"/>
    <col min="19" max="19" width="13.6640625" style="1" bestFit="1" customWidth="1"/>
    <col min="20" max="20" width="8.1640625" style="1" bestFit="1" customWidth="1"/>
    <col min="21" max="21" width="10.1640625" style="1" bestFit="1" customWidth="1"/>
    <col min="22" max="22" width="16.33203125" style="1" bestFit="1" customWidth="1"/>
    <col min="23" max="23" width="9.1640625" style="1"/>
    <col min="24" max="24" width="12" style="1" bestFit="1" customWidth="1"/>
    <col min="25" max="27" width="9.1640625" style="1"/>
    <col min="28" max="28" width="4.33203125" style="1" customWidth="1"/>
    <col min="29" max="29" width="12.33203125" style="1" bestFit="1" customWidth="1"/>
    <col min="31" max="31" width="12.83203125" bestFit="1" customWidth="1"/>
    <col min="32" max="32" width="9.1640625" style="1"/>
    <col min="33" max="33" width="3.83203125" customWidth="1"/>
    <col min="34" max="16384" width="9.1640625" style="1"/>
  </cols>
  <sheetData>
    <row r="1" spans="1:32" ht="16">
      <c r="A1" s="11"/>
      <c r="B1" s="9" t="s">
        <v>5</v>
      </c>
      <c r="C1" s="9"/>
      <c r="D1" s="9"/>
      <c r="E1" s="9"/>
      <c r="F1" s="12"/>
      <c r="G1" s="12"/>
      <c r="H1" s="12"/>
      <c r="I1" s="12"/>
      <c r="J1" s="11"/>
    </row>
    <row r="3" spans="1:32" ht="29.25" customHeight="1">
      <c r="A3" s="11"/>
      <c r="B3" s="10" t="s">
        <v>6</v>
      </c>
      <c r="C3" s="10" t="s">
        <v>7</v>
      </c>
      <c r="D3" s="10" t="s">
        <v>8</v>
      </c>
      <c r="E3" s="10" t="s">
        <v>9</v>
      </c>
      <c r="F3" s="10" t="s">
        <v>10</v>
      </c>
      <c r="G3" s="10" t="s">
        <v>11</v>
      </c>
      <c r="H3" s="10" t="s">
        <v>12</v>
      </c>
      <c r="I3" s="10" t="s">
        <v>13</v>
      </c>
      <c r="J3" s="11"/>
      <c r="K3" s="24" t="s">
        <v>23</v>
      </c>
      <c r="M3" s="37" t="s">
        <v>37</v>
      </c>
      <c r="N3" s="38"/>
      <c r="O3" s="38"/>
      <c r="P3" s="38"/>
      <c r="Q3" s="38"/>
      <c r="R3" s="38"/>
      <c r="S3" s="38"/>
      <c r="T3" s="38"/>
      <c r="U3" s="38"/>
      <c r="V3" s="38"/>
      <c r="X3" s="50" t="s">
        <v>53</v>
      </c>
      <c r="Y3" s="51"/>
      <c r="Z3" s="51"/>
      <c r="AA3" s="52"/>
      <c r="AC3" s="50" t="s">
        <v>54</v>
      </c>
      <c r="AD3" s="51"/>
      <c r="AE3" s="51"/>
      <c r="AF3" s="52"/>
    </row>
    <row r="4" spans="1:32" ht="15" thickBot="1">
      <c r="A4" s="11"/>
      <c r="B4" s="6"/>
      <c r="C4" s="7"/>
      <c r="D4" s="7"/>
      <c r="E4" s="8"/>
      <c r="F4" s="2"/>
      <c r="G4" s="2"/>
      <c r="H4" s="2"/>
      <c r="I4" s="2"/>
      <c r="J4" s="11"/>
      <c r="X4" s="53"/>
      <c r="Y4" s="47"/>
      <c r="Z4" s="25" t="str">
        <f>B5</f>
        <v>SqFt</v>
      </c>
      <c r="AA4" s="25" t="s">
        <v>52</v>
      </c>
      <c r="AC4" s="25"/>
      <c r="AD4" s="62"/>
      <c r="AE4" s="25" t="str">
        <f>K5</f>
        <v>Annual Sales.</v>
      </c>
      <c r="AF4" s="25" t="s">
        <v>52</v>
      </c>
    </row>
    <row r="5" spans="1:32" ht="14">
      <c r="A5" s="3" t="s">
        <v>14</v>
      </c>
      <c r="B5" s="5" t="s">
        <v>15</v>
      </c>
      <c r="C5" s="5" t="s">
        <v>16</v>
      </c>
      <c r="D5" s="5" t="s">
        <v>17</v>
      </c>
      <c r="E5" s="5" t="s">
        <v>18</v>
      </c>
      <c r="F5" s="5" t="s">
        <v>19</v>
      </c>
      <c r="G5" s="5" t="s">
        <v>20</v>
      </c>
      <c r="H5" s="5" t="s">
        <v>21</v>
      </c>
      <c r="I5" s="5" t="s">
        <v>22</v>
      </c>
      <c r="J5" s="11"/>
      <c r="K5" s="25" t="s">
        <v>23</v>
      </c>
      <c r="M5" s="29"/>
      <c r="N5" s="31" t="str">
        <f>B5</f>
        <v>SqFt</v>
      </c>
      <c r="O5" s="31" t="str">
        <f t="shared" ref="O5:U5" si="0">C5</f>
        <v>Sales/Person</v>
      </c>
      <c r="P5" s="31" t="str">
        <f t="shared" si="0"/>
        <v>SalesGrowth%</v>
      </c>
      <c r="Q5" s="31" t="str">
        <f t="shared" si="0"/>
        <v>LoyaltyCard%</v>
      </c>
      <c r="R5" s="31" t="str">
        <f t="shared" si="0"/>
        <v>Sales/SqFt</v>
      </c>
      <c r="S5" s="31" t="str">
        <f t="shared" si="0"/>
        <v>MedIncome</v>
      </c>
      <c r="T5" s="31" t="str">
        <f t="shared" si="0"/>
        <v>MedAge</v>
      </c>
      <c r="U5" s="31" t="str">
        <f t="shared" si="0"/>
        <v>BachDeg%</v>
      </c>
      <c r="V5" s="31" t="str">
        <f>K5</f>
        <v>Annual Sales.</v>
      </c>
      <c r="X5" s="25" t="s">
        <v>50</v>
      </c>
      <c r="Y5" s="47">
        <f>N24+(1.5*N25)</f>
        <v>3238.125</v>
      </c>
      <c r="Z5" s="54">
        <f t="shared" ref="Z5:Z68" si="1">B6</f>
        <v>2354</v>
      </c>
      <c r="AA5" s="55" t="b">
        <f>OR(B6&gt;3238.125,B6&lt;1897.125)</f>
        <v>0</v>
      </c>
      <c r="AC5" s="25" t="s">
        <v>50</v>
      </c>
      <c r="AD5" s="47">
        <f>V24+(1.5*V25)</f>
        <v>1755951.0375000001</v>
      </c>
      <c r="AE5" s="61">
        <f t="shared" ref="AE5:AE68" si="2">K6</f>
        <v>1652437.3800000001</v>
      </c>
      <c r="AF5" s="55" t="b">
        <f>OR(K6&gt;1755951,K6&lt;350393.5)</f>
        <v>0</v>
      </c>
    </row>
    <row r="6" spans="1:32" ht="14">
      <c r="A6" s="13">
        <v>1</v>
      </c>
      <c r="B6">
        <v>2354</v>
      </c>
      <c r="C6" s="14">
        <v>6.81</v>
      </c>
      <c r="D6" s="15">
        <v>-8.31</v>
      </c>
      <c r="E6" s="16">
        <v>2.0699999999999998</v>
      </c>
      <c r="F6" s="17">
        <v>701.97</v>
      </c>
      <c r="G6" s="18">
        <v>45177</v>
      </c>
      <c r="H6" s="19">
        <v>34.4</v>
      </c>
      <c r="I6" s="20">
        <v>31</v>
      </c>
      <c r="J6" s="21"/>
      <c r="K6" s="26">
        <f>B6*F6</f>
        <v>1652437.3800000001</v>
      </c>
      <c r="M6" s="32" t="s">
        <v>36</v>
      </c>
      <c r="N6" s="32">
        <v>74</v>
      </c>
      <c r="O6" s="32">
        <v>74</v>
      </c>
      <c r="P6" s="32">
        <v>74</v>
      </c>
      <c r="Q6" s="32">
        <v>74</v>
      </c>
      <c r="R6" s="32">
        <v>74</v>
      </c>
      <c r="S6" s="32">
        <v>74</v>
      </c>
      <c r="T6" s="32">
        <v>74</v>
      </c>
      <c r="U6" s="32">
        <v>74</v>
      </c>
      <c r="V6" s="32">
        <v>74</v>
      </c>
      <c r="X6" s="25" t="s">
        <v>51</v>
      </c>
      <c r="Y6" s="47">
        <f>N22-(1.5*N25)</f>
        <v>1897.125</v>
      </c>
      <c r="Z6" s="54">
        <f t="shared" si="1"/>
        <v>2604</v>
      </c>
      <c r="AA6" s="55" t="b">
        <f t="shared" ref="AA6:AA69" si="3">OR(B7&gt;3238.125,B7&lt;1897.125)</f>
        <v>0</v>
      </c>
      <c r="AC6" s="25" t="s">
        <v>51</v>
      </c>
      <c r="AD6" s="47">
        <f>V22-(1.5*V25)</f>
        <v>350393.49749999994</v>
      </c>
      <c r="AE6" s="61">
        <f t="shared" si="2"/>
        <v>546657.72</v>
      </c>
      <c r="AF6" s="55" t="b">
        <f t="shared" ref="AF6:AF69" si="4">OR(K7&gt;1755951,K7&lt;350393.5)</f>
        <v>0</v>
      </c>
    </row>
    <row r="7" spans="1:32">
      <c r="A7" s="13">
        <v>2</v>
      </c>
      <c r="B7">
        <v>2604</v>
      </c>
      <c r="C7" s="14">
        <v>7.57</v>
      </c>
      <c r="D7" s="15">
        <v>-4.01</v>
      </c>
      <c r="E7" s="16">
        <v>2.54</v>
      </c>
      <c r="F7" s="17">
        <v>209.93</v>
      </c>
      <c r="G7" s="18">
        <v>51888</v>
      </c>
      <c r="H7" s="19">
        <v>41.2</v>
      </c>
      <c r="I7" s="20">
        <v>20</v>
      </c>
      <c r="J7" s="11"/>
      <c r="K7" s="26">
        <f t="shared" ref="K7:K70" si="5">B7*F7</f>
        <v>546657.72</v>
      </c>
      <c r="M7" s="27" t="s">
        <v>24</v>
      </c>
      <c r="N7" s="30">
        <v>2580.4729729729729</v>
      </c>
      <c r="O7" s="30">
        <v>7.0440540540540528</v>
      </c>
      <c r="P7" s="30">
        <v>7.4140540540540538</v>
      </c>
      <c r="Q7" s="30">
        <v>2.0264864864864864</v>
      </c>
      <c r="R7" s="30">
        <v>420.30540540540545</v>
      </c>
      <c r="S7" s="30">
        <v>62807.7027027027</v>
      </c>
      <c r="T7" s="30">
        <v>35.201351351351356</v>
      </c>
      <c r="U7" s="30">
        <v>26.310810810810811</v>
      </c>
      <c r="V7" s="30">
        <v>1059381.3144594594</v>
      </c>
      <c r="X7" s="56"/>
      <c r="Y7" s="47"/>
      <c r="Z7" s="54">
        <f t="shared" si="1"/>
        <v>2453</v>
      </c>
      <c r="AA7" s="55" t="b">
        <f t="shared" si="3"/>
        <v>0</v>
      </c>
      <c r="AC7" s="53"/>
      <c r="AD7" s="62"/>
      <c r="AE7" s="61">
        <f t="shared" si="2"/>
        <v>895148.76</v>
      </c>
      <c r="AF7" s="55" t="b">
        <f t="shared" si="4"/>
        <v>0</v>
      </c>
    </row>
    <row r="8" spans="1:32">
      <c r="A8" s="13">
        <v>3</v>
      </c>
      <c r="B8">
        <v>2453</v>
      </c>
      <c r="C8" s="14">
        <v>6.89</v>
      </c>
      <c r="D8" s="15">
        <v>-3.94</v>
      </c>
      <c r="E8" s="16">
        <v>1.66</v>
      </c>
      <c r="F8" s="17">
        <v>364.92</v>
      </c>
      <c r="G8" s="18">
        <v>51379</v>
      </c>
      <c r="H8" s="19">
        <v>40.299999999999997</v>
      </c>
      <c r="I8" s="20">
        <v>24</v>
      </c>
      <c r="J8" s="11"/>
      <c r="K8" s="26">
        <f t="shared" si="5"/>
        <v>895148.76</v>
      </c>
      <c r="M8" s="27" t="s">
        <v>28</v>
      </c>
      <c r="N8" s="30">
        <v>374.91903136737528</v>
      </c>
      <c r="O8" s="30">
        <v>0.29726109974514936</v>
      </c>
      <c r="P8" s="30">
        <v>6.6247303215040061</v>
      </c>
      <c r="Q8" s="30">
        <v>0.55237081160531487</v>
      </c>
      <c r="R8" s="30">
        <v>137.23952331388494</v>
      </c>
      <c r="S8" s="30">
        <v>17904.272954241755</v>
      </c>
      <c r="T8" s="30">
        <v>3.6545521714009324</v>
      </c>
      <c r="U8" s="30">
        <v>7.0047453107037914</v>
      </c>
      <c r="V8" s="30">
        <v>280423.44833562867</v>
      </c>
      <c r="X8" s="56"/>
      <c r="Y8" s="47"/>
      <c r="Z8" s="54">
        <f t="shared" si="1"/>
        <v>2340</v>
      </c>
      <c r="AA8" s="55" t="b">
        <f t="shared" si="3"/>
        <v>0</v>
      </c>
      <c r="AC8" s="53"/>
      <c r="AD8" s="62"/>
      <c r="AE8" s="61">
        <f t="shared" si="2"/>
        <v>1036713.6000000001</v>
      </c>
      <c r="AF8" s="55" t="b">
        <f t="shared" si="4"/>
        <v>0</v>
      </c>
    </row>
    <row r="9" spans="1:32">
      <c r="A9" s="13">
        <v>4</v>
      </c>
      <c r="B9">
        <v>2340</v>
      </c>
      <c r="C9" s="14">
        <v>7.13</v>
      </c>
      <c r="D9" s="15">
        <v>-3.39</v>
      </c>
      <c r="E9" s="16">
        <v>2.06</v>
      </c>
      <c r="F9" s="17">
        <v>443.04</v>
      </c>
      <c r="G9" s="18">
        <v>66081</v>
      </c>
      <c r="H9" s="19">
        <v>35.4</v>
      </c>
      <c r="I9" s="20">
        <v>29</v>
      </c>
      <c r="J9" s="11"/>
      <c r="K9" s="26">
        <f t="shared" si="5"/>
        <v>1036713.6000000001</v>
      </c>
      <c r="M9" s="27" t="s">
        <v>29</v>
      </c>
      <c r="N9" s="30">
        <v>140564.28008145094</v>
      </c>
      <c r="O9" s="30">
        <v>8.8364161421695647E-2</v>
      </c>
      <c r="P9" s="30">
        <v>43.887051832654578</v>
      </c>
      <c r="Q9" s="30">
        <v>0.30511351351351423</v>
      </c>
      <c r="R9" s="30">
        <v>18834.686759422366</v>
      </c>
      <c r="S9" s="30">
        <v>320562990.01999277</v>
      </c>
      <c r="T9" s="30">
        <v>13.35575157349127</v>
      </c>
      <c r="U9" s="30">
        <v>49.066456867826759</v>
      </c>
      <c r="V9" s="30">
        <v>78637310376.444992</v>
      </c>
      <c r="X9" s="53"/>
      <c r="Y9" s="47"/>
      <c r="Z9" s="54">
        <f t="shared" si="1"/>
        <v>2500</v>
      </c>
      <c r="AA9" s="55" t="b">
        <f t="shared" si="3"/>
        <v>0</v>
      </c>
      <c r="AC9" s="53"/>
      <c r="AD9" s="62"/>
      <c r="AE9" s="61">
        <f t="shared" si="2"/>
        <v>998000</v>
      </c>
      <c r="AF9" s="55" t="b">
        <f t="shared" si="4"/>
        <v>0</v>
      </c>
    </row>
    <row r="10" spans="1:32">
      <c r="A10" s="13">
        <v>5</v>
      </c>
      <c r="B10">
        <v>2500</v>
      </c>
      <c r="C10" s="14">
        <v>7.04</v>
      </c>
      <c r="D10" s="15">
        <v>-3.3</v>
      </c>
      <c r="E10" s="16">
        <v>2.48</v>
      </c>
      <c r="F10" s="17">
        <v>399.2</v>
      </c>
      <c r="G10" s="18">
        <v>50999</v>
      </c>
      <c r="H10" s="19">
        <v>31.5</v>
      </c>
      <c r="I10" s="20">
        <v>18</v>
      </c>
      <c r="J10" s="11"/>
      <c r="K10" s="26">
        <f t="shared" si="5"/>
        <v>998000</v>
      </c>
      <c r="M10" s="27" t="s">
        <v>33</v>
      </c>
      <c r="N10" s="30">
        <v>1251</v>
      </c>
      <c r="O10" s="30">
        <v>6.54</v>
      </c>
      <c r="P10" s="30">
        <v>-8.31</v>
      </c>
      <c r="Q10" s="30">
        <v>0.28999999999999998</v>
      </c>
      <c r="R10" s="30">
        <v>178.56</v>
      </c>
      <c r="S10" s="30">
        <v>32929</v>
      </c>
      <c r="T10" s="30">
        <v>24.7</v>
      </c>
      <c r="U10" s="30">
        <v>14</v>
      </c>
      <c r="V10" s="30">
        <v>499968</v>
      </c>
      <c r="X10" s="53"/>
      <c r="Y10" s="47"/>
      <c r="Z10" s="54">
        <f t="shared" si="1"/>
        <v>2806</v>
      </c>
      <c r="AA10" s="55" t="b">
        <f t="shared" si="3"/>
        <v>0</v>
      </c>
      <c r="AC10" s="53"/>
      <c r="AD10" s="62"/>
      <c r="AE10" s="61">
        <f t="shared" si="2"/>
        <v>742579.84</v>
      </c>
      <c r="AF10" s="55" t="b">
        <f t="shared" si="4"/>
        <v>0</v>
      </c>
    </row>
    <row r="11" spans="1:32">
      <c r="A11" s="13">
        <v>6</v>
      </c>
      <c r="B11">
        <v>2806</v>
      </c>
      <c r="C11" s="14">
        <v>6.93</v>
      </c>
      <c r="D11" s="15">
        <v>-1.94</v>
      </c>
      <c r="E11" s="16">
        <v>2.96</v>
      </c>
      <c r="F11" s="17">
        <v>264.64</v>
      </c>
      <c r="G11" s="18">
        <v>41562</v>
      </c>
      <c r="H11" s="19">
        <v>36.299999999999997</v>
      </c>
      <c r="I11" s="20">
        <v>30</v>
      </c>
      <c r="J11" s="11"/>
      <c r="K11" s="26">
        <f t="shared" si="5"/>
        <v>742579.84</v>
      </c>
      <c r="M11" s="27" t="s">
        <v>34</v>
      </c>
      <c r="N11" s="30">
        <v>3799</v>
      </c>
      <c r="O11" s="30">
        <v>7.97</v>
      </c>
      <c r="P11" s="30">
        <v>28.81</v>
      </c>
      <c r="Q11" s="30">
        <v>3.38</v>
      </c>
      <c r="R11" s="30">
        <v>987.12</v>
      </c>
      <c r="S11" s="30">
        <v>114353</v>
      </c>
      <c r="T11" s="30">
        <v>43.5</v>
      </c>
      <c r="U11" s="30">
        <v>40</v>
      </c>
      <c r="V11" s="30">
        <v>1746600</v>
      </c>
      <c r="X11" s="53"/>
      <c r="Y11" s="47"/>
      <c r="Z11" s="54">
        <f t="shared" si="1"/>
        <v>2250</v>
      </c>
      <c r="AA11" s="55" t="b">
        <f t="shared" si="3"/>
        <v>0</v>
      </c>
      <c r="AC11" s="53"/>
      <c r="AD11" s="62"/>
      <c r="AE11" s="61">
        <f t="shared" si="2"/>
        <v>1286077.5</v>
      </c>
      <c r="AF11" s="55" t="b">
        <f t="shared" si="4"/>
        <v>0</v>
      </c>
    </row>
    <row r="12" spans="1:32">
      <c r="A12" s="13">
        <v>7</v>
      </c>
      <c r="B12">
        <v>2250</v>
      </c>
      <c r="C12" s="14">
        <v>7.11</v>
      </c>
      <c r="D12" s="15">
        <v>-0.77</v>
      </c>
      <c r="E12" s="16">
        <v>2.2799999999999998</v>
      </c>
      <c r="F12" s="17">
        <v>571.59</v>
      </c>
      <c r="G12" s="18">
        <v>44196</v>
      </c>
      <c r="H12" s="19">
        <v>35.1</v>
      </c>
      <c r="I12" s="20">
        <v>14</v>
      </c>
      <c r="J12" s="11"/>
      <c r="K12" s="26">
        <f t="shared" si="5"/>
        <v>1286077.5</v>
      </c>
      <c r="M12" s="33" t="s">
        <v>32</v>
      </c>
      <c r="N12" s="34">
        <v>2548</v>
      </c>
      <c r="O12" s="34">
        <v>1.4299999999999997</v>
      </c>
      <c r="P12" s="34">
        <v>37.119999999999997</v>
      </c>
      <c r="Q12" s="34">
        <v>3.09</v>
      </c>
      <c r="R12" s="34">
        <v>808.56</v>
      </c>
      <c r="S12" s="34">
        <v>81424</v>
      </c>
      <c r="T12" s="34">
        <v>18.8</v>
      </c>
      <c r="U12" s="34">
        <v>26</v>
      </c>
      <c r="V12" s="34">
        <v>1246632</v>
      </c>
      <c r="X12" s="53"/>
      <c r="Y12" s="47"/>
      <c r="Z12" s="54">
        <f t="shared" si="1"/>
        <v>2400</v>
      </c>
      <c r="AA12" s="55" t="b">
        <f t="shared" si="3"/>
        <v>0</v>
      </c>
      <c r="AC12" s="53"/>
      <c r="AD12" s="62"/>
      <c r="AE12" s="61">
        <f t="shared" si="2"/>
        <v>1541400</v>
      </c>
      <c r="AF12" s="55" t="b">
        <f t="shared" si="4"/>
        <v>0</v>
      </c>
    </row>
    <row r="13" spans="1:32">
      <c r="A13" s="13">
        <v>8</v>
      </c>
      <c r="B13">
        <v>2400</v>
      </c>
      <c r="C13" s="14">
        <v>7.13</v>
      </c>
      <c r="D13" s="22">
        <v>-0.37</v>
      </c>
      <c r="E13" s="16">
        <v>2.34</v>
      </c>
      <c r="F13" s="17">
        <v>642.25</v>
      </c>
      <c r="G13" s="18">
        <v>50975</v>
      </c>
      <c r="H13" s="19">
        <v>37.6</v>
      </c>
      <c r="I13" s="20">
        <v>33</v>
      </c>
      <c r="J13" s="11"/>
      <c r="K13" s="26">
        <f t="shared" si="5"/>
        <v>1541400</v>
      </c>
      <c r="X13" s="53"/>
      <c r="Y13" s="47"/>
      <c r="Z13" s="54">
        <f t="shared" si="1"/>
        <v>2709</v>
      </c>
      <c r="AA13" s="55" t="b">
        <f t="shared" si="3"/>
        <v>0</v>
      </c>
      <c r="AC13" s="53"/>
      <c r="AD13" s="62"/>
      <c r="AE13" s="61">
        <f t="shared" si="2"/>
        <v>1250068.05</v>
      </c>
      <c r="AF13" s="55" t="b">
        <f t="shared" si="4"/>
        <v>0</v>
      </c>
    </row>
    <row r="14" spans="1:32">
      <c r="A14" s="13">
        <v>9</v>
      </c>
      <c r="B14">
        <v>2709</v>
      </c>
      <c r="C14" s="14">
        <v>6.58</v>
      </c>
      <c r="D14" s="23">
        <v>-0.25</v>
      </c>
      <c r="E14" s="16">
        <v>2.2000000000000002</v>
      </c>
      <c r="F14" s="17">
        <v>461.45</v>
      </c>
      <c r="G14" s="18">
        <v>72808</v>
      </c>
      <c r="H14" s="19">
        <v>34.9</v>
      </c>
      <c r="I14" s="20">
        <v>28</v>
      </c>
      <c r="J14" s="11"/>
      <c r="K14" s="26">
        <f t="shared" si="5"/>
        <v>1250068.05</v>
      </c>
      <c r="M14" s="35" t="s">
        <v>31</v>
      </c>
      <c r="N14" s="36">
        <v>0.52717083718975521</v>
      </c>
      <c r="O14" s="36">
        <v>0.90363150325205666</v>
      </c>
      <c r="P14" s="36">
        <v>0.49374747107285516</v>
      </c>
      <c r="Q14" s="36">
        <v>-0.75689111370514184</v>
      </c>
      <c r="R14" s="36">
        <v>1.2358965499515793</v>
      </c>
      <c r="S14" s="36">
        <v>0.29783801178636127</v>
      </c>
      <c r="T14" s="36">
        <v>-0.16699582233494648</v>
      </c>
      <c r="U14" s="36">
        <v>0.14054419559431464</v>
      </c>
      <c r="V14" s="36">
        <v>0.36141333138942994</v>
      </c>
      <c r="X14" s="53"/>
      <c r="Y14" s="47"/>
      <c r="Z14" s="54">
        <f t="shared" si="1"/>
        <v>1990</v>
      </c>
      <c r="AA14" s="55" t="b">
        <f t="shared" si="3"/>
        <v>0</v>
      </c>
      <c r="AC14" s="53"/>
      <c r="AD14" s="62"/>
      <c r="AE14" s="61">
        <f t="shared" si="2"/>
        <v>1271251.8</v>
      </c>
      <c r="AF14" s="55" t="b">
        <f t="shared" si="4"/>
        <v>0</v>
      </c>
    </row>
    <row r="15" spans="1:32">
      <c r="A15" s="13">
        <v>10</v>
      </c>
      <c r="B15">
        <v>1990</v>
      </c>
      <c r="C15" s="14">
        <v>6.77</v>
      </c>
      <c r="D15" s="15">
        <v>-0.17</v>
      </c>
      <c r="E15" s="16">
        <v>2.34</v>
      </c>
      <c r="F15" s="17">
        <v>638.82000000000005</v>
      </c>
      <c r="G15" s="18">
        <v>79070</v>
      </c>
      <c r="H15" s="19">
        <v>34.799999999999997</v>
      </c>
      <c r="I15" s="20">
        <v>29</v>
      </c>
      <c r="J15" s="11"/>
      <c r="K15" s="26">
        <f t="shared" si="5"/>
        <v>1271251.8</v>
      </c>
      <c r="M15" s="33" t="s">
        <v>30</v>
      </c>
      <c r="N15" s="34">
        <v>3.760920703811975</v>
      </c>
      <c r="O15" s="34">
        <v>0.85439895012788414</v>
      </c>
      <c r="P15" s="34">
        <v>1.1461660180777113</v>
      </c>
      <c r="Q15" s="34">
        <v>1.4536001998072599</v>
      </c>
      <c r="R15" s="34">
        <v>2.8805131423179886</v>
      </c>
      <c r="S15" s="34">
        <v>-0.51160600914705645</v>
      </c>
      <c r="T15" s="34">
        <v>0.16388149361059723</v>
      </c>
      <c r="U15" s="34">
        <v>-0.93729793503281078</v>
      </c>
      <c r="V15" s="34">
        <v>-0.13207162814519746</v>
      </c>
      <c r="X15" s="53"/>
      <c r="Y15" s="47"/>
      <c r="Z15" s="54">
        <f t="shared" si="1"/>
        <v>2392</v>
      </c>
      <c r="AA15" s="55" t="b">
        <f t="shared" si="3"/>
        <v>0</v>
      </c>
      <c r="AC15" s="53"/>
      <c r="AD15" s="62"/>
      <c r="AE15" s="61">
        <f t="shared" si="2"/>
        <v>1158636.96</v>
      </c>
      <c r="AF15" s="55" t="b">
        <f t="shared" si="4"/>
        <v>0</v>
      </c>
    </row>
    <row r="16" spans="1:32">
      <c r="A16" s="13">
        <v>11</v>
      </c>
      <c r="B16">
        <v>2392</v>
      </c>
      <c r="C16" s="14">
        <v>6.66</v>
      </c>
      <c r="D16" s="15">
        <v>0.47</v>
      </c>
      <c r="E16" s="16">
        <v>2.09</v>
      </c>
      <c r="F16" s="17">
        <v>484.38</v>
      </c>
      <c r="G16" s="18">
        <v>78497</v>
      </c>
      <c r="H16" s="19">
        <v>36.200000000000003</v>
      </c>
      <c r="I16" s="20">
        <v>39</v>
      </c>
      <c r="J16" s="11"/>
      <c r="K16" s="26">
        <f t="shared" si="5"/>
        <v>1158636.96</v>
      </c>
      <c r="X16" s="53"/>
      <c r="Y16" s="47"/>
      <c r="Z16" s="54">
        <f t="shared" si="1"/>
        <v>2408</v>
      </c>
      <c r="AA16" s="55" t="b">
        <f t="shared" si="3"/>
        <v>0</v>
      </c>
      <c r="AC16" s="53"/>
      <c r="AD16" s="62"/>
      <c r="AE16" s="61">
        <f t="shared" si="2"/>
        <v>1399264.72</v>
      </c>
      <c r="AF16" s="55" t="b">
        <f t="shared" si="4"/>
        <v>0</v>
      </c>
    </row>
    <row r="17" spans="1:32">
      <c r="A17" s="13">
        <v>12</v>
      </c>
      <c r="B17">
        <v>2408</v>
      </c>
      <c r="C17" s="14">
        <v>7.03</v>
      </c>
      <c r="D17" s="15">
        <v>0.55000000000000004</v>
      </c>
      <c r="E17" s="16">
        <v>2.4700000000000002</v>
      </c>
      <c r="F17" s="17">
        <v>581.09</v>
      </c>
      <c r="G17" s="18">
        <v>41245</v>
      </c>
      <c r="H17" s="19">
        <v>32.200000000000003</v>
      </c>
      <c r="I17" s="20">
        <v>23</v>
      </c>
      <c r="K17" s="26">
        <f t="shared" si="5"/>
        <v>1399264.72</v>
      </c>
      <c r="M17" s="35" t="s">
        <v>25</v>
      </c>
      <c r="N17" s="36">
        <v>43.583452116577291</v>
      </c>
      <c r="O17" s="36">
        <v>3.455590093576455E-2</v>
      </c>
      <c r="P17" s="36">
        <v>0.77010925718942347</v>
      </c>
      <c r="Q17" s="36">
        <v>6.4211802560124903E-2</v>
      </c>
      <c r="R17" s="36">
        <v>15.95377052756646</v>
      </c>
      <c r="S17" s="36">
        <v>2081.3294543554293</v>
      </c>
      <c r="T17" s="36">
        <v>0.42483306059145592</v>
      </c>
      <c r="U17" s="36">
        <v>0.81428510237115648</v>
      </c>
      <c r="V17" s="36">
        <v>32598.563717416233</v>
      </c>
      <c r="X17" s="53"/>
      <c r="Y17" s="47"/>
      <c r="Z17" s="54">
        <f t="shared" si="1"/>
        <v>2627</v>
      </c>
      <c r="AA17" s="55" t="b">
        <f t="shared" si="3"/>
        <v>0</v>
      </c>
      <c r="AC17" s="53"/>
      <c r="AD17" s="62"/>
      <c r="AE17" s="61">
        <f t="shared" si="2"/>
        <v>703274.16999999993</v>
      </c>
      <c r="AF17" s="55" t="b">
        <f t="shared" si="4"/>
        <v>0</v>
      </c>
    </row>
    <row r="18" spans="1:32">
      <c r="A18" s="13">
        <v>13</v>
      </c>
      <c r="B18">
        <v>2627</v>
      </c>
      <c r="C18" s="14">
        <v>7.03</v>
      </c>
      <c r="D18" s="15">
        <v>0.77</v>
      </c>
      <c r="E18" s="16">
        <v>2.04</v>
      </c>
      <c r="F18" s="17">
        <v>267.70999999999998</v>
      </c>
      <c r="G18" s="18">
        <v>33003</v>
      </c>
      <c r="H18" s="19">
        <v>30.9</v>
      </c>
      <c r="I18" s="20">
        <v>22</v>
      </c>
      <c r="K18" s="26">
        <f t="shared" si="5"/>
        <v>703274.16999999993</v>
      </c>
      <c r="M18" s="27" t="s">
        <v>26</v>
      </c>
      <c r="N18" s="30">
        <v>2500</v>
      </c>
      <c r="O18" s="30">
        <v>7</v>
      </c>
      <c r="P18" s="30">
        <v>7.03</v>
      </c>
      <c r="Q18" s="30">
        <v>2.0750000000000002</v>
      </c>
      <c r="R18" s="30">
        <v>396.01</v>
      </c>
      <c r="S18" s="30">
        <v>62757</v>
      </c>
      <c r="T18" s="30">
        <v>35</v>
      </c>
      <c r="U18" s="30">
        <v>26.5</v>
      </c>
      <c r="V18" s="30">
        <v>1035749.2050000001</v>
      </c>
      <c r="X18" s="53"/>
      <c r="Y18" s="47"/>
      <c r="Z18" s="54">
        <f t="shared" si="1"/>
        <v>2500</v>
      </c>
      <c r="AA18" s="55" t="b">
        <f t="shared" si="3"/>
        <v>0</v>
      </c>
      <c r="AC18" s="53"/>
      <c r="AD18" s="62"/>
      <c r="AE18" s="61">
        <f t="shared" si="2"/>
        <v>1432100</v>
      </c>
      <c r="AF18" s="55" t="b">
        <f t="shared" si="4"/>
        <v>0</v>
      </c>
    </row>
    <row r="19" spans="1:32">
      <c r="A19" s="13">
        <v>14</v>
      </c>
      <c r="B19">
        <v>2500</v>
      </c>
      <c r="C19" s="14">
        <v>7</v>
      </c>
      <c r="D19" s="15">
        <v>1.92</v>
      </c>
      <c r="E19" s="16">
        <v>2.02</v>
      </c>
      <c r="F19" s="17">
        <v>572.84</v>
      </c>
      <c r="G19" s="18">
        <v>90988</v>
      </c>
      <c r="H19" s="19">
        <v>37.700000000000003</v>
      </c>
      <c r="I19" s="20">
        <v>37</v>
      </c>
      <c r="K19" s="26">
        <f t="shared" si="5"/>
        <v>1432100</v>
      </c>
      <c r="M19" s="27" t="s">
        <v>27</v>
      </c>
      <c r="N19" s="30">
        <v>2500</v>
      </c>
      <c r="O19" s="30">
        <v>7.03</v>
      </c>
      <c r="P19" s="30">
        <v>4.05</v>
      </c>
      <c r="Q19" s="30">
        <v>2.04</v>
      </c>
      <c r="R19" s="30" t="e">
        <v>#N/A</v>
      </c>
      <c r="S19" s="30" t="e">
        <v>#N/A</v>
      </c>
      <c r="T19" s="30">
        <v>34.799999999999997</v>
      </c>
      <c r="U19" s="30">
        <v>29</v>
      </c>
      <c r="V19" s="30" t="e">
        <v>#N/A</v>
      </c>
      <c r="X19" s="53"/>
      <c r="Y19" s="47"/>
      <c r="Z19" s="54">
        <f t="shared" si="1"/>
        <v>1986</v>
      </c>
      <c r="AA19" s="55" t="b">
        <f t="shared" si="3"/>
        <v>0</v>
      </c>
      <c r="AC19" s="53"/>
      <c r="AD19" s="62"/>
      <c r="AE19" s="61">
        <f t="shared" si="2"/>
        <v>1164749.28</v>
      </c>
      <c r="AF19" s="55" t="b">
        <f t="shared" si="4"/>
        <v>0</v>
      </c>
    </row>
    <row r="20" spans="1:32">
      <c r="A20" s="13">
        <v>15</v>
      </c>
      <c r="B20">
        <v>1986</v>
      </c>
      <c r="C20" s="14">
        <v>7.38</v>
      </c>
      <c r="D20" s="22">
        <v>2.0499999999999998</v>
      </c>
      <c r="E20" s="16">
        <v>2.0099999999999998</v>
      </c>
      <c r="F20" s="17">
        <v>586.48</v>
      </c>
      <c r="G20" s="18">
        <v>37950</v>
      </c>
      <c r="H20" s="19">
        <v>34.299999999999997</v>
      </c>
      <c r="I20" s="20">
        <v>24</v>
      </c>
      <c r="K20" s="26">
        <f t="shared" si="5"/>
        <v>1164749.28</v>
      </c>
      <c r="M20" s="33" t="s">
        <v>35</v>
      </c>
      <c r="N20" s="34">
        <v>190955</v>
      </c>
      <c r="O20" s="34">
        <v>521.25999999999988</v>
      </c>
      <c r="P20" s="34">
        <v>548.64</v>
      </c>
      <c r="Q20" s="34">
        <v>149.96</v>
      </c>
      <c r="R20" s="34">
        <v>31102.600000000002</v>
      </c>
      <c r="S20" s="34">
        <v>4647770</v>
      </c>
      <c r="T20" s="34">
        <v>2604.9</v>
      </c>
      <c r="U20" s="34">
        <v>1947</v>
      </c>
      <c r="V20" s="34">
        <v>78394217.269999996</v>
      </c>
      <c r="X20" s="53"/>
      <c r="Y20" s="47"/>
      <c r="Z20" s="54">
        <f t="shared" si="1"/>
        <v>2500</v>
      </c>
      <c r="AA20" s="55" t="b">
        <f t="shared" si="3"/>
        <v>0</v>
      </c>
      <c r="AC20" s="53"/>
      <c r="AD20" s="62"/>
      <c r="AE20" s="61">
        <f t="shared" si="2"/>
        <v>921825</v>
      </c>
      <c r="AF20" s="55" t="b">
        <f t="shared" si="4"/>
        <v>0</v>
      </c>
    </row>
    <row r="21" spans="1:32">
      <c r="A21" s="13">
        <v>16</v>
      </c>
      <c r="B21">
        <v>2500</v>
      </c>
      <c r="C21" s="14">
        <v>7.18</v>
      </c>
      <c r="D21" s="23">
        <v>2.12</v>
      </c>
      <c r="E21" s="16">
        <v>2.64</v>
      </c>
      <c r="F21" s="17">
        <v>368.73</v>
      </c>
      <c r="G21" s="18">
        <v>45206</v>
      </c>
      <c r="H21" s="19">
        <v>32.4</v>
      </c>
      <c r="I21" s="20">
        <v>17</v>
      </c>
      <c r="K21" s="26">
        <f t="shared" si="5"/>
        <v>921825</v>
      </c>
      <c r="X21" s="53"/>
      <c r="Y21" s="47"/>
      <c r="Z21" s="54">
        <f t="shared" si="1"/>
        <v>2668</v>
      </c>
      <c r="AA21" s="55" t="b">
        <f t="shared" si="3"/>
        <v>0</v>
      </c>
      <c r="AC21" s="53"/>
      <c r="AD21" s="62"/>
      <c r="AE21" s="61">
        <f t="shared" si="2"/>
        <v>937721.96000000008</v>
      </c>
      <c r="AF21" s="55" t="b">
        <f t="shared" si="4"/>
        <v>0</v>
      </c>
    </row>
    <row r="22" spans="1:32">
      <c r="A22" s="13">
        <v>17</v>
      </c>
      <c r="B22">
        <v>2668</v>
      </c>
      <c r="C22" s="14">
        <v>7.35</v>
      </c>
      <c r="D22" s="15">
        <v>2.84</v>
      </c>
      <c r="E22" s="16">
        <v>2.2200000000000002</v>
      </c>
      <c r="F22" s="17">
        <v>351.47</v>
      </c>
      <c r="G22" s="18">
        <v>79312</v>
      </c>
      <c r="H22" s="19">
        <v>32.1</v>
      </c>
      <c r="I22" s="20">
        <v>37</v>
      </c>
      <c r="K22" s="26">
        <f t="shared" si="5"/>
        <v>937721.96000000008</v>
      </c>
      <c r="M22" s="49" t="s">
        <v>41</v>
      </c>
      <c r="N22" s="36">
        <f>QUARTILE(B6:B79,1)</f>
        <v>2400</v>
      </c>
      <c r="O22" s="36">
        <f t="shared" ref="O22:U22" si="6">QUARTILE(C6:C79,1)</f>
        <v>6.8250000000000002</v>
      </c>
      <c r="P22" s="36">
        <f t="shared" si="6"/>
        <v>3.98</v>
      </c>
      <c r="Q22" s="36">
        <f t="shared" si="6"/>
        <v>1.8574999999999999</v>
      </c>
      <c r="R22" s="36">
        <f t="shared" si="6"/>
        <v>332.84500000000003</v>
      </c>
      <c r="S22" s="36">
        <f t="shared" si="6"/>
        <v>46953</v>
      </c>
      <c r="T22" s="36">
        <f t="shared" si="6"/>
        <v>32.524999999999999</v>
      </c>
      <c r="U22" s="36">
        <f t="shared" si="6"/>
        <v>20.25</v>
      </c>
      <c r="V22" s="36">
        <f>QUARTILE(K6:K79,1)</f>
        <v>877477.57499999995</v>
      </c>
      <c r="X22" s="53"/>
      <c r="Y22" s="47"/>
      <c r="Z22" s="54">
        <f t="shared" si="1"/>
        <v>2517</v>
      </c>
      <c r="AA22" s="55" t="b">
        <f t="shared" si="3"/>
        <v>0</v>
      </c>
      <c r="AC22" s="53"/>
      <c r="AD22" s="62"/>
      <c r="AE22" s="61">
        <f t="shared" si="2"/>
        <v>1153390.0800000001</v>
      </c>
      <c r="AF22" s="55" t="b">
        <f t="shared" si="4"/>
        <v>0</v>
      </c>
    </row>
    <row r="23" spans="1:32">
      <c r="A23" s="13">
        <v>18</v>
      </c>
      <c r="B23">
        <v>2517</v>
      </c>
      <c r="C23" s="14">
        <v>6.95</v>
      </c>
      <c r="D23" s="15">
        <v>2.88</v>
      </c>
      <c r="E23" s="16">
        <v>2.0699999999999998</v>
      </c>
      <c r="F23" s="17">
        <v>458.24</v>
      </c>
      <c r="G23" s="18">
        <v>37345</v>
      </c>
      <c r="H23" s="19">
        <v>31.4</v>
      </c>
      <c r="I23" s="20">
        <v>22</v>
      </c>
      <c r="K23" s="26">
        <f t="shared" si="5"/>
        <v>1153390.0800000001</v>
      </c>
      <c r="M23" s="45" t="s">
        <v>26</v>
      </c>
      <c r="N23" s="30">
        <f>MEDIAN(B6:B79)</f>
        <v>2500</v>
      </c>
      <c r="O23" s="30">
        <f t="shared" ref="O23:U23" si="7">MEDIAN(C6:C79)</f>
        <v>7</v>
      </c>
      <c r="P23" s="30">
        <f t="shared" si="7"/>
        <v>7.03</v>
      </c>
      <c r="Q23" s="30">
        <f t="shared" si="7"/>
        <v>2.0750000000000002</v>
      </c>
      <c r="R23" s="30">
        <f t="shared" si="7"/>
        <v>396.01</v>
      </c>
      <c r="S23" s="30">
        <f t="shared" si="7"/>
        <v>62757</v>
      </c>
      <c r="T23" s="30">
        <f t="shared" si="7"/>
        <v>35</v>
      </c>
      <c r="U23" s="30">
        <f t="shared" si="7"/>
        <v>26.5</v>
      </c>
      <c r="V23" s="30">
        <f>MEDIAN(K5:K78)</f>
        <v>1036713.6000000001</v>
      </c>
      <c r="X23" s="53"/>
      <c r="Y23" s="47"/>
      <c r="Z23" s="54">
        <f t="shared" si="1"/>
        <v>1251</v>
      </c>
      <c r="AA23" s="57" t="b">
        <f t="shared" si="3"/>
        <v>1</v>
      </c>
      <c r="AC23" s="53"/>
      <c r="AD23" s="62"/>
      <c r="AE23" s="61">
        <f t="shared" si="2"/>
        <v>1234887.1200000001</v>
      </c>
      <c r="AF23" s="55" t="b">
        <f t="shared" si="4"/>
        <v>0</v>
      </c>
    </row>
    <row r="24" spans="1:32">
      <c r="A24" s="13">
        <v>19</v>
      </c>
      <c r="B24">
        <v>1251</v>
      </c>
      <c r="C24" s="14">
        <v>7.02</v>
      </c>
      <c r="D24" s="22">
        <v>3.96</v>
      </c>
      <c r="E24" s="16">
        <v>1.94</v>
      </c>
      <c r="F24" s="17">
        <v>987.12</v>
      </c>
      <c r="G24" s="18">
        <v>46226</v>
      </c>
      <c r="H24" s="19">
        <v>30.4</v>
      </c>
      <c r="I24" s="20">
        <v>36</v>
      </c>
      <c r="K24" s="26">
        <f t="shared" si="5"/>
        <v>1234887.1200000001</v>
      </c>
      <c r="M24" s="45" t="s">
        <v>44</v>
      </c>
      <c r="N24" s="30">
        <f>QUARTILE(B6:B79,3)</f>
        <v>2735.25</v>
      </c>
      <c r="O24" s="30">
        <f t="shared" ref="O24:U24" si="8">QUARTILE(C6:C79,3)</f>
        <v>7.1775000000000002</v>
      </c>
      <c r="P24" s="30">
        <f t="shared" si="8"/>
        <v>11.422499999999999</v>
      </c>
      <c r="Q24" s="30">
        <f t="shared" si="8"/>
        <v>2.3249999999999997</v>
      </c>
      <c r="R24" s="30">
        <f t="shared" si="8"/>
        <v>483.5625</v>
      </c>
      <c r="S24" s="30">
        <f t="shared" si="8"/>
        <v>76194.25</v>
      </c>
      <c r="T24" s="30">
        <f t="shared" si="8"/>
        <v>37.524999999999999</v>
      </c>
      <c r="U24" s="30">
        <f t="shared" si="8"/>
        <v>30.75</v>
      </c>
      <c r="V24" s="30">
        <f>QUARTILE(K6:K79,3)</f>
        <v>1228866.96</v>
      </c>
      <c r="X24" s="53"/>
      <c r="Y24" s="47"/>
      <c r="Z24" s="54">
        <f t="shared" si="1"/>
        <v>2998</v>
      </c>
      <c r="AA24" s="55" t="b">
        <f t="shared" si="3"/>
        <v>0</v>
      </c>
      <c r="AC24" s="53"/>
      <c r="AD24" s="62"/>
      <c r="AE24" s="61">
        <f t="shared" si="2"/>
        <v>1071635.0999999999</v>
      </c>
      <c r="AF24" s="55" t="b">
        <f t="shared" si="4"/>
        <v>0</v>
      </c>
    </row>
    <row r="25" spans="1:32">
      <c r="A25" s="13">
        <v>20</v>
      </c>
      <c r="B25">
        <v>2998</v>
      </c>
      <c r="C25" s="14">
        <v>6.85</v>
      </c>
      <c r="D25" s="23">
        <v>4.04</v>
      </c>
      <c r="E25" s="16">
        <v>2.17</v>
      </c>
      <c r="F25" s="17">
        <v>357.45</v>
      </c>
      <c r="G25" s="18">
        <v>70024</v>
      </c>
      <c r="H25" s="19">
        <v>33.9</v>
      </c>
      <c r="I25" s="20">
        <v>34</v>
      </c>
      <c r="K25" s="26">
        <f t="shared" si="5"/>
        <v>1071635.0999999999</v>
      </c>
      <c r="M25" s="45" t="s">
        <v>45</v>
      </c>
      <c r="N25" s="46">
        <f>N24-N22</f>
        <v>335.25</v>
      </c>
      <c r="O25" s="46">
        <f t="shared" ref="O25:V25" si="9">O24-O22</f>
        <v>0.35250000000000004</v>
      </c>
      <c r="P25" s="46">
        <f t="shared" si="9"/>
        <v>7.442499999999999</v>
      </c>
      <c r="Q25" s="46">
        <f t="shared" si="9"/>
        <v>0.4674999999999998</v>
      </c>
      <c r="R25" s="46">
        <f t="shared" si="9"/>
        <v>150.71749999999997</v>
      </c>
      <c r="S25" s="46">
        <f t="shared" si="9"/>
        <v>29241.25</v>
      </c>
      <c r="T25" s="46">
        <f t="shared" si="9"/>
        <v>5</v>
      </c>
      <c r="U25" s="46">
        <f t="shared" si="9"/>
        <v>10.5</v>
      </c>
      <c r="V25" s="46">
        <f t="shared" si="9"/>
        <v>351389.38500000001</v>
      </c>
      <c r="X25" s="53"/>
      <c r="Y25" s="47"/>
      <c r="Z25" s="54">
        <f t="shared" si="1"/>
        <v>2625</v>
      </c>
      <c r="AA25" s="55" t="b">
        <f t="shared" si="3"/>
        <v>0</v>
      </c>
      <c r="AC25" s="53"/>
      <c r="AD25" s="62"/>
      <c r="AE25" s="61">
        <f t="shared" si="2"/>
        <v>1065146.25</v>
      </c>
      <c r="AF25" s="55" t="b">
        <f t="shared" si="4"/>
        <v>0</v>
      </c>
    </row>
    <row r="26" spans="1:32">
      <c r="A26" s="13">
        <v>21</v>
      </c>
      <c r="B26">
        <v>2625</v>
      </c>
      <c r="C26" s="14">
        <v>7.16</v>
      </c>
      <c r="D26" s="15">
        <v>4.05</v>
      </c>
      <c r="E26" s="16">
        <v>0.72</v>
      </c>
      <c r="F26" s="17">
        <v>405.77</v>
      </c>
      <c r="G26" s="18">
        <v>54982</v>
      </c>
      <c r="H26" s="19">
        <v>35.6</v>
      </c>
      <c r="I26" s="20">
        <v>26</v>
      </c>
      <c r="K26" s="26">
        <f t="shared" si="5"/>
        <v>1065146.25</v>
      </c>
      <c r="M26" s="45" t="s">
        <v>27</v>
      </c>
      <c r="N26" s="47">
        <f>MODE(B6:B79)</f>
        <v>2500</v>
      </c>
      <c r="O26" s="47">
        <f t="shared" ref="O26:U26" si="10">MODE(C6:C79)</f>
        <v>7.03</v>
      </c>
      <c r="P26" s="47">
        <f t="shared" si="10"/>
        <v>4.05</v>
      </c>
      <c r="Q26" s="47">
        <f t="shared" si="10"/>
        <v>2.04</v>
      </c>
      <c r="R26" s="47" t="e">
        <f t="shared" si="10"/>
        <v>#N/A</v>
      </c>
      <c r="S26" s="47" t="e">
        <f t="shared" si="10"/>
        <v>#N/A</v>
      </c>
      <c r="T26" s="47">
        <f t="shared" si="10"/>
        <v>34.799999999999997</v>
      </c>
      <c r="U26" s="47">
        <f t="shared" si="10"/>
        <v>29</v>
      </c>
      <c r="V26" s="47" t="e">
        <f>MODE(K6:K79)</f>
        <v>#N/A</v>
      </c>
      <c r="X26" s="53"/>
      <c r="Y26" s="47"/>
      <c r="Z26" s="54">
        <f t="shared" si="1"/>
        <v>2300</v>
      </c>
      <c r="AA26" s="55" t="b">
        <f t="shared" si="3"/>
        <v>0</v>
      </c>
      <c r="AC26" s="53"/>
      <c r="AD26" s="62"/>
      <c r="AE26" s="61">
        <f t="shared" si="2"/>
        <v>1565840</v>
      </c>
      <c r="AF26" s="55" t="b">
        <f t="shared" si="4"/>
        <v>0</v>
      </c>
    </row>
    <row r="27" spans="1:32">
      <c r="A27" s="13">
        <v>22</v>
      </c>
      <c r="B27">
        <v>2300</v>
      </c>
      <c r="C27" s="14">
        <v>6.99</v>
      </c>
      <c r="D27" s="15">
        <v>4.05</v>
      </c>
      <c r="E27" s="16">
        <v>2</v>
      </c>
      <c r="F27" s="17">
        <v>680.8</v>
      </c>
      <c r="G27" s="18">
        <v>54932</v>
      </c>
      <c r="H27" s="19">
        <v>35.9</v>
      </c>
      <c r="I27" s="20">
        <v>20</v>
      </c>
      <c r="K27" s="26">
        <f t="shared" si="5"/>
        <v>1565840</v>
      </c>
      <c r="M27" s="48"/>
      <c r="N27" s="48"/>
      <c r="O27" s="48"/>
      <c r="P27" s="48"/>
      <c r="Q27" s="48"/>
      <c r="R27" s="48"/>
      <c r="S27" s="48"/>
      <c r="T27" s="48"/>
      <c r="U27" s="48"/>
      <c r="V27" s="48"/>
      <c r="X27" s="53"/>
      <c r="Y27" s="47"/>
      <c r="Z27" s="54">
        <f t="shared" si="1"/>
        <v>2761</v>
      </c>
      <c r="AA27" s="55" t="b">
        <f t="shared" si="3"/>
        <v>0</v>
      </c>
      <c r="AC27" s="53"/>
      <c r="AD27" s="62"/>
      <c r="AE27" s="61">
        <f t="shared" si="2"/>
        <v>1016103.22</v>
      </c>
      <c r="AF27" s="55" t="b">
        <f t="shared" si="4"/>
        <v>0</v>
      </c>
    </row>
    <row r="28" spans="1:32">
      <c r="A28" s="13">
        <v>23</v>
      </c>
      <c r="B28">
        <v>2761</v>
      </c>
      <c r="C28" s="14">
        <v>7.28</v>
      </c>
      <c r="D28" s="15">
        <v>4.24</v>
      </c>
      <c r="E28" s="16">
        <v>1.81</v>
      </c>
      <c r="F28" s="17">
        <v>368.02</v>
      </c>
      <c r="G28" s="18">
        <v>34097</v>
      </c>
      <c r="H28" s="19">
        <v>33.6</v>
      </c>
      <c r="I28" s="20">
        <v>20</v>
      </c>
      <c r="K28" s="26">
        <f t="shared" si="5"/>
        <v>1016103.22</v>
      </c>
      <c r="X28" s="53"/>
      <c r="Y28" s="47"/>
      <c r="Z28" s="54">
        <f t="shared" si="1"/>
        <v>2764</v>
      </c>
      <c r="AA28" s="55" t="b">
        <f t="shared" si="3"/>
        <v>0</v>
      </c>
      <c r="AC28" s="53"/>
      <c r="AD28" s="62"/>
      <c r="AE28" s="61">
        <f t="shared" si="2"/>
        <v>840117.79999999993</v>
      </c>
      <c r="AF28" s="55" t="b">
        <f t="shared" si="4"/>
        <v>0</v>
      </c>
    </row>
    <row r="29" spans="1:32">
      <c r="A29" s="13">
        <v>24</v>
      </c>
      <c r="B29">
        <v>2764</v>
      </c>
      <c r="C29" s="14">
        <v>7.07</v>
      </c>
      <c r="D29" s="15">
        <v>4.58</v>
      </c>
      <c r="E29" s="16">
        <v>2.13</v>
      </c>
      <c r="F29" s="17">
        <v>303.95</v>
      </c>
      <c r="G29" s="18">
        <v>46593</v>
      </c>
      <c r="H29" s="19">
        <v>37.9</v>
      </c>
      <c r="I29" s="20">
        <v>26</v>
      </c>
      <c r="K29" s="26">
        <f t="shared" si="5"/>
        <v>840117.79999999993</v>
      </c>
      <c r="M29" s="11" t="s">
        <v>46</v>
      </c>
      <c r="N29" s="1">
        <f>N22+(1.5*N25)</f>
        <v>2902.875</v>
      </c>
      <c r="X29" s="53"/>
      <c r="Y29" s="47"/>
      <c r="Z29" s="54">
        <f t="shared" si="1"/>
        <v>2430</v>
      </c>
      <c r="AA29" s="55" t="b">
        <f t="shared" si="3"/>
        <v>0</v>
      </c>
      <c r="AC29" s="53"/>
      <c r="AD29" s="62"/>
      <c r="AE29" s="61">
        <f t="shared" si="2"/>
        <v>957177</v>
      </c>
      <c r="AF29" s="55" t="b">
        <f t="shared" si="4"/>
        <v>0</v>
      </c>
    </row>
    <row r="30" spans="1:32">
      <c r="A30" s="13">
        <v>25</v>
      </c>
      <c r="B30">
        <v>2430</v>
      </c>
      <c r="C30" s="14">
        <v>7.05</v>
      </c>
      <c r="D30" s="15">
        <v>5.09</v>
      </c>
      <c r="E30" s="16">
        <v>2.5</v>
      </c>
      <c r="F30" s="17">
        <v>393.9</v>
      </c>
      <c r="G30" s="18">
        <v>51893</v>
      </c>
      <c r="H30" s="19">
        <v>40.6</v>
      </c>
      <c r="I30" s="20">
        <v>21</v>
      </c>
      <c r="K30" s="26">
        <f t="shared" si="5"/>
        <v>957177</v>
      </c>
      <c r="M30" s="11" t="s">
        <v>47</v>
      </c>
      <c r="X30" s="53"/>
      <c r="Y30" s="47"/>
      <c r="Z30" s="54">
        <f t="shared" si="1"/>
        <v>2154</v>
      </c>
      <c r="AA30" s="55" t="b">
        <f t="shared" si="3"/>
        <v>0</v>
      </c>
      <c r="AC30" s="53"/>
      <c r="AD30" s="62"/>
      <c r="AE30" s="61">
        <f t="shared" si="2"/>
        <v>1210806.48</v>
      </c>
      <c r="AF30" s="55" t="b">
        <f t="shared" si="4"/>
        <v>0</v>
      </c>
    </row>
    <row r="31" spans="1:32">
      <c r="A31" s="13">
        <v>26</v>
      </c>
      <c r="B31">
        <v>2154</v>
      </c>
      <c r="C31" s="14">
        <v>6.54</v>
      </c>
      <c r="D31" s="15">
        <v>5.14</v>
      </c>
      <c r="E31" s="16">
        <v>2.63</v>
      </c>
      <c r="F31" s="17">
        <v>562.12</v>
      </c>
      <c r="G31" s="18">
        <v>88162</v>
      </c>
      <c r="H31" s="19">
        <v>37.700000000000003</v>
      </c>
      <c r="I31" s="20">
        <v>37</v>
      </c>
      <c r="K31" s="26">
        <f t="shared" si="5"/>
        <v>1210806.48</v>
      </c>
      <c r="M31" s="11" t="s">
        <v>48</v>
      </c>
      <c r="X31" s="53"/>
      <c r="Y31" s="47"/>
      <c r="Z31" s="54">
        <f t="shared" si="1"/>
        <v>2400</v>
      </c>
      <c r="AA31" s="55" t="b">
        <f t="shared" si="3"/>
        <v>0</v>
      </c>
      <c r="AC31" s="53"/>
      <c r="AD31" s="62"/>
      <c r="AE31" s="61">
        <f t="shared" si="2"/>
        <v>1187712</v>
      </c>
      <c r="AF31" s="55" t="b">
        <f t="shared" si="4"/>
        <v>0</v>
      </c>
    </row>
    <row r="32" spans="1:32">
      <c r="A32" s="13">
        <v>27</v>
      </c>
      <c r="B32">
        <v>2400</v>
      </c>
      <c r="C32" s="14">
        <v>6.7</v>
      </c>
      <c r="D32" s="15">
        <v>5.48</v>
      </c>
      <c r="E32" s="16">
        <v>1.95</v>
      </c>
      <c r="F32" s="17">
        <v>494.88</v>
      </c>
      <c r="G32" s="18">
        <v>89016</v>
      </c>
      <c r="H32" s="19">
        <v>36.4</v>
      </c>
      <c r="I32" s="20">
        <v>34</v>
      </c>
      <c r="K32" s="26">
        <f t="shared" si="5"/>
        <v>1187712</v>
      </c>
      <c r="M32" s="11" t="s">
        <v>49</v>
      </c>
      <c r="N32" s="1">
        <f>N22-(1.5*N25)</f>
        <v>1897.125</v>
      </c>
      <c r="O32" s="1">
        <f t="shared" ref="O32:V32" si="11">O22-(1.5*O25)</f>
        <v>6.2962500000000006</v>
      </c>
      <c r="P32" s="1">
        <f t="shared" si="11"/>
        <v>-7.1837499999999981</v>
      </c>
      <c r="Q32" s="1">
        <f t="shared" si="11"/>
        <v>1.1562500000000002</v>
      </c>
      <c r="R32" s="1">
        <f t="shared" si="11"/>
        <v>106.76875000000007</v>
      </c>
      <c r="S32" s="1">
        <f t="shared" si="11"/>
        <v>3091.125</v>
      </c>
      <c r="T32" s="1">
        <f t="shared" si="11"/>
        <v>25.024999999999999</v>
      </c>
      <c r="U32" s="1">
        <f t="shared" si="11"/>
        <v>4.5</v>
      </c>
      <c r="V32" s="1">
        <f t="shared" si="11"/>
        <v>350393.49749999994</v>
      </c>
      <c r="X32" s="53"/>
      <c r="Y32" s="47"/>
      <c r="Z32" s="54">
        <f t="shared" si="1"/>
        <v>2430</v>
      </c>
      <c r="AA32" s="55" t="b">
        <f t="shared" si="3"/>
        <v>0</v>
      </c>
      <c r="AC32" s="53"/>
      <c r="AD32" s="62"/>
      <c r="AE32" s="61">
        <f t="shared" si="2"/>
        <v>753470.1</v>
      </c>
      <c r="AF32" s="55" t="b">
        <f t="shared" si="4"/>
        <v>0</v>
      </c>
    </row>
    <row r="33" spans="1:32">
      <c r="A33" s="13">
        <v>28</v>
      </c>
      <c r="B33">
        <v>2430</v>
      </c>
      <c r="C33" s="14">
        <v>6.91</v>
      </c>
      <c r="D33" s="22">
        <v>5.86</v>
      </c>
      <c r="E33" s="16">
        <v>2.04</v>
      </c>
      <c r="F33" s="17">
        <v>310.07</v>
      </c>
      <c r="G33" s="18">
        <v>114353</v>
      </c>
      <c r="H33" s="19">
        <v>40.9</v>
      </c>
      <c r="I33" s="20">
        <v>34</v>
      </c>
      <c r="K33" s="26">
        <f t="shared" si="5"/>
        <v>753470.1</v>
      </c>
      <c r="X33" s="53"/>
      <c r="Y33" s="47"/>
      <c r="Z33" s="54">
        <f t="shared" si="1"/>
        <v>2549</v>
      </c>
      <c r="AA33" s="55" t="b">
        <f t="shared" si="3"/>
        <v>0</v>
      </c>
      <c r="AC33" s="53"/>
      <c r="AD33" s="62"/>
      <c r="AE33" s="61">
        <f t="shared" si="2"/>
        <v>951949.53999999992</v>
      </c>
      <c r="AF33" s="55" t="b">
        <f t="shared" si="4"/>
        <v>0</v>
      </c>
    </row>
    <row r="34" spans="1:32">
      <c r="A34" s="13">
        <v>29</v>
      </c>
      <c r="B34">
        <v>2549</v>
      </c>
      <c r="C34" s="14">
        <v>7.58</v>
      </c>
      <c r="D34" s="15">
        <v>5.91</v>
      </c>
      <c r="E34" s="16">
        <v>1.41</v>
      </c>
      <c r="F34" s="17">
        <v>373.46</v>
      </c>
      <c r="G34" s="18">
        <v>75366</v>
      </c>
      <c r="H34" s="19">
        <v>35</v>
      </c>
      <c r="I34" s="20">
        <v>30</v>
      </c>
      <c r="K34" s="26">
        <f t="shared" si="5"/>
        <v>951949.53999999992</v>
      </c>
      <c r="X34" s="53"/>
      <c r="Y34" s="47"/>
      <c r="Z34" s="54">
        <f t="shared" si="1"/>
        <v>2500</v>
      </c>
      <c r="AA34" s="55" t="b">
        <f t="shared" si="3"/>
        <v>0</v>
      </c>
      <c r="AC34" s="53"/>
      <c r="AD34" s="62"/>
      <c r="AE34" s="61">
        <f t="shared" si="2"/>
        <v>589525</v>
      </c>
      <c r="AF34" s="55" t="b">
        <f t="shared" si="4"/>
        <v>0</v>
      </c>
    </row>
    <row r="35" spans="1:32">
      <c r="A35" s="13">
        <v>30</v>
      </c>
      <c r="B35">
        <v>2500</v>
      </c>
      <c r="C35" s="14">
        <v>7.03</v>
      </c>
      <c r="D35" s="15">
        <v>5.98</v>
      </c>
      <c r="E35" s="16">
        <v>2.0499999999999998</v>
      </c>
      <c r="F35" s="17">
        <v>235.81</v>
      </c>
      <c r="G35" s="18">
        <v>48163</v>
      </c>
      <c r="H35" s="19">
        <v>26.4</v>
      </c>
      <c r="I35" s="20">
        <v>16</v>
      </c>
      <c r="K35" s="26">
        <f t="shared" si="5"/>
        <v>589525</v>
      </c>
      <c r="X35" s="53"/>
      <c r="Y35" s="47"/>
      <c r="Z35" s="54">
        <f t="shared" si="1"/>
        <v>3653</v>
      </c>
      <c r="AA35" s="57" t="b">
        <f t="shared" si="3"/>
        <v>1</v>
      </c>
      <c r="AC35" s="53"/>
      <c r="AD35" s="62"/>
      <c r="AE35" s="61">
        <f t="shared" si="2"/>
        <v>1508981.24</v>
      </c>
      <c r="AF35" s="55" t="b">
        <f t="shared" si="4"/>
        <v>0</v>
      </c>
    </row>
    <row r="36" spans="1:32" ht="14" thickBot="1">
      <c r="A36" s="13">
        <v>31</v>
      </c>
      <c r="B36">
        <v>3653</v>
      </c>
      <c r="C36" s="14">
        <v>6.84</v>
      </c>
      <c r="D36" s="15">
        <v>6.08</v>
      </c>
      <c r="E36" s="16">
        <v>2.13</v>
      </c>
      <c r="F36" s="17">
        <v>413.08</v>
      </c>
      <c r="G36" s="18">
        <v>49956</v>
      </c>
      <c r="H36" s="19">
        <v>37.1</v>
      </c>
      <c r="I36" s="20">
        <v>28</v>
      </c>
      <c r="K36" s="26">
        <f t="shared" si="5"/>
        <v>1508981.24</v>
      </c>
      <c r="X36" s="53"/>
      <c r="Y36" s="47"/>
      <c r="Z36" s="54">
        <f t="shared" si="1"/>
        <v>2440</v>
      </c>
      <c r="AA36" s="55" t="b">
        <f t="shared" si="3"/>
        <v>0</v>
      </c>
      <c r="AC36" s="53"/>
      <c r="AD36" s="62"/>
      <c r="AE36" s="61">
        <f t="shared" si="2"/>
        <v>1525536.8</v>
      </c>
      <c r="AF36" s="55" t="b">
        <f t="shared" si="4"/>
        <v>0</v>
      </c>
    </row>
    <row r="37" spans="1:32">
      <c r="A37" s="13">
        <v>32</v>
      </c>
      <c r="B37">
        <v>2440</v>
      </c>
      <c r="C37" s="14">
        <v>6.94</v>
      </c>
      <c r="D37" s="15">
        <v>6.08</v>
      </c>
      <c r="E37" s="16">
        <v>2.08</v>
      </c>
      <c r="F37" s="17">
        <v>625.22</v>
      </c>
      <c r="G37" s="18">
        <v>45990</v>
      </c>
      <c r="H37" s="19">
        <v>30.3</v>
      </c>
      <c r="I37" s="20">
        <v>36</v>
      </c>
      <c r="K37" s="26">
        <f t="shared" si="5"/>
        <v>1525536.8</v>
      </c>
      <c r="M37" s="29" t="s">
        <v>38</v>
      </c>
      <c r="N37" s="29" t="s">
        <v>40</v>
      </c>
      <c r="O37" s="29"/>
      <c r="X37" s="53"/>
      <c r="Y37" s="47"/>
      <c r="Z37" s="54">
        <f t="shared" si="1"/>
        <v>2600</v>
      </c>
      <c r="AA37" s="55" t="b">
        <f t="shared" si="3"/>
        <v>0</v>
      </c>
      <c r="AC37" s="53"/>
      <c r="AD37" s="62"/>
      <c r="AE37" s="61">
        <f t="shared" si="2"/>
        <v>713180</v>
      </c>
      <c r="AF37" s="55" t="b">
        <f t="shared" si="4"/>
        <v>0</v>
      </c>
    </row>
    <row r="38" spans="1:32">
      <c r="A38" s="13">
        <v>33</v>
      </c>
      <c r="B38">
        <v>2600</v>
      </c>
      <c r="C38" s="14">
        <v>7.07</v>
      </c>
      <c r="D38" s="15">
        <v>6.13</v>
      </c>
      <c r="E38" s="16">
        <v>2.73</v>
      </c>
      <c r="F38" s="17">
        <v>274.3</v>
      </c>
      <c r="G38" s="18">
        <v>45723</v>
      </c>
      <c r="H38" s="19">
        <v>31.3</v>
      </c>
      <c r="I38" s="20">
        <v>18</v>
      </c>
      <c r="K38" s="26">
        <f t="shared" si="5"/>
        <v>713180</v>
      </c>
      <c r="M38" s="27">
        <v>178.56</v>
      </c>
      <c r="N38" s="27">
        <v>1</v>
      </c>
      <c r="O38" s="27"/>
      <c r="X38" s="53"/>
      <c r="Y38" s="47"/>
      <c r="Z38" s="54">
        <f t="shared" si="1"/>
        <v>2160</v>
      </c>
      <c r="AA38" s="55" t="b">
        <f t="shared" si="3"/>
        <v>0</v>
      </c>
      <c r="AC38" s="53"/>
      <c r="AD38" s="62"/>
      <c r="AE38" s="61">
        <f t="shared" si="2"/>
        <v>1172059.2</v>
      </c>
      <c r="AF38" s="55" t="b">
        <f t="shared" si="4"/>
        <v>0</v>
      </c>
    </row>
    <row r="39" spans="1:32">
      <c r="A39" s="13">
        <v>34</v>
      </c>
      <c r="B39">
        <v>2160</v>
      </c>
      <c r="C39" s="14">
        <v>7</v>
      </c>
      <c r="D39" s="15">
        <v>6.27</v>
      </c>
      <c r="E39" s="16">
        <v>1.95</v>
      </c>
      <c r="F39" s="17">
        <v>542.62</v>
      </c>
      <c r="G39" s="18">
        <v>43800</v>
      </c>
      <c r="H39" s="19">
        <v>29.6</v>
      </c>
      <c r="I39" s="20">
        <v>36</v>
      </c>
      <c r="K39" s="26">
        <f t="shared" si="5"/>
        <v>1172059.2</v>
      </c>
      <c r="M39" s="27">
        <v>279.63</v>
      </c>
      <c r="N39" s="27">
        <v>8</v>
      </c>
      <c r="O39" s="27"/>
      <c r="X39" s="53"/>
      <c r="Y39" s="47"/>
      <c r="Z39" s="54">
        <f t="shared" si="1"/>
        <v>2800</v>
      </c>
      <c r="AA39" s="55" t="b">
        <f t="shared" si="3"/>
        <v>0</v>
      </c>
      <c r="AC39" s="53"/>
      <c r="AD39" s="62"/>
      <c r="AE39" s="61">
        <f t="shared" si="2"/>
        <v>499968</v>
      </c>
      <c r="AF39" s="55" t="b">
        <f t="shared" si="4"/>
        <v>0</v>
      </c>
    </row>
    <row r="40" spans="1:32">
      <c r="A40" s="13">
        <v>35</v>
      </c>
      <c r="B40">
        <v>2800</v>
      </c>
      <c r="C40" s="14">
        <v>7.08</v>
      </c>
      <c r="D40" s="15">
        <v>6.57</v>
      </c>
      <c r="E40" s="16">
        <v>2.04</v>
      </c>
      <c r="F40" s="17">
        <v>178.56</v>
      </c>
      <c r="G40" s="18">
        <v>68711</v>
      </c>
      <c r="H40" s="19">
        <v>32.9</v>
      </c>
      <c r="I40" s="20">
        <v>18</v>
      </c>
      <c r="K40" s="26">
        <f t="shared" si="5"/>
        <v>499968</v>
      </c>
      <c r="M40" s="27">
        <v>380.7</v>
      </c>
      <c r="N40" s="27">
        <v>26</v>
      </c>
      <c r="O40" s="27"/>
      <c r="X40" s="53"/>
      <c r="Y40" s="47"/>
      <c r="Z40" s="54">
        <f t="shared" si="1"/>
        <v>2757</v>
      </c>
      <c r="AA40" s="55" t="b">
        <f t="shared" si="3"/>
        <v>0</v>
      </c>
      <c r="AC40" s="53"/>
      <c r="AD40" s="62"/>
      <c r="AE40" s="61">
        <f t="shared" si="2"/>
        <v>1034784.8099999999</v>
      </c>
      <c r="AF40" s="55" t="b">
        <f t="shared" si="4"/>
        <v>0</v>
      </c>
    </row>
    <row r="41" spans="1:32">
      <c r="A41" s="13">
        <v>36</v>
      </c>
      <c r="B41">
        <v>2757</v>
      </c>
      <c r="C41" s="14">
        <v>6.75</v>
      </c>
      <c r="D41" s="22">
        <v>6.9</v>
      </c>
      <c r="E41" s="16">
        <v>1.62</v>
      </c>
      <c r="F41" s="17">
        <v>375.33</v>
      </c>
      <c r="G41" s="18">
        <v>65150</v>
      </c>
      <c r="H41" s="19">
        <v>40.700000000000003</v>
      </c>
      <c r="I41" s="20">
        <v>24</v>
      </c>
      <c r="K41" s="26">
        <f t="shared" si="5"/>
        <v>1034784.8099999999</v>
      </c>
      <c r="M41" s="27">
        <v>481.77</v>
      </c>
      <c r="N41" s="27">
        <v>20</v>
      </c>
      <c r="O41" s="27"/>
      <c r="X41" s="53"/>
      <c r="Y41" s="47"/>
      <c r="Z41" s="54">
        <f t="shared" si="1"/>
        <v>2450</v>
      </c>
      <c r="AA41" s="55" t="b">
        <f t="shared" si="3"/>
        <v>0</v>
      </c>
      <c r="AC41" s="53"/>
      <c r="AD41" s="62"/>
      <c r="AE41" s="61">
        <f t="shared" si="2"/>
        <v>806270.49999999988</v>
      </c>
      <c r="AF41" s="55" t="b">
        <f t="shared" si="4"/>
        <v>0</v>
      </c>
    </row>
    <row r="42" spans="1:32">
      <c r="A42" s="13">
        <v>37</v>
      </c>
      <c r="B42">
        <v>2450</v>
      </c>
      <c r="C42" s="14">
        <v>6.81</v>
      </c>
      <c r="D42" s="23">
        <v>6.94</v>
      </c>
      <c r="E42" s="16">
        <v>1.95</v>
      </c>
      <c r="F42" s="17">
        <v>329.09</v>
      </c>
      <c r="G42" s="18">
        <v>39329</v>
      </c>
      <c r="H42" s="19">
        <v>29.3</v>
      </c>
      <c r="I42" s="20">
        <v>22</v>
      </c>
      <c r="K42" s="26">
        <f t="shared" si="5"/>
        <v>806270.49999999988</v>
      </c>
      <c r="M42" s="27">
        <v>582.83999999999992</v>
      </c>
      <c r="N42" s="27">
        <v>11</v>
      </c>
      <c r="O42" s="27"/>
      <c r="X42" s="53"/>
      <c r="Y42" s="47"/>
      <c r="Z42" s="54">
        <f t="shared" si="1"/>
        <v>2400</v>
      </c>
      <c r="AA42" s="55" t="b">
        <f t="shared" si="3"/>
        <v>0</v>
      </c>
      <c r="AC42" s="53"/>
      <c r="AD42" s="62"/>
      <c r="AE42" s="61">
        <f t="shared" si="2"/>
        <v>713688</v>
      </c>
      <c r="AF42" s="55" t="b">
        <f t="shared" si="4"/>
        <v>0</v>
      </c>
    </row>
    <row r="43" spans="1:32">
      <c r="A43" s="13">
        <v>38</v>
      </c>
      <c r="B43">
        <v>2400</v>
      </c>
      <c r="C43" s="14">
        <v>7.64</v>
      </c>
      <c r="D43" s="15">
        <v>7.12</v>
      </c>
      <c r="E43" s="16">
        <v>1.64</v>
      </c>
      <c r="F43" s="17">
        <v>297.37</v>
      </c>
      <c r="G43" s="18">
        <v>63657</v>
      </c>
      <c r="H43" s="19">
        <v>37.299999999999997</v>
      </c>
      <c r="I43" s="20">
        <v>29</v>
      </c>
      <c r="K43" s="26">
        <f t="shared" si="5"/>
        <v>713688</v>
      </c>
      <c r="M43" s="27">
        <v>683.91</v>
      </c>
      <c r="N43" s="27">
        <v>5</v>
      </c>
      <c r="O43" s="27"/>
      <c r="X43" s="53"/>
      <c r="Y43" s="47"/>
      <c r="Z43" s="54">
        <f t="shared" si="1"/>
        <v>2270</v>
      </c>
      <c r="AA43" s="55" t="b">
        <f t="shared" si="3"/>
        <v>0</v>
      </c>
      <c r="AC43" s="53"/>
      <c r="AD43" s="62"/>
      <c r="AE43" s="61">
        <f t="shared" si="2"/>
        <v>733595.9</v>
      </c>
      <c r="AF43" s="55" t="b">
        <f t="shared" si="4"/>
        <v>0</v>
      </c>
    </row>
    <row r="44" spans="1:32">
      <c r="A44" s="13">
        <v>39</v>
      </c>
      <c r="B44">
        <v>2270</v>
      </c>
      <c r="C44" s="14">
        <v>6.62</v>
      </c>
      <c r="D44" s="15">
        <v>7.39</v>
      </c>
      <c r="E44" s="16">
        <v>1.78</v>
      </c>
      <c r="F44" s="17">
        <v>323.17</v>
      </c>
      <c r="G44" s="18">
        <v>67099</v>
      </c>
      <c r="H44" s="19">
        <v>39.799999999999997</v>
      </c>
      <c r="I44" s="20">
        <v>25</v>
      </c>
      <c r="K44" s="26">
        <f t="shared" si="5"/>
        <v>733595.9</v>
      </c>
      <c r="M44" s="27">
        <v>784.98</v>
      </c>
      <c r="N44" s="27">
        <v>2</v>
      </c>
      <c r="O44" s="27"/>
      <c r="X44" s="53"/>
      <c r="Y44" s="47"/>
      <c r="Z44" s="54">
        <f t="shared" si="1"/>
        <v>2800</v>
      </c>
      <c r="AA44" s="55" t="b">
        <f t="shared" si="3"/>
        <v>0</v>
      </c>
      <c r="AC44" s="53"/>
      <c r="AD44" s="62"/>
      <c r="AE44" s="61">
        <f t="shared" si="2"/>
        <v>1312752</v>
      </c>
      <c r="AF44" s="55" t="b">
        <f t="shared" si="4"/>
        <v>0</v>
      </c>
    </row>
    <row r="45" spans="1:32">
      <c r="A45" s="13">
        <v>40</v>
      </c>
      <c r="B45">
        <v>2800</v>
      </c>
      <c r="C45" s="14">
        <v>6.76</v>
      </c>
      <c r="D45" s="15">
        <v>7.67</v>
      </c>
      <c r="E45" s="16">
        <v>2.23</v>
      </c>
      <c r="F45" s="17">
        <v>468.84</v>
      </c>
      <c r="G45" s="18">
        <v>75151</v>
      </c>
      <c r="H45" s="19">
        <v>33.9</v>
      </c>
      <c r="I45" s="20">
        <v>28</v>
      </c>
      <c r="K45" s="26">
        <f t="shared" si="5"/>
        <v>1312752</v>
      </c>
      <c r="M45" s="27">
        <v>886.05</v>
      </c>
      <c r="N45" s="27">
        <v>0</v>
      </c>
      <c r="O45" s="27"/>
      <c r="X45" s="53"/>
      <c r="Y45" s="47"/>
      <c r="Z45" s="54">
        <f t="shared" si="1"/>
        <v>2520</v>
      </c>
      <c r="AA45" s="55" t="b">
        <f t="shared" si="3"/>
        <v>0</v>
      </c>
      <c r="AC45" s="53"/>
      <c r="AD45" s="62"/>
      <c r="AE45" s="61">
        <f t="shared" si="2"/>
        <v>888476.4</v>
      </c>
      <c r="AF45" s="55" t="b">
        <f t="shared" si="4"/>
        <v>0</v>
      </c>
    </row>
    <row r="46" spans="1:32" ht="14" thickBot="1">
      <c r="A46" s="13">
        <v>41</v>
      </c>
      <c r="B46">
        <v>2520</v>
      </c>
      <c r="C46" s="14">
        <v>7.11</v>
      </c>
      <c r="D46" s="22">
        <v>7.91</v>
      </c>
      <c r="E46" s="16">
        <v>2.15</v>
      </c>
      <c r="F46" s="17">
        <v>352.57</v>
      </c>
      <c r="G46" s="18">
        <v>93876</v>
      </c>
      <c r="H46" s="19">
        <v>35</v>
      </c>
      <c r="I46" s="20">
        <v>40</v>
      </c>
      <c r="K46" s="26">
        <f t="shared" si="5"/>
        <v>888476.4</v>
      </c>
      <c r="M46" s="28" t="s">
        <v>39</v>
      </c>
      <c r="N46" s="28">
        <v>1</v>
      </c>
      <c r="O46" s="28"/>
      <c r="X46" s="53"/>
      <c r="Y46" s="47"/>
      <c r="Z46" s="54">
        <f t="shared" si="1"/>
        <v>2487</v>
      </c>
      <c r="AA46" s="55" t="b">
        <f t="shared" si="3"/>
        <v>0</v>
      </c>
      <c r="AC46" s="53"/>
      <c r="AD46" s="62"/>
      <c r="AE46" s="61">
        <f t="shared" si="2"/>
        <v>945905.58</v>
      </c>
      <c r="AF46" s="55" t="b">
        <f>OR(K47&gt;1755951,K47&lt;350393.5)</f>
        <v>0</v>
      </c>
    </row>
    <row r="47" spans="1:32">
      <c r="A47" s="13">
        <v>42</v>
      </c>
      <c r="B47">
        <v>2487</v>
      </c>
      <c r="C47" s="14">
        <v>7.05</v>
      </c>
      <c r="D47" s="15">
        <v>8.08</v>
      </c>
      <c r="E47" s="16">
        <v>2.83</v>
      </c>
      <c r="F47" s="17">
        <v>380.34</v>
      </c>
      <c r="G47" s="18">
        <v>79701</v>
      </c>
      <c r="H47" s="19">
        <v>35</v>
      </c>
      <c r="I47" s="20">
        <v>39</v>
      </c>
      <c r="K47" s="26">
        <f t="shared" si="5"/>
        <v>945905.58</v>
      </c>
      <c r="X47" s="53"/>
      <c r="Y47" s="47"/>
      <c r="Z47" s="54">
        <f t="shared" si="1"/>
        <v>2629</v>
      </c>
      <c r="AA47" s="55" t="b">
        <f t="shared" si="3"/>
        <v>0</v>
      </c>
      <c r="AC47" s="53"/>
      <c r="AD47" s="62"/>
      <c r="AE47" s="61">
        <f t="shared" si="2"/>
        <v>1046657.48</v>
      </c>
      <c r="AF47" s="55" t="b">
        <f t="shared" si="4"/>
        <v>0</v>
      </c>
    </row>
    <row r="48" spans="1:32">
      <c r="A48" s="13">
        <v>43</v>
      </c>
      <c r="B48">
        <v>2629</v>
      </c>
      <c r="C48" s="14">
        <v>6.9</v>
      </c>
      <c r="D48" s="15">
        <v>8.27</v>
      </c>
      <c r="E48" s="16">
        <v>2.37</v>
      </c>
      <c r="F48" s="17">
        <v>398.12</v>
      </c>
      <c r="G48" s="18">
        <v>77115</v>
      </c>
      <c r="H48" s="19">
        <v>35.9</v>
      </c>
      <c r="I48" s="20">
        <v>30</v>
      </c>
      <c r="K48" s="26">
        <f t="shared" si="5"/>
        <v>1046657.48</v>
      </c>
      <c r="X48" s="53"/>
      <c r="Y48" s="47"/>
      <c r="Z48" s="54">
        <f t="shared" si="1"/>
        <v>3200</v>
      </c>
      <c r="AA48" s="55" t="b">
        <f>OR(B49&gt;3238.125,B49&lt;1897.125)</f>
        <v>0</v>
      </c>
      <c r="AC48" s="53"/>
      <c r="AD48" s="62"/>
      <c r="AE48" s="61">
        <f t="shared" si="2"/>
        <v>998879.99999999988</v>
      </c>
      <c r="AF48" s="55" t="b">
        <f t="shared" si="4"/>
        <v>0</v>
      </c>
    </row>
    <row r="49" spans="1:32">
      <c r="A49" s="13">
        <v>44</v>
      </c>
      <c r="B49">
        <v>3200</v>
      </c>
      <c r="C49" s="14">
        <v>7.17</v>
      </c>
      <c r="D49" s="15">
        <v>8.5399999999999991</v>
      </c>
      <c r="E49" s="16">
        <v>3.07</v>
      </c>
      <c r="F49" s="17">
        <v>312.14999999999998</v>
      </c>
      <c r="G49" s="18">
        <v>52766</v>
      </c>
      <c r="H49" s="19">
        <v>33</v>
      </c>
      <c r="I49" s="20">
        <v>17</v>
      </c>
      <c r="K49" s="26">
        <f t="shared" si="5"/>
        <v>998879.99999999988</v>
      </c>
      <c r="X49" s="53"/>
      <c r="Y49" s="47"/>
      <c r="Z49" s="54">
        <f t="shared" si="1"/>
        <v>2335</v>
      </c>
      <c r="AA49" s="55" t="b">
        <f t="shared" si="3"/>
        <v>0</v>
      </c>
      <c r="AC49" s="53"/>
      <c r="AD49" s="62"/>
      <c r="AE49" s="61">
        <f t="shared" si="2"/>
        <v>1055793.6000000001</v>
      </c>
      <c r="AF49" s="55" t="b">
        <f t="shared" si="4"/>
        <v>0</v>
      </c>
    </row>
    <row r="50" spans="1:32">
      <c r="A50" s="13">
        <v>45</v>
      </c>
      <c r="B50">
        <v>2335</v>
      </c>
      <c r="C50" s="14">
        <v>6.75</v>
      </c>
      <c r="D50" s="15">
        <v>8.58</v>
      </c>
      <c r="E50" s="16">
        <v>2.19</v>
      </c>
      <c r="F50" s="17">
        <v>452.16</v>
      </c>
      <c r="G50" s="18">
        <v>32929</v>
      </c>
      <c r="H50" s="19">
        <v>30.9</v>
      </c>
      <c r="I50" s="20">
        <v>22</v>
      </c>
      <c r="K50" s="26">
        <f t="shared" si="5"/>
        <v>1055793.6000000001</v>
      </c>
      <c r="X50" s="53"/>
      <c r="Y50" s="47"/>
      <c r="Z50" s="54">
        <f t="shared" si="1"/>
        <v>2500</v>
      </c>
      <c r="AA50" s="55" t="b">
        <f t="shared" si="3"/>
        <v>0</v>
      </c>
      <c r="AC50" s="53"/>
      <c r="AD50" s="62"/>
      <c r="AE50" s="61">
        <f t="shared" si="2"/>
        <v>1746600</v>
      </c>
      <c r="AF50" s="55" t="b">
        <f t="shared" si="4"/>
        <v>0</v>
      </c>
    </row>
    <row r="51" spans="1:32">
      <c r="A51" s="13">
        <v>46</v>
      </c>
      <c r="B51">
        <v>2500</v>
      </c>
      <c r="C51" s="14">
        <v>7.45</v>
      </c>
      <c r="D51" s="15">
        <v>8.7200000000000006</v>
      </c>
      <c r="E51" s="16">
        <v>1.28</v>
      </c>
      <c r="F51" s="17">
        <v>698.64</v>
      </c>
      <c r="G51" s="18">
        <v>87863</v>
      </c>
      <c r="H51" s="19">
        <v>38.5</v>
      </c>
      <c r="I51" s="20">
        <v>29</v>
      </c>
      <c r="K51" s="26">
        <f t="shared" si="5"/>
        <v>1746600</v>
      </c>
      <c r="X51" s="53"/>
      <c r="Y51" s="47"/>
      <c r="Z51" s="54">
        <f t="shared" si="1"/>
        <v>2449</v>
      </c>
      <c r="AA51" s="55" t="b">
        <f t="shared" si="3"/>
        <v>0</v>
      </c>
      <c r="AC51" s="53"/>
      <c r="AD51" s="62"/>
      <c r="AE51" s="61">
        <f t="shared" si="2"/>
        <v>899248.30999999994</v>
      </c>
      <c r="AF51" s="55" t="b">
        <f t="shared" si="4"/>
        <v>0</v>
      </c>
    </row>
    <row r="52" spans="1:32">
      <c r="A52" s="13">
        <v>47</v>
      </c>
      <c r="B52">
        <v>2449</v>
      </c>
      <c r="C52" s="14">
        <v>7</v>
      </c>
      <c r="D52" s="15">
        <v>8.75</v>
      </c>
      <c r="E52" s="16">
        <v>1.76</v>
      </c>
      <c r="F52" s="17">
        <v>367.19</v>
      </c>
      <c r="G52" s="18">
        <v>73752</v>
      </c>
      <c r="H52" s="19">
        <v>40.5</v>
      </c>
      <c r="I52" s="20">
        <v>19</v>
      </c>
      <c r="K52" s="26">
        <f t="shared" si="5"/>
        <v>899248.30999999994</v>
      </c>
      <c r="X52" s="53"/>
      <c r="Y52" s="47"/>
      <c r="Z52" s="54">
        <f t="shared" si="1"/>
        <v>2625</v>
      </c>
      <c r="AA52" s="55" t="b">
        <f t="shared" si="3"/>
        <v>0</v>
      </c>
      <c r="AC52" s="53"/>
      <c r="AD52" s="62"/>
      <c r="AE52" s="61">
        <f t="shared" si="2"/>
        <v>1133816.25</v>
      </c>
      <c r="AF52" s="55" t="b">
        <f t="shared" si="4"/>
        <v>0</v>
      </c>
    </row>
    <row r="53" spans="1:32">
      <c r="A53" s="13">
        <v>48</v>
      </c>
      <c r="B53">
        <v>2625</v>
      </c>
      <c r="C53" s="14">
        <v>6.96</v>
      </c>
      <c r="D53" s="22">
        <v>8.7899999999999991</v>
      </c>
      <c r="E53" s="16">
        <v>2.5099999999999998</v>
      </c>
      <c r="F53" s="17">
        <v>431.93</v>
      </c>
      <c r="G53" s="18">
        <v>85366</v>
      </c>
      <c r="H53" s="19">
        <v>32.1</v>
      </c>
      <c r="I53" s="20">
        <v>29</v>
      </c>
      <c r="K53" s="26">
        <f t="shared" si="5"/>
        <v>1133816.25</v>
      </c>
      <c r="X53" s="53"/>
      <c r="Y53" s="47"/>
      <c r="Z53" s="54">
        <f t="shared" si="1"/>
        <v>3150</v>
      </c>
      <c r="AA53" s="55" t="b">
        <f t="shared" si="3"/>
        <v>0</v>
      </c>
      <c r="AC53" s="53"/>
      <c r="AD53" s="62"/>
      <c r="AE53" s="61">
        <f t="shared" si="2"/>
        <v>1156239</v>
      </c>
      <c r="AF53" s="55" t="b">
        <f t="shared" si="4"/>
        <v>0</v>
      </c>
    </row>
    <row r="54" spans="1:32">
      <c r="A54" s="13">
        <v>49</v>
      </c>
      <c r="B54">
        <v>3150</v>
      </c>
      <c r="C54" s="14">
        <v>7.3</v>
      </c>
      <c r="D54" s="23">
        <v>8.9</v>
      </c>
      <c r="E54" s="16">
        <v>1.9</v>
      </c>
      <c r="F54" s="17">
        <v>367.06</v>
      </c>
      <c r="G54" s="18">
        <v>39180</v>
      </c>
      <c r="H54" s="19">
        <v>34.799999999999997</v>
      </c>
      <c r="I54" s="20">
        <v>18</v>
      </c>
      <c r="K54" s="26">
        <f t="shared" si="5"/>
        <v>1156239</v>
      </c>
      <c r="X54" s="53"/>
      <c r="Y54" s="47"/>
      <c r="Z54" s="54">
        <f t="shared" si="1"/>
        <v>2625</v>
      </c>
      <c r="AA54" s="55" t="b">
        <f t="shared" si="3"/>
        <v>0</v>
      </c>
      <c r="AC54" s="53"/>
      <c r="AD54" s="62"/>
      <c r="AE54" s="61">
        <f t="shared" si="2"/>
        <v>1051391.25</v>
      </c>
      <c r="AF54" s="55" t="b">
        <f t="shared" si="4"/>
        <v>0</v>
      </c>
    </row>
    <row r="55" spans="1:32">
      <c r="A55" s="13">
        <v>50</v>
      </c>
      <c r="B55">
        <v>2625</v>
      </c>
      <c r="C55" s="14">
        <v>6.96</v>
      </c>
      <c r="D55" s="15">
        <v>9.1199999999999992</v>
      </c>
      <c r="E55" s="16">
        <v>1.98</v>
      </c>
      <c r="F55" s="17">
        <v>400.53</v>
      </c>
      <c r="G55" s="18">
        <v>56077</v>
      </c>
      <c r="H55" s="19">
        <v>38</v>
      </c>
      <c r="I55" s="20">
        <v>19</v>
      </c>
      <c r="K55" s="26">
        <f t="shared" si="5"/>
        <v>1051391.25</v>
      </c>
      <c r="X55" s="53"/>
      <c r="Y55" s="47"/>
      <c r="Z55" s="54">
        <f t="shared" si="1"/>
        <v>2741</v>
      </c>
      <c r="AA55" s="55" t="b">
        <f t="shared" si="3"/>
        <v>0</v>
      </c>
      <c r="AC55" s="53"/>
      <c r="AD55" s="62"/>
      <c r="AE55" s="61">
        <f t="shared" si="2"/>
        <v>1135760.76</v>
      </c>
      <c r="AF55" s="55" t="b">
        <f t="shared" si="4"/>
        <v>0</v>
      </c>
    </row>
    <row r="56" spans="1:32">
      <c r="A56" s="13">
        <v>51</v>
      </c>
      <c r="B56">
        <v>2741</v>
      </c>
      <c r="C56" s="14">
        <v>6.71</v>
      </c>
      <c r="D56" s="15">
        <v>9.4700000000000006</v>
      </c>
      <c r="E56" s="16">
        <v>2.41</v>
      </c>
      <c r="F56" s="17">
        <v>414.36</v>
      </c>
      <c r="G56" s="18">
        <v>77449</v>
      </c>
      <c r="H56" s="19">
        <v>37</v>
      </c>
      <c r="I56" s="20">
        <v>34</v>
      </c>
      <c r="K56" s="26">
        <f t="shared" si="5"/>
        <v>1135760.76</v>
      </c>
      <c r="M56" s="43" t="s">
        <v>42</v>
      </c>
      <c r="N56" s="44"/>
      <c r="O56" s="44"/>
      <c r="P56" s="44"/>
      <c r="Q56" s="44"/>
      <c r="R56" s="44"/>
      <c r="S56" s="44"/>
      <c r="T56" s="44"/>
      <c r="U56" s="44"/>
      <c r="V56" s="44"/>
      <c r="X56" s="53"/>
      <c r="Y56" s="47"/>
      <c r="Z56" s="54">
        <f t="shared" si="1"/>
        <v>2500</v>
      </c>
      <c r="AA56" s="55" t="b">
        <f t="shared" si="3"/>
        <v>0</v>
      </c>
      <c r="AC56" s="53"/>
      <c r="AD56" s="62"/>
      <c r="AE56" s="61">
        <f t="shared" si="2"/>
        <v>1202775</v>
      </c>
      <c r="AF56" s="55" t="b">
        <f t="shared" si="4"/>
        <v>0</v>
      </c>
    </row>
    <row r="57" spans="1:32">
      <c r="A57" s="13">
        <v>52</v>
      </c>
      <c r="B57">
        <v>2500</v>
      </c>
      <c r="C57" s="14">
        <v>6.82</v>
      </c>
      <c r="D57" s="15">
        <v>10.17</v>
      </c>
      <c r="E57" s="16">
        <v>2.17</v>
      </c>
      <c r="F57" s="17">
        <v>481.11</v>
      </c>
      <c r="G57" s="18">
        <v>56822</v>
      </c>
      <c r="H57" s="19">
        <v>34.700000000000003</v>
      </c>
      <c r="I57" s="20">
        <v>25</v>
      </c>
      <c r="K57" s="26">
        <f t="shared" si="5"/>
        <v>1202775</v>
      </c>
      <c r="M57" s="44"/>
      <c r="N57" s="44"/>
      <c r="O57" s="44"/>
      <c r="P57" s="44"/>
      <c r="Q57" s="44"/>
      <c r="R57" s="44"/>
      <c r="S57" s="44"/>
      <c r="T57" s="44"/>
      <c r="U57" s="44"/>
      <c r="V57" s="44"/>
      <c r="X57" s="53"/>
      <c r="Y57" s="47"/>
      <c r="Z57" s="54">
        <f t="shared" si="1"/>
        <v>2450</v>
      </c>
      <c r="AA57" s="55" t="b">
        <f t="shared" si="3"/>
        <v>0</v>
      </c>
      <c r="AC57" s="53"/>
      <c r="AD57" s="62"/>
      <c r="AE57" s="61">
        <f t="shared" si="2"/>
        <v>1318246.9999999998</v>
      </c>
      <c r="AF57" s="55" t="b">
        <f t="shared" si="4"/>
        <v>0</v>
      </c>
    </row>
    <row r="58" spans="1:32">
      <c r="A58" s="13">
        <v>53</v>
      </c>
      <c r="B58">
        <v>2450</v>
      </c>
      <c r="C58" s="14">
        <v>6.58</v>
      </c>
      <c r="D58" s="15">
        <v>10.66</v>
      </c>
      <c r="E58" s="16">
        <v>2.16</v>
      </c>
      <c r="F58" s="17">
        <v>538.05999999999995</v>
      </c>
      <c r="G58" s="18">
        <v>80470</v>
      </c>
      <c r="H58" s="19">
        <v>36.4</v>
      </c>
      <c r="I58" s="20">
        <v>30</v>
      </c>
      <c r="K58" s="26">
        <f t="shared" si="5"/>
        <v>1318246.9999999998</v>
      </c>
      <c r="M58" s="44"/>
      <c r="N58" s="44"/>
      <c r="O58" s="44"/>
      <c r="P58" s="44"/>
      <c r="Q58" s="44"/>
      <c r="R58" s="44"/>
      <c r="S58" s="44"/>
      <c r="T58" s="44"/>
      <c r="U58" s="44"/>
      <c r="V58" s="44"/>
      <c r="X58" s="53"/>
      <c r="Y58" s="47"/>
      <c r="Z58" s="54">
        <f t="shared" si="1"/>
        <v>2986</v>
      </c>
      <c r="AA58" s="55" t="b">
        <f t="shared" si="3"/>
        <v>0</v>
      </c>
      <c r="AC58" s="53"/>
      <c r="AD58" s="62"/>
      <c r="AE58" s="61">
        <f t="shared" si="2"/>
        <v>986813.28</v>
      </c>
      <c r="AF58" s="55" t="b">
        <f t="shared" si="4"/>
        <v>0</v>
      </c>
    </row>
    <row r="59" spans="1:32">
      <c r="A59" s="13">
        <v>54</v>
      </c>
      <c r="B59">
        <v>2986</v>
      </c>
      <c r="C59" s="14">
        <v>7.56</v>
      </c>
      <c r="D59" s="15">
        <v>10.97</v>
      </c>
      <c r="E59" s="16">
        <v>0.28999999999999998</v>
      </c>
      <c r="F59" s="17">
        <v>330.48</v>
      </c>
      <c r="G59" s="18">
        <v>55584</v>
      </c>
      <c r="H59" s="19">
        <v>36.799999999999997</v>
      </c>
      <c r="I59" s="20">
        <v>21</v>
      </c>
      <c r="K59" s="26">
        <f t="shared" si="5"/>
        <v>986813.28</v>
      </c>
      <c r="M59" s="44"/>
      <c r="N59" s="44"/>
      <c r="O59" s="44"/>
      <c r="P59" s="44"/>
      <c r="Q59" s="44"/>
      <c r="R59" s="44"/>
      <c r="S59" s="44"/>
      <c r="T59" s="44"/>
      <c r="U59" s="44"/>
      <c r="V59" s="44"/>
      <c r="X59" s="53"/>
      <c r="Y59" s="47"/>
      <c r="Z59" s="54">
        <f t="shared" si="1"/>
        <v>2967</v>
      </c>
      <c r="AA59" s="55" t="b">
        <f t="shared" si="3"/>
        <v>0</v>
      </c>
      <c r="AC59" s="53"/>
      <c r="AD59" s="62"/>
      <c r="AE59" s="61">
        <f t="shared" si="2"/>
        <v>741542.31</v>
      </c>
      <c r="AF59" s="55" t="b">
        <f t="shared" si="4"/>
        <v>0</v>
      </c>
    </row>
    <row r="60" spans="1:32">
      <c r="A60" s="13">
        <v>55</v>
      </c>
      <c r="B60">
        <v>2967</v>
      </c>
      <c r="C60" s="14">
        <v>6.98</v>
      </c>
      <c r="D60" s="15">
        <v>11.34</v>
      </c>
      <c r="E60" s="16">
        <v>1.85</v>
      </c>
      <c r="F60" s="17">
        <v>249.93</v>
      </c>
      <c r="G60" s="18">
        <v>78001</v>
      </c>
      <c r="H60" s="19">
        <v>32.200000000000003</v>
      </c>
      <c r="I60" s="20">
        <v>30</v>
      </c>
      <c r="K60" s="26">
        <f t="shared" si="5"/>
        <v>741542.31</v>
      </c>
      <c r="M60" s="44"/>
      <c r="N60" s="44"/>
      <c r="O60" s="44"/>
      <c r="P60" s="44"/>
      <c r="Q60" s="44"/>
      <c r="R60" s="44"/>
      <c r="S60" s="44"/>
      <c r="T60" s="44"/>
      <c r="U60" s="44"/>
      <c r="V60" s="44"/>
      <c r="X60" s="53"/>
      <c r="Y60" s="47"/>
      <c r="Z60" s="54">
        <f t="shared" si="1"/>
        <v>3000</v>
      </c>
      <c r="AA60" s="55" t="b">
        <f t="shared" si="3"/>
        <v>0</v>
      </c>
      <c r="AC60" s="53"/>
      <c r="AD60" s="62"/>
      <c r="AE60" s="61">
        <f t="shared" si="2"/>
        <v>875610</v>
      </c>
      <c r="AF60" s="55" t="b">
        <f t="shared" si="4"/>
        <v>0</v>
      </c>
    </row>
    <row r="61" spans="1:32">
      <c r="A61" s="13">
        <v>56</v>
      </c>
      <c r="B61">
        <v>3000</v>
      </c>
      <c r="C61" s="14">
        <v>7.28</v>
      </c>
      <c r="D61" s="22">
        <v>11.45</v>
      </c>
      <c r="E61" s="16">
        <v>1.88</v>
      </c>
      <c r="F61" s="17">
        <v>291.87</v>
      </c>
      <c r="G61" s="18">
        <v>75307</v>
      </c>
      <c r="H61" s="19">
        <v>34.799999999999997</v>
      </c>
      <c r="I61" s="20">
        <v>30</v>
      </c>
      <c r="K61" s="26">
        <f t="shared" si="5"/>
        <v>875610</v>
      </c>
      <c r="X61" s="53"/>
      <c r="Y61" s="47"/>
      <c r="Z61" s="54">
        <f t="shared" si="1"/>
        <v>2500</v>
      </c>
      <c r="AA61" s="55" t="b">
        <f t="shared" si="3"/>
        <v>0</v>
      </c>
      <c r="AC61" s="53"/>
      <c r="AD61" s="62"/>
      <c r="AE61" s="61">
        <f t="shared" si="2"/>
        <v>1293500</v>
      </c>
      <c r="AF61" s="55" t="b">
        <f t="shared" si="4"/>
        <v>0</v>
      </c>
    </row>
    <row r="62" spans="1:32">
      <c r="A62" s="13">
        <v>57</v>
      </c>
      <c r="B62">
        <v>2500</v>
      </c>
      <c r="C62" s="14">
        <v>6.76</v>
      </c>
      <c r="D62" s="23">
        <v>11.51</v>
      </c>
      <c r="E62" s="16">
        <v>2.19</v>
      </c>
      <c r="F62" s="17">
        <v>517.4</v>
      </c>
      <c r="G62" s="18">
        <v>76375</v>
      </c>
      <c r="H62" s="19">
        <v>36.700000000000003</v>
      </c>
      <c r="I62" s="20">
        <v>28</v>
      </c>
      <c r="K62" s="26">
        <f t="shared" si="5"/>
        <v>1293500</v>
      </c>
      <c r="X62" s="53"/>
      <c r="Y62" s="47"/>
      <c r="Z62" s="54">
        <f t="shared" si="1"/>
        <v>2600</v>
      </c>
      <c r="AA62" s="55" t="b">
        <f t="shared" si="3"/>
        <v>0</v>
      </c>
      <c r="AC62" s="53"/>
      <c r="AD62" s="62"/>
      <c r="AE62" s="61">
        <f t="shared" si="2"/>
        <v>1434108</v>
      </c>
      <c r="AF62" s="55" t="b">
        <f t="shared" si="4"/>
        <v>0</v>
      </c>
    </row>
    <row r="63" spans="1:32">
      <c r="A63" s="13">
        <v>58</v>
      </c>
      <c r="B63">
        <v>2600</v>
      </c>
      <c r="C63" s="14">
        <v>6.92</v>
      </c>
      <c r="D63" s="15">
        <v>11.73</v>
      </c>
      <c r="E63" s="16">
        <v>2.56</v>
      </c>
      <c r="F63" s="17">
        <v>551.58000000000004</v>
      </c>
      <c r="G63" s="18">
        <v>61857</v>
      </c>
      <c r="H63" s="19">
        <v>33.799999999999997</v>
      </c>
      <c r="I63" s="20">
        <v>31</v>
      </c>
      <c r="K63" s="26">
        <f t="shared" si="5"/>
        <v>1434108</v>
      </c>
      <c r="X63" s="53"/>
      <c r="Y63" s="47"/>
      <c r="Z63" s="54">
        <f t="shared" si="1"/>
        <v>2800</v>
      </c>
      <c r="AA63" s="55" t="b">
        <f t="shared" si="3"/>
        <v>0</v>
      </c>
      <c r="AC63" s="53"/>
      <c r="AD63" s="62"/>
      <c r="AE63" s="61">
        <f t="shared" si="2"/>
        <v>1083068</v>
      </c>
      <c r="AF63" s="55" t="b">
        <f t="shared" si="4"/>
        <v>0</v>
      </c>
    </row>
    <row r="64" spans="1:32">
      <c r="A64" s="13">
        <v>59</v>
      </c>
      <c r="B64">
        <v>2800</v>
      </c>
      <c r="C64" s="14">
        <v>6.73</v>
      </c>
      <c r="D64" s="15">
        <v>11.83</v>
      </c>
      <c r="E64" s="16">
        <v>2.16</v>
      </c>
      <c r="F64" s="17">
        <v>386.81</v>
      </c>
      <c r="G64" s="18">
        <v>61312</v>
      </c>
      <c r="H64" s="19">
        <v>34.200000000000003</v>
      </c>
      <c r="I64" s="20">
        <v>16</v>
      </c>
      <c r="K64" s="26">
        <f t="shared" si="5"/>
        <v>1083068</v>
      </c>
      <c r="X64" s="53"/>
      <c r="Y64" s="47"/>
      <c r="Z64" s="54">
        <f t="shared" si="1"/>
        <v>2986</v>
      </c>
      <c r="AA64" s="55" t="b">
        <f t="shared" si="3"/>
        <v>0</v>
      </c>
      <c r="AC64" s="53"/>
      <c r="AD64" s="62"/>
      <c r="AE64" s="61">
        <f t="shared" si="2"/>
        <v>1276515</v>
      </c>
      <c r="AF64" s="55" t="b">
        <f t="shared" si="4"/>
        <v>0</v>
      </c>
    </row>
    <row r="65" spans="1:32">
      <c r="A65" s="13">
        <v>60</v>
      </c>
      <c r="B65">
        <v>2986</v>
      </c>
      <c r="C65" s="14">
        <v>6.91</v>
      </c>
      <c r="D65" s="15">
        <v>11.95</v>
      </c>
      <c r="E65" s="16">
        <v>2.1</v>
      </c>
      <c r="F65" s="17">
        <v>427.5</v>
      </c>
      <c r="G65" s="18">
        <v>72040</v>
      </c>
      <c r="H65" s="19">
        <v>39</v>
      </c>
      <c r="I65" s="20">
        <v>31</v>
      </c>
      <c r="K65" s="26">
        <f t="shared" si="5"/>
        <v>1276515</v>
      </c>
      <c r="X65" s="53"/>
      <c r="Y65" s="47"/>
      <c r="Z65" s="54">
        <f t="shared" si="1"/>
        <v>2223</v>
      </c>
      <c r="AA65" s="55" t="b">
        <f t="shared" si="3"/>
        <v>0</v>
      </c>
      <c r="AC65" s="53"/>
      <c r="AD65" s="62"/>
      <c r="AE65" s="61">
        <f t="shared" si="2"/>
        <v>1009108.62</v>
      </c>
      <c r="AF65" s="55" t="b">
        <f t="shared" si="4"/>
        <v>0</v>
      </c>
    </row>
    <row r="66" spans="1:32">
      <c r="A66" s="13">
        <v>61</v>
      </c>
      <c r="B66">
        <v>2223</v>
      </c>
      <c r="C66" s="14">
        <v>6.77</v>
      </c>
      <c r="D66" s="15">
        <v>12.47</v>
      </c>
      <c r="E66" s="16">
        <v>1.98</v>
      </c>
      <c r="F66" s="17">
        <v>453.94</v>
      </c>
      <c r="G66" s="18">
        <v>92414</v>
      </c>
      <c r="H66" s="19">
        <v>34.9</v>
      </c>
      <c r="I66" s="20">
        <v>40</v>
      </c>
      <c r="K66" s="26">
        <f t="shared" si="5"/>
        <v>1009108.62</v>
      </c>
      <c r="X66" s="53"/>
      <c r="Y66" s="47"/>
      <c r="Z66" s="54">
        <f t="shared" si="1"/>
        <v>2300</v>
      </c>
      <c r="AA66" s="55" t="b">
        <f t="shared" si="3"/>
        <v>0</v>
      </c>
      <c r="AC66" s="53"/>
      <c r="AD66" s="62"/>
      <c r="AE66" s="61">
        <f t="shared" si="2"/>
        <v>1178658</v>
      </c>
      <c r="AF66" s="55" t="b">
        <f t="shared" si="4"/>
        <v>0</v>
      </c>
    </row>
    <row r="67" spans="1:32">
      <c r="A67" s="13">
        <v>62</v>
      </c>
      <c r="B67">
        <v>2300</v>
      </c>
      <c r="C67" s="14">
        <v>7.33</v>
      </c>
      <c r="D67" s="15">
        <v>12.8</v>
      </c>
      <c r="E67" s="16">
        <v>0.87</v>
      </c>
      <c r="F67" s="17">
        <v>512.46</v>
      </c>
      <c r="G67" s="18">
        <v>92602</v>
      </c>
      <c r="H67" s="19">
        <v>39.299999999999997</v>
      </c>
      <c r="I67" s="20">
        <v>33</v>
      </c>
      <c r="K67" s="26">
        <f t="shared" si="5"/>
        <v>1178658</v>
      </c>
      <c r="X67" s="53"/>
      <c r="Y67" s="47"/>
      <c r="Z67" s="54">
        <f t="shared" si="1"/>
        <v>3799</v>
      </c>
      <c r="AA67" s="57" t="b">
        <f t="shared" si="3"/>
        <v>1</v>
      </c>
      <c r="AC67" s="53"/>
      <c r="AD67" s="62"/>
      <c r="AE67" s="61">
        <f t="shared" si="2"/>
        <v>1311680.73</v>
      </c>
      <c r="AF67" s="55" t="b">
        <f t="shared" si="4"/>
        <v>0</v>
      </c>
    </row>
    <row r="68" spans="1:32">
      <c r="A68" s="13">
        <v>63</v>
      </c>
      <c r="B68">
        <v>3799</v>
      </c>
      <c r="C68" s="14">
        <v>7.87</v>
      </c>
      <c r="D68" s="15">
        <v>13.78</v>
      </c>
      <c r="E68" s="16">
        <v>1.07</v>
      </c>
      <c r="F68" s="17">
        <v>345.27</v>
      </c>
      <c r="G68" s="18">
        <v>59599</v>
      </c>
      <c r="H68" s="19">
        <v>35.6</v>
      </c>
      <c r="I68" s="20">
        <v>28</v>
      </c>
      <c r="K68" s="26">
        <f t="shared" si="5"/>
        <v>1311680.73</v>
      </c>
      <c r="X68" s="53"/>
      <c r="Y68" s="47"/>
      <c r="Z68" s="54">
        <f t="shared" si="1"/>
        <v>2700</v>
      </c>
      <c r="AA68" s="55" t="b">
        <f t="shared" si="3"/>
        <v>0</v>
      </c>
      <c r="AC68" s="53"/>
      <c r="AD68" s="62"/>
      <c r="AE68" s="61">
        <f t="shared" si="2"/>
        <v>631908</v>
      </c>
      <c r="AF68" s="55" t="b">
        <f>OR(K69&gt;1755951,K69&lt;350393.5)</f>
        <v>0</v>
      </c>
    </row>
    <row r="69" spans="1:32">
      <c r="A69" s="13">
        <v>64</v>
      </c>
      <c r="B69">
        <v>2700</v>
      </c>
      <c r="C69" s="14">
        <v>6.95</v>
      </c>
      <c r="D69" s="22">
        <v>14.09</v>
      </c>
      <c r="E69" s="16">
        <v>3.38</v>
      </c>
      <c r="F69" s="17">
        <v>234.04</v>
      </c>
      <c r="G69" s="18">
        <v>72453</v>
      </c>
      <c r="H69" s="19">
        <v>36</v>
      </c>
      <c r="I69" s="20">
        <v>23</v>
      </c>
      <c r="K69" s="26">
        <f t="shared" si="5"/>
        <v>631908</v>
      </c>
      <c r="X69" s="53"/>
      <c r="Y69" s="47"/>
      <c r="Z69" s="54">
        <f t="shared" ref="Z69:Z78" si="12">B70</f>
        <v>2650</v>
      </c>
      <c r="AA69" s="55" t="b">
        <f t="shared" si="3"/>
        <v>0</v>
      </c>
      <c r="AC69" s="53"/>
      <c r="AD69" s="62"/>
      <c r="AE69" s="61">
        <f t="shared" ref="AE69:AE78" si="13">K70</f>
        <v>923074.5</v>
      </c>
      <c r="AF69" s="55" t="b">
        <f t="shared" si="4"/>
        <v>0</v>
      </c>
    </row>
    <row r="70" spans="1:32">
      <c r="A70" s="13">
        <v>65</v>
      </c>
      <c r="B70">
        <v>2650</v>
      </c>
      <c r="C70" s="14">
        <v>7.33</v>
      </c>
      <c r="D70" s="15">
        <v>14.23</v>
      </c>
      <c r="E70" s="16">
        <v>1.17</v>
      </c>
      <c r="F70" s="17">
        <v>348.33</v>
      </c>
      <c r="G70" s="18">
        <v>67925</v>
      </c>
      <c r="H70" s="19">
        <v>41.1</v>
      </c>
      <c r="I70" s="20">
        <v>16</v>
      </c>
      <c r="K70" s="26">
        <f t="shared" si="5"/>
        <v>923074.5</v>
      </c>
      <c r="X70" s="53"/>
      <c r="Y70" s="47"/>
      <c r="Z70" s="54">
        <f t="shared" si="12"/>
        <v>2500</v>
      </c>
      <c r="AA70" s="55" t="b">
        <f t="shared" ref="AA70:AA78" si="14">OR(B71&gt;3238.125,B71&lt;1897.125)</f>
        <v>0</v>
      </c>
      <c r="AC70" s="53"/>
      <c r="AD70" s="62"/>
      <c r="AE70" s="61">
        <f t="shared" si="13"/>
        <v>871175.00000000012</v>
      </c>
      <c r="AF70" s="55" t="b">
        <f t="shared" ref="AF70:AF78" si="15">OR(K71&gt;1755951,K71&lt;350393.5)</f>
        <v>0</v>
      </c>
    </row>
    <row r="71" spans="1:32">
      <c r="A71" s="13">
        <v>66</v>
      </c>
      <c r="B71">
        <v>2500</v>
      </c>
      <c r="C71" s="14">
        <v>6.95</v>
      </c>
      <c r="D71" s="23">
        <v>14.6</v>
      </c>
      <c r="E71" s="16">
        <v>2.14</v>
      </c>
      <c r="F71" s="17">
        <v>348.47</v>
      </c>
      <c r="G71" s="18">
        <v>42631</v>
      </c>
      <c r="H71" s="19">
        <v>24.7</v>
      </c>
      <c r="I71" s="20">
        <v>25</v>
      </c>
      <c r="K71" s="26">
        <f t="shared" ref="K71:K79" si="16">B71*F71</f>
        <v>871175.00000000012</v>
      </c>
      <c r="X71" s="53"/>
      <c r="Y71" s="47"/>
      <c r="Z71" s="54">
        <f t="shared" si="12"/>
        <v>2994</v>
      </c>
      <c r="AA71" s="55" t="b">
        <f t="shared" si="14"/>
        <v>0</v>
      </c>
      <c r="AC71" s="53"/>
      <c r="AD71" s="62"/>
      <c r="AE71" s="61">
        <f t="shared" si="13"/>
        <v>883080.29999999993</v>
      </c>
      <c r="AF71" s="55" t="b">
        <f t="shared" si="15"/>
        <v>0</v>
      </c>
    </row>
    <row r="72" spans="1:32">
      <c r="A72" s="13">
        <v>67</v>
      </c>
      <c r="B72">
        <v>2994</v>
      </c>
      <c r="C72" s="14">
        <v>7.21</v>
      </c>
      <c r="D72" s="15">
        <v>14.88</v>
      </c>
      <c r="E72" s="16">
        <v>0.93</v>
      </c>
      <c r="F72" s="17">
        <v>294.95</v>
      </c>
      <c r="G72" s="18">
        <v>75652</v>
      </c>
      <c r="H72" s="19">
        <v>40.5</v>
      </c>
      <c r="I72" s="20">
        <v>25</v>
      </c>
      <c r="K72" s="26">
        <f t="shared" si="16"/>
        <v>883080.29999999993</v>
      </c>
      <c r="X72" s="53"/>
      <c r="Y72" s="47"/>
      <c r="Z72" s="54">
        <f t="shared" si="12"/>
        <v>2718</v>
      </c>
      <c r="AA72" s="55" t="b">
        <f t="shared" si="14"/>
        <v>0</v>
      </c>
      <c r="AC72" s="53"/>
      <c r="AD72" s="62"/>
      <c r="AE72" s="61">
        <f t="shared" si="13"/>
        <v>981578.52</v>
      </c>
      <c r="AF72" s="55" t="b">
        <f t="shared" si="15"/>
        <v>0</v>
      </c>
    </row>
    <row r="73" spans="1:32">
      <c r="A73" s="13">
        <v>68</v>
      </c>
      <c r="B73">
        <v>2718</v>
      </c>
      <c r="C73" s="14">
        <v>7.25</v>
      </c>
      <c r="D73" s="15">
        <v>15.42</v>
      </c>
      <c r="E73" s="16">
        <v>2.2200000000000002</v>
      </c>
      <c r="F73" s="17">
        <v>361.14</v>
      </c>
      <c r="G73" s="18">
        <v>39650</v>
      </c>
      <c r="H73" s="19">
        <v>32.9</v>
      </c>
      <c r="I73" s="20">
        <v>18</v>
      </c>
      <c r="K73" s="26">
        <f t="shared" si="16"/>
        <v>981578.52</v>
      </c>
      <c r="X73" s="53"/>
      <c r="Y73" s="47"/>
      <c r="Z73" s="54">
        <f t="shared" si="12"/>
        <v>3700</v>
      </c>
      <c r="AA73" s="57" t="b">
        <f t="shared" si="14"/>
        <v>1</v>
      </c>
      <c r="AC73" s="53"/>
      <c r="AD73" s="62"/>
      <c r="AE73" s="61">
        <f t="shared" si="13"/>
        <v>1730527</v>
      </c>
      <c r="AF73" s="55" t="b">
        <f t="shared" si="15"/>
        <v>0</v>
      </c>
    </row>
    <row r="74" spans="1:32">
      <c r="A74" s="13">
        <v>69</v>
      </c>
      <c r="B74">
        <v>3700</v>
      </c>
      <c r="C74" s="14">
        <v>7.65</v>
      </c>
      <c r="D74" s="15">
        <v>16.18</v>
      </c>
      <c r="E74" s="16">
        <v>1.68</v>
      </c>
      <c r="F74" s="17">
        <v>467.71</v>
      </c>
      <c r="G74" s="18">
        <v>48033</v>
      </c>
      <c r="H74" s="19">
        <v>30.3</v>
      </c>
      <c r="I74" s="20">
        <v>15</v>
      </c>
      <c r="K74" s="26">
        <f t="shared" si="16"/>
        <v>1730527</v>
      </c>
      <c r="X74" s="53"/>
      <c r="Y74" s="47"/>
      <c r="Z74" s="54">
        <f t="shared" si="12"/>
        <v>2000</v>
      </c>
      <c r="AA74" s="55" t="b">
        <f t="shared" si="14"/>
        <v>0</v>
      </c>
      <c r="AC74" s="53"/>
      <c r="AD74" s="62"/>
      <c r="AE74" s="61">
        <f t="shared" si="13"/>
        <v>807560</v>
      </c>
      <c r="AF74" s="55" t="b">
        <f t="shared" si="15"/>
        <v>0</v>
      </c>
    </row>
    <row r="75" spans="1:32">
      <c r="A75" s="13">
        <v>70</v>
      </c>
      <c r="B75">
        <v>2000</v>
      </c>
      <c r="C75" s="14">
        <v>6.93</v>
      </c>
      <c r="D75" s="15">
        <v>17.23</v>
      </c>
      <c r="E75" s="16">
        <v>2.41</v>
      </c>
      <c r="F75" s="17">
        <v>403.78</v>
      </c>
      <c r="G75" s="18">
        <v>67403</v>
      </c>
      <c r="H75" s="19">
        <v>36.200000000000003</v>
      </c>
      <c r="I75" s="20">
        <v>19</v>
      </c>
      <c r="K75" s="26">
        <f t="shared" si="16"/>
        <v>807560</v>
      </c>
      <c r="X75" s="53"/>
      <c r="Y75" s="47"/>
      <c r="Z75" s="54">
        <f t="shared" si="12"/>
        <v>2400</v>
      </c>
      <c r="AA75" s="55" t="b">
        <f t="shared" si="14"/>
        <v>0</v>
      </c>
      <c r="AC75" s="53"/>
      <c r="AD75" s="62"/>
      <c r="AE75" s="61">
        <f t="shared" si="13"/>
        <v>589776</v>
      </c>
      <c r="AF75" s="55" t="b">
        <f t="shared" si="15"/>
        <v>0</v>
      </c>
    </row>
    <row r="76" spans="1:32">
      <c r="A76" s="13">
        <v>71</v>
      </c>
      <c r="B76">
        <v>2400</v>
      </c>
      <c r="C76" s="14">
        <v>6.79</v>
      </c>
      <c r="D76" s="15">
        <v>18.43</v>
      </c>
      <c r="E76" s="16">
        <v>2.81</v>
      </c>
      <c r="F76" s="17">
        <v>245.74</v>
      </c>
      <c r="G76" s="18">
        <v>80597</v>
      </c>
      <c r="H76" s="19">
        <v>32.4</v>
      </c>
      <c r="I76" s="20">
        <v>27</v>
      </c>
      <c r="K76" s="26">
        <f t="shared" si="16"/>
        <v>589776</v>
      </c>
      <c r="X76" s="53"/>
      <c r="Y76" s="47"/>
      <c r="Z76" s="54">
        <f t="shared" si="12"/>
        <v>2450</v>
      </c>
      <c r="AA76" s="55" t="b">
        <f t="shared" si="14"/>
        <v>0</v>
      </c>
      <c r="AC76" s="53"/>
      <c r="AD76" s="62"/>
      <c r="AE76" s="61">
        <f t="shared" si="13"/>
        <v>832853</v>
      </c>
      <c r="AF76" s="55" t="b">
        <f t="shared" si="15"/>
        <v>0</v>
      </c>
    </row>
    <row r="77" spans="1:32">
      <c r="A77" s="13">
        <v>72</v>
      </c>
      <c r="B77">
        <v>2450</v>
      </c>
      <c r="C77" s="14">
        <v>7.37</v>
      </c>
      <c r="D77" s="15">
        <v>20.76</v>
      </c>
      <c r="E77" s="16">
        <v>1.0900000000000001</v>
      </c>
      <c r="F77" s="17">
        <v>339.94</v>
      </c>
      <c r="G77" s="18">
        <v>60928</v>
      </c>
      <c r="H77" s="19">
        <v>43.5</v>
      </c>
      <c r="I77" s="20">
        <v>21</v>
      </c>
      <c r="K77" s="26">
        <f t="shared" si="16"/>
        <v>832853</v>
      </c>
      <c r="X77" s="53"/>
      <c r="Y77" s="47"/>
      <c r="Z77" s="54">
        <f t="shared" si="12"/>
        <v>2575</v>
      </c>
      <c r="AA77" s="55" t="b">
        <f t="shared" si="14"/>
        <v>0</v>
      </c>
      <c r="AC77" s="53"/>
      <c r="AD77" s="62"/>
      <c r="AE77" s="61">
        <f t="shared" si="13"/>
        <v>1032111.5</v>
      </c>
      <c r="AF77" s="55" t="b">
        <f t="shared" si="15"/>
        <v>0</v>
      </c>
    </row>
    <row r="78" spans="1:32">
      <c r="A78" s="13">
        <v>73</v>
      </c>
      <c r="B78">
        <v>2575</v>
      </c>
      <c r="C78" s="14">
        <v>6.76</v>
      </c>
      <c r="D78" s="15">
        <v>25.54</v>
      </c>
      <c r="E78" s="16">
        <v>0.64</v>
      </c>
      <c r="F78" s="17">
        <v>400.82</v>
      </c>
      <c r="G78" s="18">
        <v>73762</v>
      </c>
      <c r="H78" s="19">
        <v>41.6</v>
      </c>
      <c r="I78" s="20">
        <v>29</v>
      </c>
      <c r="K78" s="26">
        <f t="shared" si="16"/>
        <v>1032111.5</v>
      </c>
      <c r="X78" s="53"/>
      <c r="Y78" s="47"/>
      <c r="Z78" s="54">
        <f t="shared" si="12"/>
        <v>2400</v>
      </c>
      <c r="AA78" s="55" t="b">
        <f t="shared" si="14"/>
        <v>0</v>
      </c>
      <c r="AC78" s="53"/>
      <c r="AD78" s="62"/>
      <c r="AE78" s="61">
        <f t="shared" si="13"/>
        <v>783696</v>
      </c>
      <c r="AF78" s="55" t="b">
        <f t="shared" si="15"/>
        <v>0</v>
      </c>
    </row>
    <row r="79" spans="1:32">
      <c r="A79" s="13">
        <v>74</v>
      </c>
      <c r="B79">
        <v>2400</v>
      </c>
      <c r="C79" s="14">
        <v>7.97</v>
      </c>
      <c r="D79" s="15">
        <v>28.81</v>
      </c>
      <c r="E79" s="16">
        <v>1.77</v>
      </c>
      <c r="F79" s="17">
        <v>326.54000000000002</v>
      </c>
      <c r="G79" s="18">
        <v>64225</v>
      </c>
      <c r="H79" s="19">
        <v>31.4</v>
      </c>
      <c r="I79" s="20">
        <v>15</v>
      </c>
      <c r="K79" s="26">
        <f t="shared" si="16"/>
        <v>783696</v>
      </c>
      <c r="X79" s="58"/>
      <c r="Y79" s="48"/>
      <c r="Z79" s="59"/>
      <c r="AA79" s="60"/>
      <c r="AC79" s="58"/>
      <c r="AD79" s="63"/>
      <c r="AE79" s="64"/>
      <c r="AF79" s="65"/>
    </row>
    <row r="81" spans="13:23" ht="18" customHeight="1">
      <c r="M81" s="41" t="s">
        <v>43</v>
      </c>
      <c r="N81" s="42"/>
      <c r="O81" s="42"/>
      <c r="P81" s="42"/>
      <c r="Q81" s="42"/>
      <c r="R81" s="42"/>
      <c r="S81" s="42"/>
      <c r="T81" s="42"/>
      <c r="U81" s="42"/>
      <c r="V81" s="42"/>
      <c r="W81" s="39"/>
    </row>
    <row r="82" spans="13:23" ht="13" customHeight="1">
      <c r="M82" s="42"/>
      <c r="N82" s="42"/>
      <c r="O82" s="42"/>
      <c r="P82" s="42"/>
      <c r="Q82" s="42"/>
      <c r="R82" s="42"/>
      <c r="S82" s="42"/>
      <c r="T82" s="42"/>
      <c r="U82" s="42"/>
      <c r="V82" s="42"/>
      <c r="W82" s="40"/>
    </row>
    <row r="83" spans="13:23" ht="13" customHeight="1">
      <c r="M83" s="42"/>
      <c r="N83" s="42"/>
      <c r="O83" s="42"/>
      <c r="P83" s="42"/>
      <c r="Q83" s="42"/>
      <c r="R83" s="42"/>
      <c r="S83" s="42"/>
      <c r="T83" s="42"/>
      <c r="U83" s="42"/>
      <c r="V83" s="42"/>
      <c r="W83" s="40"/>
    </row>
    <row r="84" spans="13:23" ht="13" customHeight="1">
      <c r="M84" s="42"/>
      <c r="N84" s="42"/>
      <c r="O84" s="42"/>
      <c r="P84" s="42"/>
      <c r="Q84" s="42"/>
      <c r="R84" s="42"/>
      <c r="S84" s="42"/>
      <c r="T84" s="42"/>
      <c r="U84" s="42"/>
      <c r="V84" s="42"/>
      <c r="W84" s="40"/>
    </row>
  </sheetData>
  <mergeCells count="6">
    <mergeCell ref="X3:AA3"/>
    <mergeCell ref="AC3:AF3"/>
    <mergeCell ref="M3:V3"/>
    <mergeCell ref="M56:V60"/>
    <mergeCell ref="M81:V84"/>
    <mergeCell ref="W81:W84"/>
  </mergeCells>
  <phoneticPr fontId="4" type="noConversion"/>
  <printOptions gridLines="1"/>
  <pageMargins left="0.75" right="0.75" top="1" bottom="1" header="0.5" footer="0.5"/>
  <pageSetup orientation="landscape" horizontalDpi="0" verticalDpi="0" r:id="rId1"/>
  <headerFooter alignWithMargins="0">
    <oddFooter>&amp;LNoodles Database - Page &amp;P of &amp;N&amp;CPrinted &amp;D&amp;RDoane/Seward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98F2D86927094FB725CCED44C41431" ma:contentTypeVersion="14" ma:contentTypeDescription="Create a new document." ma:contentTypeScope="" ma:versionID="9f734e04b54d1df1567c6874c3e5a03a">
  <xsd:schema xmlns:xsd="http://www.w3.org/2001/XMLSchema" xmlns:xs="http://www.w3.org/2001/XMLSchema" xmlns:p="http://schemas.microsoft.com/office/2006/metadata/properties" xmlns:ns2="c3da832f-3ecf-443d-91e7-99457f1877f8" xmlns:ns3="b06b1bca-4aad-41ab-bd2f-6e8d6f0c1215" targetNamespace="http://schemas.microsoft.com/office/2006/metadata/properties" ma:root="true" ma:fieldsID="7831d41ccdf721a0362f5e711957938a" ns2:_="" ns3:_="">
    <xsd:import namespace="c3da832f-3ecf-443d-91e7-99457f1877f8"/>
    <xsd:import namespace="b06b1bca-4aad-41ab-bd2f-6e8d6f0c12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Comments" minOccurs="0"/>
                <xsd:element ref="ns2:MediaServiceAutoTags" minOccurs="0"/>
                <xsd:element ref="ns2:MediaServiceOCR" minOccurs="0"/>
                <xsd:element ref="ns2:MediaServiceEventHashCode" minOccurs="0"/>
                <xsd:element ref="ns2:MediaServiceGenerationTime" minOccurs="0"/>
                <xsd:element ref="ns2:_Flow_SignoffStatu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a832f-3ecf-443d-91e7-99457f1877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Comments" ma:index="13" nillable="true" ma:displayName="Comments" ma:description="5/3 Please map objectives, add notes, and provide suggested times" ma:internalName="Comments">
      <xsd:simpleType>
        <xsd:restriction base="dms:Note">
          <xsd:maxLength value="255"/>
        </xsd:restriction>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_x0024_Resources_x003a_core_x002c_Signoff_Status_x003b_">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6b1bca-4aad-41ab-bd2f-6e8d6f0c12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da832f-3ecf-443d-91e7-99457f1877f8" xsi:nil="true"/>
    <Comments xmlns="c3da832f-3ecf-443d-91e7-99457f1877f8" xsi:nil="true"/>
  </documentManagement>
</p:properties>
</file>

<file path=customXml/itemProps1.xml><?xml version="1.0" encoding="utf-8"?>
<ds:datastoreItem xmlns:ds="http://schemas.openxmlformats.org/officeDocument/2006/customXml" ds:itemID="{7FE2ED77-9FBB-401A-B3DA-448264379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a832f-3ecf-443d-91e7-99457f1877f8"/>
    <ds:schemaRef ds:uri="b06b1bca-4aad-41ab-bd2f-6e8d6f0c1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D207-11BC-4003-AD22-BDEB699F2594}">
  <ds:schemaRefs>
    <ds:schemaRef ds:uri="http://schemas.microsoft.com/sharepoint/v3/contenttype/forms"/>
  </ds:schemaRefs>
</ds:datastoreItem>
</file>

<file path=customXml/itemProps3.xml><?xml version="1.0" encoding="utf-8"?>
<ds:datastoreItem xmlns:ds="http://schemas.openxmlformats.org/officeDocument/2006/customXml" ds:itemID="{3AB659F8-2109-48D8-BDF1-C2637C9DD4E5}">
  <ds:schemaRefs>
    <ds:schemaRef ds:uri="http://schemas.microsoft.com/office/2006/metadata/properties"/>
    <ds:schemaRef ds:uri="http://schemas.microsoft.com/office/infopath/2007/PartnerControls"/>
    <ds:schemaRef ds:uri="c3da832f-3ecf-443d-91e7-99457f1877f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ChartDataSheet_</vt:lpstr>
      <vt:lpstr>Data</vt:lpstr>
      <vt:lpstr>Data!Print_Titles</vt:lpstr>
    </vt:vector>
  </TitlesOfParts>
  <Manager/>
  <Company>The McGraw-Hill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Noodles &amp; Co. Data (74 restaurants,45 variables)</dc:title>
  <dc:subject>Databases - ASBE 2/e</dc:subject>
  <dc:creator>David P. Doane</dc:creator>
  <cp:keywords/>
  <dc:description>Copyright (c) 2008 by McGraw-Hill.  This material is intended solely for educational use by licensed users of LearningStats. It may not be copied or resold for profit.</dc:description>
  <cp:lastModifiedBy>Microsoft Office User</cp:lastModifiedBy>
  <cp:revision/>
  <dcterms:created xsi:type="dcterms:W3CDTF">2007-03-19T12:20:58Z</dcterms:created>
  <dcterms:modified xsi:type="dcterms:W3CDTF">2021-06-29T22:52:42Z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0x0101007398F2D86927094FB725CCED44C41431</vt:lpwstr>
  </property>
</Properties>
</file>