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ybdosoo\Desktop\FINA6204\"/>
    </mc:Choice>
  </mc:AlternateContent>
  <bookViews>
    <workbookView xWindow="0" yWindow="0" windowWidth="14380" windowHeight="5090"/>
  </bookViews>
  <sheets>
    <sheet name="problem 1" sheetId="1" r:id="rId1"/>
    <sheet name="problem 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H31" i="1" l="1"/>
  <c r="H6" i="1"/>
  <c r="G31" i="1"/>
  <c r="G6" i="1"/>
  <c r="F6" i="1"/>
  <c r="L10" i="1"/>
  <c r="L9" i="1"/>
  <c r="L8" i="1"/>
  <c r="E31" i="1"/>
  <c r="E6" i="1"/>
  <c r="N23" i="1"/>
  <c r="M23" i="1"/>
  <c r="N19" i="1"/>
  <c r="N2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M8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F7" i="1" l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8" i="1" l="1"/>
  <c r="F28" i="1"/>
</calcChain>
</file>

<file path=xl/sharedStrings.xml><?xml version="1.0" encoding="utf-8"?>
<sst xmlns="http://schemas.openxmlformats.org/spreadsheetml/2006/main" count="61" uniqueCount="52">
  <si>
    <t>Rate of Return</t>
  </si>
  <si>
    <t>Week</t>
  </si>
  <si>
    <t>Market</t>
  </si>
  <si>
    <t>Firm</t>
  </si>
  <si>
    <t>Risk-Free</t>
  </si>
  <si>
    <t>Sales</t>
  </si>
  <si>
    <t>Month</t>
  </si>
  <si>
    <t>Price</t>
  </si>
  <si>
    <t>Advertising</t>
  </si>
  <si>
    <t>Interest Rate</t>
  </si>
  <si>
    <t>Y</t>
  </si>
  <si>
    <t>Slope</t>
  </si>
  <si>
    <t>X</t>
  </si>
  <si>
    <t>Intercept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</si>
  <si>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</si>
  <si>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</si>
  <si>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</si>
  <si>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</si>
  <si>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</si>
  <si>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</si>
  <si>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</si>
  <si>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</si>
  <si>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</si>
  <si>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</si>
  <si>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</si>
  <si>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</si>
  <si>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</si>
  <si>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</si>
  <si>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</si>
  <si>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</si>
  <si>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</si>
  <si>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</si>
  <si>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</si>
  <si>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</si>
  <si>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</si>
  <si>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99.0%</t>
  </si>
  <si>
    <t>Upper 99.0%</t>
  </si>
  <si>
    <t>Predicted Y</t>
  </si>
  <si>
    <t>Residuals</t>
  </si>
  <si>
    <t xml:space="preserve">CAPM: </t>
  </si>
  <si>
    <t>Y = a + b*X</t>
  </si>
  <si>
    <t>R = rf + beta * (Rm -rf)</t>
  </si>
  <si>
    <t xml:space="preserve">R-rf = alpha + beta*(Rm-rf) </t>
  </si>
  <si>
    <t>Excess Rate of Retrun</t>
  </si>
  <si>
    <t>=n-k-1</t>
  </si>
  <si>
    <t>&lt;1%</t>
  </si>
  <si>
    <t>T-critical</t>
  </si>
  <si>
    <t>H0:alpha=0</t>
  </si>
  <si>
    <t>H0:beta=0</t>
  </si>
  <si>
    <t>Fail to reject H0 at 5% and 10%</t>
  </si>
  <si>
    <t>Reject</t>
  </si>
  <si>
    <t>1c. To estimate the expected rate of return to the firm’s shareholders for the coming year: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</si>
</sst>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0.00000E+00"/>
  </numFmts>
  <fonts count="6" x14ac:knownFonts="1">
    <font>
      <sz val="10"/>
      <name val="Arial"/>
    </font>
    <font>
      <sz val="12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2" fontId="0" fillId="0" borderId="0" xfId="0" applyNumberFormat="1"/>
    <xf numFmtId="2" fontId="0" fillId="0" borderId="0" xfId="0" applyNumberFormat="1" applyBorder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3" fillId="0" borderId="0" xfId="0" applyFont="1"/>
    <xf numFmtId="0" fontId="0" fillId="0" borderId="0" xfId="0" applyFill="1" applyBorder="1" applyAlignment="1"/>
    <xf numFmtId="0" fontId="0" fillId="0" borderId="4" xfId="0" applyFill="1" applyBorder="1" applyAlignment="1"/>
    <xf numFmtId="0" fontId="4" fillId="0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Continuous"/>
    </xf>
    <xf numFmtId="0" fontId="3" fillId="3" borderId="0" xfId="0" applyFont="1" applyFill="1"/>
    <xf numFmtId="0" fontId="0" fillId="2" borderId="0" xfId="0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2" fontId="1" fillId="0" borderId="6" xfId="0" applyNumberFormat="1" applyFont="1" applyBorder="1" applyAlignment="1">
      <alignment horizontal="center" vertical="top" wrapText="1"/>
    </xf>
    <xf numFmtId="2" fontId="1" fillId="0" borderId="7" xfId="0" applyNumberFormat="1" applyFont="1" applyBorder="1" applyAlignment="1">
      <alignment horizontal="center" vertical="top" wrapText="1"/>
    </xf>
    <xf numFmtId="0" fontId="5" fillId="4" borderId="8" xfId="0" applyFont="1" applyFill="1" applyBorder="1" applyAlignment="1">
      <alignment horizontal="center" vertical="top" wrapText="1"/>
    </xf>
    <xf numFmtId="0" fontId="5" fillId="4" borderId="9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5" fillId="4" borderId="10" xfId="0" applyFont="1" applyFill="1" applyBorder="1" applyAlignment="1">
      <alignment horizontal="center"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2" fontId="1" fillId="0" borderId="15" xfId="0" applyNumberFormat="1" applyFont="1" applyBorder="1" applyAlignment="1">
      <alignment horizontal="center" vertical="top" wrapText="1"/>
    </xf>
    <xf numFmtId="2" fontId="1" fillId="0" borderId="16" xfId="0" applyNumberFormat="1" applyFont="1" applyBorder="1" applyAlignment="1">
      <alignment horizontal="center" vertical="top" wrapText="1"/>
    </xf>
    <xf numFmtId="2" fontId="1" fillId="0" borderId="17" xfId="0" applyNumberFormat="1" applyFont="1" applyBorder="1" applyAlignment="1">
      <alignment horizontal="center" vertical="top" wrapText="1"/>
    </xf>
    <xf numFmtId="2" fontId="1" fillId="0" borderId="19" xfId="0" applyNumberFormat="1" applyFont="1" applyBorder="1" applyAlignment="1">
      <alignment horizontal="center" vertical="top" wrapText="1"/>
    </xf>
    <xf numFmtId="2" fontId="1" fillId="0" borderId="18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3" fillId="0" borderId="0" xfId="0" quotePrefix="1" applyFont="1"/>
    <xf numFmtId="174" fontId="0" fillId="0" borderId="0" xfId="0" applyNumberFormat="1" applyFill="1" applyBorder="1" applyAlignment="1"/>
    <xf numFmtId="0" fontId="2" fillId="3" borderId="11" xfId="0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3" fillId="0" borderId="21" xfId="0" applyFont="1" applyBorder="1"/>
    <xf numFmtId="0" fontId="3" fillId="0" borderId="22" xfId="0" applyFont="1" applyBorder="1"/>
    <xf numFmtId="2" fontId="0" fillId="0" borderId="15" xfId="0" applyNumberFormat="1" applyBorder="1" applyAlignment="1">
      <alignment horizontal="center"/>
    </xf>
    <xf numFmtId="2" fontId="0" fillId="0" borderId="16" xfId="0" applyNumberFormat="1" applyBorder="1"/>
    <xf numFmtId="2" fontId="0" fillId="0" borderId="17" xfId="0" applyNumberFormat="1" applyBorder="1" applyAlignment="1">
      <alignment horizontal="center"/>
    </xf>
    <xf numFmtId="2" fontId="0" fillId="0" borderId="18" xfId="0" applyNumberFormat="1" applyBorder="1"/>
    <xf numFmtId="0" fontId="2" fillId="2" borderId="21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3" fillId="0" borderId="23" xfId="0" applyFont="1" applyBorder="1"/>
    <xf numFmtId="2" fontId="3" fillId="0" borderId="17" xfId="0" applyNumberFormat="1" applyFont="1" applyBorder="1"/>
    <xf numFmtId="0" fontId="0" fillId="0" borderId="19" xfId="0" applyBorder="1"/>
    <xf numFmtId="2" fontId="0" fillId="0" borderId="19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="70" zoomScaleNormal="70" workbookViewId="0">
      <selection activeCell="E18" sqref="E18"/>
    </sheetView>
  </sheetViews>
  <sheetFormatPr defaultRowHeight="12.5" x14ac:dyDescent="0.25"/>
  <cols>
    <col min="1" max="4" width="20.36328125" customWidth="1"/>
    <col min="5" max="6" width="10.1796875" customWidth="1"/>
    <col min="7" max="7" width="10.26953125" bestFit="1" customWidth="1"/>
    <col min="10" max="10" width="17.90625" bestFit="1" customWidth="1"/>
    <col min="11" max="11" width="11.81640625" bestFit="1" customWidth="1"/>
    <col min="12" max="12" width="13.36328125" bestFit="1" customWidth="1"/>
    <col min="13" max="13" width="11.81640625" bestFit="1" customWidth="1"/>
    <col min="14" max="14" width="12.08984375" bestFit="1" customWidth="1"/>
    <col min="15" max="15" width="14.7265625" bestFit="1" customWidth="1"/>
    <col min="16" max="16" width="10.81640625" bestFit="1" customWidth="1"/>
    <col min="17" max="17" width="12.453125" bestFit="1" customWidth="1"/>
    <col min="18" max="18" width="12" bestFit="1" customWidth="1"/>
  </cols>
  <sheetData>
    <row r="1" spans="1:16" x14ac:dyDescent="0.25">
      <c r="A1" s="6" t="s">
        <v>39</v>
      </c>
      <c r="B1" s="11" t="s">
        <v>40</v>
      </c>
    </row>
    <row r="2" spans="1:16" x14ac:dyDescent="0.25">
      <c r="B2" s="6" t="s">
        <v>41</v>
      </c>
    </row>
    <row r="3" spans="1:16" x14ac:dyDescent="0.25">
      <c r="B3" s="6" t="s">
        <v>42</v>
      </c>
      <c r="E3" s="12">
        <v>1</v>
      </c>
    </row>
    <row r="4" spans="1:16" ht="13" thickBot="1" x14ac:dyDescent="0.3">
      <c r="A4" s="15" t="s">
        <v>0</v>
      </c>
      <c r="B4" s="15"/>
      <c r="C4" s="15"/>
      <c r="D4" s="15"/>
      <c r="E4" s="14" t="s">
        <v>43</v>
      </c>
      <c r="F4" s="13"/>
    </row>
    <row r="5" spans="1:16" ht="15.5" thickBot="1" x14ac:dyDescent="0.35">
      <c r="A5" s="18" t="s">
        <v>1</v>
      </c>
      <c r="B5" s="19" t="s">
        <v>2</v>
      </c>
      <c r="C5" s="19" t="s">
        <v>3</v>
      </c>
      <c r="D5" s="24" t="s">
        <v>4</v>
      </c>
      <c r="E5" s="20" t="s">
        <v>2</v>
      </c>
      <c r="F5" s="38" t="s">
        <v>3</v>
      </c>
      <c r="G5" s="42" t="s">
        <v>37</v>
      </c>
      <c r="H5" s="43" t="s">
        <v>38</v>
      </c>
      <c r="J5" t="s">
        <v>14</v>
      </c>
    </row>
    <row r="6" spans="1:16" ht="16" thickBot="1" x14ac:dyDescent="0.3">
      <c r="A6" s="25">
        <v>1</v>
      </c>
      <c r="B6" s="17">
        <v>18.5</v>
      </c>
      <c r="C6" s="17">
        <v>17.87</v>
      </c>
      <c r="D6" s="26">
        <v>6.2</v>
      </c>
      <c r="E6" s="21">
        <f>(B6-D6)/$E$3</f>
        <v>12.3</v>
      </c>
      <c r="F6" s="39">
        <f>(C6-D6)/$E$3</f>
        <v>11.670000000000002</v>
      </c>
      <c r="G6" s="44">
        <f>$K$21+$K$22*E6</f>
        <v>18.389333763478803</v>
      </c>
      <c r="H6" s="45">
        <f>G6-F6</f>
        <v>6.7193337634788008</v>
      </c>
    </row>
    <row r="7" spans="1:16" ht="15.5" x14ac:dyDescent="0.3">
      <c r="A7" s="27">
        <v>2</v>
      </c>
      <c r="B7" s="16">
        <v>12.4</v>
      </c>
      <c r="C7" s="16">
        <v>8.57</v>
      </c>
      <c r="D7" s="28">
        <v>6.7</v>
      </c>
      <c r="E7" s="22">
        <f>(B7-D7)/$E$3</f>
        <v>5.7</v>
      </c>
      <c r="F7" s="40">
        <f>(C7-D7)/$E$3</f>
        <v>1.87</v>
      </c>
      <c r="G7" s="44">
        <f t="shared" ref="G7:G25" si="0">$K$21+$K$22*E7</f>
        <v>8.6540758198066587</v>
      </c>
      <c r="H7" s="45">
        <f t="shared" ref="H7:H25" si="1">G7-F7</f>
        <v>6.7840758198066586</v>
      </c>
      <c r="J7" s="10" t="s">
        <v>15</v>
      </c>
      <c r="K7" s="10"/>
    </row>
    <row r="8" spans="1:16" ht="15.5" x14ac:dyDescent="0.25">
      <c r="A8" s="27">
        <v>3</v>
      </c>
      <c r="B8" s="16">
        <v>3.3</v>
      </c>
      <c r="C8" s="16">
        <v>2.66</v>
      </c>
      <c r="D8" s="28">
        <v>6.5</v>
      </c>
      <c r="E8" s="22">
        <f>(B8-D8)/$E$3</f>
        <v>-3.2</v>
      </c>
      <c r="F8" s="40">
        <f>(C8-D8)/$E$3</f>
        <v>-3.84</v>
      </c>
      <c r="G8" s="44">
        <f t="shared" si="0"/>
        <v>-4.4737720133269887</v>
      </c>
      <c r="H8" s="45">
        <f t="shared" si="1"/>
        <v>-0.63377201332698885</v>
      </c>
      <c r="J8" s="7" t="s">
        <v>16</v>
      </c>
      <c r="K8" s="7">
        <v>0.86831328299176647</v>
      </c>
      <c r="L8">
        <f>CORREL(E6:E25,F6:F25)</f>
        <v>0.86831328299176658</v>
      </c>
      <c r="M8">
        <f>CORREL(G6:G25,F6:F25)</f>
        <v>0.86831328299176647</v>
      </c>
    </row>
    <row r="9" spans="1:16" ht="15.5" x14ac:dyDescent="0.25">
      <c r="A9" s="27">
        <v>4</v>
      </c>
      <c r="B9" s="16">
        <v>-10.3</v>
      </c>
      <c r="C9" s="16">
        <v>-8.33</v>
      </c>
      <c r="D9" s="28">
        <v>6.5</v>
      </c>
      <c r="E9" s="22">
        <f>(B9-D9)/$E$3</f>
        <v>-16.8</v>
      </c>
      <c r="F9" s="40">
        <f>(C9-D9)/$E$3</f>
        <v>-14.83</v>
      </c>
      <c r="G9" s="44">
        <f t="shared" si="0"/>
        <v>-24.534303533621102</v>
      </c>
      <c r="H9" s="45">
        <f t="shared" si="1"/>
        <v>-9.7043035336211023</v>
      </c>
      <c r="J9" s="7" t="s">
        <v>17</v>
      </c>
      <c r="K9" s="7">
        <v>0.75396795741993949</v>
      </c>
      <c r="L9">
        <f>L8^2</f>
        <v>0.75396795741993972</v>
      </c>
    </row>
    <row r="10" spans="1:16" ht="15.5" x14ac:dyDescent="0.25">
      <c r="A10" s="27">
        <v>5</v>
      </c>
      <c r="B10" s="16">
        <v>29</v>
      </c>
      <c r="C10" s="16">
        <v>38.770000000000003</v>
      </c>
      <c r="D10" s="28">
        <v>6.6</v>
      </c>
      <c r="E10" s="22">
        <f>(B10-D10)/$E$3</f>
        <v>22.4</v>
      </c>
      <c r="F10" s="40">
        <f>(C10-D10)/$E$3</f>
        <v>32.17</v>
      </c>
      <c r="G10" s="44">
        <f t="shared" si="0"/>
        <v>33.287228495461932</v>
      </c>
      <c r="H10" s="45">
        <f t="shared" si="1"/>
        <v>1.11722849546193</v>
      </c>
      <c r="J10" s="7" t="s">
        <v>18</v>
      </c>
      <c r="K10" s="7">
        <v>0.74029951060993615</v>
      </c>
      <c r="L10">
        <f>1-(1-K9)*19/18</f>
        <v>0.74029951060993615</v>
      </c>
    </row>
    <row r="11" spans="1:16" ht="15.5" x14ac:dyDescent="0.25">
      <c r="A11" s="27">
        <v>6</v>
      </c>
      <c r="B11" s="16">
        <v>15.1</v>
      </c>
      <c r="C11" s="16">
        <v>22.51</v>
      </c>
      <c r="D11" s="28">
        <v>6.7</v>
      </c>
      <c r="E11" s="22">
        <f>(B11-D11)/$E$3</f>
        <v>8.3999999999999986</v>
      </c>
      <c r="F11" s="40">
        <f>(C11-D11)/$E$3</f>
        <v>15.810000000000002</v>
      </c>
      <c r="G11" s="44">
        <f t="shared" si="0"/>
        <v>12.636681342217988</v>
      </c>
      <c r="H11" s="45">
        <f t="shared" si="1"/>
        <v>-3.1733186577820138</v>
      </c>
      <c r="J11" s="7" t="s">
        <v>19</v>
      </c>
      <c r="K11" s="7">
        <v>8.769476742346221</v>
      </c>
    </row>
    <row r="12" spans="1:16" ht="16" thickBot="1" x14ac:dyDescent="0.3">
      <c r="A12" s="27">
        <v>7</v>
      </c>
      <c r="B12" s="16">
        <v>20.399999999999999</v>
      </c>
      <c r="C12" s="16">
        <v>31.6</v>
      </c>
      <c r="D12" s="28">
        <v>6.8</v>
      </c>
      <c r="E12" s="22">
        <f>(B12-D12)/$E$3</f>
        <v>13.599999999999998</v>
      </c>
      <c r="F12" s="40">
        <f>(C12-D12)/$E$3</f>
        <v>24.8</v>
      </c>
      <c r="G12" s="44">
        <f t="shared" si="0"/>
        <v>20.306884570565735</v>
      </c>
      <c r="H12" s="45">
        <f t="shared" si="1"/>
        <v>-4.4931154294342655</v>
      </c>
      <c r="J12" s="8" t="s">
        <v>20</v>
      </c>
      <c r="K12" s="8">
        <v>20</v>
      </c>
    </row>
    <row r="13" spans="1:16" ht="15.5" x14ac:dyDescent="0.25">
      <c r="A13" s="27">
        <v>8</v>
      </c>
      <c r="B13" s="16">
        <v>15.4</v>
      </c>
      <c r="C13" s="16">
        <v>39.340000000000003</v>
      </c>
      <c r="D13" s="28">
        <v>6.7</v>
      </c>
      <c r="E13" s="22">
        <f>(B13-D13)/$E$3</f>
        <v>8.6999999999999993</v>
      </c>
      <c r="F13" s="40">
        <f>(C13-D13)/$E$3</f>
        <v>32.64</v>
      </c>
      <c r="G13" s="44">
        <f t="shared" si="0"/>
        <v>13.07919306693036</v>
      </c>
      <c r="H13" s="45">
        <f t="shared" si="1"/>
        <v>-19.560806933069642</v>
      </c>
    </row>
    <row r="14" spans="1:16" ht="16" thickBot="1" x14ac:dyDescent="0.3">
      <c r="A14" s="27">
        <v>9</v>
      </c>
      <c r="B14" s="16">
        <v>9.1999999999999993</v>
      </c>
      <c r="C14" s="16">
        <v>28.38</v>
      </c>
      <c r="D14" s="28">
        <v>6.7</v>
      </c>
      <c r="E14" s="22">
        <f>(B14-D14)/$E$3</f>
        <v>2.4999999999999991</v>
      </c>
      <c r="F14" s="40">
        <f>(C14-D14)/$E$3</f>
        <v>21.68</v>
      </c>
      <c r="G14" s="44">
        <f t="shared" si="0"/>
        <v>3.9339507562080427</v>
      </c>
      <c r="H14" s="45">
        <f t="shared" si="1"/>
        <v>-17.746049243791958</v>
      </c>
      <c r="J14" t="s">
        <v>21</v>
      </c>
      <c r="K14" s="36" t="s">
        <v>44</v>
      </c>
    </row>
    <row r="15" spans="1:16" ht="15.5" x14ac:dyDescent="0.3">
      <c r="A15" s="27">
        <v>10</v>
      </c>
      <c r="B15" s="16">
        <v>3</v>
      </c>
      <c r="C15" s="16">
        <v>3.73</v>
      </c>
      <c r="D15" s="28">
        <v>6.6</v>
      </c>
      <c r="E15" s="22">
        <f>(B15-D15)/$E$3</f>
        <v>-3.5999999999999996</v>
      </c>
      <c r="F15" s="40">
        <f>(C15-D15)/$E$3</f>
        <v>-2.8699999999999997</v>
      </c>
      <c r="G15" s="44">
        <f t="shared" si="0"/>
        <v>-5.0637876462768157</v>
      </c>
      <c r="H15" s="45">
        <f t="shared" si="1"/>
        <v>-2.193787646276816</v>
      </c>
      <c r="J15" s="9"/>
      <c r="K15" s="9" t="s">
        <v>25</v>
      </c>
      <c r="L15" s="9" t="s">
        <v>26</v>
      </c>
      <c r="M15" s="9" t="s">
        <v>27</v>
      </c>
      <c r="N15" s="9" t="s">
        <v>28</v>
      </c>
      <c r="O15" s="9" t="s">
        <v>29</v>
      </c>
    </row>
    <row r="16" spans="1:16" ht="15.5" x14ac:dyDescent="0.25">
      <c r="A16" s="27">
        <v>11</v>
      </c>
      <c r="B16" s="16">
        <v>21.9</v>
      </c>
      <c r="C16" s="16">
        <v>30.38</v>
      </c>
      <c r="D16" s="28">
        <v>7.1</v>
      </c>
      <c r="E16" s="22">
        <f>(B16-D16)/$E$3</f>
        <v>14.799999999999999</v>
      </c>
      <c r="F16" s="40">
        <f>(C16-D16)/$E$3</f>
        <v>23.28</v>
      </c>
      <c r="G16" s="44">
        <f t="shared" si="0"/>
        <v>22.076931469415218</v>
      </c>
      <c r="H16" s="45">
        <f t="shared" si="1"/>
        <v>-1.2030685305847832</v>
      </c>
      <c r="J16" s="7" t="s">
        <v>22</v>
      </c>
      <c r="K16" s="7">
        <v>1</v>
      </c>
      <c r="L16" s="7">
        <v>4242.1017729780779</v>
      </c>
      <c r="M16" s="7">
        <v>4242.1017729780779</v>
      </c>
      <c r="N16" s="7">
        <v>55.161202139524882</v>
      </c>
      <c r="O16" s="37">
        <v>6.9451191540589004E-7</v>
      </c>
      <c r="P16" s="6" t="s">
        <v>45</v>
      </c>
    </row>
    <row r="17" spans="1:18" ht="15.5" x14ac:dyDescent="0.25">
      <c r="A17" s="27">
        <v>12</v>
      </c>
      <c r="B17" s="16">
        <v>8.8000000000000007</v>
      </c>
      <c r="C17" s="16">
        <v>10.53</v>
      </c>
      <c r="D17" s="28">
        <v>7.3</v>
      </c>
      <c r="E17" s="22">
        <f>(B17-D17)/$E$3</f>
        <v>1.5000000000000009</v>
      </c>
      <c r="F17" s="40">
        <f>(C17-D17)/$E$3</f>
        <v>3.2299999999999995</v>
      </c>
      <c r="G17" s="44">
        <f t="shared" si="0"/>
        <v>2.458911673833478</v>
      </c>
      <c r="H17" s="45">
        <f t="shared" si="1"/>
        <v>-0.77108832616652156</v>
      </c>
      <c r="J17" s="7" t="s">
        <v>23</v>
      </c>
      <c r="K17" s="7">
        <v>18</v>
      </c>
      <c r="L17" s="7">
        <v>1384.2670020219232</v>
      </c>
      <c r="M17" s="7">
        <v>76.90372233455129</v>
      </c>
      <c r="N17" s="7"/>
      <c r="O17" s="7"/>
    </row>
    <row r="18" spans="1:18" ht="16" thickBot="1" x14ac:dyDescent="0.3">
      <c r="A18" s="27">
        <v>13</v>
      </c>
      <c r="B18" s="16">
        <v>0.8</v>
      </c>
      <c r="C18" s="16">
        <v>-7.28</v>
      </c>
      <c r="D18" s="28">
        <v>7.2</v>
      </c>
      <c r="E18" s="22">
        <f>(B18-D18)/$E$3</f>
        <v>-6.4</v>
      </c>
      <c r="F18" s="40">
        <f>(C18-D18)/$E$3</f>
        <v>-14.48</v>
      </c>
      <c r="G18" s="44">
        <f t="shared" si="0"/>
        <v>-9.1938970769256034</v>
      </c>
      <c r="H18" s="45">
        <f t="shared" si="1"/>
        <v>5.286102923074397</v>
      </c>
      <c r="J18" s="8" t="s">
        <v>24</v>
      </c>
      <c r="K18" s="8">
        <v>19</v>
      </c>
      <c r="L18" s="8">
        <v>5626.3687750000008</v>
      </c>
      <c r="M18" s="8"/>
      <c r="N18" s="8"/>
      <c r="O18" s="8"/>
    </row>
    <row r="19" spans="1:18" ht="16" thickBot="1" x14ac:dyDescent="0.3">
      <c r="A19" s="27">
        <v>14</v>
      </c>
      <c r="B19" s="16">
        <v>12.8</v>
      </c>
      <c r="C19" s="16">
        <v>18.09</v>
      </c>
      <c r="D19" s="28">
        <v>7.3</v>
      </c>
      <c r="E19" s="22">
        <f>(B19-D19)/$E$3</f>
        <v>5.5000000000000009</v>
      </c>
      <c r="F19" s="40">
        <f>(C19-D19)/$E$3</f>
        <v>10.79</v>
      </c>
      <c r="G19" s="44">
        <f t="shared" si="0"/>
        <v>8.3590680033317462</v>
      </c>
      <c r="H19" s="45">
        <f t="shared" si="1"/>
        <v>-2.430931996668253</v>
      </c>
      <c r="N19">
        <f>TDIST(M21,K17,2)</f>
        <v>0.90783800592329522</v>
      </c>
    </row>
    <row r="20" spans="1:18" ht="15.5" x14ac:dyDescent="0.3">
      <c r="A20" s="27">
        <v>15</v>
      </c>
      <c r="B20" s="16">
        <v>-7.6</v>
      </c>
      <c r="C20" s="16">
        <v>-17.66</v>
      </c>
      <c r="D20" s="28">
        <v>7.4</v>
      </c>
      <c r="E20" s="22">
        <f>(B20-D20)/$E$3</f>
        <v>-15</v>
      </c>
      <c r="F20" s="40">
        <f>(C20-D20)/$E$3</f>
        <v>-25.060000000000002</v>
      </c>
      <c r="G20" s="44">
        <f t="shared" si="0"/>
        <v>-21.87923318534688</v>
      </c>
      <c r="H20" s="45">
        <f t="shared" si="1"/>
        <v>3.1807668146531221</v>
      </c>
      <c r="J20" s="9"/>
      <c r="K20" s="9" t="s">
        <v>30</v>
      </c>
      <c r="L20" s="9" t="s">
        <v>19</v>
      </c>
      <c r="M20" s="9" t="s">
        <v>31</v>
      </c>
      <c r="N20" s="9" t="s">
        <v>32</v>
      </c>
      <c r="O20" s="9" t="s">
        <v>33</v>
      </c>
      <c r="P20" s="9" t="s">
        <v>34</v>
      </c>
      <c r="Q20" s="9" t="s">
        <v>35</v>
      </c>
      <c r="R20" s="9" t="s">
        <v>36</v>
      </c>
    </row>
    <row r="21" spans="1:18" ht="15.5" x14ac:dyDescent="0.25">
      <c r="A21" s="27">
        <v>16</v>
      </c>
      <c r="B21" s="16">
        <v>16.7</v>
      </c>
      <c r="C21" s="16">
        <v>21.28</v>
      </c>
      <c r="D21" s="28">
        <v>7.2</v>
      </c>
      <c r="E21" s="22">
        <f>(B21-D21)/$E$3</f>
        <v>9.5</v>
      </c>
      <c r="F21" s="40">
        <f>(C21-D21)/$E$3</f>
        <v>14.080000000000002</v>
      </c>
      <c r="G21" s="44">
        <f t="shared" si="0"/>
        <v>14.259224332830014</v>
      </c>
      <c r="H21" s="45">
        <f t="shared" si="1"/>
        <v>0.17922433283001205</v>
      </c>
      <c r="J21" s="7" t="s">
        <v>13</v>
      </c>
      <c r="K21" s="7">
        <v>0.24635305027162602</v>
      </c>
      <c r="L21" s="7">
        <v>2.0982897393323858</v>
      </c>
      <c r="M21" s="7">
        <v>0.11740659340497386</v>
      </c>
      <c r="N21" s="7">
        <v>0.90783800592329522</v>
      </c>
      <c r="O21" s="7">
        <v>-4.1619901099034058</v>
      </c>
      <c r="P21" s="7">
        <v>4.6546962104466578</v>
      </c>
      <c r="Q21" s="7">
        <v>-5.793449058954856</v>
      </c>
      <c r="R21" s="7">
        <v>6.286155159498108</v>
      </c>
    </row>
    <row r="22" spans="1:18" ht="16" thickBot="1" x14ac:dyDescent="0.3">
      <c r="A22" s="27">
        <v>17</v>
      </c>
      <c r="B22" s="16">
        <v>18.3</v>
      </c>
      <c r="C22" s="16">
        <v>16.77</v>
      </c>
      <c r="D22" s="28">
        <v>7.1</v>
      </c>
      <c r="E22" s="22">
        <f>(B22-D22)/$E$3</f>
        <v>11.200000000000001</v>
      </c>
      <c r="F22" s="40">
        <f>(C22-D22)/$E$3</f>
        <v>9.67</v>
      </c>
      <c r="G22" s="44">
        <f t="shared" si="0"/>
        <v>16.766790772866781</v>
      </c>
      <c r="H22" s="45">
        <f t="shared" si="1"/>
        <v>7.0967907728667807</v>
      </c>
      <c r="J22" s="8" t="s">
        <v>2</v>
      </c>
      <c r="K22" s="8">
        <v>1.4750390823745672</v>
      </c>
      <c r="L22" s="8">
        <v>0.19860339413317177</v>
      </c>
      <c r="M22" s="8">
        <v>7.4270587812084043</v>
      </c>
      <c r="N22" s="8">
        <v>6.9451191540589004E-7</v>
      </c>
      <c r="O22" s="8">
        <v>1.0577888343735089</v>
      </c>
      <c r="P22" s="8">
        <v>1.8922893303756254</v>
      </c>
      <c r="Q22" s="8">
        <v>0.90337103467838831</v>
      </c>
      <c r="R22" s="8">
        <v>2.0467071300707458</v>
      </c>
    </row>
    <row r="23" spans="1:18" ht="15.5" x14ac:dyDescent="0.25">
      <c r="A23" s="27">
        <v>18</v>
      </c>
      <c r="B23" s="16">
        <v>10.3</v>
      </c>
      <c r="C23" s="16">
        <v>-2.69</v>
      </c>
      <c r="D23" s="28">
        <v>7.1</v>
      </c>
      <c r="E23" s="22">
        <f>(B23-D23)/$E$3</f>
        <v>3.2000000000000011</v>
      </c>
      <c r="F23" s="40">
        <f>(C23-D23)/$E$3</f>
        <v>-9.7899999999999991</v>
      </c>
      <c r="G23" s="44">
        <f t="shared" si="0"/>
        <v>4.9664781138702425</v>
      </c>
      <c r="H23" s="45">
        <f t="shared" si="1"/>
        <v>14.756478113870241</v>
      </c>
      <c r="M23">
        <f>(K22-1)/L22</f>
        <v>2.3918981065149061</v>
      </c>
      <c r="N23">
        <f>TDIST(M23,K17,2)</f>
        <v>2.7886514659033051E-2</v>
      </c>
    </row>
    <row r="24" spans="1:18" ht="15.5" x14ac:dyDescent="0.25">
      <c r="A24" s="27">
        <v>19</v>
      </c>
      <c r="B24" s="16">
        <v>-1.5</v>
      </c>
      <c r="C24" s="16">
        <v>-15.87</v>
      </c>
      <c r="D24" s="28">
        <v>7</v>
      </c>
      <c r="E24" s="22">
        <f>(B24-D24)/$E$3</f>
        <v>-8.5</v>
      </c>
      <c r="F24" s="40">
        <f>(C24-D24)/$E$3</f>
        <v>-22.869999999999997</v>
      </c>
      <c r="G24" s="44">
        <f t="shared" si="0"/>
        <v>-12.291479149912195</v>
      </c>
      <c r="H24" s="45">
        <f t="shared" si="1"/>
        <v>10.578520850087802</v>
      </c>
    </row>
    <row r="25" spans="1:18" ht="16" thickBot="1" x14ac:dyDescent="0.3">
      <c r="A25" s="29">
        <v>20</v>
      </c>
      <c r="B25" s="30">
        <v>16.399999999999999</v>
      </c>
      <c r="C25" s="30">
        <v>14.9</v>
      </c>
      <c r="D25" s="31">
        <v>7</v>
      </c>
      <c r="E25" s="23">
        <f>(B25-D25)/$E$3</f>
        <v>9.3999999999999986</v>
      </c>
      <c r="F25" s="41">
        <f>(C25-D25)/$E$3</f>
        <v>7.9</v>
      </c>
      <c r="G25" s="46">
        <f t="shared" si="0"/>
        <v>14.111720424592555</v>
      </c>
      <c r="H25" s="47">
        <f t="shared" si="1"/>
        <v>6.2117204245925546</v>
      </c>
      <c r="J25" s="6" t="s">
        <v>47</v>
      </c>
      <c r="K25" s="6" t="s">
        <v>49</v>
      </c>
    </row>
    <row r="26" spans="1:18" x14ac:dyDescent="0.25">
      <c r="A26" s="2"/>
      <c r="B26" s="2"/>
      <c r="C26" s="2"/>
      <c r="D26" s="2"/>
      <c r="E26" s="32" t="s">
        <v>12</v>
      </c>
      <c r="F26" s="33" t="s">
        <v>10</v>
      </c>
      <c r="G26" s="6"/>
      <c r="H26" s="6"/>
      <c r="J26" s="6" t="s">
        <v>48</v>
      </c>
      <c r="K26" s="6" t="s">
        <v>50</v>
      </c>
      <c r="M26" s="6" t="s">
        <v>46</v>
      </c>
      <c r="N26">
        <f>TINV(0.1,K17)</f>
        <v>1.7340636066175394</v>
      </c>
    </row>
    <row r="27" spans="1:18" x14ac:dyDescent="0.25">
      <c r="E27" s="33" t="s">
        <v>13</v>
      </c>
      <c r="F27" s="33" t="s">
        <v>11</v>
      </c>
      <c r="G27" s="6"/>
      <c r="H27" s="6"/>
    </row>
    <row r="28" spans="1:18" x14ac:dyDescent="0.25">
      <c r="E28" s="34">
        <f>INTERCEPT(F6:F25,E6:E25)</f>
        <v>0.24635305027162424</v>
      </c>
      <c r="F28" s="35">
        <f>SLOPE(F6:F25,E6:E25)</f>
        <v>1.4750390823745676</v>
      </c>
    </row>
    <row r="29" spans="1:18" ht="13" thickBot="1" x14ac:dyDescent="0.3"/>
    <row r="30" spans="1:18" ht="13" x14ac:dyDescent="0.3">
      <c r="A30" s="54" t="s">
        <v>51</v>
      </c>
      <c r="B30" s="54"/>
      <c r="C30" s="54"/>
      <c r="D30" s="55"/>
      <c r="E30" s="48" t="s">
        <v>2</v>
      </c>
      <c r="F30" s="49" t="s">
        <v>3</v>
      </c>
      <c r="G30" s="50" t="s">
        <v>37</v>
      </c>
      <c r="H30" s="43" t="s">
        <v>38</v>
      </c>
    </row>
    <row r="31" spans="1:18" ht="13" thickBot="1" x14ac:dyDescent="0.3">
      <c r="A31" s="54"/>
      <c r="B31" s="54"/>
      <c r="C31" s="54"/>
      <c r="D31" s="55"/>
      <c r="E31" s="51">
        <f>(12-8)/E3</f>
        <v>4</v>
      </c>
      <c r="F31" s="52">
        <v>11.67</v>
      </c>
      <c r="G31" s="53">
        <f>$K$21+$K$22*E31</f>
        <v>6.1465093797698946</v>
      </c>
      <c r="H31" s="47">
        <f>G31-F31</f>
        <v>-5.5234906202301053</v>
      </c>
    </row>
  </sheetData>
  <mergeCells count="3">
    <mergeCell ref="A4:D4"/>
    <mergeCell ref="E4:F4"/>
    <mergeCell ref="A30:D3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B16" sqref="B16"/>
    </sheetView>
  </sheetViews>
  <sheetFormatPr defaultRowHeight="12.5" x14ac:dyDescent="0.25"/>
  <cols>
    <col min="1" max="5" width="14.7265625" customWidth="1"/>
  </cols>
  <sheetData>
    <row r="1" spans="1:5" ht="20.149999999999999" customHeight="1" x14ac:dyDescent="0.3">
      <c r="A1" s="3" t="s">
        <v>6</v>
      </c>
      <c r="B1" s="4" t="s">
        <v>7</v>
      </c>
      <c r="C1" s="4" t="s">
        <v>8</v>
      </c>
      <c r="D1" s="4" t="s">
        <v>9</v>
      </c>
      <c r="E1" s="5" t="s">
        <v>5</v>
      </c>
    </row>
    <row r="2" spans="1:5" x14ac:dyDescent="0.25">
      <c r="A2" s="1">
        <v>1</v>
      </c>
      <c r="B2" s="1">
        <v>11.7</v>
      </c>
      <c r="C2" s="1">
        <v>7.4</v>
      </c>
      <c r="D2" s="1">
        <v>12.1</v>
      </c>
      <c r="E2" s="1">
        <v>1395.1</v>
      </c>
    </row>
    <row r="3" spans="1:5" x14ac:dyDescent="0.25">
      <c r="A3" s="1">
        <v>2</v>
      </c>
      <c r="B3" s="1">
        <v>11.4</v>
      </c>
      <c r="C3" s="1">
        <v>6.4</v>
      </c>
      <c r="D3" s="1">
        <v>11</v>
      </c>
      <c r="E3" s="1">
        <v>1306.3</v>
      </c>
    </row>
    <row r="4" spans="1:5" x14ac:dyDescent="0.25">
      <c r="A4" s="1">
        <v>3</v>
      </c>
      <c r="B4" s="1">
        <v>13.5</v>
      </c>
      <c r="C4" s="1">
        <v>8.1999999999999993</v>
      </c>
      <c r="D4" s="1">
        <v>10.6</v>
      </c>
      <c r="E4" s="1">
        <v>1396.9</v>
      </c>
    </row>
    <row r="5" spans="1:5" x14ac:dyDescent="0.25">
      <c r="A5" s="1">
        <v>4</v>
      </c>
      <c r="B5" s="1">
        <v>12.4</v>
      </c>
      <c r="C5" s="1">
        <v>5.8</v>
      </c>
      <c r="D5" s="1">
        <v>13.9</v>
      </c>
      <c r="E5" s="1">
        <v>1289.4000000000001</v>
      </c>
    </row>
    <row r="6" spans="1:5" x14ac:dyDescent="0.25">
      <c r="A6" s="1">
        <v>5</v>
      </c>
      <c r="B6" s="1">
        <v>10</v>
      </c>
      <c r="C6" s="1">
        <v>7.4</v>
      </c>
      <c r="D6" s="1">
        <v>15.7</v>
      </c>
      <c r="E6" s="1">
        <v>1353.2</v>
      </c>
    </row>
    <row r="7" spans="1:5" x14ac:dyDescent="0.25">
      <c r="A7" s="1">
        <v>6</v>
      </c>
      <c r="B7" s="1">
        <v>13.3</v>
      </c>
      <c r="C7" s="1">
        <v>7.8</v>
      </c>
      <c r="D7" s="1">
        <v>11.9</v>
      </c>
      <c r="E7" s="1">
        <v>1299.7</v>
      </c>
    </row>
    <row r="8" spans="1:5" x14ac:dyDescent="0.25">
      <c r="A8" s="1">
        <v>7</v>
      </c>
      <c r="B8" s="1">
        <v>12.6</v>
      </c>
      <c r="C8" s="1">
        <v>5.3</v>
      </c>
      <c r="D8" s="1">
        <v>13.1</v>
      </c>
      <c r="E8" s="1">
        <v>1356</v>
      </c>
    </row>
    <row r="9" spans="1:5" x14ac:dyDescent="0.25">
      <c r="A9" s="1">
        <v>8</v>
      </c>
      <c r="B9" s="1">
        <v>13.5</v>
      </c>
      <c r="C9" s="1">
        <v>2.6</v>
      </c>
      <c r="D9" s="1">
        <v>6.2</v>
      </c>
      <c r="E9" s="1">
        <v>1318.6</v>
      </c>
    </row>
    <row r="10" spans="1:5" x14ac:dyDescent="0.25">
      <c r="A10" s="1">
        <v>9</v>
      </c>
      <c r="B10" s="1">
        <v>12.5</v>
      </c>
      <c r="C10" s="1">
        <v>7.3</v>
      </c>
      <c r="D10" s="1">
        <v>12.9</v>
      </c>
      <c r="E10" s="1">
        <v>1344.4</v>
      </c>
    </row>
    <row r="11" spans="1:5" x14ac:dyDescent="0.25">
      <c r="A11" s="1">
        <v>10</v>
      </c>
      <c r="B11" s="1">
        <v>12.8</v>
      </c>
      <c r="C11" s="1">
        <v>5.9</v>
      </c>
      <c r="D11" s="1">
        <v>14.7</v>
      </c>
      <c r="E11" s="1">
        <v>1273.9000000000001</v>
      </c>
    </row>
    <row r="12" spans="1:5" x14ac:dyDescent="0.25">
      <c r="A12" s="1">
        <v>11</v>
      </c>
      <c r="B12" s="1">
        <v>12.2</v>
      </c>
      <c r="C12" s="1">
        <v>6.2</v>
      </c>
      <c r="D12" s="1">
        <v>14.7</v>
      </c>
      <c r="E12" s="1">
        <v>1310.0999999999999</v>
      </c>
    </row>
    <row r="13" spans="1:5" x14ac:dyDescent="0.25">
      <c r="A13" s="1">
        <v>12</v>
      </c>
      <c r="B13" s="1">
        <v>11.4</v>
      </c>
      <c r="C13" s="1">
        <v>2.9</v>
      </c>
      <c r="D13" s="1">
        <v>13.7</v>
      </c>
      <c r="E13" s="1">
        <v>1335.6</v>
      </c>
    </row>
    <row r="14" spans="1:5" x14ac:dyDescent="0.25">
      <c r="A14" s="1">
        <v>13</v>
      </c>
      <c r="B14" s="1">
        <v>14</v>
      </c>
      <c r="C14" s="1">
        <v>6.3</v>
      </c>
      <c r="D14" s="1">
        <v>6.4</v>
      </c>
      <c r="E14" s="1">
        <v>1386.4</v>
      </c>
    </row>
    <row r="15" spans="1:5" x14ac:dyDescent="0.25">
      <c r="A15" s="1">
        <v>14</v>
      </c>
      <c r="B15" s="1">
        <v>14.1</v>
      </c>
      <c r="C15" s="1">
        <v>5.7</v>
      </c>
      <c r="D15" s="1">
        <v>11.6</v>
      </c>
      <c r="E15" s="1">
        <v>1189.3</v>
      </c>
    </row>
    <row r="16" spans="1:5" x14ac:dyDescent="0.25">
      <c r="A16" s="1">
        <v>15</v>
      </c>
      <c r="B16" s="1">
        <v>13.6</v>
      </c>
      <c r="C16" s="1">
        <v>5.9</v>
      </c>
      <c r="D16" s="1">
        <v>15.6</v>
      </c>
      <c r="E16" s="1">
        <v>1196.2</v>
      </c>
    </row>
    <row r="17" spans="1:5" x14ac:dyDescent="0.25">
      <c r="A17" s="1">
        <v>16</v>
      </c>
      <c r="B17" s="1">
        <v>13.9</v>
      </c>
      <c r="C17" s="1">
        <v>6.7</v>
      </c>
      <c r="D17" s="1">
        <v>11.9</v>
      </c>
      <c r="E17" s="1">
        <v>1252.9000000000001</v>
      </c>
    </row>
    <row r="18" spans="1:5" x14ac:dyDescent="0.25">
      <c r="A18" s="1">
        <v>17</v>
      </c>
      <c r="B18" s="1">
        <v>11.3</v>
      </c>
      <c r="C18" s="1">
        <v>3.8</v>
      </c>
      <c r="D18" s="1">
        <v>12</v>
      </c>
      <c r="E18" s="1">
        <v>1292.0999999999999</v>
      </c>
    </row>
    <row r="19" spans="1:5" x14ac:dyDescent="0.25">
      <c r="A19" s="1">
        <v>18</v>
      </c>
      <c r="B19" s="1">
        <v>13.3</v>
      </c>
      <c r="C19" s="1">
        <v>8.4</v>
      </c>
      <c r="D19" s="1">
        <v>14.8</v>
      </c>
      <c r="E19" s="1">
        <v>1308.8</v>
      </c>
    </row>
    <row r="20" spans="1:5" x14ac:dyDescent="0.25">
      <c r="A20" s="1">
        <v>19</v>
      </c>
      <c r="B20" s="1">
        <v>11.5</v>
      </c>
      <c r="C20" s="1">
        <v>8.3000000000000007</v>
      </c>
      <c r="D20" s="1">
        <v>18.5</v>
      </c>
      <c r="E20" s="1">
        <v>1258.8</v>
      </c>
    </row>
    <row r="21" spans="1:5" x14ac:dyDescent="0.25">
      <c r="A21" s="1">
        <v>20</v>
      </c>
      <c r="B21" s="1">
        <v>10.6</v>
      </c>
      <c r="C21" s="1">
        <v>6.9</v>
      </c>
      <c r="D21" s="1">
        <v>13.6</v>
      </c>
      <c r="E21" s="1">
        <v>1328.2</v>
      </c>
    </row>
    <row r="22" spans="1:5" x14ac:dyDescent="0.25">
      <c r="A22" s="1">
        <v>21</v>
      </c>
      <c r="B22" s="1">
        <v>12.1</v>
      </c>
      <c r="C22" s="1">
        <v>6.6</v>
      </c>
      <c r="D22" s="1">
        <v>9.3000000000000007</v>
      </c>
      <c r="E22" s="1">
        <v>1357.7</v>
      </c>
    </row>
    <row r="23" spans="1:5" x14ac:dyDescent="0.25">
      <c r="A23" s="1">
        <v>22</v>
      </c>
      <c r="B23" s="1">
        <v>13.1</v>
      </c>
      <c r="C23" s="1">
        <v>8.8000000000000007</v>
      </c>
      <c r="D23" s="1">
        <v>9.1999999999999993</v>
      </c>
      <c r="E23" s="1">
        <v>1379.5</v>
      </c>
    </row>
    <row r="24" spans="1:5" x14ac:dyDescent="0.25">
      <c r="A24" s="1">
        <v>23</v>
      </c>
      <c r="B24" s="1">
        <v>11.6</v>
      </c>
      <c r="C24" s="1">
        <v>7.2</v>
      </c>
      <c r="D24" s="1">
        <v>9.8000000000000007</v>
      </c>
      <c r="E24" s="1">
        <v>1357.1</v>
      </c>
    </row>
    <row r="25" spans="1:5" x14ac:dyDescent="0.25">
      <c r="A25" s="1">
        <v>24</v>
      </c>
      <c r="B25" s="1">
        <v>15.5</v>
      </c>
      <c r="C25" s="1">
        <v>5.3</v>
      </c>
      <c r="D25" s="1">
        <v>15.5</v>
      </c>
      <c r="E25" s="1">
        <v>1117.8</v>
      </c>
    </row>
    <row r="26" spans="1:5" x14ac:dyDescent="0.25">
      <c r="A26" s="1">
        <v>25</v>
      </c>
      <c r="B26" s="1">
        <v>13</v>
      </c>
      <c r="C26" s="1">
        <v>5.7</v>
      </c>
      <c r="D26" s="1">
        <v>15.8</v>
      </c>
      <c r="E26" s="1">
        <v>1270.7</v>
      </c>
    </row>
    <row r="27" spans="1:5" x14ac:dyDescent="0.25">
      <c r="A27" s="1">
        <v>26</v>
      </c>
      <c r="B27" s="1">
        <v>11.6</v>
      </c>
      <c r="C27" s="1">
        <v>5.9</v>
      </c>
      <c r="D27" s="1">
        <v>12.8</v>
      </c>
      <c r="E27" s="1">
        <v>1405.8</v>
      </c>
    </row>
    <row r="28" spans="1:5" x14ac:dyDescent="0.25">
      <c r="A28" s="1">
        <v>27</v>
      </c>
      <c r="B28" s="1">
        <v>12.3</v>
      </c>
      <c r="C28" s="1">
        <v>5.4</v>
      </c>
      <c r="D28" s="1">
        <v>13.3</v>
      </c>
      <c r="E28" s="1">
        <v>1237.2</v>
      </c>
    </row>
    <row r="29" spans="1:5" x14ac:dyDescent="0.25">
      <c r="A29" s="1">
        <v>28</v>
      </c>
      <c r="B29" s="1">
        <v>12.1</v>
      </c>
      <c r="C29" s="1">
        <v>4.0999999999999996</v>
      </c>
      <c r="D29" s="1">
        <v>17.899999999999999</v>
      </c>
      <c r="E29" s="1">
        <v>1230.4000000000001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problem 1</vt:lpstr>
      <vt:lpstr>problem 2</vt:lpstr>
      <vt:lpstr>Sheet3</vt:lpstr>
    </vt:vector>
  </TitlesOfParts>
  <Company>Northeastern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b.mooradian</dc:creator>
  <cp:lastModifiedBy>dybdosoo</cp:lastModifiedBy>
  <dcterms:created xsi:type="dcterms:W3CDTF">2005-04-18T20:31:50Z</dcterms:created>
  <dcterms:modified xsi:type="dcterms:W3CDTF">2019-10-13T09:27:02Z</dcterms:modified>
</cp:coreProperties>
</file>