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 activeTab="3"/>
  </bookViews>
  <sheets>
    <sheet name="Sol1 " sheetId="5" r:id="rId1"/>
    <sheet name="Sol 2a" sheetId="3" r:id="rId2"/>
    <sheet name="Sol 2b" sheetId="6" r:id="rId3"/>
    <sheet name="Sol 3" sheetId="7" r:id="rId4"/>
  </sheets>
  <calcPr calcId="124519"/>
</workbook>
</file>

<file path=xl/calcChain.xml><?xml version="1.0" encoding="utf-8"?>
<calcChain xmlns="http://schemas.openxmlformats.org/spreadsheetml/2006/main">
  <c r="K18" i="7"/>
  <c r="F14"/>
  <c r="F16" s="1"/>
  <c r="F17" s="1"/>
  <c r="A14"/>
  <c r="D5"/>
  <c r="F12" s="1"/>
  <c r="D17" s="1"/>
  <c r="D3"/>
  <c r="D10" s="1"/>
  <c r="H17" s="1"/>
  <c r="L22" i="6"/>
  <c r="B16"/>
  <c r="D15"/>
  <c r="H14"/>
  <c r="C14"/>
  <c r="D12"/>
  <c r="J20" s="1"/>
  <c r="F10"/>
  <c r="F20" s="1"/>
  <c r="A16" i="3"/>
  <c r="F16" s="1"/>
  <c r="F18" s="1"/>
  <c r="F19" s="1"/>
  <c r="K21" s="1"/>
  <c r="F14"/>
  <c r="D19" s="1"/>
  <c r="D13"/>
  <c r="H19" s="1"/>
  <c r="B9" i="5"/>
  <c r="B10" s="1"/>
  <c r="F18" i="7" l="1"/>
  <c r="H18"/>
  <c r="H16" i="6"/>
  <c r="H19" s="1"/>
  <c r="H20" s="1"/>
  <c r="J22" s="1"/>
  <c r="F20" i="3"/>
  <c r="H20"/>
  <c r="B13" i="5"/>
  <c r="H22" i="6" l="1"/>
</calcChain>
</file>

<file path=xl/sharedStrings.xml><?xml version="1.0" encoding="utf-8"?>
<sst xmlns="http://schemas.openxmlformats.org/spreadsheetml/2006/main" count="87" uniqueCount="50">
  <si>
    <t>Data</t>
  </si>
  <si>
    <t>Population Standard Deviation</t>
  </si>
  <si>
    <t>Sampling Error</t>
  </si>
  <si>
    <t>Confidence Level</t>
  </si>
  <si>
    <t>Intemediate Calculations</t>
  </si>
  <si>
    <t>Z Value</t>
  </si>
  <si>
    <t xml:space="preserve">Calculated Sample Size </t>
  </si>
  <si>
    <t>Result</t>
  </si>
  <si>
    <t>Sample Size Needed</t>
  </si>
  <si>
    <t>Sample Size Determination</t>
  </si>
  <si>
    <r>
      <t xml:space="preserve"># of samples </t>
    </r>
    <r>
      <rPr>
        <i/>
        <sz val="12"/>
        <rFont val="Arial"/>
        <family val="2"/>
      </rPr>
      <t>n</t>
    </r>
    <r>
      <rPr>
        <sz val="12"/>
        <rFont val="Arial"/>
        <family val="2"/>
      </rPr>
      <t>1 :</t>
    </r>
  </si>
  <si>
    <t>Mean X1 :</t>
  </si>
  <si>
    <t>Standard deviation S1 :</t>
  </si>
  <si>
    <r>
      <t xml:space="preserve"># of samples </t>
    </r>
    <r>
      <rPr>
        <i/>
        <sz val="12"/>
        <rFont val="Arial"/>
        <family val="2"/>
      </rPr>
      <t>n2</t>
    </r>
    <r>
      <rPr>
        <sz val="12"/>
        <rFont val="Arial"/>
        <family val="2"/>
      </rPr>
      <t xml:space="preserve"> :</t>
    </r>
  </si>
  <si>
    <t>Mean X2 :</t>
  </si>
  <si>
    <t>Standard deviation S2 :</t>
  </si>
  <si>
    <t>Confidence interval %:</t>
  </si>
  <si>
    <t>Standard deviation of the difference of two sample means:</t>
  </si>
  <si>
    <t xml:space="preserve"> σx1-x2 = √(σ1^2/n1+σ2^2/n2) ≈ √(S1^2/n1+S2^2/n2)</t>
  </si>
  <si>
    <r>
      <t>σ</t>
    </r>
    <r>
      <rPr>
        <sz val="12"/>
        <rFont val="Arial"/>
        <family val="2"/>
      </rPr>
      <t xml:space="preserve">x1-x2 = </t>
    </r>
  </si>
  <si>
    <t>The observed difference of X1 and X2 is</t>
  </si>
  <si>
    <t>of the sample means should be within</t>
  </si>
  <si>
    <t>standard deviations of the population mean.</t>
  </si>
  <si>
    <t xml:space="preserve">Therefore, </t>
  </si>
  <si>
    <r>
      <t xml:space="preserve">Confidence interval = Sample Mean </t>
    </r>
    <r>
      <rPr>
        <sz val="12"/>
        <rFont val="Arial"/>
        <family val="2"/>
      </rPr>
      <t/>
    </r>
  </si>
  <si>
    <t xml:space="preserve">± </t>
  </si>
  <si>
    <t xml:space="preserve">× </t>
  </si>
  <si>
    <r>
      <t>σ</t>
    </r>
    <r>
      <rPr>
        <sz val="12"/>
        <rFont val="Arial"/>
        <family val="2"/>
      </rPr>
      <t>x</t>
    </r>
  </si>
  <si>
    <t xml:space="preserve"> =</t>
  </si>
  <si>
    <t>Therefore, confidence interval</t>
  </si>
  <si>
    <t>=</t>
  </si>
  <si>
    <t>and</t>
  </si>
  <si>
    <t>Answer</t>
  </si>
  <si>
    <t>Confidence level (%):</t>
  </si>
  <si>
    <t xml:space="preserve">Standard deviation of sample means is σx1-x2 ≈ √((n1-1)*s1^2+(n2-1)*s2^2)/(n1+n2-2) *  √(1/n1+1/n2) </t>
  </si>
  <si>
    <t xml:space="preserve">σx = </t>
  </si>
  <si>
    <t>For a total α =</t>
  </si>
  <si>
    <t xml:space="preserve">,        we place a probability of  </t>
  </si>
  <si>
    <t>on each side.</t>
  </si>
  <si>
    <r>
      <t xml:space="preserve">With </t>
    </r>
    <r>
      <rPr>
        <i/>
        <sz val="12"/>
        <rFont val="Arial"/>
        <family val="2"/>
      </rPr>
      <t xml:space="preserve">df </t>
    </r>
    <r>
      <rPr>
        <sz val="12"/>
        <rFont val="Arial"/>
        <family val="2"/>
      </rPr>
      <t xml:space="preserve">= n1 + n2 -2 = </t>
    </r>
  </si>
  <si>
    <t>(= total α /2 )</t>
  </si>
  <si>
    <r>
      <t xml:space="preserve"> Confidence interval = Sample Mean </t>
    </r>
    <r>
      <rPr>
        <sz val="12"/>
        <rFont val="Arial"/>
        <family val="2"/>
      </rPr>
      <t/>
    </r>
  </si>
  <si>
    <t>σx</t>
  </si>
  <si>
    <r>
      <t xml:space="preserve"># of samples </t>
    </r>
    <r>
      <rPr>
        <i/>
        <sz val="14"/>
        <rFont val="Arial"/>
        <family val="2"/>
      </rPr>
      <t>n</t>
    </r>
    <r>
      <rPr>
        <sz val="10"/>
        <rFont val="Arial"/>
        <family val="2"/>
      </rPr>
      <t>1 :</t>
    </r>
  </si>
  <si>
    <r>
      <t xml:space="preserve">Probability </t>
    </r>
    <r>
      <rPr>
        <i/>
        <sz val="14"/>
        <rFont val="Arial"/>
        <family val="2"/>
      </rPr>
      <t>P</t>
    </r>
    <r>
      <rPr>
        <sz val="11"/>
        <rFont val="Arial"/>
        <family val="2"/>
      </rPr>
      <t>1</t>
    </r>
    <r>
      <rPr>
        <sz val="12"/>
        <rFont val="Arial"/>
        <family val="2"/>
      </rPr>
      <t xml:space="preserve"> :</t>
    </r>
  </si>
  <si>
    <r>
      <t xml:space="preserve"># of samples </t>
    </r>
    <r>
      <rPr>
        <i/>
        <sz val="14"/>
        <rFont val="Arial"/>
        <family val="2"/>
      </rPr>
      <t>n</t>
    </r>
    <r>
      <rPr>
        <i/>
        <sz val="12"/>
        <rFont val="Arial"/>
        <family val="2"/>
      </rPr>
      <t>2</t>
    </r>
    <r>
      <rPr>
        <sz val="10"/>
        <rFont val="Arial"/>
        <family val="2"/>
      </rPr>
      <t xml:space="preserve"> :</t>
    </r>
  </si>
  <si>
    <r>
      <t xml:space="preserve">Probability </t>
    </r>
    <r>
      <rPr>
        <i/>
        <sz val="14"/>
        <rFont val="Arial"/>
        <family val="2"/>
      </rPr>
      <t>P2</t>
    </r>
    <r>
      <rPr>
        <sz val="12"/>
        <rFont val="Arial"/>
        <family val="2"/>
      </rPr>
      <t xml:space="preserve"> :</t>
    </r>
  </si>
  <si>
    <t>Standard deviation of the difference of two population proportion means:</t>
  </si>
  <si>
    <r>
      <t xml:space="preserve"> σ</t>
    </r>
    <r>
      <rPr>
        <sz val="12"/>
        <rFont val="Arial"/>
        <family val="2"/>
      </rPr>
      <t>p1-p2 ≈</t>
    </r>
  </si>
  <si>
    <t>√(P1(1-P1)/n1 + P2(1-P2)/n2)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</si>
</sst>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64" formatCode="0.0000"/>
    <numFmt numFmtId="165" formatCode="0.000"/>
    <numFmt numFmtId="166" formatCode="0.0"/>
    <numFmt numFmtId="168" formatCode="_-* #,##0.000_-;\-* #,##0.000_-;_-* &quot;-&quot;_-;_-@_-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2"/>
      <color indexed="12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b/>
      <sz val="10"/>
      <color indexed="10"/>
      <name val="Arial"/>
      <family val="2"/>
    </font>
    <font>
      <i/>
      <sz val="12"/>
      <name val="Arial"/>
      <family val="2"/>
    </font>
    <font>
      <sz val="16"/>
      <name val="Arial"/>
      <family val="2"/>
    </font>
    <font>
      <sz val="18"/>
      <name val="Arial"/>
      <family val="2"/>
    </font>
    <font>
      <sz val="12"/>
      <color indexed="12"/>
      <name val="Arial"/>
      <family val="2"/>
    </font>
    <font>
      <b/>
      <sz val="12"/>
      <color indexed="8"/>
      <name val="Arial"/>
      <family val="2"/>
    </font>
    <font>
      <i/>
      <sz val="14"/>
      <name val="Arial"/>
      <family val="2"/>
    </font>
    <font>
      <sz val="11"/>
      <name val="Arial"/>
      <family val="2"/>
    </font>
    <font>
      <sz val="11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2" applyFont="1" applyAlignment="1">
      <alignment horizontal="left"/>
    </xf>
    <xf numFmtId="0" fontId="4" fillId="0" borderId="0" xfId="2" applyFont="1" applyAlignment="1">
      <alignment horizontal="centerContinuous"/>
    </xf>
    <xf numFmtId="0" fontId="4" fillId="0" borderId="0" xfId="2" applyFont="1"/>
    <xf numFmtId="0" fontId="3" fillId="2" borderId="1" xfId="2" applyFont="1" applyFill="1" applyBorder="1"/>
    <xf numFmtId="0" fontId="3" fillId="0" borderId="0" xfId="2" applyFont="1" applyBorder="1"/>
    <xf numFmtId="0" fontId="4" fillId="0" borderId="1" xfId="2" applyFont="1" applyBorder="1" applyAlignment="1">
      <alignment horizontal="center"/>
    </xf>
    <xf numFmtId="0" fontId="4" fillId="0" borderId="1" xfId="2" applyFont="1" applyBorder="1"/>
    <xf numFmtId="0" fontId="3" fillId="3" borderId="1" xfId="2" applyFont="1" applyFill="1" applyBorder="1"/>
    <xf numFmtId="0" fontId="4" fillId="0" borderId="0" xfId="2" applyFont="1" applyBorder="1"/>
    <xf numFmtId="0" fontId="3" fillId="0" borderId="0" xfId="2" applyFont="1" applyAlignment="1">
      <alignment horizontal="centerContinuous"/>
    </xf>
    <xf numFmtId="0" fontId="4" fillId="0" borderId="0" xfId="2" applyFont="1" applyBorder="1" applyAlignment="1">
      <alignment horizontal="centerContinuous"/>
    </xf>
    <xf numFmtId="0" fontId="3" fillId="2" borderId="1" xfId="2" applyFont="1" applyFill="1" applyBorder="1" applyAlignment="1">
      <alignment horizontal="centerContinuous"/>
    </xf>
    <xf numFmtId="0" fontId="4" fillId="2" borderId="1" xfId="2" applyFont="1" applyFill="1" applyBorder="1" applyAlignment="1">
      <alignment horizontal="centerContinuous"/>
    </xf>
    <xf numFmtId="0" fontId="3" fillId="2" borderId="1" xfId="2" applyFont="1" applyFill="1" applyBorder="1" applyProtection="1">
      <protection locked="0"/>
    </xf>
    <xf numFmtId="9" fontId="3" fillId="2" borderId="1" xfId="3" applyFont="1" applyFill="1" applyBorder="1" applyProtection="1">
      <protection locked="0"/>
    </xf>
    <xf numFmtId="9" fontId="3" fillId="0" borderId="0" xfId="3" applyFont="1" applyFill="1" applyBorder="1" applyProtection="1">
      <protection locked="0"/>
    </xf>
    <xf numFmtId="164" fontId="4" fillId="0" borderId="1" xfId="2" applyNumberFormat="1" applyFont="1" applyFill="1" applyBorder="1"/>
    <xf numFmtId="0" fontId="4" fillId="0" borderId="0" xfId="2" applyFont="1" applyFill="1" applyBorder="1"/>
    <xf numFmtId="0" fontId="4" fillId="3" borderId="1" xfId="2" applyFont="1" applyFill="1" applyBorder="1" applyAlignment="1">
      <alignment horizontal="center"/>
    </xf>
    <xf numFmtId="0" fontId="3" fillId="0" borderId="0" xfId="2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2" fillId="0" borderId="0" xfId="0" applyFont="1" applyFill="1" applyBorder="1"/>
    <xf numFmtId="0" fontId="7" fillId="0" borderId="0" xfId="0" applyFont="1" applyFill="1" applyBorder="1"/>
    <xf numFmtId="0" fontId="8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9" fontId="6" fillId="0" borderId="0" xfId="3" applyFont="1" applyFill="1" applyBorder="1" applyAlignment="1">
      <alignment horizontal="center"/>
    </xf>
    <xf numFmtId="9" fontId="6" fillId="0" borderId="0" xfId="3" applyFont="1" applyFill="1" applyBorder="1"/>
    <xf numFmtId="0" fontId="10" fillId="0" borderId="0" xfId="0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left"/>
    </xf>
    <xf numFmtId="2" fontId="6" fillId="0" borderId="0" xfId="0" applyNumberFormat="1" applyFont="1" applyFill="1" applyBorder="1" applyAlignment="1">
      <alignment horizontal="left"/>
    </xf>
    <xf numFmtId="9" fontId="6" fillId="0" borderId="0" xfId="0" applyNumberFormat="1" applyFont="1" applyFill="1" applyBorder="1"/>
    <xf numFmtId="0" fontId="6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/>
    <xf numFmtId="166" fontId="6" fillId="0" borderId="0" xfId="0" applyNumberFormat="1" applyFont="1" applyFill="1" applyBorder="1"/>
    <xf numFmtId="2" fontId="12" fillId="0" borderId="0" xfId="0" applyNumberFormat="1" applyFont="1" applyFill="1" applyBorder="1"/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/>
    <xf numFmtId="2" fontId="13" fillId="0" borderId="0" xfId="0" applyNumberFormat="1" applyFont="1" applyFill="1" applyBorder="1"/>
    <xf numFmtId="168" fontId="6" fillId="0" borderId="0" xfId="1" applyNumberFormat="1" applyFont="1" applyFill="1" applyBorder="1" applyAlignment="1">
      <alignment horizontal="center"/>
    </xf>
    <xf numFmtId="168" fontId="6" fillId="0" borderId="0" xfId="1" applyNumberFormat="1" applyFont="1" applyFill="1" applyBorder="1"/>
    <xf numFmtId="165" fontId="6" fillId="0" borderId="0" xfId="0" applyNumberFormat="1" applyFont="1" applyFill="1" applyBorder="1"/>
    <xf numFmtId="165" fontId="6" fillId="0" borderId="0" xfId="0" applyNumberFormat="1" applyFont="1" applyFill="1" applyBorder="1" applyAlignment="1">
      <alignment horizontal="center"/>
    </xf>
    <xf numFmtId="166" fontId="6" fillId="0" borderId="0" xfId="0" applyNumberFormat="1" applyFont="1" applyFill="1" applyBorder="1" applyAlignment="1">
      <alignment horizontal="left"/>
    </xf>
    <xf numFmtId="2" fontId="12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/>
    <xf numFmtId="0" fontId="2" fillId="0" borderId="0" xfId="0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left"/>
    </xf>
    <xf numFmtId="9" fontId="6" fillId="0" borderId="0" xfId="0" applyNumberFormat="1" applyFont="1" applyFill="1" applyBorder="1" applyAlignment="1">
      <alignment horizontal="left"/>
    </xf>
    <xf numFmtId="165" fontId="12" fillId="0" borderId="0" xfId="0" applyNumberFormat="1" applyFont="1" applyFill="1" applyBorder="1"/>
    <xf numFmtId="0" fontId="16" fillId="0" borderId="0" xfId="0" applyFont="1" applyFill="1" applyBorder="1" applyAlignment="1">
      <alignment horizontal="center"/>
    </xf>
  </cellXfs>
  <cellStyles count="4">
    <cellStyle name="Comma [0]" xfId="1" builtinId="6"/>
    <cellStyle name="Normal" xfId="0" builtinId="0"/>
    <cellStyle name="Normal 2" xfId="2"/>
    <cellStyle name="Percent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276225</xdr:colOff>
      <xdr:row>20</xdr:row>
      <xdr:rowOff>0</xdr:rowOff>
    </xdr:from>
    <xdr:to>
      <xdr:col>5</xdr:col>
      <xdr:colOff>276225</xdr:colOff>
      <xdr:row>20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267075" y="421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276225</xdr:colOff>
      <xdr:row>20</xdr:row>
      <xdr:rowOff>0</xdr:rowOff>
    </xdr:from>
    <xdr:to>
      <xdr:col>5</xdr:col>
      <xdr:colOff>276225</xdr:colOff>
      <xdr:row>20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267075" y="421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276225</xdr:colOff>
      <xdr:row>9</xdr:row>
      <xdr:rowOff>0</xdr:rowOff>
    </xdr:from>
    <xdr:to>
      <xdr:col>5</xdr:col>
      <xdr:colOff>276225</xdr:colOff>
      <xdr:row>9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152775" y="180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276225</xdr:colOff>
      <xdr:row>9</xdr:row>
      <xdr:rowOff>0</xdr:rowOff>
    </xdr:from>
    <xdr:to>
      <xdr:col>5</xdr:col>
      <xdr:colOff>276225</xdr:colOff>
      <xdr:row>9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152775" y="180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9"/>
  <dimension ref="A1:B20"/>
  <sheetViews>
    <sheetView workbookViewId="0">
      <selection activeCell="F15" sqref="F15"/>
    </sheetView>
  </sheetViews>
  <sheetFormatPr defaultRowHeight="15" customHeight="1"/>
  <cols>
    <col min="1" max="1" width="28.85546875" style="3" customWidth="1"/>
    <col min="2" max="2" width="12" style="3" customWidth="1"/>
    <col min="3" max="16384" width="9.140625" style="3"/>
  </cols>
  <sheetData>
    <row r="1" spans="1:2" ht="15" customHeight="1">
      <c r="A1" s="1" t="s">
        <v>9</v>
      </c>
      <c r="B1" s="2"/>
    </row>
    <row r="2" spans="1:2" ht="15" customHeight="1">
      <c r="A2" s="10"/>
      <c r="B2" s="11"/>
    </row>
    <row r="3" spans="1:2" ht="15" customHeight="1">
      <c r="A3" s="12" t="s">
        <v>0</v>
      </c>
      <c r="B3" s="13"/>
    </row>
    <row r="4" spans="1:2" ht="15" customHeight="1">
      <c r="A4" s="4" t="s">
        <v>1</v>
      </c>
      <c r="B4" s="14">
        <v>1.1000000000000001</v>
      </c>
    </row>
    <row r="5" spans="1:2" ht="15" customHeight="1">
      <c r="A5" s="4" t="s">
        <v>2</v>
      </c>
      <c r="B5" s="14">
        <v>0.3</v>
      </c>
    </row>
    <row r="6" spans="1:2" ht="15" customHeight="1">
      <c r="A6" s="4" t="s">
        <v>3</v>
      </c>
      <c r="B6" s="15">
        <v>0.9</v>
      </c>
    </row>
    <row r="7" spans="1:2" ht="15" customHeight="1">
      <c r="A7" s="5"/>
      <c r="B7" s="16"/>
    </row>
    <row r="8" spans="1:2" ht="15" customHeight="1">
      <c r="A8" s="6" t="s">
        <v>4</v>
      </c>
      <c r="B8" s="6"/>
    </row>
    <row r="9" spans="1:2" ht="15" customHeight="1">
      <c r="A9" s="7" t="s">
        <v>5</v>
      </c>
      <c r="B9" s="17">
        <f>NORMSINV((1-B6)/2)</f>
        <v>-1.6448536269514742</v>
      </c>
    </row>
    <row r="10" spans="1:2" ht="15" customHeight="1">
      <c r="A10" s="7" t="s">
        <v>6</v>
      </c>
      <c r="B10" s="17">
        <f>((B9*B4)/B5)^2</f>
        <v>36.374528660616193</v>
      </c>
    </row>
    <row r="11" spans="1:2" ht="15" customHeight="1">
      <c r="A11" s="9"/>
      <c r="B11" s="18"/>
    </row>
    <row r="12" spans="1:2" ht="15" customHeight="1">
      <c r="A12" s="19" t="s">
        <v>7</v>
      </c>
      <c r="B12" s="19"/>
    </row>
    <row r="13" spans="1:2" ht="15" customHeight="1">
      <c r="A13" s="8" t="s">
        <v>8</v>
      </c>
      <c r="B13" s="8">
        <f>ROUNDUP(B10,0)</f>
        <v>37</v>
      </c>
    </row>
    <row r="14" spans="1:2" ht="15" customHeight="1">
      <c r="A14" s="5"/>
      <c r="B14" s="20"/>
    </row>
    <row r="15" spans="1:2" ht="15" customHeight="1">
      <c r="A15" s="5"/>
      <c r="B15" s="20"/>
    </row>
    <row r="20" spans="2:2" ht="15" customHeight="1">
      <c r="B20" s="9"/>
    </row>
  </sheetData>
  <mergeCells count="2">
    <mergeCell ref="A8:B8"/>
    <mergeCell ref="A12:B12"/>
  </mergeCells>
  <pageMargins left="0.75" right="0.75" top="1" bottom="1" header="0.5" footer="0.5"/>
  <pageSetup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activeCell="D3" sqref="D3:D9"/>
    </sheetView>
  </sheetViews>
  <sheetFormatPr defaultRowHeight="15.75"/>
  <cols>
    <col min="1" max="13" width="9.140625" style="22"/>
    <col min="14" max="16384" width="9.140625" style="24"/>
  </cols>
  <sheetData>
    <row r="1" spans="1:8">
      <c r="A1" s="21"/>
      <c r="D1" s="23"/>
      <c r="E1" s="23"/>
    </row>
    <row r="2" spans="1:8">
      <c r="C2" s="23"/>
      <c r="D2" s="25"/>
      <c r="E2" s="23"/>
    </row>
    <row r="3" spans="1:8">
      <c r="C3" s="26" t="s">
        <v>10</v>
      </c>
      <c r="D3" s="27">
        <v>15</v>
      </c>
      <c r="E3" s="28"/>
    </row>
    <row r="4" spans="1:8">
      <c r="C4" s="26" t="s">
        <v>11</v>
      </c>
      <c r="D4" s="27">
        <v>19.55</v>
      </c>
    </row>
    <row r="5" spans="1:8">
      <c r="C5" s="26" t="s">
        <v>12</v>
      </c>
      <c r="D5" s="27">
        <v>1.87</v>
      </c>
    </row>
    <row r="6" spans="1:8">
      <c r="C6" s="26" t="s">
        <v>13</v>
      </c>
      <c r="D6" s="27">
        <v>11</v>
      </c>
    </row>
    <row r="7" spans="1:8">
      <c r="C7" s="26" t="s">
        <v>14</v>
      </c>
      <c r="D7" s="29">
        <v>6.69</v>
      </c>
    </row>
    <row r="8" spans="1:8">
      <c r="C8" s="26" t="s">
        <v>15</v>
      </c>
      <c r="D8" s="27">
        <v>1.83</v>
      </c>
    </row>
    <row r="9" spans="1:8">
      <c r="C9" s="26" t="s">
        <v>16</v>
      </c>
      <c r="D9" s="30">
        <v>0.9</v>
      </c>
    </row>
    <row r="10" spans="1:8">
      <c r="E10" s="31"/>
    </row>
    <row r="11" spans="1:8">
      <c r="B11" s="22" t="s">
        <v>17</v>
      </c>
    </row>
    <row r="12" spans="1:8">
      <c r="C12" s="22" t="s">
        <v>18</v>
      </c>
    </row>
    <row r="13" spans="1:8" ht="20.25">
      <c r="C13" s="32" t="s">
        <v>19</v>
      </c>
      <c r="D13" s="33">
        <f>(D5^2/D3+D8^2/D6)^0.5</f>
        <v>0.73319309953935141</v>
      </c>
    </row>
    <row r="14" spans="1:8">
      <c r="E14" s="26" t="s">
        <v>20</v>
      </c>
      <c r="F14" s="34">
        <f>D4-D7</f>
        <v>12.86</v>
      </c>
    </row>
    <row r="15" spans="1:8">
      <c r="B15" s="26"/>
    </row>
    <row r="16" spans="1:8">
      <c r="A16" s="35">
        <f>D9</f>
        <v>0.9</v>
      </c>
      <c r="B16" s="22" t="s">
        <v>21</v>
      </c>
      <c r="F16" s="36">
        <f>NORMSINV(0.5+A16/2)</f>
        <v>1.6448536269514724</v>
      </c>
      <c r="G16" s="36" t="s">
        <v>22</v>
      </c>
      <c r="H16" s="36"/>
    </row>
    <row r="17" spans="2:11">
      <c r="B17" s="22" t="s">
        <v>23</v>
      </c>
    </row>
    <row r="18" spans="2:11" ht="23.25">
      <c r="C18" s="26"/>
      <c r="D18" s="26" t="s">
        <v>24</v>
      </c>
      <c r="E18" s="37" t="s">
        <v>25</v>
      </c>
      <c r="F18" s="27">
        <f>F16</f>
        <v>1.6448536269514724</v>
      </c>
      <c r="G18" s="37" t="s">
        <v>26</v>
      </c>
      <c r="H18" s="38" t="s">
        <v>27</v>
      </c>
    </row>
    <row r="19" spans="2:11" ht="20.25">
      <c r="C19" s="26" t="s">
        <v>28</v>
      </c>
      <c r="D19" s="26">
        <f>F14</f>
        <v>12.86</v>
      </c>
      <c r="E19" s="37" t="s">
        <v>25</v>
      </c>
      <c r="F19" s="27">
        <f>F18</f>
        <v>1.6448536269514724</v>
      </c>
      <c r="G19" s="37" t="s">
        <v>26</v>
      </c>
      <c r="H19" s="33">
        <f>D13</f>
        <v>0.73319309953935141</v>
      </c>
      <c r="J19" s="39"/>
      <c r="K19" s="39"/>
    </row>
    <row r="20" spans="2:11">
      <c r="C20" s="26"/>
      <c r="D20" s="26" t="s">
        <v>29</v>
      </c>
      <c r="E20" s="27" t="s">
        <v>30</v>
      </c>
      <c r="F20" s="40">
        <f>D19-F19*H19</f>
        <v>11.654004670966906</v>
      </c>
      <c r="G20" s="41" t="s">
        <v>31</v>
      </c>
      <c r="H20" s="40">
        <f>D19+F19*H19</f>
        <v>14.065995329033093</v>
      </c>
      <c r="I20" s="42" t="s">
        <v>32</v>
      </c>
    </row>
    <row r="21" spans="2:11">
      <c r="K21" s="22">
        <f>F19*H19</f>
        <v>1.205995329033094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3"/>
  <sheetViews>
    <sheetView topLeftCell="A16" workbookViewId="0">
      <selection activeCell="L23" sqref="L23"/>
    </sheetView>
  </sheetViews>
  <sheetFormatPr defaultRowHeight="15.75"/>
  <cols>
    <col min="1" max="13" width="9.140625" style="22"/>
    <col min="14" max="16384" width="9.140625" style="24"/>
  </cols>
  <sheetData>
    <row r="1" spans="1:14">
      <c r="A1" s="43"/>
      <c r="C1" s="23"/>
      <c r="D1" s="25"/>
      <c r="L1" s="23"/>
      <c r="M1" s="23"/>
    </row>
    <row r="2" spans="1:14">
      <c r="C2" s="26" t="s">
        <v>10</v>
      </c>
      <c r="D2" s="27">
        <v>15</v>
      </c>
      <c r="L2" s="23"/>
      <c r="M2" s="23"/>
    </row>
    <row r="3" spans="1:14">
      <c r="C3" s="26" t="s">
        <v>12</v>
      </c>
      <c r="D3" s="27">
        <v>1.87</v>
      </c>
      <c r="L3" s="23"/>
      <c r="M3" s="23"/>
    </row>
    <row r="4" spans="1:14">
      <c r="C4" s="26" t="s">
        <v>11</v>
      </c>
      <c r="D4" s="27">
        <v>19.55</v>
      </c>
      <c r="L4" s="23"/>
      <c r="M4" s="23"/>
    </row>
    <row r="5" spans="1:14">
      <c r="C5" s="26" t="s">
        <v>13</v>
      </c>
      <c r="D5" s="27">
        <v>11</v>
      </c>
      <c r="L5" s="23"/>
      <c r="M5" s="23"/>
    </row>
    <row r="6" spans="1:14">
      <c r="C6" s="26" t="s">
        <v>15</v>
      </c>
      <c r="D6" s="29">
        <v>1.83</v>
      </c>
      <c r="L6" s="23"/>
      <c r="M6" s="23"/>
    </row>
    <row r="7" spans="1:14">
      <c r="C7" s="26" t="s">
        <v>14</v>
      </c>
      <c r="D7" s="27">
        <v>6.69</v>
      </c>
      <c r="E7" s="23"/>
      <c r="L7" s="23"/>
      <c r="M7" s="23"/>
    </row>
    <row r="8" spans="1:14">
      <c r="C8" s="26" t="s">
        <v>33</v>
      </c>
      <c r="D8" s="30">
        <v>0.9</v>
      </c>
      <c r="E8" s="23"/>
      <c r="L8" s="23"/>
      <c r="M8" s="23"/>
    </row>
    <row r="9" spans="1:14">
      <c r="C9" s="26"/>
      <c r="D9" s="30"/>
      <c r="E9" s="23"/>
      <c r="L9" s="23"/>
      <c r="M9" s="23"/>
    </row>
    <row r="10" spans="1:14">
      <c r="E10" s="26" t="s">
        <v>20</v>
      </c>
      <c r="F10" s="36">
        <f>D4-D7</f>
        <v>12.86</v>
      </c>
      <c r="K10" s="26"/>
      <c r="N10" s="22"/>
    </row>
    <row r="11" spans="1:14">
      <c r="C11" s="22" t="s">
        <v>34</v>
      </c>
      <c r="K11" s="26"/>
      <c r="N11" s="22"/>
    </row>
    <row r="12" spans="1:14">
      <c r="C12" s="26" t="s">
        <v>35</v>
      </c>
      <c r="D12" s="34">
        <f>((((D2-1)*D3^2+(D5-1)*D6^2)/(D2+D5-2))^0.5) *  ((1/D2+1/D5)^0.5)</f>
        <v>0.73573738178068337</v>
      </c>
      <c r="K12" s="26"/>
      <c r="N12" s="22"/>
    </row>
    <row r="13" spans="1:14">
      <c r="K13" s="26"/>
      <c r="N13" s="22"/>
    </row>
    <row r="14" spans="1:14">
      <c r="B14" s="26" t="s">
        <v>36</v>
      </c>
      <c r="C14" s="44">
        <f>1-D8</f>
        <v>9.9999999999999978E-2</v>
      </c>
      <c r="G14" s="26" t="s">
        <v>37</v>
      </c>
      <c r="H14" s="45">
        <f>C14/2</f>
        <v>4.9999999999999989E-2</v>
      </c>
      <c r="I14" s="22" t="s">
        <v>38</v>
      </c>
      <c r="N14" s="22"/>
    </row>
    <row r="15" spans="1:14">
      <c r="C15" s="26" t="s">
        <v>39</v>
      </c>
      <c r="D15" s="36">
        <f>D2+D5-2</f>
        <v>24</v>
      </c>
      <c r="H15" s="22" t="s">
        <v>40</v>
      </c>
      <c r="N15" s="22"/>
    </row>
    <row r="16" spans="1:14">
      <c r="B16" s="31">
        <f>D8</f>
        <v>0.9</v>
      </c>
      <c r="G16" s="26" t="s">
        <v>21</v>
      </c>
      <c r="H16" s="46">
        <f>TINV(1-B16,D15)</f>
        <v>1.7108820667334723</v>
      </c>
      <c r="I16" s="36" t="s">
        <v>22</v>
      </c>
      <c r="J16" s="36"/>
      <c r="N16" s="22"/>
    </row>
    <row r="17" spans="4:14">
      <c r="I17" s="27"/>
      <c r="N17" s="22"/>
    </row>
    <row r="18" spans="4:14">
      <c r="D18" s="22" t="s">
        <v>23</v>
      </c>
      <c r="N18" s="22"/>
    </row>
    <row r="19" spans="4:14">
      <c r="E19" s="26"/>
      <c r="F19" s="26" t="s">
        <v>41</v>
      </c>
      <c r="G19" s="27" t="s">
        <v>25</v>
      </c>
      <c r="H19" s="47">
        <f>H16</f>
        <v>1.7108820667334723</v>
      </c>
      <c r="I19" s="27" t="s">
        <v>26</v>
      </c>
      <c r="J19" s="22" t="s">
        <v>42</v>
      </c>
      <c r="N19" s="22"/>
    </row>
    <row r="20" spans="4:14">
      <c r="E20" s="26" t="s">
        <v>28</v>
      </c>
      <c r="F20" s="26">
        <f>F10</f>
        <v>12.86</v>
      </c>
      <c r="G20" s="27" t="s">
        <v>25</v>
      </c>
      <c r="H20" s="47">
        <f>H19</f>
        <v>1.7108820667334723</v>
      </c>
      <c r="I20" s="27" t="s">
        <v>26</v>
      </c>
      <c r="J20" s="48">
        <f>D12</f>
        <v>0.73573738178068337</v>
      </c>
      <c r="N20" s="22"/>
    </row>
    <row r="21" spans="4:14">
      <c r="N21" s="22"/>
    </row>
    <row r="22" spans="4:14">
      <c r="E22" s="26"/>
      <c r="F22" s="26" t="s">
        <v>29</v>
      </c>
      <c r="G22" s="27" t="s">
        <v>30</v>
      </c>
      <c r="H22" s="40">
        <f>F20-H20*J20</f>
        <v>11.601240107685991</v>
      </c>
      <c r="I22" s="49" t="s">
        <v>31</v>
      </c>
      <c r="J22" s="40">
        <f>F20+H20*J20</f>
        <v>14.118759892314008</v>
      </c>
      <c r="K22" s="42"/>
      <c r="L22" s="22">
        <f>H20*J20</f>
        <v>1.2587598923140093</v>
      </c>
      <c r="N22" s="22"/>
    </row>
    <row r="23" spans="4:14">
      <c r="N23" s="22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activeCell="K19" sqref="K19"/>
    </sheetView>
  </sheetViews>
  <sheetFormatPr defaultRowHeight="15"/>
  <cols>
    <col min="1" max="16384" width="9.140625" style="22"/>
  </cols>
  <sheetData>
    <row r="1" spans="1:8">
      <c r="A1" s="50"/>
      <c r="C1" s="23"/>
      <c r="D1" s="25"/>
      <c r="E1" s="23"/>
    </row>
    <row r="2" spans="1:8" ht="18.75">
      <c r="C2" s="51" t="s">
        <v>43</v>
      </c>
      <c r="D2" s="22">
        <v>65</v>
      </c>
      <c r="E2" s="28"/>
    </row>
    <row r="3" spans="1:8" ht="18.75">
      <c r="C3" s="26" t="s">
        <v>44</v>
      </c>
      <c r="D3" s="31">
        <f>12/65</f>
        <v>0.18461538461538463</v>
      </c>
    </row>
    <row r="4" spans="1:8" ht="18.75">
      <c r="C4" s="51" t="s">
        <v>45</v>
      </c>
      <c r="D4" s="22">
        <v>73</v>
      </c>
    </row>
    <row r="5" spans="1:8" ht="18.75">
      <c r="C5" s="26" t="s">
        <v>46</v>
      </c>
      <c r="D5" s="31">
        <f>17/73</f>
        <v>0.23287671232876711</v>
      </c>
    </row>
    <row r="6" spans="1:8">
      <c r="C6" s="51" t="s">
        <v>16</v>
      </c>
      <c r="D6" s="31">
        <v>0.99</v>
      </c>
    </row>
    <row r="8" spans="1:8">
      <c r="B8" s="22" t="s">
        <v>47</v>
      </c>
    </row>
    <row r="9" spans="1:8" ht="20.25">
      <c r="C9" s="32" t="s">
        <v>48</v>
      </c>
      <c r="D9" s="22" t="s">
        <v>49</v>
      </c>
      <c r="E9" s="31"/>
    </row>
    <row r="10" spans="1:8">
      <c r="C10" s="26" t="s">
        <v>30</v>
      </c>
      <c r="D10" s="52">
        <f>(D3*(1-D3)/D2+D5*(1-D5)/D4)^0.5</f>
        <v>6.9015064461088682E-2</v>
      </c>
    </row>
    <row r="12" spans="1:8">
      <c r="E12" s="26" t="s">
        <v>20</v>
      </c>
      <c r="F12" s="53">
        <f>D3-D5</f>
        <v>-4.8261327713382485E-2</v>
      </c>
    </row>
    <row r="13" spans="1:8">
      <c r="B13" s="26"/>
    </row>
    <row r="14" spans="1:8">
      <c r="A14" s="35">
        <f>D6</f>
        <v>0.99</v>
      </c>
      <c r="B14" s="22" t="s">
        <v>21</v>
      </c>
      <c r="F14" s="36">
        <f>NORMSINV(0.5+D6/2)</f>
        <v>2.5758293035489102</v>
      </c>
      <c r="G14" s="36" t="s">
        <v>22</v>
      </c>
      <c r="H14" s="36"/>
    </row>
    <row r="15" spans="1:8">
      <c r="B15" s="22" t="s">
        <v>23</v>
      </c>
    </row>
    <row r="16" spans="1:8" ht="23.25">
      <c r="C16" s="26"/>
      <c r="D16" s="26" t="s">
        <v>24</v>
      </c>
      <c r="E16" s="37" t="s">
        <v>25</v>
      </c>
      <c r="F16" s="27">
        <f>F14</f>
        <v>2.5758293035489102</v>
      </c>
      <c r="G16" s="37" t="s">
        <v>26</v>
      </c>
      <c r="H16" s="38" t="s">
        <v>27</v>
      </c>
    </row>
    <row r="17" spans="3:11" ht="20.25">
      <c r="C17" s="26" t="s">
        <v>28</v>
      </c>
      <c r="D17" s="26">
        <f>F12</f>
        <v>-4.8261327713382485E-2</v>
      </c>
      <c r="E17" s="37" t="s">
        <v>25</v>
      </c>
      <c r="F17" s="27">
        <f>F16</f>
        <v>2.5758293035489102</v>
      </c>
      <c r="G17" s="37" t="s">
        <v>26</v>
      </c>
      <c r="H17" s="33">
        <f>D10</f>
        <v>6.9015064461088682E-2</v>
      </c>
    </row>
    <row r="18" spans="3:11">
      <c r="C18" s="26"/>
      <c r="D18" s="26" t="s">
        <v>29</v>
      </c>
      <c r="E18" s="27" t="s">
        <v>30</v>
      </c>
      <c r="F18" s="54">
        <f>D17-F17*H17</f>
        <v>-0.22603235313857167</v>
      </c>
      <c r="G18" s="55" t="s">
        <v>31</v>
      </c>
      <c r="H18" s="54">
        <f>D17+F17*H17</f>
        <v>0.1295096977118067</v>
      </c>
      <c r="I18" s="42" t="s">
        <v>32</v>
      </c>
      <c r="K18" s="22">
        <f>F17*H17</f>
        <v>0.17777102542518919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Sol1 </vt:lpstr>
      <vt:lpstr>Sol 2a</vt:lpstr>
      <vt:lpstr>Sol 2b</vt:lpstr>
      <vt:lpstr>Sol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</dc:creator>
  <cp:lastModifiedBy>Exploring</cp:lastModifiedBy>
  <dcterms:created xsi:type="dcterms:W3CDTF">2020-04-15T18:40:30Z</dcterms:created>
  <dcterms:modified xsi:type="dcterms:W3CDTF">2020-04-15T19:17:07Z</dcterms:modified>
</cp:coreProperties>
</file>