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5315" windowHeight="7995" activeTab="1"/>
  </bookViews>
  <sheets>
    <sheet name="Data" sheetId="1" r:id="rId1"/>
    <sheet name="Part I" sheetId="2" r:id="rId2"/>
    <sheet name="Part 2" sheetId="3" r:id="rId3"/>
  </sheets>
  <calcPr calcId="144525"/>
</workbook>
</file>

<file path=xl/calcChain.xml><?xml version="1.0" encoding="utf-8"?>
<calcChain xmlns="http://schemas.openxmlformats.org/spreadsheetml/2006/main">
  <c r="D51" i="3" l="1"/>
  <c r="E52" i="3" s="1"/>
  <c r="E20" i="2"/>
  <c r="C20" i="2"/>
  <c r="C21" i="2" s="1"/>
  <c r="C62" i="3"/>
  <c r="C12" i="2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2" i="1"/>
</calcChain>
</file>

<file path=xl/sharedStrings.xml><?xml version="1.0" encoding="utf-8"?>
<sst xmlns="http://schemas.openxmlformats.org/spreadsheetml/2006/main" count="244" uniqueCount="136">
  <si>
    <t>Obs</t>
  </si>
  <si>
    <t>Property Address</t>
  </si>
  <si>
    <t>Listing Price</t>
  </si>
  <si>
    <t>Square Footage</t>
  </si>
  <si>
    <t>Bedrooms</t>
  </si>
  <si>
    <t>Bathrooms</t>
  </si>
  <si>
    <t>Year Built</t>
  </si>
  <si>
    <t xml:space="preserve">3096 E Page Ave, Gilbert, AZ 85234 </t>
  </si>
  <si>
    <t>1279 N Saddle Ct, Gilbert, AZ 85233</t>
  </si>
  <si>
    <t>6287 S Sunnyvale Ct, Gilbert, AZ 85298</t>
  </si>
  <si>
    <t>302 E Elgin St, Gilbert, AZ 85295</t>
  </si>
  <si>
    <t>2631 E Meadowview Dr, Gilbert, AZ 85298</t>
  </si>
  <si>
    <t>3165 E Blue Sage Ct, Gilbert, AZ 85297</t>
  </si>
  <si>
    <t>2442 E Mead Dr, Gilbert, AZ 85298</t>
  </si>
  <si>
    <t>3303 E Woodside Way, Gilbert, AZ 85297</t>
  </si>
  <si>
    <t>1308 E Mineral Rd, Gilbert, AZ 85234</t>
  </si>
  <si>
    <t>1101 S Parkcrest St, Gilbert, AZ 85296</t>
  </si>
  <si>
    <t>2309 E Pinto Dr, Gilbert, AZ 85296</t>
  </si>
  <si>
    <t>3820 E Palo Verde St, Gilbert, AZ 85296</t>
  </si>
  <si>
    <t>2831 E Brooks Ct, Gilbert, AZ 85296</t>
  </si>
  <si>
    <t>3072 E Tamarisk St, Gilbert, AZ 85296</t>
  </si>
  <si>
    <t>3376 E Chickadee Rd, Gilbert, AZ 85297</t>
  </si>
  <si>
    <t>2033 E Lindrick Dr, Gilbert, AZ 85298</t>
  </si>
  <si>
    <t>7936 S Columbus Dr, Gilbert, AZ 85298</t>
  </si>
  <si>
    <t>480 W Sagebrush St, Gilbert, AZ 85233</t>
  </si>
  <si>
    <t>1258 E Macaw Dr, Gilbert, AZ 85297</t>
  </si>
  <si>
    <t>2537 S Velvendo Dr, Gilbert, AZ 85295</t>
  </si>
  <si>
    <t>2949 E Comstock Dr, Gilbert, AZ 85296</t>
  </si>
  <si>
    <t>430 S Lake Mirage Dr, Gilbert, AZ 85233</t>
  </si>
  <si>
    <t>4058 E Lexington Ave, Gilbert, AZ 85234</t>
  </si>
  <si>
    <t>1335 S Sandstone St, Gilbert, AZ 85296</t>
  </si>
  <si>
    <t>2614 E Mews Rd, Gilbert, AZ 85298</t>
  </si>
  <si>
    <t>4556 S McMinn Dr, Gilbert, AZ 85297</t>
  </si>
  <si>
    <t>4301 E Santa Fe Ln, Gilbert, AZ 85297</t>
  </si>
  <si>
    <t>4250 E Stanford Ave, Gilbert, AZ 85234</t>
  </si>
  <si>
    <t>1842 S Seton Ave, Gilbert, AZ 85295</t>
  </si>
  <si>
    <t>969 S Western Skies Dr, Gilbert, AZ 85296</t>
  </si>
  <si>
    <t>Part I</t>
  </si>
  <si>
    <t>1)</t>
  </si>
  <si>
    <t>Age</t>
  </si>
  <si>
    <t>Data Analysis Correlation Output</t>
  </si>
  <si>
    <t>2)</t>
  </si>
  <si>
    <t>r =</t>
  </si>
  <si>
    <t>Part II</t>
  </si>
  <si>
    <t>Multiple Regression Equation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</si>
  <si>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</si>
  <si>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</si>
  <si>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</si>
  <si>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</si>
  <si>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</si>
  <si>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</si>
  <si>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</si>
  <si>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</si>
  <si>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</si>
  <si>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</si>
  <si>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</si>
  <si>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</si>
  <si>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</si>
  <si>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</si>
  <si>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</si>
  <si>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</si>
  <si>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</si>
  <si>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</si>
  <si>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</si>
  <si>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</si>
  <si>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</si>
  <si>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</si>
  <si>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</si>
  <si>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</si>
  <si>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SSR / SST =</t>
  </si>
  <si>
    <t>528372211886/679312023587</t>
  </si>
  <si>
    <r>
      <t>It is equal to 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 0.7778 or 77.78%.</t>
    </r>
  </si>
  <si>
    <t>This means that 77.78% of the variability in price is explained by the estimated multiple regression equation</t>
  </si>
  <si>
    <t>with  square footage, bedrooms, bathrooms, and age as the independent variables.</t>
  </si>
  <si>
    <r>
      <t>The coefficient of multiple determination is the ratio SSR/SST and is denoted by R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>.</t>
    </r>
  </si>
  <si>
    <t xml:space="preserve">3) </t>
  </si>
  <si>
    <r>
      <t>The adjusted coefficient of multiple determination is R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=  0.7423 or 74.23%.</t>
    </r>
  </si>
  <si>
    <r>
      <t>the independent variables added are NOT  significant. That is why 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is adjusted to compensate for the number of </t>
    </r>
  </si>
  <si>
    <r>
      <t>independent variables using the formula  R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>= 1 - (1-R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)(n-1)/(n-p-1), where n= number of observations and p= number of</t>
    </r>
  </si>
  <si>
    <t>independent variables.</t>
  </si>
  <si>
    <t xml:space="preserve">Generally, the coefficient of multiple determination always increases as independent variables are added to the model even if </t>
  </si>
  <si>
    <t>4)</t>
  </si>
  <si>
    <r>
      <t xml:space="preserve">Using </t>
    </r>
    <r>
      <rPr>
        <sz val="11"/>
        <color theme="1"/>
        <rFont val="Calibri"/>
        <family val="2"/>
      </rPr>
      <t>α = .05, the p-value= 0.00000007 in the last column of the ANOVA table above indicates that we can reject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</si>
  <si>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= 0 because the p-value is less than α = .05.</t>
    </r>
  </si>
  <si>
    <t>F TEST FOR OVERALL SIGNIFICANCE</t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</si>
  <si>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: Not all β</t>
    </r>
    <r>
      <rPr>
        <vertAlign val="subscript"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(k=1,2,3,4) equal zero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</si>
  <si>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</rPr>
      <t xml:space="preserve"> = β</t>
    </r>
    <r>
      <rPr>
        <vertAlign val="subscript"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</rPr>
      <t xml:space="preserve"> = 0 where the parameters are the true slope coefficents for Square Footage, Bedrooms, Bathrooms, and Age, respectively.</t>
    </r>
  </si>
  <si>
    <t>Square Footage, Bedrooms, Bathrooms, and Age.</t>
  </si>
  <si>
    <t>We conclude that a statistically  significant relationship is present between listing price and at least one of the independent variables</t>
  </si>
  <si>
    <t>5)</t>
  </si>
  <si>
    <r>
      <t>Let β</t>
    </r>
    <r>
      <rPr>
        <vertAlign val="sub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, β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, β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, and  β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be the true slope coefficents for Square Footage, Bedrooms, Bathrooms, and Age, respectively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</si>
  <si>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 = 0</t>
    </r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</si>
  <si>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 = 0</t>
    </r>
  </si>
  <si>
    <t xml:space="preserve">The p-values of 0.2545, 0.5390, and 0.7779 indicate that we cannot reject the following hypotheses </t>
  </si>
  <si>
    <r>
      <t>and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</t>
    </r>
    <r>
      <rPr>
        <vertAlign val="subscript"/>
        <sz val="11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 xml:space="preserve"> = 0, respectively.</t>
    </r>
  </si>
  <si>
    <t xml:space="preserve">The only variable that is statistically significant is the Square Footage. </t>
  </si>
  <si>
    <t>The other three variables (Bedrooms, Bathrooms, and Age) are NOT significant.</t>
  </si>
  <si>
    <t>6)</t>
  </si>
  <si>
    <t>Since there is only one remaining significant variable, Square Footage, the new equation is similar to Part I.</t>
  </si>
  <si>
    <t>The correlation coefficient between Listing Price and Square Footage is 0.873.</t>
  </si>
  <si>
    <t>(Calculated by squaring the value obtained in the first question)</t>
  </si>
  <si>
    <r>
      <t>r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=</t>
    </r>
  </si>
  <si>
    <t>76.24% of the variability in price can be explained by the linear relationship between the home's square footage and price.</t>
  </si>
  <si>
    <t>3)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</si>
  <si>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ρ = 0</t>
    </r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</si>
  <si>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ρ ≠  0</t>
    </r>
  </si>
  <si>
    <t>(There is NO correlation between the home's square footage and price in the population)</t>
  </si>
  <si>
    <t>(There is a significant correlation between the home's square footage and price in the population)</t>
  </si>
  <si>
    <t xml:space="preserve">Test Stat, t = </t>
  </si>
  <si>
    <t xml:space="preserve">n = </t>
  </si>
  <si>
    <t>(number of houses in the sample)</t>
  </si>
  <si>
    <t>df =</t>
  </si>
  <si>
    <t>P-value =</t>
  </si>
  <si>
    <t>Using α = .05, the p-value= 0.0000  indicates that we can reject the null hypothesis.</t>
  </si>
  <si>
    <t>There is a significant linear relationship between home's square footage and price .</t>
  </si>
  <si>
    <r>
      <t>H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 ≠  0</t>
    </r>
  </si>
  <si>
    <r>
      <t>Using α = .05, the p-value= 0.0000000003 in the last column of the table above indicates that we can reject 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: β = 0.</t>
    </r>
  </si>
  <si>
    <t>Given X = 2982</t>
  </si>
  <si>
    <t>(randomly selected between the minimum and maximum value of x values in the sample)</t>
  </si>
  <si>
    <t xml:space="preserve"> lower</t>
  </si>
  <si>
    <t xml:space="preserve"> upper </t>
  </si>
  <si>
    <t xml:space="preserve">  Predicted</t>
  </si>
  <si>
    <t>95% Confidence Interval</t>
  </si>
  <si>
    <t xml:space="preserve">  95% Prediction Interval</t>
  </si>
  <si>
    <t xml:space="preserve">Predicted values for:  Listing Price </t>
  </si>
  <si>
    <t>7)</t>
  </si>
  <si>
    <t xml:space="preserve">Given: </t>
  </si>
  <si>
    <t>The predicted listing price is</t>
  </si>
  <si>
    <t xml:space="preserve">The predicted listing price is higher than the actual listing price by </t>
  </si>
  <si>
    <r>
      <t xml:space="preserve">Using </t>
    </r>
    <r>
      <rPr>
        <sz val="11"/>
        <color theme="1"/>
        <rFont val="Calibri"/>
        <family val="2"/>
      </rPr>
      <t>α = .05, the p-value of 0.0000 on the Excel output above indicates that we can reject H</t>
    </r>
    <r>
      <rPr>
        <vertAlign val="subscript"/>
        <sz val="11"/>
        <color theme="1"/>
        <rFont val="Calibri"/>
        <family val="2"/>
      </rPr>
      <t>0</t>
    </r>
    <r>
      <rPr>
        <sz val="11"/>
        <color theme="1"/>
        <rFont val="Calibri"/>
        <family val="2"/>
      </rPr>
      <t>: β</t>
    </r>
    <r>
      <rPr>
        <vertAlign val="subscript"/>
        <sz val="11"/>
        <color theme="1"/>
        <rFont val="Calibri"/>
        <family val="2"/>
      </rPr>
      <t>1</t>
    </r>
    <r>
      <rPr>
        <sz val="11"/>
        <color theme="1"/>
        <rFont val="Calibri"/>
        <family val="2"/>
      </rPr>
      <t xml:space="preserve">  = 0.</t>
    </r>
  </si>
  <si>
    <t>(simple linear regression)</t>
  </si>
  <si>
    <t>This means that the model is more effective with the deletion of the nonsignificant variables.</t>
  </si>
  <si>
    <t>listing price and square footage. More specifically, an increase in square foot of the home is associated with an increase in price.</t>
  </si>
  <si>
    <r>
      <t>H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: </t>
    </r>
    <r>
      <rPr>
        <sz val="11"/>
        <color theme="1"/>
        <rFont val="Calibri"/>
        <family val="2"/>
      </rPr>
      <t>β = 0 where  β =  true slope coefficient of Square Footage</t>
    </r>
  </si>
  <si>
    <r>
      <t>Th adjusted coefficient of multiple determination (0.7540) for the new equation is slightly higher than the previous R</t>
    </r>
    <r>
      <rPr>
        <vertAlign val="superscript"/>
        <sz val="11"/>
        <color theme="1"/>
        <rFont val="Calibri"/>
        <family val="2"/>
        <scheme val="minor"/>
      </rPr>
      <t>2</t>
    </r>
    <r>
      <rPr>
        <vertAlign val="sub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(0.7423).</t>
    </r>
  </si>
  <si>
    <t>On the basis of the correlation coefficient, we conclude that a strong positive linear relationship occurs between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</si>
</sst>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000"/>
    <numFmt numFmtId="166" formatCode="0.000"/>
    <numFmt numFmtId="167" formatCode="_(* #,##0.0000_);_(* \(#,##0.0000\);_(* &quot;-&quot;??_);_(@_)"/>
    <numFmt numFmtId="168" formatCode="#,##0\ ;\-#,##0\ "/>
    <numFmt numFmtId="169" formatCode="#,##0.000\ ;\-#,##0.0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 applyAlignment="1">
      <alignment vertical="center"/>
    </xf>
    <xf numFmtId="164" fontId="0" fillId="0" borderId="0" xfId="2" applyNumberFormat="1" applyFont="1" applyFill="1"/>
    <xf numFmtId="0" fontId="0" fillId="0" borderId="0" xfId="0" applyFill="1"/>
    <xf numFmtId="44" fontId="0" fillId="0" borderId="0" xfId="0" applyNumberFormat="1" applyFill="1"/>
    <xf numFmtId="0" fontId="3" fillId="0" borderId="0" xfId="0" applyFont="1"/>
    <xf numFmtId="0" fontId="0" fillId="0" borderId="0" xfId="0" applyAlignment="1">
      <alignment horizontal="right"/>
    </xf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3" xfId="0" applyFont="1" applyFill="1" applyBorder="1" applyAlignment="1">
      <alignment horizontal="center"/>
    </xf>
    <xf numFmtId="0" fontId="0" fillId="2" borderId="2" xfId="0" applyFill="1" applyBorder="1" applyAlignment="1"/>
    <xf numFmtId="0" fontId="4" fillId="0" borderId="3" xfId="0" applyFont="1" applyFill="1" applyBorder="1" applyAlignment="1">
      <alignment horizontal="centerContinuous"/>
    </xf>
    <xf numFmtId="165" fontId="0" fillId="0" borderId="0" xfId="0" applyNumberFormat="1" applyFill="1" applyBorder="1" applyAlignment="1"/>
    <xf numFmtId="166" fontId="0" fillId="0" borderId="0" xfId="0" applyNumberFormat="1" applyFill="1" applyBorder="1" applyAlignment="1">
      <alignment horizontal="center"/>
    </xf>
    <xf numFmtId="165" fontId="0" fillId="0" borderId="0" xfId="0" applyNumberFormat="1" applyFill="1" applyBorder="1" applyAlignment="1">
      <alignment horizontal="center"/>
    </xf>
    <xf numFmtId="166" fontId="0" fillId="0" borderId="2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center"/>
    </xf>
    <xf numFmtId="43" fontId="0" fillId="0" borderId="0" xfId="1" applyFont="1" applyFill="1" applyBorder="1" applyAlignment="1"/>
    <xf numFmtId="43" fontId="0" fillId="0" borderId="2" xfId="1" applyFont="1" applyFill="1" applyBorder="1" applyAlignment="1"/>
    <xf numFmtId="167" fontId="0" fillId="0" borderId="0" xfId="1" applyNumberFormat="1" applyFont="1" applyFill="1" applyBorder="1" applyAlignment="1"/>
    <xf numFmtId="0" fontId="0" fillId="0" borderId="4" xfId="0" applyBorder="1" applyAlignment="1">
      <alignment horizontal="right"/>
    </xf>
    <xf numFmtId="43" fontId="0" fillId="0" borderId="1" xfId="1" applyFont="1" applyFill="1" applyBorder="1" applyAlignment="1"/>
    <xf numFmtId="0" fontId="0" fillId="0" borderId="1" xfId="0" applyBorder="1"/>
    <xf numFmtId="0" fontId="0" fillId="0" borderId="5" xfId="0" applyBorder="1"/>
    <xf numFmtId="0" fontId="0" fillId="0" borderId="6" xfId="0" applyBorder="1" applyAlignment="1">
      <alignment horizontal="right"/>
    </xf>
    <xf numFmtId="0" fontId="0" fillId="0" borderId="0" xfId="0" applyBorder="1"/>
    <xf numFmtId="0" fontId="0" fillId="0" borderId="7" xfId="0" applyBorder="1"/>
    <xf numFmtId="0" fontId="6" fillId="0" borderId="6" xfId="0" applyFont="1" applyBorder="1"/>
    <xf numFmtId="0" fontId="0" fillId="0" borderId="6" xfId="0" applyBorder="1"/>
    <xf numFmtId="0" fontId="0" fillId="0" borderId="8" xfId="0" applyBorder="1"/>
    <xf numFmtId="0" fontId="0" fillId="0" borderId="2" xfId="0" applyBorder="1"/>
    <xf numFmtId="0" fontId="0" fillId="0" borderId="9" xfId="0" applyBorder="1"/>
    <xf numFmtId="0" fontId="0" fillId="2" borderId="0" xfId="0" applyFill="1" applyBorder="1" applyAlignment="1"/>
    <xf numFmtId="165" fontId="0" fillId="2" borderId="0" xfId="0" applyNumberFormat="1" applyFill="1" applyBorder="1" applyAlignment="1">
      <alignment horizontal="center"/>
    </xf>
    <xf numFmtId="0" fontId="0" fillId="0" borderId="4" xfId="0" applyBorder="1"/>
    <xf numFmtId="0" fontId="0" fillId="0" borderId="6" xfId="0" applyFill="1" applyBorder="1"/>
    <xf numFmtId="0" fontId="0" fillId="2" borderId="1" xfId="0" applyFill="1" applyBorder="1"/>
    <xf numFmtId="0" fontId="0" fillId="0" borderId="0" xfId="0" applyAlignment="1">
      <alignment horizontal="left"/>
    </xf>
    <xf numFmtId="0" fontId="11" fillId="0" borderId="0" xfId="0" applyFont="1"/>
    <xf numFmtId="168" fontId="12" fillId="0" borderId="10" xfId="0" applyNumberFormat="1" applyFont="1" applyBorder="1" applyAlignment="1">
      <alignment horizontal="right"/>
    </xf>
    <xf numFmtId="168" fontId="12" fillId="0" borderId="12" xfId="0" applyNumberFormat="1" applyFont="1" applyBorder="1" applyAlignment="1">
      <alignment horizontal="right"/>
    </xf>
    <xf numFmtId="169" fontId="12" fillId="0" borderId="10" xfId="0" applyNumberFormat="1" applyFont="1" applyBorder="1" applyAlignment="1">
      <alignment horizontal="right"/>
    </xf>
    <xf numFmtId="169" fontId="12" fillId="0" borderId="12" xfId="0" applyNumberFormat="1" applyFont="1" applyBorder="1" applyAlignment="1">
      <alignment horizontal="right"/>
    </xf>
    <xf numFmtId="169" fontId="13" fillId="0" borderId="10" xfId="0" applyNumberFormat="1" applyFont="1" applyBorder="1" applyAlignment="1">
      <alignment horizontal="centerContinuous"/>
    </xf>
    <xf numFmtId="169" fontId="12" fillId="0" borderId="10" xfId="0" applyNumberFormat="1" applyFont="1" applyBorder="1" applyAlignment="1">
      <alignment horizontal="centerContinuous"/>
    </xf>
    <xf numFmtId="168" fontId="11" fillId="0" borderId="11" xfId="0" applyNumberFormat="1" applyFont="1" applyBorder="1"/>
    <xf numFmtId="169" fontId="11" fillId="0" borderId="11" xfId="0" applyNumberFormat="1" applyFont="1" applyBorder="1"/>
    <xf numFmtId="0" fontId="11" fillId="0" borderId="0" xfId="0" applyFont="1" applyAlignment="1">
      <alignment horizontal="left"/>
    </xf>
    <xf numFmtId="0" fontId="0" fillId="0" borderId="13" xfId="0" applyFill="1" applyBorder="1" applyAlignment="1">
      <alignment horizontal="left"/>
    </xf>
    <xf numFmtId="0" fontId="0" fillId="0" borderId="13" xfId="0" applyFont="1" applyFill="1" applyBorder="1" applyAlignment="1">
      <alignment horizontal="left" vertical="center"/>
    </xf>
    <xf numFmtId="164" fontId="0" fillId="0" borderId="13" xfId="2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0" fillId="0" borderId="14" xfId="0" applyBorder="1" applyAlignment="1">
      <alignment horizontal="center"/>
    </xf>
    <xf numFmtId="44" fontId="0" fillId="0" borderId="0" xfId="2" applyFont="1" applyBorder="1"/>
    <xf numFmtId="44" fontId="0" fillId="0" borderId="2" xfId="0" applyNumberFormat="1" applyBorder="1"/>
    <xf numFmtId="0" fontId="0" fillId="0" borderId="0" xfId="0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44</xdr:row>
      <xdr:rowOff>28574</xdr:rowOff>
    </xdr:from>
    <xdr:to>
      <xdr:col>9</xdr:col>
      <xdr:colOff>438150</xdr:colOff>
      <xdr:row>50</xdr:row>
      <xdr:rowOff>190499</xdr:rowOff>
    </xdr:to>
    <xdr:sp macro="" textlink="">
      <xdr:nvSpPr>
        <xdr:cNvPr id="2" name="TextBox 1"/>
        <xdr:cNvSpPr txBox="1"/>
      </xdr:nvSpPr>
      <xdr:spPr>
        <a:xfrm>
          <a:off x="628650" y="8924924"/>
          <a:ext cx="6496050" cy="1304925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equation of the regression line is y' = -27050.52 + 165.14x where x =  home's square footage ,</a:t>
          </a:r>
        </a:p>
        <a:p>
          <a:r>
            <a:rPr lang="en-US" sz="1100"/>
            <a:t>y = price, and   x is between the minimum</a:t>
          </a:r>
          <a:r>
            <a:rPr lang="en-US" sz="1100" baseline="0"/>
            <a:t> (</a:t>
          </a:r>
          <a:r>
            <a:rPr lang="en-US" sz="1100"/>
            <a:t>1322) and the maximum  (4887) square footage in the sample.</a:t>
          </a:r>
        </a:p>
        <a:p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Square Footage (165.14) estimates an increase of $165.14 in the average price for each additional square foot of the home. This interpretation is valid for square footage  between 1322 and 4887, inclusive.</a:t>
          </a:r>
          <a:endParaRPr lang="en-US" sz="1100"/>
        </a:p>
      </xdr:txBody>
    </xdr:sp>
    <xdr:clientData/>
  </xdr:twoCellAnchor>
  <xdr:twoCellAnchor>
    <xdr:from>
      <xdr:col>0</xdr:col>
      <xdr:colOff>581025</xdr:colOff>
      <xdr:row>69</xdr:row>
      <xdr:rowOff>66675</xdr:rowOff>
    </xdr:from>
    <xdr:to>
      <xdr:col>7</xdr:col>
      <xdr:colOff>438150</xdr:colOff>
      <xdr:row>72</xdr:row>
      <xdr:rowOff>76200</xdr:rowOff>
    </xdr:to>
    <xdr:sp macro="" textlink="">
      <xdr:nvSpPr>
        <xdr:cNvPr id="3" name="TextBox 2"/>
        <xdr:cNvSpPr txBox="1"/>
      </xdr:nvSpPr>
      <xdr:spPr>
        <a:xfrm>
          <a:off x="581025" y="13858875"/>
          <a:ext cx="5972175" cy="581025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conclude with confidence coefficient .95 that given a square footage of 2982, the mean listing price is somewhere between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$434,519.66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$496,271.58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552450</xdr:colOff>
      <xdr:row>75</xdr:row>
      <xdr:rowOff>1</xdr:rowOff>
    </xdr:from>
    <xdr:to>
      <xdr:col>7</xdr:col>
      <xdr:colOff>504825</xdr:colOff>
      <xdr:row>78</xdr:row>
      <xdr:rowOff>95251</xdr:rowOff>
    </xdr:to>
    <xdr:sp macro="" textlink="">
      <xdr:nvSpPr>
        <xdr:cNvPr id="4" name="TextBox 3"/>
        <xdr:cNvSpPr txBox="1"/>
      </xdr:nvSpPr>
      <xdr:spPr>
        <a:xfrm>
          <a:off x="552450" y="14935201"/>
          <a:ext cx="6067425" cy="666750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predict  with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95% confidence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the listing price for the next single sample of home with a square footage of 2982 in  the town of Gibert, Arizona will be somewhere between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$306,851.14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$623,940.10.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600074</xdr:colOff>
      <xdr:row>31</xdr:row>
      <xdr:rowOff>28575</xdr:rowOff>
    </xdr:from>
    <xdr:to>
      <xdr:col>9</xdr:col>
      <xdr:colOff>371475</xdr:colOff>
      <xdr:row>45</xdr:row>
      <xdr:rowOff>133350</xdr:rowOff>
    </xdr:to>
    <xdr:sp macro="" textlink="">
      <xdr:nvSpPr>
        <xdr:cNvPr id="2" name="TextBox 1"/>
        <xdr:cNvSpPr txBox="1"/>
      </xdr:nvSpPr>
      <xdr:spPr>
        <a:xfrm>
          <a:off x="600074" y="6477000"/>
          <a:ext cx="8782051" cy="2771775"/>
        </a:xfrm>
        <a:prstGeom prst="rect">
          <a:avLst/>
        </a:prstGeom>
        <a:solidFill>
          <a:schemeClr val="lt1"/>
        </a:solidFill>
        <a:ln w="25400" cmpd="sng">
          <a:solidFill>
            <a:srgbClr val="00206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coefficient for Square Footage (171.919) estimates an increase of $171.92 in the average price for each additional square foot of the home, holding constant all other variables.</a:t>
          </a:r>
        </a:p>
        <a:p>
          <a:endParaRPr lang="en-US" sz="11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Bedrooms (-31551.653) estimates a decrease of $31,551.65 in the average price for each additional bedroom, holding constant all other variables.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Bathrooms (21,893.61) estimates an increase of $21,893.61 in the average price  for each additional bathroom, holding constant all other variables.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coefficient for Age (-555.795) estimates a decrease of $555.80 in the average price for each additional year of age, holding constant all other variables.</a:t>
          </a: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/>
        </a:p>
      </xdr:txBody>
    </xdr:sp>
    <xdr:clientData/>
  </xdr:twoCellAnchor>
  <xdr:twoCellAnchor>
    <xdr:from>
      <xdr:col>1</xdr:col>
      <xdr:colOff>38100</xdr:colOff>
      <xdr:row>26</xdr:row>
      <xdr:rowOff>57151</xdr:rowOff>
    </xdr:from>
    <xdr:to>
      <xdr:col>8</xdr:col>
      <xdr:colOff>771525</xdr:colOff>
      <xdr:row>29</xdr:row>
      <xdr:rowOff>152401</xdr:rowOff>
    </xdr:to>
    <xdr:sp macro="" textlink="">
      <xdr:nvSpPr>
        <xdr:cNvPr id="4" name="TextBox 3"/>
        <xdr:cNvSpPr txBox="1"/>
      </xdr:nvSpPr>
      <xdr:spPr>
        <a:xfrm>
          <a:off x="647700" y="5172076"/>
          <a:ext cx="8286750" cy="666750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multiple regression equation is given by</a:t>
          </a:r>
        </a:p>
        <a:p>
          <a:r>
            <a:rPr lang="en-US" sz="1100"/>
            <a:t>Price = 26,183.39 + 171.919(Square Footage) - 31,551.653(Bedrooms) + 21,893.611(Bathrooms) - 555.795(Age)</a:t>
          </a:r>
        </a:p>
      </xdr:txBody>
    </xdr:sp>
    <xdr:clientData/>
  </xdr:twoCellAnchor>
  <xdr:twoCellAnchor>
    <xdr:from>
      <xdr:col>0</xdr:col>
      <xdr:colOff>600075</xdr:colOff>
      <xdr:row>131</xdr:row>
      <xdr:rowOff>114300</xdr:rowOff>
    </xdr:from>
    <xdr:to>
      <xdr:col>8</xdr:col>
      <xdr:colOff>647700</xdr:colOff>
      <xdr:row>135</xdr:row>
      <xdr:rowOff>28575</xdr:rowOff>
    </xdr:to>
    <xdr:sp macro="" textlink="">
      <xdr:nvSpPr>
        <xdr:cNvPr id="5" name="TextBox 4"/>
        <xdr:cNvSpPr txBox="1"/>
      </xdr:nvSpPr>
      <xdr:spPr>
        <a:xfrm>
          <a:off x="600075" y="25927050"/>
          <a:ext cx="8210550" cy="676275"/>
        </a:xfrm>
        <a:prstGeom prst="rect">
          <a:avLst/>
        </a:prstGeom>
        <a:solidFill>
          <a:schemeClr val="lt1"/>
        </a:solidFill>
        <a:ln w="25400" cmpd="sng">
          <a:solidFill>
            <a:schemeClr val="tx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The equation of the regression line is y' = -27050.52 + 165.14x where x =  home's square footage ,</a:t>
          </a:r>
        </a:p>
        <a:p>
          <a:r>
            <a:rPr lang="en-US" sz="1100"/>
            <a:t>y = price, and   x is between the minimum</a:t>
          </a:r>
          <a:r>
            <a:rPr lang="en-US" sz="1100" baseline="0"/>
            <a:t> (</a:t>
          </a:r>
          <a:r>
            <a:rPr lang="en-US" sz="1100"/>
            <a:t>1322) and the maximum  (4887) square footage in the sample.</a:t>
          </a: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realtor.com/realestateandhomes-detail/3096-E-Page-Ave_Gilbert_AZ_85234_M13527-1059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K12" sqref="K12"/>
    </sheetView>
  </sheetViews>
  <sheetFormatPr defaultRowHeight="15" x14ac:dyDescent="0.25"/>
  <cols>
    <col min="1" max="1" width="9.140625" style="55"/>
    <col min="2" max="2" width="38.42578125" style="1" bestFit="1" customWidth="1"/>
    <col min="3" max="3" width="12.5703125" style="2" bestFit="1" customWidth="1"/>
    <col min="4" max="4" width="14.85546875" style="3" bestFit="1" customWidth="1"/>
    <col min="5" max="5" width="10" style="3" bestFit="1" customWidth="1"/>
    <col min="6" max="6" width="10.5703125" style="3" bestFit="1" customWidth="1"/>
    <col min="7" max="7" width="10.5703125" style="3" customWidth="1"/>
    <col min="8" max="8" width="9.140625" style="3"/>
  </cols>
  <sheetData>
    <row r="1" spans="1:8" x14ac:dyDescent="0.25">
      <c r="A1" s="55" t="s">
        <v>0</v>
      </c>
      <c r="B1" s="1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39</v>
      </c>
      <c r="H1" s="3" t="s">
        <v>6</v>
      </c>
    </row>
    <row r="2" spans="1:8" x14ac:dyDescent="0.25">
      <c r="A2" s="55">
        <v>1</v>
      </c>
      <c r="B2" s="1" t="s">
        <v>7</v>
      </c>
      <c r="C2" s="2">
        <v>889900</v>
      </c>
      <c r="D2" s="3">
        <v>4887</v>
      </c>
      <c r="E2" s="3">
        <v>5</v>
      </c>
      <c r="F2" s="3">
        <v>4</v>
      </c>
      <c r="G2" s="3">
        <f>2018-H2</f>
        <v>16</v>
      </c>
      <c r="H2" s="3">
        <v>2002</v>
      </c>
    </row>
    <row r="3" spans="1:8" x14ac:dyDescent="0.25">
      <c r="A3" s="55">
        <v>2</v>
      </c>
      <c r="B3" s="1" t="s">
        <v>8</v>
      </c>
      <c r="C3" s="2">
        <v>499990</v>
      </c>
      <c r="D3" s="3">
        <v>2879</v>
      </c>
      <c r="E3" s="3">
        <v>4</v>
      </c>
      <c r="F3" s="3">
        <v>2</v>
      </c>
      <c r="G3" s="3">
        <f t="shared" ref="G3:G31" si="0">2018-H3</f>
        <v>20</v>
      </c>
      <c r="H3" s="3">
        <v>1998</v>
      </c>
    </row>
    <row r="4" spans="1:8" x14ac:dyDescent="0.25">
      <c r="A4" s="55">
        <v>3</v>
      </c>
      <c r="B4" s="1" t="s">
        <v>9</v>
      </c>
      <c r="C4" s="2">
        <v>354900</v>
      </c>
      <c r="D4" s="3">
        <v>2388</v>
      </c>
      <c r="E4" s="3">
        <v>4</v>
      </c>
      <c r="F4" s="3">
        <v>3</v>
      </c>
      <c r="G4" s="3">
        <f t="shared" si="0"/>
        <v>16</v>
      </c>
      <c r="H4" s="3">
        <v>2002</v>
      </c>
    </row>
    <row r="5" spans="1:8" x14ac:dyDescent="0.25">
      <c r="A5" s="55">
        <v>4</v>
      </c>
      <c r="B5" s="1" t="s">
        <v>10</v>
      </c>
      <c r="C5" s="2">
        <v>485000</v>
      </c>
      <c r="D5" s="3">
        <v>3515</v>
      </c>
      <c r="E5" s="3">
        <v>4</v>
      </c>
      <c r="F5" s="3">
        <v>3</v>
      </c>
      <c r="G5" s="3">
        <f t="shared" si="0"/>
        <v>16</v>
      </c>
      <c r="H5" s="3">
        <v>2002</v>
      </c>
    </row>
    <row r="6" spans="1:8" x14ac:dyDescent="0.25">
      <c r="A6" s="55">
        <v>5</v>
      </c>
      <c r="B6" s="1" t="s">
        <v>11</v>
      </c>
      <c r="C6" s="2">
        <v>689000</v>
      </c>
      <c r="D6" s="3">
        <v>3278</v>
      </c>
      <c r="E6" s="3">
        <v>3</v>
      </c>
      <c r="F6" s="3">
        <v>3</v>
      </c>
      <c r="G6" s="3">
        <f t="shared" si="0"/>
        <v>19</v>
      </c>
      <c r="H6" s="3">
        <v>1999</v>
      </c>
    </row>
    <row r="7" spans="1:8" x14ac:dyDescent="0.25">
      <c r="A7" s="55">
        <v>6</v>
      </c>
      <c r="B7" s="1" t="s">
        <v>12</v>
      </c>
      <c r="C7" s="2">
        <v>419500</v>
      </c>
      <c r="D7" s="3">
        <v>2834</v>
      </c>
      <c r="E7" s="3">
        <v>4</v>
      </c>
      <c r="F7" s="3">
        <v>3</v>
      </c>
      <c r="G7" s="3">
        <f t="shared" si="0"/>
        <v>6</v>
      </c>
      <c r="H7" s="3">
        <v>2012</v>
      </c>
    </row>
    <row r="8" spans="1:8" x14ac:dyDescent="0.25">
      <c r="A8" s="55">
        <v>7</v>
      </c>
      <c r="B8" s="1" t="s">
        <v>13</v>
      </c>
      <c r="C8" s="2">
        <v>394900</v>
      </c>
      <c r="D8" s="3">
        <v>2692</v>
      </c>
      <c r="E8" s="3">
        <v>4</v>
      </c>
      <c r="F8" s="3">
        <v>3</v>
      </c>
      <c r="G8" s="3">
        <f t="shared" si="0"/>
        <v>6</v>
      </c>
      <c r="H8" s="3">
        <v>2012</v>
      </c>
    </row>
    <row r="9" spans="1:8" x14ac:dyDescent="0.25">
      <c r="A9" s="55">
        <v>8</v>
      </c>
      <c r="B9" s="1" t="s">
        <v>14</v>
      </c>
      <c r="C9" s="2">
        <v>171000</v>
      </c>
      <c r="D9" s="3">
        <v>1393</v>
      </c>
      <c r="E9" s="3">
        <v>3</v>
      </c>
      <c r="F9" s="3">
        <v>2</v>
      </c>
      <c r="G9" s="3">
        <f t="shared" si="0"/>
        <v>17</v>
      </c>
      <c r="H9" s="3">
        <v>2001</v>
      </c>
    </row>
    <row r="10" spans="1:8" x14ac:dyDescent="0.25">
      <c r="A10" s="55">
        <v>9</v>
      </c>
      <c r="B10" s="1" t="s">
        <v>15</v>
      </c>
      <c r="C10" s="2">
        <v>324800</v>
      </c>
      <c r="D10" s="3">
        <v>2230</v>
      </c>
      <c r="E10" s="3">
        <v>4</v>
      </c>
      <c r="F10" s="3">
        <v>3</v>
      </c>
      <c r="G10" s="3">
        <f t="shared" si="0"/>
        <v>30</v>
      </c>
      <c r="H10" s="3">
        <v>1988</v>
      </c>
    </row>
    <row r="11" spans="1:8" x14ac:dyDescent="0.25">
      <c r="A11" s="55">
        <v>10</v>
      </c>
      <c r="B11" s="1" t="s">
        <v>16</v>
      </c>
      <c r="C11" s="2">
        <v>349000</v>
      </c>
      <c r="D11" s="3">
        <v>1917</v>
      </c>
      <c r="E11" s="3">
        <v>3</v>
      </c>
      <c r="F11" s="3">
        <v>2</v>
      </c>
      <c r="G11" s="3">
        <f t="shared" si="0"/>
        <v>20</v>
      </c>
      <c r="H11" s="3">
        <v>1998</v>
      </c>
    </row>
    <row r="12" spans="1:8" x14ac:dyDescent="0.25">
      <c r="A12" s="55">
        <v>11</v>
      </c>
      <c r="B12" s="1" t="s">
        <v>17</v>
      </c>
      <c r="C12" s="2">
        <v>242900</v>
      </c>
      <c r="D12" s="3">
        <v>1322</v>
      </c>
      <c r="E12" s="3">
        <v>3</v>
      </c>
      <c r="F12" s="3">
        <v>2</v>
      </c>
      <c r="G12" s="3">
        <f t="shared" si="0"/>
        <v>22</v>
      </c>
      <c r="H12" s="3">
        <v>1996</v>
      </c>
    </row>
    <row r="13" spans="1:8" x14ac:dyDescent="0.25">
      <c r="A13" s="55">
        <v>12</v>
      </c>
      <c r="B13" s="1" t="s">
        <v>18</v>
      </c>
      <c r="C13" s="2">
        <v>464900</v>
      </c>
      <c r="D13" s="3">
        <v>3038</v>
      </c>
      <c r="E13" s="3">
        <v>5</v>
      </c>
      <c r="F13" s="3">
        <v>3</v>
      </c>
      <c r="G13" s="3">
        <f t="shared" si="0"/>
        <v>7</v>
      </c>
      <c r="H13" s="3">
        <v>2011</v>
      </c>
    </row>
    <row r="14" spans="1:8" x14ac:dyDescent="0.25">
      <c r="A14" s="55">
        <v>13</v>
      </c>
      <c r="B14" s="1" t="s">
        <v>19</v>
      </c>
      <c r="C14" s="2">
        <v>437000</v>
      </c>
      <c r="D14" s="3">
        <v>3891</v>
      </c>
      <c r="E14" s="3">
        <v>4</v>
      </c>
      <c r="F14" s="3">
        <v>3</v>
      </c>
      <c r="G14" s="3">
        <f t="shared" si="0"/>
        <v>19</v>
      </c>
      <c r="H14" s="3">
        <v>1999</v>
      </c>
    </row>
    <row r="15" spans="1:8" x14ac:dyDescent="0.25">
      <c r="A15" s="55">
        <v>14</v>
      </c>
      <c r="B15" s="1" t="s">
        <v>20</v>
      </c>
      <c r="C15" s="2">
        <v>284900</v>
      </c>
      <c r="D15" s="3">
        <v>1703</v>
      </c>
      <c r="E15" s="3">
        <v>3</v>
      </c>
      <c r="F15" s="3">
        <v>3</v>
      </c>
      <c r="G15" s="3">
        <f t="shared" si="0"/>
        <v>11</v>
      </c>
      <c r="H15" s="3">
        <v>2007</v>
      </c>
    </row>
    <row r="16" spans="1:8" x14ac:dyDescent="0.25">
      <c r="A16" s="55">
        <v>15</v>
      </c>
      <c r="B16" s="1" t="s">
        <v>21</v>
      </c>
      <c r="C16" s="2">
        <v>284900</v>
      </c>
      <c r="D16" s="3">
        <v>1710</v>
      </c>
      <c r="E16" s="3">
        <v>4</v>
      </c>
      <c r="F16" s="3">
        <v>2</v>
      </c>
      <c r="G16" s="3">
        <f t="shared" si="0"/>
        <v>17</v>
      </c>
      <c r="H16" s="3">
        <v>2001</v>
      </c>
    </row>
    <row r="17" spans="1:8" x14ac:dyDescent="0.25">
      <c r="A17" s="55">
        <v>16</v>
      </c>
      <c r="B17" s="1" t="s">
        <v>22</v>
      </c>
      <c r="C17" s="2">
        <v>320000</v>
      </c>
      <c r="D17" s="3">
        <v>2236</v>
      </c>
      <c r="E17" s="3">
        <v>3</v>
      </c>
      <c r="F17" s="3">
        <v>3</v>
      </c>
      <c r="G17" s="3">
        <f t="shared" si="0"/>
        <v>5</v>
      </c>
      <c r="H17" s="3">
        <v>2013</v>
      </c>
    </row>
    <row r="18" spans="1:8" x14ac:dyDescent="0.25">
      <c r="A18" s="55">
        <v>17</v>
      </c>
      <c r="B18" s="1" t="s">
        <v>23</v>
      </c>
      <c r="C18" s="2">
        <v>320000</v>
      </c>
      <c r="D18" s="3">
        <v>2236</v>
      </c>
      <c r="E18" s="3">
        <v>4</v>
      </c>
      <c r="F18" s="3">
        <v>3</v>
      </c>
      <c r="G18" s="3">
        <f t="shared" si="0"/>
        <v>5</v>
      </c>
      <c r="H18" s="3">
        <v>2013</v>
      </c>
    </row>
    <row r="19" spans="1:8" x14ac:dyDescent="0.25">
      <c r="A19" s="55">
        <v>18</v>
      </c>
      <c r="B19" s="1" t="s">
        <v>24</v>
      </c>
      <c r="C19" s="2">
        <v>284700</v>
      </c>
      <c r="D19" s="3">
        <v>1802</v>
      </c>
      <c r="E19" s="3">
        <v>4</v>
      </c>
      <c r="F19" s="3">
        <v>2</v>
      </c>
      <c r="G19" s="3">
        <f t="shared" si="0"/>
        <v>26</v>
      </c>
      <c r="H19" s="3">
        <v>1992</v>
      </c>
    </row>
    <row r="20" spans="1:8" x14ac:dyDescent="0.25">
      <c r="A20" s="55">
        <v>19</v>
      </c>
      <c r="B20" s="1" t="s">
        <v>25</v>
      </c>
      <c r="C20" s="2">
        <v>399900</v>
      </c>
      <c r="D20" s="3">
        <v>2732</v>
      </c>
      <c r="E20" s="3">
        <v>5</v>
      </c>
      <c r="F20" s="3">
        <v>4</v>
      </c>
      <c r="G20" s="3">
        <f t="shared" si="0"/>
        <v>13</v>
      </c>
      <c r="H20" s="3">
        <v>2005</v>
      </c>
    </row>
    <row r="21" spans="1:8" x14ac:dyDescent="0.25">
      <c r="A21" s="55">
        <v>20</v>
      </c>
      <c r="B21" s="1" t="s">
        <v>26</v>
      </c>
      <c r="C21" s="2">
        <v>762500</v>
      </c>
      <c r="D21" s="3">
        <v>3771</v>
      </c>
      <c r="E21" s="3">
        <v>5</v>
      </c>
      <c r="F21" s="3">
        <v>4</v>
      </c>
      <c r="G21" s="3">
        <f t="shared" si="0"/>
        <v>4</v>
      </c>
      <c r="H21" s="3">
        <v>2014</v>
      </c>
    </row>
    <row r="22" spans="1:8" x14ac:dyDescent="0.25">
      <c r="A22" s="55">
        <v>21</v>
      </c>
      <c r="B22" s="1" t="s">
        <v>27</v>
      </c>
      <c r="C22" s="2">
        <v>480000</v>
      </c>
      <c r="D22" s="3">
        <v>2996</v>
      </c>
      <c r="E22" s="3">
        <v>4</v>
      </c>
      <c r="F22" s="3">
        <v>3</v>
      </c>
      <c r="G22" s="3">
        <f t="shared" si="0"/>
        <v>13</v>
      </c>
      <c r="H22" s="3">
        <v>2005</v>
      </c>
    </row>
    <row r="23" spans="1:8" x14ac:dyDescent="0.25">
      <c r="A23" s="55">
        <v>22</v>
      </c>
      <c r="B23" s="1" t="s">
        <v>28</v>
      </c>
      <c r="C23" s="2">
        <v>365000</v>
      </c>
      <c r="D23" s="3">
        <v>2382</v>
      </c>
      <c r="E23" s="3">
        <v>4</v>
      </c>
      <c r="F23" s="3">
        <v>3</v>
      </c>
      <c r="G23" s="3">
        <f t="shared" si="0"/>
        <v>32</v>
      </c>
      <c r="H23" s="3">
        <v>1986</v>
      </c>
    </row>
    <row r="24" spans="1:8" x14ac:dyDescent="0.25">
      <c r="A24" s="55">
        <v>23</v>
      </c>
      <c r="B24" s="1" t="s">
        <v>29</v>
      </c>
      <c r="C24" s="2">
        <v>429000</v>
      </c>
      <c r="D24" s="3">
        <v>3098</v>
      </c>
      <c r="E24" s="3">
        <v>5</v>
      </c>
      <c r="F24" s="3">
        <v>3</v>
      </c>
      <c r="G24" s="3">
        <f t="shared" si="0"/>
        <v>12</v>
      </c>
      <c r="H24" s="3">
        <v>2006</v>
      </c>
    </row>
    <row r="25" spans="1:8" x14ac:dyDescent="0.25">
      <c r="A25" s="55">
        <v>24</v>
      </c>
      <c r="B25" s="1" t="s">
        <v>30</v>
      </c>
      <c r="C25" s="2">
        <v>374900</v>
      </c>
      <c r="D25" s="3">
        <v>2740</v>
      </c>
      <c r="E25" s="3">
        <v>5</v>
      </c>
      <c r="F25" s="3">
        <v>3</v>
      </c>
      <c r="G25" s="3">
        <f t="shared" si="0"/>
        <v>20</v>
      </c>
      <c r="H25" s="3">
        <v>1998</v>
      </c>
    </row>
    <row r="26" spans="1:8" x14ac:dyDescent="0.25">
      <c r="A26" s="55">
        <v>25</v>
      </c>
      <c r="B26" s="1" t="s">
        <v>31</v>
      </c>
      <c r="C26" s="2">
        <v>325000</v>
      </c>
      <c r="D26" s="3">
        <v>1759</v>
      </c>
      <c r="E26" s="3">
        <v>3</v>
      </c>
      <c r="F26" s="3">
        <v>2</v>
      </c>
      <c r="G26" s="3">
        <f t="shared" si="0"/>
        <v>2</v>
      </c>
      <c r="H26" s="3">
        <v>2016</v>
      </c>
    </row>
    <row r="27" spans="1:8" x14ac:dyDescent="0.25">
      <c r="A27" s="55">
        <v>26</v>
      </c>
      <c r="B27" s="1" t="s">
        <v>32</v>
      </c>
      <c r="C27" s="2">
        <v>444900</v>
      </c>
      <c r="D27" s="3">
        <v>3248</v>
      </c>
      <c r="E27" s="3">
        <v>4</v>
      </c>
      <c r="F27" s="3">
        <v>3</v>
      </c>
      <c r="G27" s="3">
        <f t="shared" si="0"/>
        <v>11</v>
      </c>
      <c r="H27" s="3">
        <v>2007</v>
      </c>
    </row>
    <row r="28" spans="1:8" x14ac:dyDescent="0.25">
      <c r="A28" s="55">
        <v>27</v>
      </c>
      <c r="B28" s="1" t="s">
        <v>33</v>
      </c>
      <c r="C28" s="2">
        <v>535990</v>
      </c>
      <c r="D28" s="3">
        <v>3117</v>
      </c>
      <c r="E28" s="3">
        <v>5</v>
      </c>
      <c r="F28" s="3">
        <v>4</v>
      </c>
      <c r="G28" s="3">
        <f t="shared" si="0"/>
        <v>14</v>
      </c>
      <c r="H28" s="3">
        <v>2004</v>
      </c>
    </row>
    <row r="29" spans="1:8" x14ac:dyDescent="0.25">
      <c r="A29" s="55">
        <v>28</v>
      </c>
      <c r="B29" s="1" t="s">
        <v>34</v>
      </c>
      <c r="C29" s="2">
        <v>324900</v>
      </c>
      <c r="D29" s="3">
        <v>2321</v>
      </c>
      <c r="E29" s="3">
        <v>4</v>
      </c>
      <c r="F29" s="3">
        <v>3</v>
      </c>
      <c r="G29" s="3">
        <f t="shared" si="0"/>
        <v>26</v>
      </c>
      <c r="H29" s="3">
        <v>1992</v>
      </c>
    </row>
    <row r="30" spans="1:8" x14ac:dyDescent="0.25">
      <c r="A30" s="55">
        <v>29</v>
      </c>
      <c r="B30" s="1" t="s">
        <v>35</v>
      </c>
      <c r="C30" s="2">
        <v>252900</v>
      </c>
      <c r="D30" s="3">
        <v>1884</v>
      </c>
      <c r="E30" s="3">
        <v>3</v>
      </c>
      <c r="F30" s="3">
        <v>3</v>
      </c>
      <c r="G30" s="3">
        <f t="shared" si="0"/>
        <v>10</v>
      </c>
      <c r="H30" s="3">
        <v>2008</v>
      </c>
    </row>
    <row r="31" spans="1:8" x14ac:dyDescent="0.25">
      <c r="A31" s="55">
        <v>30</v>
      </c>
      <c r="B31" s="1" t="s">
        <v>36</v>
      </c>
      <c r="C31" s="2">
        <v>365000</v>
      </c>
      <c r="D31" s="3">
        <v>3260</v>
      </c>
      <c r="E31" s="3">
        <v>5</v>
      </c>
      <c r="F31" s="3">
        <v>3</v>
      </c>
      <c r="G31" s="3">
        <f t="shared" si="0"/>
        <v>20</v>
      </c>
      <c r="H31" s="3">
        <v>1998</v>
      </c>
    </row>
  </sheetData>
  <sortState ref="A2:H31">
    <sortCondition ref="A2:A31"/>
  </sortState>
  <hyperlinks>
    <hyperlink ref="B2" r:id="rId1" display="https://www.realtor.com/realestateandhomes-detail/3096-E-Page-Ave_Gilbert_AZ_85234_M13527-1059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workbookViewId="0">
      <selection activeCell="G17" sqref="G17"/>
    </sheetView>
  </sheetViews>
  <sheetFormatPr defaultRowHeight="15" x14ac:dyDescent="0.25"/>
  <cols>
    <col min="2" max="2" width="17.85546875" customWidth="1"/>
    <col min="3" max="3" width="12" customWidth="1"/>
    <col min="4" max="4" width="15.5703125" bestFit="1" customWidth="1"/>
    <col min="5" max="6" width="12.28515625" customWidth="1"/>
    <col min="7" max="7" width="12.5703125" customWidth="1"/>
    <col min="9" max="9" width="25.7109375" customWidth="1"/>
  </cols>
  <sheetData>
    <row r="1" spans="1:12" ht="23.25" x14ac:dyDescent="0.35">
      <c r="A1" s="5" t="s">
        <v>37</v>
      </c>
    </row>
    <row r="2" spans="1:12" ht="15.75" thickBot="1" x14ac:dyDescent="0.3">
      <c r="B2" t="s">
        <v>40</v>
      </c>
    </row>
    <row r="3" spans="1:12" x14ac:dyDescent="0.25">
      <c r="A3" s="6" t="s">
        <v>38</v>
      </c>
      <c r="B3" s="9"/>
      <c r="C3" s="9" t="s">
        <v>2</v>
      </c>
      <c r="D3" s="9" t="s">
        <v>3</v>
      </c>
    </row>
    <row r="4" spans="1:12" x14ac:dyDescent="0.25">
      <c r="B4" s="7" t="s">
        <v>2</v>
      </c>
      <c r="C4" s="7">
        <v>1</v>
      </c>
      <c r="D4" s="7"/>
    </row>
    <row r="5" spans="1:12" ht="15.75" thickBot="1" x14ac:dyDescent="0.3">
      <c r="B5" s="8" t="s">
        <v>3</v>
      </c>
      <c r="C5" s="10">
        <v>0.87318013703103536</v>
      </c>
      <c r="D5" s="8">
        <v>1</v>
      </c>
    </row>
    <row r="6" spans="1:12" ht="15.75" thickBot="1" x14ac:dyDescent="0.3"/>
    <row r="7" spans="1:12" x14ac:dyDescent="0.25">
      <c r="B7" s="34" t="s">
        <v>99</v>
      </c>
      <c r="C7" s="22"/>
      <c r="D7" s="22"/>
      <c r="E7" s="22"/>
      <c r="F7" s="22"/>
      <c r="G7" s="22"/>
      <c r="H7" s="22"/>
      <c r="I7" s="23"/>
    </row>
    <row r="8" spans="1:12" x14ac:dyDescent="0.25">
      <c r="B8" s="28" t="s">
        <v>135</v>
      </c>
      <c r="C8" s="25"/>
      <c r="D8" s="25"/>
      <c r="E8" s="25"/>
      <c r="F8" s="25"/>
      <c r="G8" s="25"/>
      <c r="H8" s="25"/>
      <c r="I8" s="26"/>
    </row>
    <row r="9" spans="1:12" ht="15.75" thickBot="1" x14ac:dyDescent="0.3">
      <c r="B9" s="29" t="s">
        <v>132</v>
      </c>
      <c r="C9" s="30"/>
      <c r="D9" s="30"/>
      <c r="E9" s="30"/>
      <c r="F9" s="30"/>
      <c r="G9" s="30"/>
      <c r="H9" s="30"/>
      <c r="I9" s="31"/>
    </row>
    <row r="11" spans="1:12" ht="15.75" thickBot="1" x14ac:dyDescent="0.3"/>
    <row r="12" spans="1:12" ht="17.25" x14ac:dyDescent="0.25">
      <c r="A12" s="6" t="s">
        <v>41</v>
      </c>
      <c r="B12" s="20" t="s">
        <v>101</v>
      </c>
      <c r="C12" s="36">
        <f>C5^2</f>
        <v>0.76244355170553768</v>
      </c>
      <c r="D12" s="22" t="s">
        <v>100</v>
      </c>
      <c r="E12" s="22"/>
      <c r="F12" s="22"/>
      <c r="G12" s="22"/>
      <c r="H12" s="22"/>
      <c r="I12" s="22"/>
      <c r="J12" s="22"/>
      <c r="K12" s="22"/>
      <c r="L12" s="23"/>
    </row>
    <row r="13" spans="1:12" ht="15.75" thickBot="1" x14ac:dyDescent="0.3">
      <c r="B13" s="29" t="s">
        <v>102</v>
      </c>
      <c r="C13" s="30"/>
      <c r="D13" s="30"/>
      <c r="E13" s="30"/>
      <c r="F13" s="30"/>
      <c r="G13" s="30"/>
      <c r="H13" s="30"/>
      <c r="I13" s="30"/>
      <c r="J13" s="30"/>
      <c r="K13" s="30"/>
      <c r="L13" s="31"/>
    </row>
    <row r="15" spans="1:12" ht="18" x14ac:dyDescent="0.35">
      <c r="A15" s="6" t="s">
        <v>103</v>
      </c>
      <c r="B15" t="s">
        <v>104</v>
      </c>
      <c r="C15" t="s">
        <v>106</v>
      </c>
    </row>
    <row r="16" spans="1:12" ht="18" x14ac:dyDescent="0.35">
      <c r="B16" t="s">
        <v>105</v>
      </c>
      <c r="C16" t="s">
        <v>107</v>
      </c>
    </row>
    <row r="18" spans="1:5" x14ac:dyDescent="0.25">
      <c r="B18" s="6" t="s">
        <v>42</v>
      </c>
      <c r="C18" s="7">
        <v>0.87318013703103536</v>
      </c>
    </row>
    <row r="19" spans="1:5" x14ac:dyDescent="0.25">
      <c r="B19" s="6" t="s">
        <v>109</v>
      </c>
      <c r="C19">
        <v>30</v>
      </c>
      <c r="D19" t="s">
        <v>110</v>
      </c>
    </row>
    <row r="20" spans="1:5" x14ac:dyDescent="0.25">
      <c r="B20" t="s">
        <v>108</v>
      </c>
      <c r="C20">
        <f>C18*SQRT((C19-2)/(1-C18^2))</f>
        <v>9.4798060438816769</v>
      </c>
      <c r="D20" s="6" t="s">
        <v>111</v>
      </c>
      <c r="E20" s="37">
        <f>C19-2</f>
        <v>28</v>
      </c>
    </row>
    <row r="21" spans="1:5" x14ac:dyDescent="0.25">
      <c r="B21" s="6" t="s">
        <v>112</v>
      </c>
      <c r="C21">
        <f>TDIST(C20,E20,2)</f>
        <v>3.0882270318186268E-10</v>
      </c>
    </row>
    <row r="23" spans="1:5" x14ac:dyDescent="0.25">
      <c r="B23" t="s">
        <v>113</v>
      </c>
    </row>
    <row r="24" spans="1:5" x14ac:dyDescent="0.25">
      <c r="B24" t="s">
        <v>114</v>
      </c>
    </row>
    <row r="26" spans="1:5" x14ac:dyDescent="0.25">
      <c r="A26" s="6" t="s">
        <v>81</v>
      </c>
      <c r="B26" t="s">
        <v>45</v>
      </c>
    </row>
    <row r="27" spans="1:5" ht="15.75" thickBot="1" x14ac:dyDescent="0.3"/>
    <row r="28" spans="1:5" x14ac:dyDescent="0.25">
      <c r="B28" s="11" t="s">
        <v>46</v>
      </c>
      <c r="C28" s="11"/>
    </row>
    <row r="29" spans="1:5" x14ac:dyDescent="0.25">
      <c r="B29" s="7" t="s">
        <v>47</v>
      </c>
      <c r="C29" s="7">
        <v>0.87318013703103481</v>
      </c>
    </row>
    <row r="30" spans="1:5" x14ac:dyDescent="0.25">
      <c r="B30" s="7" t="s">
        <v>48</v>
      </c>
      <c r="C30" s="7">
        <v>0.76244355170553679</v>
      </c>
    </row>
    <row r="31" spans="1:5" x14ac:dyDescent="0.25">
      <c r="B31" s="7" t="s">
        <v>49</v>
      </c>
      <c r="C31" s="7">
        <v>0.7539593928378775</v>
      </c>
    </row>
    <row r="32" spans="1:5" x14ac:dyDescent="0.25">
      <c r="B32" s="7" t="s">
        <v>50</v>
      </c>
      <c r="C32" s="7">
        <v>75917.001579491189</v>
      </c>
    </row>
    <row r="33" spans="2:10" ht="15.75" thickBot="1" x14ac:dyDescent="0.3">
      <c r="B33" s="8" t="s">
        <v>51</v>
      </c>
      <c r="C33" s="8">
        <v>30</v>
      </c>
    </row>
    <row r="35" spans="2:10" ht="15.75" thickBot="1" x14ac:dyDescent="0.3">
      <c r="B35" t="s">
        <v>52</v>
      </c>
    </row>
    <row r="36" spans="2:10" x14ac:dyDescent="0.25">
      <c r="B36" s="9"/>
      <c r="C36" s="9" t="s">
        <v>57</v>
      </c>
      <c r="D36" s="9" t="s">
        <v>58</v>
      </c>
      <c r="E36" s="9" t="s">
        <v>59</v>
      </c>
      <c r="F36" s="9" t="s">
        <v>60</v>
      </c>
      <c r="G36" s="9" t="s">
        <v>61</v>
      </c>
    </row>
    <row r="37" spans="2:10" x14ac:dyDescent="0.25">
      <c r="B37" s="7" t="s">
        <v>53</v>
      </c>
      <c r="C37" s="7">
        <v>1</v>
      </c>
      <c r="D37" s="7">
        <v>517937071979.69348</v>
      </c>
      <c r="E37" s="7">
        <v>517937071979.69348</v>
      </c>
      <c r="F37" s="7">
        <v>89.86672262961514</v>
      </c>
      <c r="G37" s="7">
        <v>3.0882270318187927E-10</v>
      </c>
    </row>
    <row r="38" spans="2:10" x14ac:dyDescent="0.25">
      <c r="B38" s="7" t="s">
        <v>54</v>
      </c>
      <c r="C38" s="7">
        <v>28</v>
      </c>
      <c r="D38" s="7">
        <v>161374951606.97311</v>
      </c>
      <c r="E38" s="7">
        <v>5763391128.8204679</v>
      </c>
      <c r="F38" s="7"/>
      <c r="G38" s="7"/>
    </row>
    <row r="39" spans="2:10" ht="15.75" thickBot="1" x14ac:dyDescent="0.3">
      <c r="B39" s="8" t="s">
        <v>55</v>
      </c>
      <c r="C39" s="8">
        <v>29</v>
      </c>
      <c r="D39" s="8">
        <v>679312023586.66663</v>
      </c>
      <c r="E39" s="8"/>
      <c r="F39" s="8"/>
      <c r="G39" s="8"/>
    </row>
    <row r="40" spans="2:10" ht="15.75" thickBot="1" x14ac:dyDescent="0.3"/>
    <row r="41" spans="2:10" x14ac:dyDescent="0.25">
      <c r="B41" s="9"/>
      <c r="C41" s="9" t="s">
        <v>62</v>
      </c>
      <c r="D41" s="9" t="s">
        <v>50</v>
      </c>
      <c r="E41" s="9" t="s">
        <v>63</v>
      </c>
      <c r="F41" s="9" t="s">
        <v>64</v>
      </c>
      <c r="G41" s="9" t="s">
        <v>65</v>
      </c>
      <c r="H41" s="9" t="s">
        <v>66</v>
      </c>
      <c r="I41" s="9" t="s">
        <v>67</v>
      </c>
      <c r="J41" s="9" t="s">
        <v>68</v>
      </c>
    </row>
    <row r="42" spans="2:10" x14ac:dyDescent="0.25">
      <c r="B42" s="7" t="s">
        <v>56</v>
      </c>
      <c r="C42" s="7">
        <v>-27050.524593677314</v>
      </c>
      <c r="D42" s="7">
        <v>48065.259388166734</v>
      </c>
      <c r="E42" s="7">
        <v>-0.56278744644280287</v>
      </c>
      <c r="F42" s="7">
        <v>0.57805847106008501</v>
      </c>
      <c r="G42" s="7">
        <v>-125507.74519663898</v>
      </c>
      <c r="H42" s="7">
        <v>71406.696009284351</v>
      </c>
      <c r="I42" s="7">
        <v>-125507.74519663898</v>
      </c>
      <c r="J42" s="7">
        <v>71406.696009284351</v>
      </c>
    </row>
    <row r="43" spans="2:10" ht="15.75" thickBot="1" x14ac:dyDescent="0.3">
      <c r="B43" s="8" t="s">
        <v>3</v>
      </c>
      <c r="C43" s="8">
        <v>165.13955182137448</v>
      </c>
      <c r="D43" s="8">
        <v>17.420140354871165</v>
      </c>
      <c r="E43" s="8">
        <v>9.4798060438816609</v>
      </c>
      <c r="F43" s="8">
        <v>3.0882270318187374E-10</v>
      </c>
      <c r="G43" s="8">
        <v>129.45601190738086</v>
      </c>
      <c r="H43" s="8">
        <v>200.82309173536811</v>
      </c>
      <c r="I43" s="8">
        <v>129.45601190738086</v>
      </c>
      <c r="J43" s="8">
        <v>200.82309173536811</v>
      </c>
    </row>
    <row r="53" spans="1:6" ht="15.75" thickBot="1" x14ac:dyDescent="0.3"/>
    <row r="54" spans="1:6" x14ac:dyDescent="0.25">
      <c r="A54" s="6" t="s">
        <v>89</v>
      </c>
      <c r="B54" s="9"/>
      <c r="C54" s="9" t="s">
        <v>62</v>
      </c>
      <c r="D54" s="9" t="s">
        <v>50</v>
      </c>
      <c r="E54" s="9" t="s">
        <v>63</v>
      </c>
      <c r="F54" s="9" t="s">
        <v>64</v>
      </c>
    </row>
    <row r="55" spans="1:6" x14ac:dyDescent="0.25">
      <c r="B55" s="7" t="s">
        <v>56</v>
      </c>
      <c r="C55" s="7">
        <v>-27050.524593677314</v>
      </c>
      <c r="D55" s="7">
        <v>48065.259388166734</v>
      </c>
      <c r="E55" s="7">
        <v>-0.56278744644280287</v>
      </c>
      <c r="F55" s="7">
        <v>0.57805847106008501</v>
      </c>
    </row>
    <row r="56" spans="1:6" ht="15.75" thickBot="1" x14ac:dyDescent="0.3">
      <c r="B56" s="8" t="s">
        <v>3</v>
      </c>
      <c r="C56" s="8">
        <v>165.13955182137448</v>
      </c>
      <c r="D56" s="8">
        <v>17.420140354871165</v>
      </c>
      <c r="E56" s="8">
        <v>9.4798060438816609</v>
      </c>
      <c r="F56" s="8">
        <v>3.0882270318187374E-10</v>
      </c>
    </row>
    <row r="58" spans="1:6" ht="18" x14ac:dyDescent="0.35">
      <c r="B58" t="s">
        <v>133</v>
      </c>
    </row>
    <row r="59" spans="1:6" ht="18" x14ac:dyDescent="0.35">
      <c r="B59" t="s">
        <v>115</v>
      </c>
    </row>
    <row r="60" spans="1:6" ht="18" x14ac:dyDescent="0.35">
      <c r="B60" t="s">
        <v>116</v>
      </c>
    </row>
    <row r="61" spans="1:6" x14ac:dyDescent="0.25">
      <c r="B61" t="s">
        <v>114</v>
      </c>
    </row>
    <row r="63" spans="1:6" x14ac:dyDescent="0.25">
      <c r="A63" s="6" t="s">
        <v>97</v>
      </c>
      <c r="B63" t="s">
        <v>117</v>
      </c>
      <c r="C63" t="s">
        <v>118</v>
      </c>
    </row>
    <row r="65" spans="1:7" x14ac:dyDescent="0.25">
      <c r="B65" s="47" t="s">
        <v>124</v>
      </c>
      <c r="C65" s="38"/>
      <c r="D65" s="38"/>
      <c r="E65" s="38"/>
      <c r="F65" s="38"/>
      <c r="G65" s="38"/>
    </row>
    <row r="66" spans="1:7" x14ac:dyDescent="0.25">
      <c r="B66" s="39"/>
      <c r="C66" s="41"/>
      <c r="D66" s="43" t="s">
        <v>122</v>
      </c>
      <c r="E66" s="44"/>
      <c r="F66" s="43" t="s">
        <v>123</v>
      </c>
      <c r="G66" s="44"/>
    </row>
    <row r="67" spans="1:7" x14ac:dyDescent="0.25">
      <c r="B67" s="40" t="s">
        <v>3</v>
      </c>
      <c r="C67" s="42" t="s">
        <v>121</v>
      </c>
      <c r="D67" s="42" t="s">
        <v>119</v>
      </c>
      <c r="E67" s="42" t="s">
        <v>120</v>
      </c>
      <c r="F67" s="42" t="s">
        <v>119</v>
      </c>
      <c r="G67" s="42" t="s">
        <v>120</v>
      </c>
    </row>
    <row r="68" spans="1:7" x14ac:dyDescent="0.25">
      <c r="B68" s="45">
        <v>2982</v>
      </c>
      <c r="C68" s="46">
        <v>465395.61893766141</v>
      </c>
      <c r="D68" s="46">
        <v>434519.65787589765</v>
      </c>
      <c r="E68" s="46">
        <v>496271.57999942516</v>
      </c>
      <c r="F68" s="46">
        <v>306851.14023422613</v>
      </c>
      <c r="G68" s="46">
        <v>623940.09764109668</v>
      </c>
    </row>
    <row r="74" spans="1:7" x14ac:dyDescent="0.25">
      <c r="A74" s="6" t="s">
        <v>125</v>
      </c>
      <c r="B74" t="s">
        <v>117</v>
      </c>
      <c r="C74" t="s">
        <v>118</v>
      </c>
    </row>
    <row r="81" spans="10:10" x14ac:dyDescent="0.25">
      <c r="J81" s="3"/>
    </row>
    <row r="82" spans="10:10" x14ac:dyDescent="0.25">
      <c r="J82" s="4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8"/>
  <sheetViews>
    <sheetView workbookViewId="0">
      <selection activeCell="E6" sqref="E6"/>
    </sheetView>
  </sheetViews>
  <sheetFormatPr defaultRowHeight="15" x14ac:dyDescent="0.25"/>
  <cols>
    <col min="2" max="2" width="18.85546875" customWidth="1"/>
    <col min="3" max="3" width="19" bestFit="1" customWidth="1"/>
    <col min="4" max="4" width="21.5703125" customWidth="1"/>
    <col min="5" max="5" width="19.28515625" customWidth="1"/>
    <col min="7" max="7" width="13.42578125" bestFit="1" customWidth="1"/>
    <col min="8" max="8" width="12" bestFit="1" customWidth="1"/>
    <col min="9" max="9" width="12.7109375" bestFit="1" customWidth="1"/>
    <col min="10" max="10" width="12.5703125" bestFit="1" customWidth="1"/>
  </cols>
  <sheetData>
    <row r="1" spans="1:7" ht="23.25" x14ac:dyDescent="0.35">
      <c r="A1" s="5" t="s">
        <v>43</v>
      </c>
    </row>
    <row r="3" spans="1:7" x14ac:dyDescent="0.25">
      <c r="A3" s="6" t="s">
        <v>38</v>
      </c>
      <c r="B3" t="s">
        <v>44</v>
      </c>
    </row>
    <row r="5" spans="1:7" x14ac:dyDescent="0.25">
      <c r="B5" t="s">
        <v>45</v>
      </c>
    </row>
    <row r="6" spans="1:7" ht="15.75" thickBot="1" x14ac:dyDescent="0.3"/>
    <row r="7" spans="1:7" x14ac:dyDescent="0.25">
      <c r="B7" s="11" t="s">
        <v>46</v>
      </c>
      <c r="C7" s="11"/>
    </row>
    <row r="8" spans="1:7" x14ac:dyDescent="0.25">
      <c r="B8" s="7" t="s">
        <v>47</v>
      </c>
      <c r="C8" s="7">
        <v>0.88193247315752632</v>
      </c>
    </row>
    <row r="9" spans="1:7" x14ac:dyDescent="0.25">
      <c r="B9" s="7" t="s">
        <v>48</v>
      </c>
      <c r="C9" s="7">
        <v>0.77780488720975094</v>
      </c>
    </row>
    <row r="10" spans="1:7" x14ac:dyDescent="0.25">
      <c r="B10" s="7" t="s">
        <v>49</v>
      </c>
      <c r="C10" s="7">
        <v>0.74225366916331115</v>
      </c>
    </row>
    <row r="11" spans="1:7" x14ac:dyDescent="0.25">
      <c r="B11" s="7" t="s">
        <v>50</v>
      </c>
      <c r="C11" s="7">
        <v>77701.946359306021</v>
      </c>
    </row>
    <row r="12" spans="1:7" ht="15.75" thickBot="1" x14ac:dyDescent="0.3">
      <c r="B12" s="8" t="s">
        <v>51</v>
      </c>
      <c r="C12" s="8">
        <v>30</v>
      </c>
    </row>
    <row r="14" spans="1:7" ht="15.75" thickBot="1" x14ac:dyDescent="0.3">
      <c r="B14" t="s">
        <v>52</v>
      </c>
    </row>
    <row r="15" spans="1:7" x14ac:dyDescent="0.25">
      <c r="B15" s="9"/>
      <c r="C15" s="9" t="s">
        <v>57</v>
      </c>
      <c r="D15" s="9" t="s">
        <v>58</v>
      </c>
      <c r="E15" s="9" t="s">
        <v>59</v>
      </c>
      <c r="F15" s="9" t="s">
        <v>60</v>
      </c>
      <c r="G15" s="9" t="s">
        <v>61</v>
      </c>
    </row>
    <row r="16" spans="1:7" x14ac:dyDescent="0.25">
      <c r="B16" s="7" t="s">
        <v>53</v>
      </c>
      <c r="C16" s="7">
        <v>4</v>
      </c>
      <c r="D16" s="17">
        <v>528372211886.05487</v>
      </c>
      <c r="E16" s="7">
        <v>132093052971.51372</v>
      </c>
      <c r="F16" s="7">
        <v>21.878431456095811</v>
      </c>
      <c r="G16" s="7">
        <v>7.3194729238981688E-8</v>
      </c>
    </row>
    <row r="17" spans="2:10" x14ac:dyDescent="0.25">
      <c r="B17" s="7" t="s">
        <v>54</v>
      </c>
      <c r="C17" s="7">
        <v>25</v>
      </c>
      <c r="D17" s="17">
        <v>150939811700.61176</v>
      </c>
      <c r="E17" s="7">
        <v>6037592468.0244703</v>
      </c>
      <c r="F17" s="7"/>
      <c r="G17" s="7"/>
    </row>
    <row r="18" spans="2:10" ht="15.75" thickBot="1" x14ac:dyDescent="0.3">
      <c r="B18" s="8" t="s">
        <v>55</v>
      </c>
      <c r="C18" s="8">
        <v>29</v>
      </c>
      <c r="D18" s="18">
        <v>679312023586.66663</v>
      </c>
      <c r="E18" s="8"/>
      <c r="F18" s="8"/>
      <c r="G18" s="8"/>
    </row>
    <row r="19" spans="2:10" ht="15.75" thickBot="1" x14ac:dyDescent="0.3"/>
    <row r="20" spans="2:10" x14ac:dyDescent="0.25">
      <c r="B20" s="9"/>
      <c r="C20" s="9" t="s">
        <v>62</v>
      </c>
      <c r="D20" s="9" t="s">
        <v>50</v>
      </c>
      <c r="E20" s="9" t="s">
        <v>63</v>
      </c>
      <c r="F20" s="9" t="s">
        <v>64</v>
      </c>
      <c r="G20" s="9" t="s">
        <v>65</v>
      </c>
      <c r="H20" s="9" t="s">
        <v>66</v>
      </c>
      <c r="I20" s="9" t="s">
        <v>67</v>
      </c>
      <c r="J20" s="9" t="s">
        <v>68</v>
      </c>
    </row>
    <row r="21" spans="2:10" x14ac:dyDescent="0.25">
      <c r="B21" s="7" t="s">
        <v>56</v>
      </c>
      <c r="C21" s="13">
        <v>26183.390005376808</v>
      </c>
      <c r="D21" s="14">
        <v>93306.437111288382</v>
      </c>
      <c r="E21" s="14">
        <v>0.28061718800973373</v>
      </c>
      <c r="F21" s="14">
        <v>0.78131323101062422</v>
      </c>
      <c r="G21" s="14">
        <v>-165984.81444537267</v>
      </c>
      <c r="H21" s="14">
        <v>218351.59445612627</v>
      </c>
      <c r="I21" s="14">
        <v>-165984.81444537267</v>
      </c>
      <c r="J21" s="14">
        <v>218351.59445612627</v>
      </c>
    </row>
    <row r="22" spans="2:10" x14ac:dyDescent="0.25">
      <c r="B22" s="7" t="s">
        <v>3</v>
      </c>
      <c r="C22" s="13">
        <v>171.91889214094488</v>
      </c>
      <c r="D22" s="14">
        <v>26.284481526151932</v>
      </c>
      <c r="E22" s="14">
        <v>6.5406993845358121</v>
      </c>
      <c r="F22" s="14">
        <v>7.4990568189186193E-7</v>
      </c>
      <c r="G22" s="14">
        <v>117.78498909870314</v>
      </c>
      <c r="H22" s="14">
        <v>226.05279518318662</v>
      </c>
      <c r="I22" s="14">
        <v>117.78498909870314</v>
      </c>
      <c r="J22" s="14">
        <v>226.05279518318662</v>
      </c>
    </row>
    <row r="23" spans="2:10" x14ac:dyDescent="0.25">
      <c r="B23" s="7" t="s">
        <v>4</v>
      </c>
      <c r="C23" s="13">
        <v>-31551.653222492809</v>
      </c>
      <c r="D23" s="14">
        <v>27052.89772834308</v>
      </c>
      <c r="E23" s="14">
        <v>-1.1662947732743774</v>
      </c>
      <c r="F23" s="14">
        <v>0.25450122431944144</v>
      </c>
      <c r="G23" s="14">
        <v>-87268.139057707478</v>
      </c>
      <c r="H23" s="14">
        <v>24164.832612721868</v>
      </c>
      <c r="I23" s="14">
        <v>-87268.139057707478</v>
      </c>
      <c r="J23" s="14">
        <v>24164.832612721868</v>
      </c>
    </row>
    <row r="24" spans="2:10" x14ac:dyDescent="0.25">
      <c r="B24" s="7" t="s">
        <v>5</v>
      </c>
      <c r="C24" s="13">
        <v>21893.610662026207</v>
      </c>
      <c r="D24" s="14">
        <v>35151.497823618272</v>
      </c>
      <c r="E24" s="14">
        <v>0.62283578275620166</v>
      </c>
      <c r="F24" s="14">
        <v>0.53903299886111888</v>
      </c>
      <c r="G24" s="14">
        <v>-50502.254292739257</v>
      </c>
      <c r="H24" s="14">
        <v>94289.475616791664</v>
      </c>
      <c r="I24" s="14">
        <v>-50502.254292739257</v>
      </c>
      <c r="J24" s="14">
        <v>94289.475616791664</v>
      </c>
    </row>
    <row r="25" spans="2:10" ht="15.75" thickBot="1" x14ac:dyDescent="0.3">
      <c r="B25" s="8" t="s">
        <v>39</v>
      </c>
      <c r="C25" s="15">
        <v>-555.79541375295912</v>
      </c>
      <c r="D25" s="16">
        <v>1948.8977827388878</v>
      </c>
      <c r="E25" s="16">
        <v>-0.28518448667526874</v>
      </c>
      <c r="F25" s="16">
        <v>0.77785214716491247</v>
      </c>
      <c r="G25" s="16">
        <v>-4569.6255326791188</v>
      </c>
      <c r="H25" s="16">
        <v>3458.0347051732006</v>
      </c>
      <c r="I25" s="16">
        <v>-4569.6255326791188</v>
      </c>
      <c r="J25" s="16">
        <v>3458.0347051732006</v>
      </c>
    </row>
    <row r="46" spans="2:10" ht="15.75" thickBot="1" x14ac:dyDescent="0.3"/>
    <row r="47" spans="2:10" x14ac:dyDescent="0.25">
      <c r="B47" s="34" t="s">
        <v>126</v>
      </c>
      <c r="C47" s="22"/>
      <c r="D47" s="22"/>
      <c r="E47" s="22"/>
      <c r="F47" s="22"/>
      <c r="G47" s="22"/>
      <c r="H47" s="22"/>
      <c r="I47" s="22"/>
      <c r="J47" s="23"/>
    </row>
    <row r="48" spans="2:10" x14ac:dyDescent="0.25">
      <c r="B48" s="52" t="s">
        <v>0</v>
      </c>
      <c r="C48" s="50" t="s">
        <v>2</v>
      </c>
      <c r="D48" s="51" t="s">
        <v>3</v>
      </c>
      <c r="E48" s="51" t="s">
        <v>4</v>
      </c>
      <c r="F48" s="51" t="s">
        <v>5</v>
      </c>
      <c r="G48" s="51" t="s">
        <v>39</v>
      </c>
      <c r="H48" s="49" t="s">
        <v>1</v>
      </c>
      <c r="I48" s="48"/>
      <c r="J48" s="26"/>
    </row>
    <row r="49" spans="1:10" x14ac:dyDescent="0.25">
      <c r="B49" s="52">
        <v>17</v>
      </c>
      <c r="C49" s="50">
        <v>320000</v>
      </c>
      <c r="D49" s="51">
        <v>2236</v>
      </c>
      <c r="E49" s="51">
        <v>4</v>
      </c>
      <c r="F49" s="51">
        <v>3</v>
      </c>
      <c r="G49" s="51">
        <v>5</v>
      </c>
      <c r="H49" s="49" t="s">
        <v>23</v>
      </c>
      <c r="I49" s="48"/>
      <c r="J49" s="26"/>
    </row>
    <row r="50" spans="1:10" x14ac:dyDescent="0.25">
      <c r="B50" s="28"/>
      <c r="C50" s="25"/>
      <c r="D50" s="25"/>
      <c r="E50" s="25"/>
      <c r="F50" s="25"/>
      <c r="G50" s="25"/>
      <c r="H50" s="25"/>
      <c r="I50" s="25"/>
      <c r="J50" s="26"/>
    </row>
    <row r="51" spans="1:10" x14ac:dyDescent="0.25">
      <c r="B51" s="28" t="s">
        <v>127</v>
      </c>
      <c r="C51" s="25"/>
      <c r="D51" s="53">
        <f>C21+C22*D49+C23*E49+C24*F49+C25*G49</f>
        <v>347289.27485987212</v>
      </c>
      <c r="E51" s="25"/>
      <c r="F51" s="25"/>
      <c r="G51" s="25"/>
      <c r="H51" s="25"/>
      <c r="I51" s="25"/>
      <c r="J51" s="26"/>
    </row>
    <row r="52" spans="1:10" ht="15.75" thickBot="1" x14ac:dyDescent="0.3">
      <c r="B52" s="29" t="s">
        <v>128</v>
      </c>
      <c r="C52" s="30"/>
      <c r="D52" s="54"/>
      <c r="E52" s="54">
        <f>D51-C49</f>
        <v>27289.274859872123</v>
      </c>
      <c r="F52" s="30"/>
      <c r="G52" s="30"/>
      <c r="H52" s="30"/>
      <c r="I52" s="30"/>
      <c r="J52" s="31"/>
    </row>
    <row r="55" spans="1:10" ht="15.75" thickBot="1" x14ac:dyDescent="0.3">
      <c r="A55" s="6" t="s">
        <v>41</v>
      </c>
      <c r="B55" t="s">
        <v>52</v>
      </c>
    </row>
    <row r="56" spans="1:10" x14ac:dyDescent="0.25">
      <c r="B56" s="9"/>
      <c r="C56" s="9" t="s">
        <v>57</v>
      </c>
      <c r="D56" s="9" t="s">
        <v>58</v>
      </c>
      <c r="E56" s="9" t="s">
        <v>59</v>
      </c>
      <c r="F56" s="9" t="s">
        <v>60</v>
      </c>
      <c r="G56" s="9" t="s">
        <v>61</v>
      </c>
    </row>
    <row r="57" spans="1:10" x14ac:dyDescent="0.25">
      <c r="B57" s="7" t="s">
        <v>53</v>
      </c>
      <c r="C57" s="7">
        <v>4</v>
      </c>
      <c r="D57" s="17">
        <v>528372211886.05487</v>
      </c>
      <c r="E57" s="17">
        <v>132093052971.51372</v>
      </c>
      <c r="F57" s="7">
        <v>21.878431456095811</v>
      </c>
      <c r="G57" s="7">
        <v>7.3194729238981688E-8</v>
      </c>
    </row>
    <row r="58" spans="1:10" x14ac:dyDescent="0.25">
      <c r="B58" s="7" t="s">
        <v>54</v>
      </c>
      <c r="C58" s="7">
        <v>25</v>
      </c>
      <c r="D58" s="17">
        <v>150939811700.61176</v>
      </c>
      <c r="E58" s="17">
        <v>6037592468.0244703</v>
      </c>
      <c r="F58" s="7"/>
      <c r="G58" s="7"/>
    </row>
    <row r="59" spans="1:10" ht="15.75" thickBot="1" x14ac:dyDescent="0.3">
      <c r="B59" s="8" t="s">
        <v>55</v>
      </c>
      <c r="C59" s="8">
        <v>29</v>
      </c>
      <c r="D59" s="18">
        <v>679312023586.66663</v>
      </c>
      <c r="E59" s="8"/>
      <c r="F59" s="8"/>
      <c r="G59" s="8"/>
    </row>
    <row r="60" spans="1:10" ht="15.75" thickBot="1" x14ac:dyDescent="0.3"/>
    <row r="61" spans="1:10" x14ac:dyDescent="0.25">
      <c r="B61" s="20" t="s">
        <v>69</v>
      </c>
      <c r="C61" s="21" t="s">
        <v>70</v>
      </c>
      <c r="D61" s="22"/>
      <c r="E61" s="22"/>
      <c r="F61" s="22"/>
      <c r="G61" s="23"/>
    </row>
    <row r="62" spans="1:10" x14ac:dyDescent="0.25">
      <c r="B62" s="24" t="s">
        <v>69</v>
      </c>
      <c r="C62" s="19">
        <f>528372211886/679312023587</f>
        <v>0.77780488720928842</v>
      </c>
      <c r="D62" s="25"/>
      <c r="E62" s="25"/>
      <c r="F62" s="25"/>
      <c r="G62" s="26"/>
    </row>
    <row r="63" spans="1:10" ht="17.25" x14ac:dyDescent="0.25">
      <c r="B63" s="27" t="s">
        <v>74</v>
      </c>
      <c r="C63" s="25"/>
      <c r="D63" s="25"/>
      <c r="E63" s="25"/>
      <c r="F63" s="25"/>
      <c r="G63" s="26"/>
    </row>
    <row r="64" spans="1:10" ht="17.25" x14ac:dyDescent="0.25">
      <c r="B64" s="28" t="s">
        <v>71</v>
      </c>
      <c r="C64" s="25"/>
      <c r="D64" s="25"/>
      <c r="E64" s="25"/>
      <c r="F64" s="25"/>
      <c r="G64" s="26"/>
    </row>
    <row r="65" spans="1:9" x14ac:dyDescent="0.25">
      <c r="B65" s="28" t="s">
        <v>72</v>
      </c>
      <c r="C65" s="25"/>
      <c r="D65" s="25"/>
      <c r="E65" s="25"/>
      <c r="F65" s="25"/>
      <c r="G65" s="26"/>
    </row>
    <row r="66" spans="1:9" ht="15.75" thickBot="1" x14ac:dyDescent="0.3">
      <c r="B66" s="29" t="s">
        <v>73</v>
      </c>
      <c r="C66" s="30"/>
      <c r="D66" s="30"/>
      <c r="E66" s="30"/>
      <c r="F66" s="30"/>
      <c r="G66" s="31"/>
    </row>
    <row r="68" spans="1:9" x14ac:dyDescent="0.25">
      <c r="A68" s="6" t="s">
        <v>75</v>
      </c>
      <c r="B68" t="s">
        <v>45</v>
      </c>
    </row>
    <row r="69" spans="1:9" ht="15.75" thickBot="1" x14ac:dyDescent="0.3"/>
    <row r="70" spans="1:9" x14ac:dyDescent="0.25">
      <c r="B70" s="11" t="s">
        <v>46</v>
      </c>
      <c r="C70" s="11"/>
    </row>
    <row r="71" spans="1:9" x14ac:dyDescent="0.25">
      <c r="B71" s="7" t="s">
        <v>47</v>
      </c>
      <c r="C71" s="14">
        <v>0.88193247315752632</v>
      </c>
    </row>
    <row r="72" spans="1:9" x14ac:dyDescent="0.25">
      <c r="B72" s="7" t="s">
        <v>48</v>
      </c>
      <c r="C72" s="14">
        <v>0.77780488720975094</v>
      </c>
    </row>
    <row r="73" spans="1:9" x14ac:dyDescent="0.25">
      <c r="B73" s="32" t="s">
        <v>49</v>
      </c>
      <c r="C73" s="33">
        <v>0.74225366916331115</v>
      </c>
    </row>
    <row r="74" spans="1:9" x14ac:dyDescent="0.25">
      <c r="B74" s="7" t="s">
        <v>50</v>
      </c>
      <c r="C74" s="14">
        <v>77701.946359306021</v>
      </c>
    </row>
    <row r="75" spans="1:9" ht="15.75" thickBot="1" x14ac:dyDescent="0.3">
      <c r="B75" s="8" t="s">
        <v>51</v>
      </c>
      <c r="C75" s="16">
        <v>30</v>
      </c>
    </row>
    <row r="76" spans="1:9" ht="15.75" thickBot="1" x14ac:dyDescent="0.3"/>
    <row r="77" spans="1:9" ht="18.75" x14ac:dyDescent="0.35">
      <c r="B77" s="34" t="s">
        <v>76</v>
      </c>
      <c r="C77" s="22"/>
      <c r="D77" s="22"/>
      <c r="E77" s="22"/>
      <c r="F77" s="22"/>
      <c r="G77" s="22"/>
      <c r="H77" s="22"/>
      <c r="I77" s="23"/>
    </row>
    <row r="78" spans="1:9" x14ac:dyDescent="0.25">
      <c r="B78" s="28" t="s">
        <v>80</v>
      </c>
      <c r="C78" s="25"/>
      <c r="D78" s="25"/>
      <c r="E78" s="25"/>
      <c r="F78" s="25"/>
      <c r="G78" s="25"/>
      <c r="H78" s="25"/>
      <c r="I78" s="26"/>
    </row>
    <row r="79" spans="1:9" ht="17.25" x14ac:dyDescent="0.25">
      <c r="B79" s="28" t="s">
        <v>77</v>
      </c>
      <c r="C79" s="25"/>
      <c r="D79" s="25"/>
      <c r="E79" s="25"/>
      <c r="F79" s="25"/>
      <c r="G79" s="25"/>
      <c r="H79" s="25"/>
      <c r="I79" s="26"/>
    </row>
    <row r="80" spans="1:9" ht="18.75" x14ac:dyDescent="0.35">
      <c r="B80" s="28" t="s">
        <v>78</v>
      </c>
      <c r="C80" s="25"/>
      <c r="D80" s="25"/>
      <c r="E80" s="25"/>
      <c r="F80" s="25"/>
      <c r="G80" s="25"/>
      <c r="H80" s="25"/>
      <c r="I80" s="26"/>
    </row>
    <row r="81" spans="1:9" ht="15.75" thickBot="1" x14ac:dyDescent="0.3">
      <c r="B81" s="29" t="s">
        <v>79</v>
      </c>
      <c r="C81" s="30"/>
      <c r="D81" s="30"/>
      <c r="E81" s="30"/>
      <c r="F81" s="30"/>
      <c r="G81" s="30"/>
      <c r="H81" s="30"/>
      <c r="I81" s="31"/>
    </row>
    <row r="83" spans="1:9" ht="15.75" thickBot="1" x14ac:dyDescent="0.3">
      <c r="A83" s="6" t="s">
        <v>81</v>
      </c>
      <c r="B83" t="s">
        <v>52</v>
      </c>
    </row>
    <row r="84" spans="1:9" x14ac:dyDescent="0.25">
      <c r="B84" s="9"/>
      <c r="C84" s="9" t="s">
        <v>57</v>
      </c>
      <c r="D84" s="9" t="s">
        <v>58</v>
      </c>
      <c r="E84" s="9" t="s">
        <v>59</v>
      </c>
      <c r="F84" s="9" t="s">
        <v>60</v>
      </c>
      <c r="G84" s="9" t="s">
        <v>61</v>
      </c>
    </row>
    <row r="85" spans="1:9" x14ac:dyDescent="0.25">
      <c r="B85" s="7" t="s">
        <v>53</v>
      </c>
      <c r="C85" s="7">
        <v>4</v>
      </c>
      <c r="D85" s="17">
        <v>528372211886.05487</v>
      </c>
      <c r="E85" s="17">
        <v>132093052971.51372</v>
      </c>
      <c r="F85" s="7">
        <v>21.878431456095811</v>
      </c>
      <c r="G85" s="7">
        <v>7.3194729238981688E-8</v>
      </c>
    </row>
    <row r="86" spans="1:9" x14ac:dyDescent="0.25">
      <c r="B86" s="7" t="s">
        <v>54</v>
      </c>
      <c r="C86" s="7">
        <v>25</v>
      </c>
      <c r="D86" s="17">
        <v>150939811700.61176</v>
      </c>
      <c r="E86" s="17">
        <v>6037592468.0244703</v>
      </c>
      <c r="F86" s="7"/>
      <c r="G86" s="7"/>
    </row>
    <row r="87" spans="1:9" ht="15.75" thickBot="1" x14ac:dyDescent="0.3">
      <c r="B87" s="8" t="s">
        <v>55</v>
      </c>
      <c r="C87" s="8">
        <v>29</v>
      </c>
      <c r="D87" s="18">
        <v>679312023586.66663</v>
      </c>
      <c r="E87" s="8"/>
      <c r="F87" s="8"/>
      <c r="G87" s="8"/>
    </row>
    <row r="88" spans="1:9" ht="15.75" thickBot="1" x14ac:dyDescent="0.3"/>
    <row r="89" spans="1:9" x14ac:dyDescent="0.25">
      <c r="B89" s="34" t="s">
        <v>84</v>
      </c>
      <c r="C89" s="22"/>
      <c r="D89" s="22"/>
      <c r="E89" s="22"/>
      <c r="F89" s="22"/>
      <c r="G89" s="22"/>
      <c r="H89" s="22"/>
      <c r="I89" s="23"/>
    </row>
    <row r="90" spans="1:9" ht="18" x14ac:dyDescent="0.35">
      <c r="B90" s="28" t="s">
        <v>86</v>
      </c>
      <c r="C90" s="25"/>
      <c r="D90" s="25"/>
      <c r="E90" s="25"/>
      <c r="F90" s="25"/>
      <c r="G90" s="25"/>
      <c r="H90" s="25"/>
      <c r="I90" s="26"/>
    </row>
    <row r="91" spans="1:9" ht="18" x14ac:dyDescent="0.35">
      <c r="B91" s="28" t="s">
        <v>85</v>
      </c>
      <c r="C91" s="25"/>
      <c r="D91" s="25"/>
      <c r="E91" s="25"/>
      <c r="F91" s="25"/>
      <c r="G91" s="25"/>
      <c r="H91" s="25"/>
      <c r="I91" s="26"/>
    </row>
    <row r="92" spans="1:9" x14ac:dyDescent="0.25">
      <c r="B92" s="28"/>
      <c r="C92" s="25"/>
      <c r="D92" s="25"/>
      <c r="E92" s="25"/>
      <c r="F92" s="25"/>
      <c r="G92" s="25"/>
      <c r="H92" s="25"/>
      <c r="I92" s="26"/>
    </row>
    <row r="93" spans="1:9" x14ac:dyDescent="0.25">
      <c r="B93" s="28" t="s">
        <v>82</v>
      </c>
      <c r="C93" s="25"/>
      <c r="D93" s="25"/>
      <c r="E93" s="25"/>
      <c r="F93" s="25"/>
      <c r="G93" s="25"/>
      <c r="H93" s="25"/>
      <c r="I93" s="26"/>
    </row>
    <row r="94" spans="1:9" ht="18" x14ac:dyDescent="0.35">
      <c r="B94" s="28" t="s">
        <v>83</v>
      </c>
      <c r="C94" s="25"/>
      <c r="D94" s="25"/>
      <c r="E94" s="25"/>
      <c r="F94" s="25"/>
      <c r="G94" s="25"/>
      <c r="H94" s="25"/>
      <c r="I94" s="26"/>
    </row>
    <row r="95" spans="1:9" x14ac:dyDescent="0.25">
      <c r="B95" s="28" t="s">
        <v>88</v>
      </c>
      <c r="C95" s="25"/>
      <c r="D95" s="25"/>
      <c r="E95" s="25"/>
      <c r="F95" s="25"/>
      <c r="G95" s="25"/>
      <c r="H95" s="25"/>
      <c r="I95" s="26"/>
    </row>
    <row r="96" spans="1:9" ht="15.75" thickBot="1" x14ac:dyDescent="0.3">
      <c r="B96" s="29" t="s">
        <v>87</v>
      </c>
      <c r="C96" s="30"/>
      <c r="D96" s="30"/>
      <c r="E96" s="30"/>
      <c r="F96" s="30"/>
      <c r="G96" s="30"/>
      <c r="H96" s="30"/>
      <c r="I96" s="31"/>
    </row>
    <row r="98" spans="1:8" ht="15.75" thickBot="1" x14ac:dyDescent="0.3"/>
    <row r="99" spans="1:8" x14ac:dyDescent="0.25">
      <c r="A99" s="6" t="s">
        <v>89</v>
      </c>
      <c r="B99" s="9"/>
      <c r="C99" s="9" t="s">
        <v>62</v>
      </c>
      <c r="D99" s="9" t="s">
        <v>50</v>
      </c>
      <c r="E99" s="9" t="s">
        <v>63</v>
      </c>
      <c r="F99" s="9" t="s">
        <v>64</v>
      </c>
    </row>
    <row r="100" spans="1:8" x14ac:dyDescent="0.25">
      <c r="B100" s="7" t="s">
        <v>56</v>
      </c>
      <c r="C100" s="13">
        <v>26183.390005376808</v>
      </c>
      <c r="D100" s="14">
        <v>93306.437111288382</v>
      </c>
      <c r="E100" s="14">
        <v>0.28061718800973373</v>
      </c>
      <c r="F100" s="14">
        <v>0.78131323101062422</v>
      </c>
    </row>
    <row r="101" spans="1:8" x14ac:dyDescent="0.25">
      <c r="B101" s="7" t="s">
        <v>3</v>
      </c>
      <c r="C101" s="13">
        <v>171.91889214094488</v>
      </c>
      <c r="D101" s="14">
        <v>26.284481526151932</v>
      </c>
      <c r="E101" s="14">
        <v>6.5406993845358121</v>
      </c>
      <c r="F101" s="14">
        <v>7.4990568189186193E-7</v>
      </c>
    </row>
    <row r="102" spans="1:8" x14ac:dyDescent="0.25">
      <c r="B102" s="7" t="s">
        <v>4</v>
      </c>
      <c r="C102" s="13">
        <v>-31551.653222492809</v>
      </c>
      <c r="D102" s="14">
        <v>27052.89772834308</v>
      </c>
      <c r="E102" s="14">
        <v>-1.1662947732743774</v>
      </c>
      <c r="F102" s="14">
        <v>0.25450122431944144</v>
      </c>
    </row>
    <row r="103" spans="1:8" x14ac:dyDescent="0.25">
      <c r="B103" s="7" t="s">
        <v>5</v>
      </c>
      <c r="C103" s="13">
        <v>21893.610662026207</v>
      </c>
      <c r="D103" s="14">
        <v>35151.497823618272</v>
      </c>
      <c r="E103" s="14">
        <v>0.62283578275620166</v>
      </c>
      <c r="F103" s="14">
        <v>0.53903299886111888</v>
      </c>
    </row>
    <row r="104" spans="1:8" ht="15.75" thickBot="1" x14ac:dyDescent="0.3">
      <c r="B104" s="8" t="s">
        <v>39</v>
      </c>
      <c r="C104" s="15">
        <v>-555.79541375295912</v>
      </c>
      <c r="D104" s="16">
        <v>1948.8977827388878</v>
      </c>
      <c r="E104" s="16">
        <v>-0.28518448667526874</v>
      </c>
      <c r="F104" s="16">
        <v>0.77785214716491247</v>
      </c>
    </row>
    <row r="105" spans="1:8" ht="15.75" thickBot="1" x14ac:dyDescent="0.3"/>
    <row r="106" spans="1:8" ht="18" x14ac:dyDescent="0.35">
      <c r="B106" s="34" t="s">
        <v>90</v>
      </c>
      <c r="C106" s="22"/>
      <c r="D106" s="22"/>
      <c r="E106" s="22"/>
      <c r="F106" s="22"/>
      <c r="G106" s="22"/>
      <c r="H106" s="23"/>
    </row>
    <row r="107" spans="1:8" x14ac:dyDescent="0.25">
      <c r="B107" s="28"/>
      <c r="C107" s="25"/>
      <c r="D107" s="25"/>
      <c r="E107" s="25"/>
      <c r="F107" s="25"/>
      <c r="G107" s="25"/>
      <c r="H107" s="26"/>
    </row>
    <row r="108" spans="1:8" ht="18" x14ac:dyDescent="0.35">
      <c r="A108" s="25"/>
      <c r="B108" s="28" t="s">
        <v>129</v>
      </c>
      <c r="C108" s="25"/>
      <c r="D108" s="25"/>
      <c r="E108" s="25"/>
      <c r="F108" s="25"/>
      <c r="G108" s="25"/>
      <c r="H108" s="26"/>
    </row>
    <row r="109" spans="1:8" x14ac:dyDescent="0.25">
      <c r="B109" s="35" t="s">
        <v>93</v>
      </c>
      <c r="C109" s="25"/>
      <c r="D109" s="25"/>
      <c r="E109" s="25"/>
      <c r="F109" s="25"/>
      <c r="G109" s="25"/>
      <c r="H109" s="26"/>
    </row>
    <row r="110" spans="1:8" ht="18" x14ac:dyDescent="0.35">
      <c r="B110" s="28" t="s">
        <v>91</v>
      </c>
      <c r="C110" s="25"/>
      <c r="D110" s="25"/>
      <c r="E110" s="25"/>
      <c r="F110" s="25"/>
      <c r="G110" s="25"/>
      <c r="H110" s="26"/>
    </row>
    <row r="111" spans="1:8" ht="18" x14ac:dyDescent="0.35">
      <c r="B111" s="28" t="s">
        <v>92</v>
      </c>
      <c r="C111" s="25"/>
      <c r="D111" s="25"/>
      <c r="E111" s="25"/>
      <c r="F111" s="25"/>
      <c r="G111" s="25"/>
      <c r="H111" s="26"/>
    </row>
    <row r="112" spans="1:8" ht="18" x14ac:dyDescent="0.35">
      <c r="B112" s="28" t="s">
        <v>94</v>
      </c>
      <c r="C112" s="25"/>
      <c r="D112" s="25"/>
      <c r="E112" s="25"/>
      <c r="F112" s="25"/>
      <c r="G112" s="25"/>
      <c r="H112" s="26"/>
    </row>
    <row r="113" spans="1:8" x14ac:dyDescent="0.25">
      <c r="B113" s="28" t="s">
        <v>95</v>
      </c>
      <c r="C113" s="25"/>
      <c r="D113" s="25"/>
      <c r="E113" s="25"/>
      <c r="F113" s="25"/>
      <c r="G113" s="25"/>
      <c r="H113" s="26"/>
    </row>
    <row r="114" spans="1:8" ht="15.75" thickBot="1" x14ac:dyDescent="0.3">
      <c r="B114" s="29" t="s">
        <v>96</v>
      </c>
      <c r="C114" s="30"/>
      <c r="D114" s="30"/>
      <c r="E114" s="30"/>
      <c r="F114" s="30"/>
      <c r="G114" s="30"/>
      <c r="H114" s="31"/>
    </row>
    <row r="117" spans="1:8" x14ac:dyDescent="0.25">
      <c r="A117" s="6" t="s">
        <v>97</v>
      </c>
      <c r="B117" t="s">
        <v>98</v>
      </c>
    </row>
    <row r="119" spans="1:8" x14ac:dyDescent="0.25">
      <c r="B119" t="s">
        <v>45</v>
      </c>
    </row>
    <row r="120" spans="1:8" ht="15.75" thickBot="1" x14ac:dyDescent="0.3"/>
    <row r="121" spans="1:8" x14ac:dyDescent="0.25">
      <c r="B121" s="11" t="s">
        <v>46</v>
      </c>
      <c r="C121" s="11"/>
    </row>
    <row r="122" spans="1:8" x14ac:dyDescent="0.25">
      <c r="B122" s="7" t="s">
        <v>47</v>
      </c>
      <c r="C122" s="12">
        <v>0.87318013703103481</v>
      </c>
    </row>
    <row r="123" spans="1:8" x14ac:dyDescent="0.25">
      <c r="B123" s="7" t="s">
        <v>48</v>
      </c>
      <c r="C123" s="12">
        <v>0.76244355170553679</v>
      </c>
    </row>
    <row r="124" spans="1:8" x14ac:dyDescent="0.25">
      <c r="B124" s="7" t="s">
        <v>49</v>
      </c>
      <c r="C124" s="12">
        <v>0.7539593928378775</v>
      </c>
      <c r="D124" t="s">
        <v>130</v>
      </c>
    </row>
    <row r="125" spans="1:8" x14ac:dyDescent="0.25">
      <c r="B125" s="7" t="s">
        <v>50</v>
      </c>
      <c r="C125" s="12">
        <v>75917.001579491189</v>
      </c>
    </row>
    <row r="126" spans="1:8" ht="15.75" thickBot="1" x14ac:dyDescent="0.3">
      <c r="B126" s="8" t="s">
        <v>51</v>
      </c>
      <c r="C126" s="8">
        <v>30</v>
      </c>
    </row>
    <row r="127" spans="1:8" ht="15.75" thickBot="1" x14ac:dyDescent="0.3"/>
    <row r="128" spans="1:8" x14ac:dyDescent="0.25">
      <c r="B128" s="9"/>
      <c r="C128" s="9" t="s">
        <v>62</v>
      </c>
      <c r="D128" s="9" t="s">
        <v>50</v>
      </c>
      <c r="E128" s="9" t="s">
        <v>63</v>
      </c>
      <c r="F128" s="9" t="s">
        <v>64</v>
      </c>
    </row>
    <row r="129" spans="2:6" x14ac:dyDescent="0.25">
      <c r="B129" s="7" t="s">
        <v>56</v>
      </c>
      <c r="C129" s="7">
        <v>-27050.524593677314</v>
      </c>
      <c r="D129" s="7">
        <v>48065.259388166734</v>
      </c>
      <c r="E129" s="7">
        <v>-0.56278744644280287</v>
      </c>
      <c r="F129" s="7">
        <v>0.57805847106008501</v>
      </c>
    </row>
    <row r="130" spans="2:6" ht="15.75" thickBot="1" x14ac:dyDescent="0.3">
      <c r="B130" s="8" t="s">
        <v>3</v>
      </c>
      <c r="C130" s="8">
        <v>165.13955182137448</v>
      </c>
      <c r="D130" s="8">
        <v>17.420140354871165</v>
      </c>
      <c r="E130" s="8">
        <v>9.4798060438816609</v>
      </c>
      <c r="F130" s="8">
        <v>3.0882270318187374E-10</v>
      </c>
    </row>
    <row r="137" spans="2:6" ht="18.75" x14ac:dyDescent="0.35">
      <c r="B137" t="s">
        <v>134</v>
      </c>
    </row>
    <row r="138" spans="2:6" x14ac:dyDescent="0.25">
      <c r="B138" t="s">
        <v>131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Part I</vt:lpstr>
      <vt:lpstr>Part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Elvin</dc:creator>
  <cp:lastModifiedBy>Elvin</cp:lastModifiedBy>
  <dcterms:created xsi:type="dcterms:W3CDTF">2018-02-09T20:53:09Z</dcterms:created>
  <dcterms:modified xsi:type="dcterms:W3CDTF">2018-02-10T05:54:22Z</dcterms:modified>
</cp:coreProperties>
</file>