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queryTables/queryTable1.xml" ContentType="application/vnd.openxmlformats-officedocument.spreadsheetml.queryTable+xml"/>
  <Override PartName="/xl/queryTables/queryTable2.xml" ContentType="application/vnd.openxmlformats-officedocument.spreadsheetml.queryTable+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xl/worksheets/sheet9.xml" ContentType="application/vnd.openxmlformats-officedocument.spreadsheetml.worksheet+xml"/>
  <Override PartName="/xl/drawings/drawing3.xml" ContentType="application/vnd.openxmlformats-officedocument.drawing+xml"/>
  <Override PartName="/xl/comments1.xml" ContentType="application/vnd.openxmlformats-officedocument.spreadsheetml.comments+xml"/>
  <Default Extension="vml" ContentType="application/vnd.openxmlformats-officedocument.vmlDrawing"/>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026"/>
  <workbookPr/>
  <mc:AlternateContent xmlns:mc="http://schemas.openxmlformats.org/markup-compatibility/2006">
    <mc:Choice Requires="x15">
      <x15ac:absPath xmlns:x15ac="http://schemas.microsoft.com/office/spreadsheetml/2010/11/ac" url="C:\Users\steph\Downloads\"/>
    </mc:Choice>
  </mc:AlternateContent>
  <xr:revisionPtr revIDLastSave="0" documentId="8_{E542B8E0-9B36-4332-9329-0B482985E6D5}" xr6:coauthVersionLast="45" xr6:coauthVersionMax="45" xr10:uidLastSave="{00000000-0000-0000-0000-000000000000}"/>
  <bookViews>
    <workbookView xWindow="8805" yWindow="165" windowWidth="11445" windowHeight="10755" firstSheet="6" activeTab="0" xr2:uid="{00000000-000D-0000-FFFF-FFFF00000000}"/>
  </bookViews>
  <sheets>
    <sheet name="Graded Summary Report" sheetId="21" r:id="rId16"/>
    <sheet name="Documentation" sheetId="11" r:id="rId1"/>
    <sheet name="U.S." sheetId="15" r:id="rId2"/>
    <sheet name="Canada" sheetId="16" r:id="rId3"/>
    <sheet name="U.K." sheetId="17" r:id="rId4"/>
    <sheet name="All Locations" sheetId="18" r:id="rId5"/>
    <sheet name="Original Content" sheetId="19" r:id="rId6"/>
    <sheet name="Subtotals" sheetId="20" r:id="rId7"/>
    <sheet name="Expansion Funding" sheetId="13" r:id="rId8"/>
  </sheets>
  <externalReferences>
    <externalReference r:id="rId9"/>
  </externalReferences>
  <definedNames>
    <definedName name="_xlnm._FilterDatabase" localSheetId="6" hidden="1">'Original Content'!$A$28:$F$36</definedName>
    <definedName name="_xlnm.Criteria" localSheetId="6">'Original Content'!$A$25:$F$26</definedName>
    <definedName name="Down_Payment">'Expansion Funding'!$B$7</definedName>
    <definedName name="Loan_Amount">'Expansion Funding'!$B$8</definedName>
    <definedName name="Loan_Calculator">'Expansion Funding'!$A$2</definedName>
    <definedName name="Monthly_Payment">'Expansion Funding'!$D$6</definedName>
    <definedName name="Price">'Expansion Funding'!$B$6</definedName>
    <definedName name="Rate">'Expansion Funding'!$D$4</definedName>
    <definedName name="Support_EX19_CS4_7a_Properties_2" localSheetId="8">'Expansion Funding'!$F$26:$J$32</definedName>
    <definedName name="Support_EX19_CS4_7a_Properties_3" localSheetId="8">'Expansion Funding'!$K$13:$O$19</definedName>
    <definedName name="Term_in_Months">'Expansion Funding'!$D$5</definedName>
    <definedName name="Total_Cost">'Expansion Funding'!$D$8</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I16" i="13" l="1"/>
  <c r="I17" i="13"/>
  <c r="I18" i="13"/>
  <c r="I19" i="13"/>
  <c r="I15" i="13"/>
  <c r="H16" i="13"/>
  <c r="H17" i="13"/>
  <c r="H18" i="13"/>
  <c r="H19" i="13"/>
  <c r="H15" i="13"/>
  <c r="G16" i="13"/>
  <c r="G17" i="13"/>
  <c r="G18" i="13"/>
  <c r="G19" i="13"/>
  <c r="G15" i="13"/>
  <c r="F16" i="13"/>
  <c r="F17" i="13"/>
  <c r="F18" i="13"/>
  <c r="F19" i="13"/>
  <c r="F15" i="13"/>
  <c r="J8" i="19" l="1"/>
  <c r="B8" i="13"/>
  <c r="J6" i="19"/>
  <c r="I13" i="19"/>
  <c r="G2" i="19"/>
  <c r="G3" i="19"/>
  <c r="G4" i="19"/>
  <c r="G5" i="19"/>
  <c r="G6" i="19"/>
  <c r="G7" i="19"/>
  <c r="G8" i="19"/>
  <c r="G9" i="19"/>
  <c r="G10" i="19"/>
  <c r="G11" i="19"/>
  <c r="G12" i="19"/>
  <c r="G13" i="19"/>
  <c r="G14" i="19"/>
  <c r="G15" i="19"/>
  <c r="G16" i="19"/>
  <c r="G17" i="19"/>
  <c r="G18" i="19"/>
  <c r="G19" i="19"/>
  <c r="G20" i="19"/>
  <c r="G21" i="19"/>
  <c r="G22" i="19"/>
  <c r="G23" i="19"/>
  <c r="D6" i="13" l="1"/>
  <c r="L4" i="13"/>
  <c r="N4" i="13"/>
  <c r="F14" i="18"/>
  <c r="E7" i="18"/>
  <c r="E8" i="18"/>
  <c r="E9" i="18"/>
  <c r="E10" i="18"/>
  <c r="E11" i="18"/>
  <c r="D7" i="18"/>
  <c r="D8" i="18"/>
  <c r="D9" i="18"/>
  <c r="D10" i="18"/>
  <c r="D11" i="18"/>
  <c r="C7" i="18"/>
  <c r="C8" i="18"/>
  <c r="C9" i="18"/>
  <c r="C10" i="18"/>
  <c r="C11" i="18"/>
  <c r="C6" i="18"/>
  <c r="C12" i="18" s="1"/>
  <c r="D6" i="18"/>
  <c r="D12" i="18" s="1"/>
  <c r="E6" i="18"/>
  <c r="E12" i="18" s="1"/>
  <c r="B7" i="18"/>
  <c r="B8" i="18"/>
  <c r="B9" i="18"/>
  <c r="B10" i="18"/>
  <c r="B11" i="18"/>
  <c r="B6" i="18"/>
  <c r="B12" i="18" s="1"/>
  <c r="K9" i="16"/>
  <c r="K9" i="17"/>
  <c r="K9" i="15"/>
  <c r="J9" i="16"/>
  <c r="J9" i="17"/>
  <c r="J9" i="15"/>
  <c r="I9" i="16"/>
  <c r="I9" i="17"/>
  <c r="I9" i="15"/>
  <c r="H1" i="16"/>
  <c r="H1" i="17"/>
  <c r="H1" i="15"/>
  <c r="A12" i="13" l="1"/>
  <c r="D7" i="13"/>
  <c r="D8" i="13" s="1"/>
  <c r="M6" i="13"/>
  <c r="N6" i="13"/>
  <c r="L6" i="13"/>
  <c r="F11" i="18" l="1"/>
  <c r="F10" i="18"/>
  <c r="F9" i="18"/>
  <c r="F8" i="18"/>
  <c r="F7" i="18"/>
  <c r="E12" i="17"/>
  <c r="D12" i="17"/>
  <c r="C12" i="17"/>
  <c r="B12" i="17"/>
  <c r="F11" i="17"/>
  <c r="F10" i="17"/>
  <c r="F9" i="17"/>
  <c r="F8" i="17"/>
  <c r="F7" i="17"/>
  <c r="F6" i="17"/>
  <c r="E12" i="16"/>
  <c r="D12" i="16"/>
  <c r="C12" i="16"/>
  <c r="B12" i="16"/>
  <c r="F11" i="16"/>
  <c r="F10" i="16"/>
  <c r="F9" i="16"/>
  <c r="F8" i="16"/>
  <c r="F7" i="16"/>
  <c r="F6" i="16"/>
  <c r="E12" i="15"/>
  <c r="D12" i="15"/>
  <c r="C12" i="15"/>
  <c r="B12" i="15"/>
  <c r="F7" i="15"/>
  <c r="F6" i="15"/>
  <c r="F11" i="15"/>
  <c r="F10" i="15"/>
  <c r="F9" i="15"/>
  <c r="F8" i="15"/>
  <c r="H7" i="17" l="1"/>
  <c r="H9" i="17" s="1"/>
  <c r="H7" i="16"/>
  <c r="H9" i="16" s="1"/>
  <c r="H7" i="15"/>
  <c r="H9" i="15" s="1"/>
  <c r="F12" i="17"/>
  <c r="F12" i="16"/>
  <c r="F12" i="15"/>
  <c r="M8" i="13" l="1"/>
  <c r="M4" i="13" s="1"/>
  <c r="N8" i="13" l="1"/>
  <c r="N11" i="13" s="1"/>
  <c r="L8" i="13"/>
  <c r="L10" i="13" s="1"/>
  <c r="F6" i="18" l="1"/>
  <c r="F12" i="18" s="1"/>
  <c r="J17" i="19"/>
  <c r="I17" i="19"/>
  <c r="K17" i="19"/>
  <c r="J16" i="19"/>
  <c r="I16" i="19"/>
  <c r="K16" i="19"/>
  <c r="J18" i="19"/>
  <c r="I18" i="19"/>
  <c r="K18" i="19"/>
  <c r="K19" i="19"/>
  <c r="I19" i="19"/>
  <c r="J19" i="19"/>
</calcChain>
</file>

<file path=xl/comments1.xml><?xml version="1.0" encoding="utf-8"?>
<comments xmlns="http://schemas.openxmlformats.org/spreadsheetml/2006/main">
  <authors>
    <author>Grading Engine</author>
  </authors>
  <commentList>
    <comment ref="H7" authorId="0">
      <text>
        <r>
          <rPr>
            <b/>
            <sz val="9"/>
            <color indexed="81"/>
            <rFont val="Tahoma"/>
            <charset val="1"/>
          </rPr>
          <t>Grading Error:</t>
        </r>
        <r>
          <rPr>
            <sz val="9"/>
            <color indexed="81"/>
            <rFont val="Tahoma"/>
            <charset val="1"/>
          </rPr>
          <t xml:space="preserve">
Step 3: In the U.S., Canada, and U.K. worksheets, the range H7:K7 should contain a linear trend.</t>
        </r>
      </text>
    </comment>
    <comment ref="I7" authorId="0">
      <text>
        <r>
          <rPr>
            <b/>
            <sz val="9"/>
            <color indexed="81"/>
            <rFont val="Tahoma"/>
            <charset val="1"/>
          </rPr>
          <t>Grading Error:</t>
        </r>
        <r>
          <rPr>
            <sz val="9"/>
            <color indexed="81"/>
            <rFont val="Tahoma"/>
            <charset val="1"/>
          </rPr>
          <t xml:space="preserve">
Step 3: In the U.S., Canada, and U.K. worksheets, the range H7:K7 should contain a linear trend.</t>
        </r>
      </text>
    </comment>
    <comment ref="J7" authorId="0">
      <text>
        <r>
          <rPr>
            <b/>
            <sz val="9"/>
            <color indexed="81"/>
            <rFont val="Tahoma"/>
            <charset val="1"/>
          </rPr>
          <t>Grading Error:</t>
        </r>
        <r>
          <rPr>
            <sz val="9"/>
            <color indexed="81"/>
            <rFont val="Tahoma"/>
            <charset val="1"/>
          </rPr>
          <t xml:space="preserve">
Step 3: In the U.S., Canada, and U.K. worksheets, the range H7:K7 should contain a linear trend.</t>
        </r>
      </text>
    </comment>
    <comment ref="K7" authorId="0">
      <text>
        <r>
          <rPr>
            <b/>
            <sz val="9"/>
            <color indexed="81"/>
            <rFont val="Tahoma"/>
            <charset val="1"/>
          </rPr>
          <t>Grading Error:</t>
        </r>
        <r>
          <rPr>
            <sz val="9"/>
            <color indexed="81"/>
            <rFont val="Tahoma"/>
            <charset val="1"/>
          </rPr>
          <t xml:space="preserve">
Step 3: In the U.S., Canada, and U.K. worksheets, the range H7:K7 should contain a linear trend.</t>
        </r>
      </text>
    </comment>
  </commentList>
</comments>
</file>

<file path=xl/comments2.xml><?xml version="1.0" encoding="utf-8"?>
<comments xmlns="http://schemas.openxmlformats.org/spreadsheetml/2006/main">
  <authors>
    <author>Grading Engine</author>
  </authors>
  <commentList>
    <comment ref="B12" authorId="0">
      <text>
        <r>
          <rPr>
            <b/>
            <sz val="9"/>
            <color indexed="81"/>
            <rFont val="Tahoma"/>
            <charset val="1"/>
          </rPr>
          <t>Grading Error:</t>
        </r>
        <r>
          <rPr>
            <sz val="9"/>
            <color indexed="81"/>
            <rFont val="Tahoma"/>
            <charset val="1"/>
          </rPr>
          <t xml:space="preserve">
Step 6: In the All Locations worksheet, the formula in cell B12 should contain the ROUNDUP function.
Step 6: In the All Locations worksheet, the formula in cell B12 should contain the ROUNDUP function.</t>
        </r>
      </text>
    </comment>
    <comment ref="H5" authorId="0">
      <text>
        <r>
          <rPr>
            <b/>
            <sz val="9"/>
            <color indexed="81"/>
            <rFont val="Tahoma"/>
            <charset val="1"/>
          </rPr>
          <t>Grading Error:</t>
        </r>
        <r>
          <rPr>
            <sz val="9"/>
            <color indexed="81"/>
            <rFont val="Tahoma"/>
            <charset val="1"/>
          </rPr>
          <t xml:space="preserve">
Step 12: In the All Locations worksheet, the table from the file Support_EX19_CS4_7a_Media.txt should be inserted in cell H5.
Step 12: In the All Locations worksheet, the table from the file Support_EX19_CS4_7a_Media.txt should be inserted in cell H5.</t>
        </r>
      </text>
    </comment>
  </commentList>
</comments>
</file>

<file path=xl/comments3.xml><?xml version="1.0" encoding="utf-8"?>
<comments xmlns="http://schemas.openxmlformats.org/spreadsheetml/2006/main">
  <authors>
    <author>Grading Engine</author>
  </authors>
  <commentList>
    <comment ref="J3" authorId="0">
      <text>
        <r>
          <rPr>
            <b/>
            <sz val="9"/>
            <color indexed="81"/>
            <rFont val="Tahoma"/>
            <charset val="1"/>
          </rPr>
          <t>Grading Error:</t>
        </r>
        <r>
          <rPr>
            <sz val="9"/>
            <color indexed="81"/>
            <rFont val="Tahoma"/>
            <charset val="1"/>
          </rPr>
          <t xml:space="preserve">
Step 17: In the Lookup worksheet, the formula in cell J3 should contain the VLOOKUP function.</t>
        </r>
      </text>
    </comment>
    <comment ref="J4" authorId="0">
      <text>
        <r>
          <rPr>
            <b/>
            <sz val="9"/>
            <color indexed="81"/>
            <rFont val="Tahoma"/>
            <charset val="1"/>
          </rPr>
          <t>Grading Error:</t>
        </r>
        <r>
          <rPr>
            <sz val="9"/>
            <color indexed="81"/>
            <rFont val="Tahoma"/>
            <charset val="1"/>
          </rPr>
          <t xml:space="preserve">
Step 18: In the Lookup worksheet, the formula in cell J4 should contain the VLOOKUP function.</t>
        </r>
      </text>
    </comment>
    <comment ref="J13" authorId="0">
      <text>
        <r>
          <rPr>
            <b/>
            <sz val="9"/>
            <color indexed="81"/>
            <rFont val="Tahoma"/>
            <charset val="1"/>
          </rPr>
          <t>Grading Error:</t>
        </r>
        <r>
          <rPr>
            <sz val="9"/>
            <color indexed="81"/>
            <rFont val="Tahoma"/>
            <charset val="1"/>
          </rPr>
          <t xml:space="preserve">
Step 19: In the Lookup worksheet, the formula in cell J13 should contain the DAVERAGE function.</t>
        </r>
      </text>
    </comment>
    <comment ref="J16" authorId="0">
      <text>
        <r>
          <rPr>
            <b/>
            <sz val="9"/>
            <color indexed="81"/>
            <rFont val="Tahoma"/>
            <charset val="1"/>
          </rPr>
          <t>Grading Error:</t>
        </r>
        <r>
          <rPr>
            <sz val="9"/>
            <color indexed="81"/>
            <rFont val="Tahoma"/>
            <charset val="1"/>
          </rPr>
          <t xml:space="preserve">
Step 20: In the Original Content worksheet, the formula in cell J16 should contain the COUNTIF function.</t>
        </r>
      </text>
    </comment>
    <comment ref="K16" authorId="0">
      <text>
        <r>
          <rPr>
            <b/>
            <sz val="9"/>
            <color indexed="81"/>
            <rFont val="Tahoma"/>
            <charset val="1"/>
          </rPr>
          <t>Grading Error:</t>
        </r>
        <r>
          <rPr>
            <sz val="9"/>
            <color indexed="81"/>
            <rFont val="Tahoma"/>
            <charset val="1"/>
          </rPr>
          <t xml:space="preserve">
Step 20: In the Original Content worksheet, the formula in cell K16 should use the SUMIF function.</t>
        </r>
      </text>
    </comment>
    <comment ref="K17" authorId="0">
      <text>
        <r>
          <rPr>
            <b/>
            <sz val="9"/>
            <color indexed="81"/>
            <rFont val="Tahoma"/>
            <charset val="1"/>
          </rPr>
          <t>Grading Error:</t>
        </r>
        <r>
          <rPr>
            <sz val="9"/>
            <color indexed="81"/>
            <rFont val="Tahoma"/>
            <charset val="1"/>
          </rPr>
          <t xml:space="preserve">
Step 20: In the Original Content worksheet, one or more cells in the range K17:K19 contains an incorrect formula.</t>
        </r>
      </text>
    </comment>
    <comment ref="L16" authorId="0">
      <text>
        <r>
          <rPr>
            <b/>
            <sz val="9"/>
            <color indexed="81"/>
            <rFont val="Tahoma"/>
            <charset val="1"/>
          </rPr>
          <t>Grading Error:</t>
        </r>
        <r>
          <rPr>
            <sz val="9"/>
            <color indexed="81"/>
            <rFont val="Tahoma"/>
            <charset val="1"/>
          </rPr>
          <t xml:space="preserve">
Step 20: In the Original Content worksheet, the formula in cell L16 should contain the AVERAGEIF function.</t>
        </r>
      </text>
    </comment>
    <comment ref="J17" authorId="0">
      <text>
        <r>
          <rPr>
            <b/>
            <sz val="9"/>
            <color indexed="81"/>
            <rFont val="Tahoma"/>
            <charset val="1"/>
          </rPr>
          <t>Grading Error:</t>
        </r>
        <r>
          <rPr>
            <sz val="9"/>
            <color indexed="81"/>
            <rFont val="Tahoma"/>
            <charset val="1"/>
          </rPr>
          <t xml:space="preserve">
Step 20: In the Original Content worksheet, one or more cells in the range J17:J19 contains an incorrect formula.</t>
        </r>
      </text>
    </comment>
    <comment ref="J18" authorId="0">
      <text>
        <r>
          <rPr>
            <b/>
            <sz val="9"/>
            <color indexed="81"/>
            <rFont val="Tahoma"/>
            <charset val="1"/>
          </rPr>
          <t>Grading Error:</t>
        </r>
        <r>
          <rPr>
            <sz val="9"/>
            <color indexed="81"/>
            <rFont val="Tahoma"/>
            <charset val="1"/>
          </rPr>
          <t xml:space="preserve">
Step 20: In the Original Content worksheet, one or more cells in the range J17:J19 contains an incorrect formula.</t>
        </r>
      </text>
    </comment>
    <comment ref="J19" authorId="0">
      <text>
        <r>
          <rPr>
            <b/>
            <sz val="9"/>
            <color indexed="81"/>
            <rFont val="Tahoma"/>
            <charset val="1"/>
          </rPr>
          <t>Grading Error:</t>
        </r>
        <r>
          <rPr>
            <sz val="9"/>
            <color indexed="81"/>
            <rFont val="Tahoma"/>
            <charset val="1"/>
          </rPr>
          <t xml:space="preserve">
Step 20: In the Original Content worksheet, one or more cells in the range J17:J19 contains an incorrect formula.</t>
        </r>
      </text>
    </comment>
    <comment ref="L17" authorId="0">
      <text>
        <r>
          <rPr>
            <b/>
            <sz val="9"/>
            <color indexed="81"/>
            <rFont val="Tahoma"/>
            <charset val="1"/>
          </rPr>
          <t>Grading Error:</t>
        </r>
        <r>
          <rPr>
            <sz val="9"/>
            <color indexed="81"/>
            <rFont val="Tahoma"/>
            <charset val="1"/>
          </rPr>
          <t xml:space="preserve">
Step 20: In the Original Content worksheet, one or more cells in the range L17:L19 contains an incorrect formula.</t>
        </r>
      </text>
    </comment>
    <comment ref="L18" authorId="0">
      <text>
        <r>
          <rPr>
            <b/>
            <sz val="9"/>
            <color indexed="81"/>
            <rFont val="Tahoma"/>
            <charset val="1"/>
          </rPr>
          <t>Grading Error:</t>
        </r>
        <r>
          <rPr>
            <sz val="9"/>
            <color indexed="81"/>
            <rFont val="Tahoma"/>
            <charset val="1"/>
          </rPr>
          <t xml:space="preserve">
Step 20: In the Original Content worksheet, one or more cells in the range L17:L19 contains an incorrect formula.</t>
        </r>
      </text>
    </comment>
    <comment ref="L19" authorId="0">
      <text>
        <r>
          <rPr>
            <b/>
            <sz val="9"/>
            <color indexed="81"/>
            <rFont val="Tahoma"/>
            <charset val="1"/>
          </rPr>
          <t>Grading Error:</t>
        </r>
        <r>
          <rPr>
            <sz val="9"/>
            <color indexed="81"/>
            <rFont val="Tahoma"/>
            <charset val="1"/>
          </rPr>
          <t xml:space="preserve">
Step 20: In the Original Content worksheet, one or more cells in the range L17:L19 contains an incorrect formula.</t>
        </r>
      </text>
    </comment>
  </commentList>
</comments>
</file>

<file path=xl/comments4.xml><?xml version="1.0" encoding="utf-8"?>
<comments xmlns="http://schemas.openxmlformats.org/spreadsheetml/2006/main">
  <authors>
    <author>Grading Engine</author>
  </authors>
  <commentList>
    <comment ref="C2" authorId="0">
      <text>
        <r>
          <rPr>
            <b/>
            <sz val="9"/>
            <color indexed="81"/>
            <rFont val="Tahoma"/>
            <charset val="1"/>
          </rPr>
          <t>Grading Error:</t>
        </r>
        <r>
          <rPr>
            <sz val="9"/>
            <color indexed="81"/>
            <rFont val="Tahoma"/>
            <charset val="1"/>
          </rPr>
          <t xml:space="preserve">
Step 22: In the Subtotals worksheet, the range A1:E28 should be sorted first by the values in the project type column in ascending order and then by the values in the start date column.</t>
        </r>
      </text>
    </comment>
    <comment ref="E7" authorId="0">
      <text>
        <r>
          <rPr>
            <b/>
            <sz val="9"/>
            <color indexed="81"/>
            <rFont val="Tahoma"/>
            <charset val="1"/>
          </rPr>
          <t>Grading Error:</t>
        </r>
        <r>
          <rPr>
            <sz val="9"/>
            <color indexed="81"/>
            <rFont val="Tahoma"/>
            <charset val="1"/>
          </rPr>
          <t xml:space="preserve">
Step 23: In the Subtotals worksheet, the formula in cells E7, E14, E20, E27, and E28 should use the SUBTOTAL function.
Step 23: In the Subtotals worksheet, subtotals should appear for each change in project type at rows 7, 14, 20, 27, and 28.
Step 23: In the Subtotals worksheet, rows 7, 14, 20, 27, and 28 should each contain a subtotal summary.</t>
        </r>
      </text>
    </comment>
    <comment ref="A1" authorId="0">
      <text>
        <r>
          <rPr>
            <b/>
            <sz val="9"/>
            <color indexed="81"/>
            <rFont val="Tahoma"/>
            <charset val="1"/>
          </rPr>
          <t>Grading Error:</t>
        </r>
        <r>
          <rPr>
            <sz val="9"/>
            <color indexed="81"/>
            <rFont val="Tahoma"/>
            <charset val="1"/>
          </rPr>
          <t xml:space="preserve">
Step 23: In the Subtotals worksheet, the table in the range A1:H23 should be converted to a range.</t>
        </r>
      </text>
    </comment>
    <comment ref="B1" authorId="0">
      <text>
        <r>
          <rPr>
            <b/>
            <sz val="9"/>
            <color indexed="81"/>
            <rFont val="Tahoma"/>
            <charset val="1"/>
          </rPr>
          <t>Grading Error:</t>
        </r>
        <r>
          <rPr>
            <sz val="9"/>
            <color indexed="81"/>
            <rFont val="Tahoma"/>
            <charset val="1"/>
          </rPr>
          <t xml:space="preserve">
Step 23: In the Subtotals worksheet, the outline should be collapsed to only display the subtotals for each project type and the grand total.</t>
        </r>
      </text>
    </comment>
  </commentList>
</comments>
</file>

<file path=xl/comments5.xml><?xml version="1.0" encoding="utf-8"?>
<comments xmlns="http://schemas.openxmlformats.org/spreadsheetml/2006/main">
  <authors>
    <author>Grading Engine</author>
  </authors>
  <commentList>
    <comment ref="D6" authorId="0">
      <text>
        <r>
          <rPr>
            <b/>
            <sz val="9"/>
            <color indexed="81"/>
            <rFont val="Tahoma"/>
            <charset val="1"/>
          </rPr>
          <t>Grading Error:</t>
        </r>
        <r>
          <rPr>
            <sz val="9"/>
            <color indexed="81"/>
            <rFont val="Tahoma"/>
            <charset val="1"/>
          </rPr>
          <t xml:space="preserve">
Step 25: In the Expansion Funding worksheet, the formula in cell D6 should contain the PMT function.</t>
        </r>
      </text>
    </comment>
    <comment ref="D8" authorId="0">
      <text>
        <r>
          <rPr>
            <b/>
            <sz val="9"/>
            <color indexed="81"/>
            <rFont val="Tahoma"/>
            <charset val="1"/>
          </rPr>
          <t>Grading Error:</t>
        </r>
        <r>
          <rPr>
            <sz val="9"/>
            <color indexed="81"/>
            <rFont val="Tahoma"/>
            <charset val="1"/>
          </rPr>
          <t xml:space="preserve">
Step 26: In the Loan Calculator worksheet, the formula in cell D8 should calculate the total cost of the loan.</t>
        </r>
      </text>
    </comment>
    <comment ref="G10" authorId="0">
      <text>
        <r>
          <rPr>
            <b/>
            <sz val="9"/>
            <color indexed="81"/>
            <rFont val="Tahoma"/>
            <charset val="1"/>
          </rPr>
          <t>Grading Error:</t>
        </r>
        <r>
          <rPr>
            <sz val="9"/>
            <color indexed="81"/>
            <rFont val="Tahoma"/>
            <charset val="1"/>
          </rPr>
          <t xml:space="preserve">
Step 28: In the Expansion Funding worksheet, the formula in cell G10 should contain the PMT function.</t>
        </r>
      </text>
    </comment>
    <comment ref="H4" authorId="0">
      <text>
        <r>
          <rPr>
            <b/>
            <sz val="9"/>
            <color indexed="81"/>
            <rFont val="Tahoma"/>
            <charset val="1"/>
          </rPr>
          <t>Grading Error:</t>
        </r>
        <r>
          <rPr>
            <sz val="9"/>
            <color indexed="81"/>
            <rFont val="Tahoma"/>
            <charset val="1"/>
          </rPr>
          <t xml:space="preserve">
Step 29: In the Expansion Funding worksheet, the formula in cell H4 should contain the PV function.</t>
        </r>
      </text>
    </comment>
    <comment ref="I11" authorId="0">
      <text>
        <r>
          <rPr>
            <b/>
            <sz val="9"/>
            <color indexed="81"/>
            <rFont val="Tahoma"/>
            <charset val="1"/>
          </rPr>
          <t>Grading Error:</t>
        </r>
        <r>
          <rPr>
            <sz val="9"/>
            <color indexed="81"/>
            <rFont val="Tahoma"/>
            <charset val="1"/>
          </rPr>
          <t xml:space="preserve">
Step 30: In the Expansion Funding worksheet, the formula in cell H4 should contain the FV function.</t>
        </r>
      </text>
    </comment>
    <comment ref="F26" authorId="0">
      <text>
        <r>
          <rPr>
            <b/>
            <sz val="9"/>
            <color indexed="81"/>
            <rFont val="Tahoma"/>
            <charset val="1"/>
          </rPr>
          <t>Grading Error:</t>
        </r>
        <r>
          <rPr>
            <sz val="9"/>
            <color indexed="81"/>
            <rFont val="Tahoma"/>
            <charset val="1"/>
          </rPr>
          <t xml:space="preserve">
Step 31: In the Expansion Funding worksheet, the range G12:M19 should be formatted as a table.
Step 31: In the Expansion Funding worksheet, the range G12:M19 should be formatted as a table.</t>
        </r>
      </text>
    </comment>
    <comment ref="H15" authorId="0">
      <text>
        <r>
          <rPr>
            <b/>
            <sz val="9"/>
            <color indexed="81"/>
            <rFont val="Tahoma"/>
            <charset val="1"/>
          </rPr>
          <t>Grading Error:</t>
        </r>
        <r>
          <rPr>
            <sz val="9"/>
            <color indexed="81"/>
            <rFont val="Tahoma"/>
            <charset val="1"/>
          </rPr>
          <t xml:space="preserve">
Step 32: In the Expansion Funding worksheet, the formula in cell H15 should use the RIGHT function .</t>
        </r>
      </text>
    </comment>
    <comment ref="I15" authorId="0">
      <text>
        <r>
          <rPr>
            <b/>
            <sz val="9"/>
            <color indexed="81"/>
            <rFont val="Tahoma"/>
            <charset val="1"/>
          </rPr>
          <t>Grading Error:</t>
        </r>
        <r>
          <rPr>
            <sz val="9"/>
            <color indexed="81"/>
            <rFont val="Tahoma"/>
            <charset val="1"/>
          </rPr>
          <t xml:space="preserve">
Step 32: In the Expansion Funding worksheet, the formula in cell I15 should use the LEFT function.</t>
        </r>
      </text>
    </comment>
    <comment ref="Z1" authorId="0">
      <text>
        <r>
          <rPr>
            <b/>
            <sz val="9"/>
            <color indexed="81"/>
            <rFont val="Tahoma"/>
            <charset val="1"/>
          </rPr>
          <t>Grading Error:</t>
        </r>
        <r>
          <rPr>
            <sz val="9"/>
            <color indexed="81"/>
            <rFont val="Tahoma"/>
            <charset val="1"/>
          </rPr>
          <t xml:space="preserve">
Step 32: In the Expansion Funding worksheet, rows 26:32 should be hidden.</t>
        </r>
      </text>
    </comment>
  </commentList>
</comments>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A08B2DED-4E7D-4052-AE28-6D5AAD3446CA}" name="Connection1" type="4" refreshedVersion="6" background="1" saveData="1">
    <webPr sourceData="1" parsePre="1" consecutive="1" xl2000="1" url="https://www.homeworkforyou.com/static_media/uploadedfiles/Support_EX19_CS4-7a_Properties.html"/>
  </connection>
  <connection id="2" xr16:uid="{C152FB72-04FE-48E8-BEB2-98B6546F8695}" name="Connection11" type="4" refreshedVersion="6" background="1" saveData="1">
    <webPr sourceData="1" parsePre="1" consecutive="1" xl2000="1" url="https://www.homeworkforyou.com/static_media/uploadedfiles/Support_EX19_CS4-7a_Properties.html"/>
  </connection>
</connections>
</file>

<file path=xl/sharedStrings.xml><?xml version="1.0" encoding="utf-8"?>
<sst xmlns="http://schemas.openxmlformats.org/spreadsheetml/2006/main" count="649" uniqueCount="300">
  <si>
    <t>Note: Do not edit this sheet. If your name does not appear in cell B6, please download a new copy of the file from the SAM website.</t>
  </si>
  <si>
    <t>Daniel Kabala</t>
  </si>
  <si>
    <t>Author:</t>
  </si>
  <si>
    <t>Type</t>
  </si>
  <si>
    <t>Date</t>
  </si>
  <si>
    <t>Price</t>
  </si>
  <si>
    <t>Down Payment</t>
  </si>
  <si>
    <t>Loan Amount</t>
  </si>
  <si>
    <t>Rate</t>
  </si>
  <si>
    <t>Monthly Payment</t>
  </si>
  <si>
    <t>Total Interest</t>
  </si>
  <si>
    <t>Total Cost</t>
  </si>
  <si>
    <t>Loan Payment Calculator</t>
  </si>
  <si>
    <t>Annual Interest Rate</t>
  </si>
  <si>
    <t>Monthly Interest Rate</t>
  </si>
  <si>
    <t>Loan Period in Years</t>
  </si>
  <si>
    <t>Loan Period in Months</t>
  </si>
  <si>
    <t>Start Date</t>
  </si>
  <si>
    <t>Scenarios</t>
  </si>
  <si>
    <t>Loan Calculator</t>
  </si>
  <si>
    <t>Varying Interest Rates and Terms</t>
  </si>
  <si>
    <t>Number of Months</t>
  </si>
  <si>
    <t>Term in Months</t>
  </si>
  <si>
    <t>Future Value</t>
  </si>
  <si>
    <t>n/a</t>
  </si>
  <si>
    <t>Date:</t>
  </si>
  <si>
    <t>United States</t>
  </si>
  <si>
    <t>Total</t>
  </si>
  <si>
    <t>Canada</t>
  </si>
  <si>
    <t>All Locations</t>
  </si>
  <si>
    <t>Victoria Streaming Service</t>
  </si>
  <si>
    <t>CONSOLIDATE DATA AND USE FINANCIAL FUNCTIONS, TABLES, AND CHARTS</t>
  </si>
  <si>
    <t>Quarter 1</t>
  </si>
  <si>
    <t>Quarter 2</t>
  </si>
  <si>
    <t>Quarter 3</t>
  </si>
  <si>
    <t>Quarter 4</t>
  </si>
  <si>
    <t>TV shows</t>
  </si>
  <si>
    <t>Comedy</t>
  </si>
  <si>
    <t>Drama</t>
  </si>
  <si>
    <t>Foreign</t>
  </si>
  <si>
    <t>Action</t>
  </si>
  <si>
    <t>Animation</t>
  </si>
  <si>
    <t>Standard:</t>
  </si>
  <si>
    <t>Premium:</t>
  </si>
  <si>
    <t>2022 Revenue Projections</t>
  </si>
  <si>
    <t>2021 Revenue</t>
  </si>
  <si>
    <t>in 000s</t>
  </si>
  <si>
    <t>Increase revenue to 90,000 in Q4</t>
  </si>
  <si>
    <t>Increase revenue by 2% per quarter</t>
  </si>
  <si>
    <t>United Kingdom</t>
  </si>
  <si>
    <t>Increase revenue to 60,000 in Q4</t>
  </si>
  <si>
    <t>Increase revenue to 65,000 in Q4</t>
  </si>
  <si>
    <t>ID</t>
  </si>
  <si>
    <t>Project Name</t>
  </si>
  <si>
    <t>Project Type</t>
  </si>
  <si>
    <t>Project Information</t>
  </si>
  <si>
    <t>Project ID</t>
  </si>
  <si>
    <t>Number of Projects</t>
  </si>
  <si>
    <t>Downtown Bike Path</t>
  </si>
  <si>
    <t>Budget</t>
  </si>
  <si>
    <t>AC533</t>
  </si>
  <si>
    <t>AC210</t>
  </si>
  <si>
    <t>AC328</t>
  </si>
  <si>
    <t>AC736</t>
  </si>
  <si>
    <t>AC447</t>
  </si>
  <si>
    <t>CO720</t>
  </si>
  <si>
    <t>CO789</t>
  </si>
  <si>
    <t>CO329</t>
  </si>
  <si>
    <t>CO325</t>
  </si>
  <si>
    <t>CO305</t>
  </si>
  <si>
    <t>CO220</t>
  </si>
  <si>
    <t>DR887</t>
  </si>
  <si>
    <t>DR543</t>
  </si>
  <si>
    <t>DR521</t>
  </si>
  <si>
    <t>DR512</t>
  </si>
  <si>
    <t>DR622</t>
  </si>
  <si>
    <t>TV453</t>
  </si>
  <si>
    <t>TV697</t>
  </si>
  <si>
    <t>TV482</t>
  </si>
  <si>
    <t>TV245</t>
  </si>
  <si>
    <t>TV598</t>
  </si>
  <si>
    <t>TV552</t>
  </si>
  <si>
    <t>Action movie</t>
  </si>
  <si>
    <t>TV show</t>
  </si>
  <si>
    <t>Just Spirits</t>
  </si>
  <si>
    <t>Tension Sunrise</t>
  </si>
  <si>
    <t>Teenage Miracle Mile</t>
  </si>
  <si>
    <t>This Guy Laughed</t>
  </si>
  <si>
    <t>Against the Wall</t>
  </si>
  <si>
    <t>All My Friends</t>
  </si>
  <si>
    <t>Because of Winston</t>
  </si>
  <si>
    <t>Celeste and Cecilia</t>
  </si>
  <si>
    <t>Mack and Mack</t>
  </si>
  <si>
    <t>Mad Music</t>
  </si>
  <si>
    <t>Space Plum</t>
  </si>
  <si>
    <t>A Slight Case of Spring</t>
  </si>
  <si>
    <t>Shark Myths</t>
  </si>
  <si>
    <t>Karate Night</t>
  </si>
  <si>
    <t>Good Gold Bad Blue</t>
  </si>
  <si>
    <t>The Great Grasshopper</t>
  </si>
  <si>
    <t>Paradise Moon</t>
  </si>
  <si>
    <t>Never in Common</t>
  </si>
  <si>
    <t>&gt; 15000</t>
  </si>
  <si>
    <t>Average Budget</t>
  </si>
  <si>
    <t>The Castle Behind Me</t>
  </si>
  <si>
    <t>A Great Getaway</t>
  </si>
  <si>
    <t>Business Expansion</t>
  </si>
  <si>
    <t>Purchase</t>
  </si>
  <si>
    <t>Distribution center</t>
  </si>
  <si>
    <t>10 Years</t>
  </si>
  <si>
    <t>15 Years</t>
  </si>
  <si>
    <t>Candidate Properties</t>
  </si>
  <si>
    <t>Total revenue last year:</t>
  </si>
  <si>
    <t>Approval Date</t>
  </si>
  <si>
    <t>Yes</t>
  </si>
  <si>
    <t>Approved?</t>
  </si>
  <si>
    <t>Approved Projects</t>
  </si>
  <si>
    <t>No</t>
  </si>
  <si>
    <t>Number</t>
  </si>
  <si>
    <t>Total Budget</t>
  </si>
  <si>
    <t>5 Years</t>
  </si>
  <si>
    <t>Bay ridge</t>
  </si>
  <si>
    <t>Bayridge</t>
  </si>
  <si>
    <r>
      <rPr>
        <b/>
        <sz val="10"/>
        <color theme="0"/>
        <rFont val="Century Gothic"/>
        <family val="2"/>
      </rPr>
      <t>Shelly Cashman Excel 2019</t>
    </r>
    <r>
      <rPr>
        <sz val="10"/>
        <color theme="0"/>
        <rFont val="Century Gothic"/>
        <family val="2"/>
      </rPr>
      <t xml:space="preserve"> | Modules 4-7: SAM Capstone Project 1a</t>
    </r>
  </si>
  <si>
    <t>YES</t>
  </si>
  <si>
    <t>Delay?</t>
  </si>
  <si>
    <t>https://www.homeworkforyou.com/static_media/uploadedfiles/Support_EX19_CS4-7a_Properties.html</t>
  </si>
  <si>
    <t>Location</t>
  </si>
  <si>
    <t>Contact First</t>
  </si>
  <si>
    <t>Contact Last</t>
  </si>
  <si>
    <t>On Market</t>
  </si>
  <si>
    <t>warehouse</t>
  </si>
  <si>
    <t>Knoxville, TN</t>
  </si>
  <si>
    <t>Terry</t>
  </si>
  <si>
    <t>McGregor</t>
  </si>
  <si>
    <t>8 months</t>
  </si>
  <si>
    <t>distribution center</t>
  </si>
  <si>
    <t>Scottsdale, AZ</t>
  </si>
  <si>
    <t>Anita</t>
  </si>
  <si>
    <t>Arnaz</t>
  </si>
  <si>
    <t>14 months</t>
  </si>
  <si>
    <t>Abilene, TX</t>
  </si>
  <si>
    <t>Hector</t>
  </si>
  <si>
    <t>Murillo</t>
  </si>
  <si>
    <t>22 mos</t>
  </si>
  <si>
    <t>manufacturing center</t>
  </si>
  <si>
    <t>Columbia, SC</t>
  </si>
  <si>
    <t>Padma</t>
  </si>
  <si>
    <t>Shalikar</t>
  </si>
  <si>
    <t>10 months</t>
  </si>
  <si>
    <t>Normal, IL</t>
  </si>
  <si>
    <t>Brad</t>
  </si>
  <si>
    <t>Schultz</t>
  </si>
  <si>
    <t>5 months</t>
  </si>
  <si>
    <t/>
  </si>
  <si>
    <t>Daniel Kabala</t>
  </si>
  <si>
    <t>Shelly Cashman Excel 2019 | Modules 4-7: SAM Capstone Project 1a</t>
  </si>
  <si>
    <r>
      <rPr>
        <sz val="11"/>
        <color rgb="FF4B4C4C"/>
        <rFont val="Century Gothic"/>
        <family val="2"/>
      </rPr>
      <t xml:space="preserve">SUBMISSION #1 | SCORE IS: </t>
    </r>
    <r>
      <rPr>
        <b/>
        <sz val="11"/>
        <color rgb="FF4B4C4C"/>
        <rFont val="Century Gothic"/>
        <family val="2"/>
      </rPr>
      <t>47</t>
    </r>
    <r>
      <rPr>
        <sz val="11"/>
        <color rgb="FF4B4C4C"/>
        <rFont val="Century Gothic"/>
        <family val="2"/>
      </rPr>
      <t xml:space="preserve"> OUT OF </t>
    </r>
    <r>
      <rPr>
        <b/>
        <sz val="11"/>
        <color rgb="FF4B4C4C"/>
        <rFont val="Century Gothic"/>
        <family val="2"/>
      </rPr>
      <t>100</t>
    </r>
  </si>
  <si>
    <t>GE ver. 7.44.1</t>
  </si>
  <si>
    <t>1.</t>
  </si>
  <si>
    <r>
      <rPr>
        <sz val="11"/>
        <color rgb="FF000000"/>
        <rFont val="Century Gothic"/>
      </rPr>
      <t xml:space="preserve">Bao Phan is a financial analyst for Victoria Streaming Service (VSS), a website that streams movies and TV shows to subscribers in the United States, Canada, and the United Kingdom. He is tracking sales for the year and asks for your help in projecting future sales and visualizing the sales data. </t>
    </r>
    <r>
      <rPr>
        <sz val="11"/>
        <color rgb="FF000000"/>
        <rFont val="Century Gothic"/>
      </rPr>
      <t xml:space="preserve">
</t>
    </r>
    <r>
      <rPr>
        <sz val="11"/>
        <color rgb="FF000000"/>
        <rFont val="Century Gothic"/>
      </rPr>
      <t xml:space="preserve">
</t>
    </r>
    <r>
      <rPr>
        <sz val="11"/>
        <color rgb="FF000000"/>
        <rFont val="Century Gothic"/>
      </rPr>
      <t xml:space="preserve">The </t>
    </r>
    <r>
      <rPr>
        <i/>
        <sz val="11"/>
        <color rgb="FF000000"/>
        <rFont val="Century Gothic"/>
      </rPr>
      <t xml:space="preserve">U.S., Canada</t>
    </r>
    <r>
      <rPr>
        <sz val="11"/>
        <color rgb="FF000000"/>
        <rFont val="Century Gothic"/>
      </rPr>
      <t xml:space="preserve">, and </t>
    </r>
    <r>
      <rPr>
        <i/>
        <sz val="11"/>
        <color rgb="FF000000"/>
        <rFont val="Century Gothic"/>
      </rPr>
      <t xml:space="preserve">U.K.</t>
    </r>
    <r>
      <rPr>
        <sz val="11"/>
        <color rgb="FF000000"/>
        <rFont val="Century Gothic"/>
      </rPr>
      <t xml:space="preserve"> worksheets have the same structure and contain similar data. Group the </t>
    </r>
    <r>
      <rPr>
        <i/>
        <sz val="11"/>
        <color rgb="FF000000"/>
        <rFont val="Century Gothic"/>
      </rPr>
      <t xml:space="preserve">U.S.</t>
    </r>
    <r>
      <rPr>
        <sz val="11"/>
        <color rgb="FF000000"/>
        <rFont val="Century Gothic"/>
      </rPr>
      <t xml:space="preserve">, </t>
    </r>
    <r>
      <rPr>
        <i/>
        <sz val="11"/>
        <color rgb="FF000000"/>
        <rFont val="Century Gothic"/>
      </rPr>
      <t xml:space="preserve">Canada</t>
    </r>
    <r>
      <rPr>
        <sz val="11"/>
        <color rgb="FF000000"/>
        <rFont val="Century Gothic"/>
      </rPr>
      <t xml:space="preserve">, and </t>
    </r>
    <r>
      <rPr>
        <i/>
        <sz val="11"/>
        <color rgb="FF000000"/>
        <rFont val="Century Gothic"/>
      </rPr>
      <t xml:space="preserve">U.K.</t>
    </r>
    <r>
      <rPr>
        <sz val="11"/>
        <color rgb="FF000000"/>
        <rFont val="Century Gothic"/>
      </rPr>
      <t xml:space="preserve"> worksheets to make changes to the three worksheets at the same time. The first change is to display today's date.</t>
    </r>
    <r>
      <rPr>
        <sz val="11"/>
        <color rgb="FF000000"/>
        <rFont val="Century Gothic"/>
      </rPr>
      <t xml:space="preserve">
</t>
    </r>
    <r>
      <rPr>
        <sz val="11"/>
        <color rgb="FF000000"/>
        <rFont val="Century Gothic"/>
      </rPr>
      <t xml:space="preserve">
</t>
    </r>
    <r>
      <rPr>
        <sz val="11"/>
        <color rgb="FF000000"/>
        <rFont val="Century Gothic"/>
      </rPr>
      <t xml:space="preserve">In cell H1 of the </t>
    </r>
    <r>
      <rPr>
        <i/>
        <sz val="11"/>
        <color rgb="FF000000"/>
        <rFont val="Century Gothic"/>
      </rPr>
      <t xml:space="preserve">U.S.</t>
    </r>
    <r>
      <rPr>
        <sz val="11"/>
        <color rgb="FF000000"/>
        <rFont val="Century Gothic"/>
      </rPr>
      <t xml:space="preserve"> worksheet, enter a formula using the </t>
    </r>
    <r>
      <rPr>
        <b/>
        <sz val="11"/>
        <color rgb="FF000000"/>
        <rFont val="Century Gothic"/>
      </rPr>
      <t xml:space="preserve">TODAY</t>
    </r>
    <r>
      <rPr>
        <sz val="11"/>
        <color rgb="FF000000"/>
        <rFont val="Century Gothic"/>
      </rPr>
      <t xml:space="preserve"> function to display today's date.</t>
    </r>
  </si>
  <si>
    <t>3/3</t>
  </si>
  <si>
    <t>Create a formula using a function.</t>
  </si>
  <si>
    <t>2.</t>
  </si>
  <si>
    <r>
      <rPr>
        <sz val="11"/>
        <color rgb="FF000000"/>
        <rFont val="Century Gothic"/>
      </rPr>
      <t xml:space="preserve">Use the text in cell H5 to fill the range I5:K5 with the names of the remaining quarters in the year. </t>
    </r>
  </si>
  <si>
    <t>3/3</t>
  </si>
  <si>
    <t>AutoFill values in a range.</t>
  </si>
  <si>
    <t>3.</t>
  </si>
  <si>
    <r>
      <rPr>
        <sz val="11"/>
        <color rgb="FF000000"/>
        <rFont val="Century Gothic"/>
      </rPr>
      <t xml:space="preserve">VSS has applied a goal of increasing revenue to $90,000 in the fourth quarter of next year. For Quarter 1, Bao estimates $84,307 in revenue, which is the average revenue per quarter from the current year.</t>
    </r>
    <r>
      <rPr>
        <sz val="11"/>
        <color rgb="FF000000"/>
        <rFont val="Century Gothic"/>
      </rPr>
      <t xml:space="preserve">
</t>
    </r>
    <r>
      <rPr>
        <sz val="11"/>
        <color rgb="FF000000"/>
        <rFont val="Century Gothic"/>
      </rPr>
      <t xml:space="preserve">
</t>
    </r>
    <r>
      <rPr>
        <sz val="11"/>
        <color rgb="FF000000"/>
        <rFont val="Century Gothic"/>
      </rPr>
      <t xml:space="preserve">Project the revenue in Quarters 2 and 3 by filling the series for the first projection (range H7:K7) with a linear trend. </t>
    </r>
  </si>
  <si>
    <t>0/3</t>
  </si>
  <si>
    <t>AutoFill values in a range.</t>
  </si>
  <si>
    <t>In the U.S., Canada, and U.K. worksheets, the range H7:K7 should contain a linear trend.</t>
  </si>
  <si>
    <t>4.</t>
  </si>
  <si>
    <r>
      <rPr>
        <sz val="11"/>
        <color rgb="FF000000"/>
        <rFont val="Century Gothic"/>
      </rPr>
      <t xml:space="preserve">Bao is confident that revenue will increase by at least 2 percent per quarter next year. He wants to calculate these revenue goals in a second projection. </t>
    </r>
    <r>
      <rPr>
        <sz val="11"/>
        <color rgb="FF000000"/>
        <rFont val="Century Gothic"/>
      </rPr>
      <t xml:space="preserve">
</t>
    </r>
    <r>
      <rPr>
        <sz val="11"/>
        <color rgb="FF000000"/>
        <rFont val="Century Gothic"/>
      </rPr>
      <t xml:space="preserve">
</t>
    </r>
    <r>
      <rPr>
        <sz val="11"/>
        <color rgb="FF000000"/>
        <rFont val="Century Gothic"/>
      </rPr>
      <t xml:space="preserve">Project next year's revenue in the second projection (range H9:K9) based on a growth series using </t>
    </r>
    <r>
      <rPr>
        <b/>
        <sz val="11"/>
        <color rgb="FF000000"/>
        <rFont val="Century Gothic"/>
      </rPr>
      <t xml:space="preserve">1.02</t>
    </r>
    <r>
      <rPr>
        <sz val="11"/>
        <color rgb="FF000000"/>
        <rFont val="Century Gothic"/>
      </rPr>
      <t xml:space="preserve"> as the step value. </t>
    </r>
  </si>
  <si>
    <t>3/3</t>
  </si>
  <si>
    <t>AutoFill values in a range.</t>
  </si>
  <si>
    <t>5.</t>
  </si>
  <si>
    <r>
      <rPr>
        <sz val="11"/>
        <color rgb="FF000000"/>
        <rFont val="Century Gothic"/>
      </rPr>
      <t xml:space="preserve">Bao wants to consolidate the sales data in the </t>
    </r>
    <r>
      <rPr>
        <i/>
        <sz val="11"/>
        <color rgb="FF000000"/>
        <rFont val="Century Gothic"/>
      </rPr>
      <t xml:space="preserve">U.S., Canada</t>
    </r>
    <r>
      <rPr>
        <sz val="11"/>
        <color rgb="FF000000"/>
        <rFont val="Century Gothic"/>
      </rPr>
      <t xml:space="preserve">, and </t>
    </r>
    <r>
      <rPr>
        <i/>
        <sz val="11"/>
        <color rgb="FF000000"/>
        <rFont val="Century Gothic"/>
      </rPr>
      <t xml:space="preserve">U.K.</t>
    </r>
    <r>
      <rPr>
        <sz val="11"/>
        <color rgb="FF000000"/>
        <rFont val="Century Gothic"/>
      </rPr>
      <t xml:space="preserve"> worksheets on the </t>
    </r>
    <r>
      <rPr>
        <i/>
        <sz val="11"/>
        <color rgb="FF000000"/>
        <rFont val="Century Gothic"/>
      </rPr>
      <t xml:space="preserve">All Locations</t>
    </r>
    <r>
      <rPr>
        <sz val="11"/>
        <color rgb="FF000000"/>
        <rFont val="Century Gothic"/>
      </rPr>
      <t xml:space="preserve"> worksheet. </t>
    </r>
    <r>
      <rPr>
        <sz val="11"/>
        <color rgb="FF000000"/>
        <rFont val="Century Gothic"/>
      </rPr>
      <t xml:space="preserve">
</t>
    </r>
    <r>
      <rPr>
        <sz val="11"/>
        <color rgb="FF000000"/>
        <rFont val="Century Gothic"/>
      </rPr>
      <t xml:space="preserve">
</t>
    </r>
    <r>
      <rPr>
        <sz val="11"/>
        <color rgb="FF000000"/>
        <rFont val="Century Gothic"/>
      </rPr>
      <t xml:space="preserve">Ungroup the worksheets, go to the </t>
    </r>
    <r>
      <rPr>
        <i/>
        <sz val="11"/>
        <color rgb="FF000000"/>
        <rFont val="Century Gothic"/>
      </rPr>
      <t xml:space="preserve">All Locations</t>
    </r>
    <r>
      <rPr>
        <sz val="11"/>
        <color rgb="FF000000"/>
        <rFont val="Century Gothic"/>
      </rPr>
      <t xml:space="preserve"> worksheet, and then consolidate the data as follows:</t>
    </r>
    <r>
      <rPr>
        <sz val="11"/>
        <color rgb="FF000000"/>
        <rFont val="Century Gothic"/>
      </rPr>
      <t xml:space="preserve">
</t>
    </r>
    <r>
      <rPr>
        <sz val="11"/>
        <color rgb="FF000000"/>
        <rFont val="Century Gothic"/>
      </rPr>
      <t xml:space="preserve">a. In cell B6, enter a formula using the </t>
    </r>
    <r>
      <rPr>
        <b/>
        <sz val="11"/>
        <color rgb="FF000000"/>
        <rFont val="Century Gothic"/>
      </rPr>
      <t xml:space="preserve">SUM</t>
    </r>
    <r>
      <rPr>
        <sz val="11"/>
        <color rgb="FF000000"/>
        <rFont val="Century Gothic"/>
      </rPr>
      <t xml:space="preserve"> function and a 3D reference to total the revenue from Action movies in Quarter 1 (cell </t>
    </r>
    <r>
      <rPr>
        <b/>
        <sz val="11"/>
        <color rgb="FF000000"/>
        <rFont val="Century Gothic"/>
      </rPr>
      <t xml:space="preserve">B6</t>
    </r>
    <r>
      <rPr>
        <sz val="11"/>
        <color rgb="FF000000"/>
        <rFont val="Century Gothic"/>
      </rPr>
      <t xml:space="preserve">) in the U.S., Canada, and U.K. </t>
    </r>
    <r>
      <rPr>
        <sz val="11"/>
        <color rgb="FF000000"/>
        <rFont val="Century Gothic"/>
      </rPr>
      <t xml:space="preserve">
</t>
    </r>
    <r>
      <rPr>
        <sz val="11"/>
        <color rgb="FF000000"/>
        <rFont val="Century Gothic"/>
      </rPr>
      <t xml:space="preserve">b. Copy the formula in cell B6 to calculate the revenue from the other types of movies for all four quarters (range B7:B11 and C6:E11), pasting the formula only.</t>
    </r>
  </si>
  <si>
    <t>3/3</t>
  </si>
  <si>
    <t>Create a formula using a function.</t>
  </si>
  <si>
    <t>Copy a formula into a range.</t>
  </si>
  <si>
    <t>6.</t>
  </si>
  <si>
    <r>
      <rPr>
        <sz val="11"/>
        <color rgb="FF000000"/>
        <rFont val="Century Gothic"/>
      </rPr>
      <t xml:space="preserve">Bao wants to round the total sales values so that they are easier to remember.</t>
    </r>
    <r>
      <rPr>
        <sz val="11"/>
        <color rgb="FF000000"/>
        <rFont val="Century Gothic"/>
      </rPr>
      <t xml:space="preserve">
</t>
    </r>
    <r>
      <rPr>
        <sz val="11"/>
        <color rgb="FF000000"/>
        <rFont val="Century Gothic"/>
      </rPr>
      <t xml:space="preserve">a. In cell B12, add the </t>
    </r>
    <r>
      <rPr>
        <b/>
        <sz val="11"/>
        <color rgb="FF000000"/>
        <rFont val="Century Gothic"/>
      </rPr>
      <t xml:space="preserve">ROUNDUP</t>
    </r>
    <r>
      <rPr>
        <sz val="11"/>
        <color rgb="FF000000"/>
        <rFont val="Century Gothic"/>
      </rPr>
      <t xml:space="preserve"> function to display the total sales for Quarter 1 rounded up to </t>
    </r>
    <r>
      <rPr>
        <b/>
        <sz val="11"/>
        <color rgb="FF000000"/>
        <rFont val="Century Gothic"/>
      </rPr>
      <t xml:space="preserve">0</t>
    </r>
    <r>
      <rPr>
        <sz val="11"/>
        <color rgb="FF000000"/>
        <rFont val="Century Gothic"/>
      </rPr>
      <t xml:space="preserve"> decimal places.</t>
    </r>
    <r>
      <rPr>
        <sz val="11"/>
        <color rgb="FF000000"/>
        <rFont val="Century Gothic"/>
      </rPr>
      <t xml:space="preserve">
</t>
    </r>
    <r>
      <rPr>
        <sz val="11"/>
        <color rgb="FF000000"/>
        <rFont val="Century Gothic"/>
      </rPr>
      <t xml:space="preserve">b. Fill the range C12:F12 with the formula in cell B12.</t>
    </r>
  </si>
  <si>
    <t>0/3</t>
  </si>
  <si>
    <t>Create a formula using a function.</t>
  </si>
  <si>
    <t>In the All Locations worksheet, the formula in cell B12 should contain the ROUNDUP function.</t>
  </si>
  <si>
    <t>Copy a formula into a range.</t>
  </si>
  <si>
    <t>In the All Locations worksheet, the formula in cell B12 should contain the ROUNDUP function.</t>
  </si>
  <si>
    <t>7.</t>
  </si>
  <si>
    <r>
      <rPr>
        <sz val="11"/>
        <color rgb="FF000000"/>
        <rFont val="Century Gothic"/>
      </rPr>
      <t xml:space="preserve">In cell F14, Bao wants to display the total revenue from the previous year. This data is stored in another workbook. Insert the total as follows:</t>
    </r>
    <r>
      <rPr>
        <sz val="11"/>
        <color rgb="FF000000"/>
        <rFont val="Century Gothic"/>
      </rPr>
      <t xml:space="preserve">
</t>
    </r>
    <r>
      <rPr>
        <sz val="11"/>
        <color rgb="FF000000"/>
        <rFont val="Century Gothic"/>
      </rPr>
      <t xml:space="preserve">a. Open the file </t>
    </r>
    <r>
      <rPr>
        <b/>
        <sz val="11"/>
        <color rgb="FF000000"/>
        <rFont val="Century Gothic"/>
      </rPr>
      <t xml:space="preserve">Support_EX19_CS4-7a_Revenue.xlsx</t>
    </r>
    <r>
      <rPr>
        <sz val="11"/>
        <color rgb="FF000000"/>
        <rFont val="Century Gothic"/>
      </rPr>
      <t xml:space="preserve">.</t>
    </r>
    <r>
      <rPr>
        <sz val="11"/>
        <color rgb="FF000000"/>
        <rFont val="Century Gothic"/>
      </rPr>
      <t xml:space="preserve">
</t>
    </r>
    <r>
      <rPr>
        <sz val="11"/>
        <color rgb="FF000000"/>
        <rFont val="Century Gothic"/>
      </rPr>
      <t xml:space="preserve">b. In cell F14 of Bao's workbook, insert a formula using an external reference to the total revenue (cell F12) in the </t>
    </r>
    <r>
      <rPr>
        <i/>
        <sz val="11"/>
        <color rgb="FF000000"/>
        <rFont val="Century Gothic"/>
      </rPr>
      <t xml:space="preserve">All Locations</t>
    </r>
    <r>
      <rPr>
        <sz val="11"/>
        <color rgb="FF000000"/>
        <rFont val="Century Gothic"/>
      </rPr>
      <t xml:space="preserve"> worksheet in the </t>
    </r>
    <r>
      <rPr>
        <b/>
        <sz val="11"/>
        <color rgb="FF000000"/>
        <rFont val="Century Gothic"/>
      </rPr>
      <t xml:space="preserve">Support_EX19_CS4-7a_Revenue.xlsx</t>
    </r>
    <r>
      <rPr>
        <sz val="11"/>
        <color rgb="FF000000"/>
        <rFont val="Century Gothic"/>
      </rPr>
      <t xml:space="preserve"> workbook.</t>
    </r>
  </si>
  <si>
    <t>3/3</t>
  </si>
  <si>
    <t>Create a link to an external workbook.</t>
  </si>
  <si>
    <t>Enter a number in a cell.</t>
  </si>
  <si>
    <t>8.</t>
  </si>
  <si>
    <r>
      <rPr>
        <sz val="11"/>
        <color rgb="FF000000"/>
        <rFont val="Century Gothic"/>
      </rPr>
      <t xml:space="preserve">Bao wants to visualize how the revenue for each type of media contributed to the total revenue for the four quarters. </t>
    </r>
    <r>
      <rPr>
        <sz val="11"/>
        <color rgb="FF000000"/>
        <rFont val="Century Gothic"/>
      </rPr>
      <t xml:space="preserve">
</t>
    </r>
    <r>
      <rPr>
        <sz val="11"/>
        <color rgb="FF000000"/>
        <rFont val="Century Gothic"/>
      </rPr>
      <t xml:space="preserve">
</t>
    </r>
    <r>
      <rPr>
        <sz val="11"/>
        <color rgb="FF000000"/>
        <rFont val="Century Gothic"/>
      </rPr>
      <t xml:space="preserve">Create a chart as follows to illustrate this information:</t>
    </r>
    <r>
      <rPr>
        <sz val="11"/>
        <color rgb="FF000000"/>
        <rFont val="Century Gothic"/>
      </rPr>
      <t xml:space="preserve">
</t>
    </r>
    <r>
      <rPr>
        <sz val="11"/>
        <color rgb="FF000000"/>
        <rFont val="Century Gothic"/>
      </rPr>
      <t xml:space="preserve">a. Create a 3-D Pie chart that shows how the revenue from each type of media (range A6:A11) contributed to the total revenue (range F6:F11).</t>
    </r>
    <r>
      <rPr>
        <sz val="11"/>
        <color rgb="FF000000"/>
        <rFont val="Century Gothic"/>
      </rPr>
      <t xml:space="preserve">
</t>
    </r>
    <r>
      <rPr>
        <sz val="11"/>
        <color rgb="FF000000"/>
        <rFont val="Century Gothic"/>
      </rPr>
      <t xml:space="preserve">b. Move and resize the chart so that the upper-left corner is in cell A15 and the lower-right corner is in cell E30.</t>
    </r>
  </si>
  <si>
    <t>3/3</t>
  </si>
  <si>
    <t>Insert a chart.</t>
  </si>
  <si>
    <t>Resize and reposition a chart.</t>
  </si>
  <si>
    <t>9.</t>
  </si>
  <si>
    <r>
      <rPr>
        <sz val="11"/>
        <color rgb="FF000000"/>
        <rFont val="Century Gothic"/>
      </rPr>
      <t xml:space="preserve">Format the 3-D Pie chart as follows to make it easier to interpret:</t>
    </r>
    <r>
      <rPr>
        <sz val="11"/>
        <color rgb="FF000000"/>
        <rFont val="Century Gothic"/>
      </rPr>
      <t xml:space="preserve">
</t>
    </r>
    <r>
      <rPr>
        <sz val="11"/>
        <color rgb="FF000000"/>
        <rFont val="Century Gothic"/>
      </rPr>
      <t xml:space="preserve">a. Add data labels to the chart on the </t>
    </r>
    <r>
      <rPr>
        <b/>
        <sz val="11"/>
        <color rgb="FF000000"/>
        <rFont val="Century Gothic"/>
      </rPr>
      <t xml:space="preserve">Outside End</t>
    </r>
    <r>
      <rPr>
        <sz val="11"/>
        <color rgb="FF000000"/>
        <rFont val="Century Gothic"/>
      </rPr>
      <t xml:space="preserve"> of each slice.</t>
    </r>
    <r>
      <rPr>
        <sz val="11"/>
        <color rgb="FF000000"/>
        <rFont val="Century Gothic"/>
      </rPr>
      <t xml:space="preserve">
</t>
    </r>
    <r>
      <rPr>
        <sz val="11"/>
        <color rgb="FF000000"/>
        <rFont val="Century Gothic"/>
      </rPr>
      <t xml:space="preserve">b. Display only the </t>
    </r>
    <r>
      <rPr>
        <b/>
        <sz val="11"/>
        <color rgb="FF000000"/>
        <rFont val="Century Gothic"/>
      </rPr>
      <t xml:space="preserve">Category Name</t>
    </r>
    <r>
      <rPr>
        <sz val="11"/>
        <color rgb="FF000000"/>
        <rFont val="Century Gothic"/>
      </rPr>
      <t xml:space="preserve"> and Percentage amounts in the data labels.</t>
    </r>
    <r>
      <rPr>
        <sz val="11"/>
        <color rgb="FF000000"/>
        <rFont val="Century Gothic"/>
      </rPr>
      <t xml:space="preserve">
</t>
    </r>
    <r>
      <rPr>
        <sz val="11"/>
        <color rgb="FF000000"/>
        <rFont val="Century Gothic"/>
      </rPr>
      <t xml:space="preserve">c. Change the number format of the data labels to </t>
    </r>
    <r>
      <rPr>
        <b/>
        <sz val="11"/>
        <color rgb="FF000000"/>
        <rFont val="Century Gothic"/>
      </rPr>
      <t xml:space="preserve">Percentage</t>
    </r>
    <r>
      <rPr>
        <sz val="11"/>
        <color rgb="FF000000"/>
        <rFont val="Century Gothic"/>
      </rPr>
      <t xml:space="preserve"> with </t>
    </r>
    <r>
      <rPr>
        <b/>
        <sz val="11"/>
        <color rgb="FF000000"/>
        <rFont val="Century Gothic"/>
      </rPr>
      <t xml:space="preserve">1</t>
    </r>
    <r>
      <rPr>
        <sz val="11"/>
        <color rgb="FF000000"/>
        <rFont val="Century Gothic"/>
      </rPr>
      <t xml:space="preserve"> decimal place.</t>
    </r>
    <r>
      <rPr>
        <sz val="11"/>
        <color rgb="FF000000"/>
        <rFont val="Century Gothic"/>
      </rPr>
      <t xml:space="preserve">
</t>
    </r>
    <r>
      <rPr>
        <sz val="11"/>
        <color rgb="FF000000"/>
        <rFont val="Century Gothic"/>
      </rPr>
      <t xml:space="preserve">d. Explode the largest slice (Comedy) by </t>
    </r>
    <r>
      <rPr>
        <b/>
        <sz val="11"/>
        <color rgb="FF000000"/>
        <rFont val="Century Gothic"/>
      </rPr>
      <t xml:space="preserve">10</t>
    </r>
    <r>
      <rPr>
        <sz val="11"/>
        <color rgb="FF000000"/>
        <rFont val="Century Gothic"/>
      </rPr>
      <t xml:space="preserve"> percent.</t>
    </r>
    <r>
      <rPr>
        <sz val="11"/>
        <color rgb="FF000000"/>
        <rFont val="Century Gothic"/>
      </rPr>
      <t xml:space="preserve">
</t>
    </r>
    <r>
      <rPr>
        <sz val="11"/>
        <color rgb="FF000000"/>
        <rFont val="Century Gothic"/>
      </rPr>
      <t xml:space="preserve">e. Change the chart colors to </t>
    </r>
    <r>
      <rPr>
        <b/>
        <sz val="11"/>
        <color rgb="FF000000"/>
        <rFont val="Century Gothic"/>
      </rPr>
      <t xml:space="preserve">Monochromatic Palette 1</t>
    </r>
    <r>
      <rPr>
        <sz val="11"/>
        <color rgb="FF000000"/>
        <rFont val="Century Gothic"/>
      </rPr>
      <t xml:space="preserve"> to coordinate with the data source range.</t>
    </r>
    <r>
      <rPr>
        <sz val="11"/>
        <color rgb="FF000000"/>
        <rFont val="Century Gothic"/>
      </rPr>
      <t xml:space="preserve">
</t>
    </r>
    <r>
      <rPr>
        <sz val="11"/>
        <color rgb="FF000000"/>
        <rFont val="Century Gothic"/>
      </rPr>
      <t xml:space="preserve">f. Apply </t>
    </r>
    <r>
      <rPr>
        <b/>
        <sz val="11"/>
        <color rgb="FF000000"/>
        <rFont val="Century Gothic"/>
      </rPr>
      <t xml:space="preserve">Style 8</t>
    </r>
    <r>
      <rPr>
        <sz val="11"/>
        <color rgb="FF000000"/>
        <rFont val="Century Gothic"/>
      </rPr>
      <t xml:space="preserve"> to the chart to simplify the chart design.</t>
    </r>
    <r>
      <rPr>
        <sz val="11"/>
        <color rgb="FF000000"/>
        <rFont val="Century Gothic"/>
      </rPr>
      <t xml:space="preserve">
</t>
    </r>
    <r>
      <rPr>
        <sz val="11"/>
        <color rgb="FF000000"/>
        <rFont val="Century Gothic"/>
      </rPr>
      <t xml:space="preserve">g. If present, remove the chart title which is not necessary for this chart.</t>
    </r>
  </si>
  <si>
    <t>2/3</t>
  </si>
  <si>
    <t>Change the position of the data labels.</t>
  </si>
  <si>
    <t>Update the data labels in a chart.</t>
  </si>
  <si>
    <t>Update the number format of data labels in a chart.</t>
  </si>
  <si>
    <t>In the All Locations worksheet, the 3-D pie chart's data labels should be formatted using the Percentage number format with one decimal place.</t>
  </si>
  <si>
    <t>Explode a data point in a chart.</t>
  </si>
  <si>
    <t>Change the chart colors.</t>
  </si>
  <si>
    <t>Change the chart style.</t>
  </si>
  <si>
    <t>Remove a chart title.</t>
  </si>
  <si>
    <t>10.</t>
  </si>
  <si>
    <r>
      <rPr>
        <sz val="11"/>
        <color rgb="FF000000"/>
        <rFont val="Century Gothic"/>
      </rPr>
      <t xml:space="preserve">Bao also wants to visualize the revenue for each type of media per quarter.</t>
    </r>
    <r>
      <rPr>
        <sz val="11"/>
        <color rgb="FF000000"/>
        <rFont val="Century Gothic"/>
      </rPr>
      <t xml:space="preserve">
</t>
    </r>
    <r>
      <rPr>
        <sz val="11"/>
        <color rgb="FF000000"/>
        <rFont val="Century Gothic"/>
      </rPr>
      <t xml:space="preserve">
</t>
    </r>
    <r>
      <rPr>
        <sz val="11"/>
        <color rgb="FF000000"/>
        <rFont val="Century Gothic"/>
      </rPr>
      <t xml:space="preserve">Create a chart as follows to illustrate this information:</t>
    </r>
    <r>
      <rPr>
        <sz val="11"/>
        <color rgb="FF000000"/>
        <rFont val="Century Gothic"/>
      </rPr>
      <t xml:space="preserve">
</t>
    </r>
    <r>
      <rPr>
        <sz val="11"/>
        <color rgb="FF000000"/>
        <rFont val="Century Gothic"/>
      </rPr>
      <t xml:space="preserve">a. Use the Quick Analysis tool to create a Stacked Column chart that compares the revenue from each type of media for Quarters 1–4 (range A5:E11). </t>
    </r>
    <r>
      <rPr>
        <sz val="11"/>
        <color rgb="FF0066CC"/>
        <rFont val="Century Gothic"/>
      </rPr>
      <t xml:space="preserve">[MAC HINT: Select Stacked Column chart from Recommended Charts under the Insert tab.]</t>
    </r>
    <r>
      <rPr>
        <sz val="11"/>
        <color rgb="FF000000"/>
        <rFont val="Century Gothic"/>
      </rPr>
      <t xml:space="preserve">
</t>
    </r>
    <r>
      <rPr>
        <sz val="11"/>
        <color rgb="FF000000"/>
        <rFont val="Century Gothic"/>
      </rPr>
      <t xml:space="preserve">b. Switch the rows and columns to compare the four quarters of data rather than the six types of media. </t>
    </r>
    <r>
      <rPr>
        <sz val="11"/>
        <color rgb="FF000000"/>
        <rFont val="Century Gothic"/>
      </rPr>
      <t xml:space="preserve">
</t>
    </r>
    <r>
      <rPr>
        <sz val="11"/>
        <color rgb="FF000000"/>
        <rFont val="Century Gothic"/>
      </rPr>
      <t xml:space="preserve">c. Move and resize the chart so that the upper-left corner is in cell F15 and the lower-right corner is in cell K37.</t>
    </r>
  </si>
  <si>
    <t>3/3</t>
  </si>
  <si>
    <t>Use the Quick Analysis took to create a chart.</t>
  </si>
  <si>
    <t>Switch the rows and columns of data in a chart.</t>
  </si>
  <si>
    <t>Resize and reposition a chart.</t>
  </si>
  <si>
    <t>11.</t>
  </si>
  <si>
    <r>
      <rPr>
        <sz val="11"/>
        <color rgb="FF000000"/>
        <rFont val="Century Gothic"/>
      </rPr>
      <t xml:space="preserve">Bao decides he wants the chart to compare revenue from movies only. Modify the Stacked Column chart as follows to meet his request and make the chart more meaningful:</t>
    </r>
    <r>
      <rPr>
        <sz val="11"/>
        <color rgb="FF000000"/>
        <rFont val="Century Gothic"/>
      </rPr>
      <t xml:space="preserve">
</t>
    </r>
    <r>
      <rPr>
        <sz val="11"/>
        <color rgb="FF000000"/>
        <rFont val="Century Gothic"/>
      </rPr>
      <t xml:space="preserve">a. Remove the </t>
    </r>
    <r>
      <rPr>
        <b/>
        <sz val="11"/>
        <color rgb="FF000000"/>
        <rFont val="Century Gothic"/>
      </rPr>
      <t xml:space="preserve">TV Shows</t>
    </r>
    <r>
      <rPr>
        <sz val="11"/>
        <color rgb="FF000000"/>
        <rFont val="Century Gothic"/>
      </rPr>
      <t xml:space="preserve"> data series from the chart.</t>
    </r>
    <r>
      <rPr>
        <sz val="11"/>
        <color rgb="FF000000"/>
        <rFont val="Century Gothic"/>
      </rPr>
      <t xml:space="preserve">
</t>
    </r>
    <r>
      <rPr>
        <sz val="11"/>
        <color rgb="FF000000"/>
        <rFont val="Century Gothic"/>
      </rPr>
      <t xml:space="preserve">b. Add a </t>
    </r>
    <r>
      <rPr>
        <b/>
        <sz val="11"/>
        <color rgb="FF000000"/>
        <rFont val="Century Gothic"/>
      </rPr>
      <t xml:space="preserve">Data Table</t>
    </r>
    <r>
      <rPr>
        <sz val="11"/>
        <color rgb="FF000000"/>
        <rFont val="Century Gothic"/>
      </rPr>
      <t xml:space="preserve"> with legend keys to the chart.</t>
    </r>
    <r>
      <rPr>
        <sz val="11"/>
        <color rgb="FF000000"/>
        <rFont val="Century Gothic"/>
      </rPr>
      <t xml:space="preserve">
</t>
    </r>
    <r>
      <rPr>
        <sz val="11"/>
        <color rgb="FF000000"/>
        <rFont val="Century Gothic"/>
      </rPr>
      <t xml:space="preserve">c. Use </t>
    </r>
    <r>
      <rPr>
        <b/>
        <sz val="11"/>
        <color rgb="FF000000"/>
        <rFont val="Century Gothic"/>
      </rPr>
      <t xml:space="preserve">Movie Revenue</t>
    </r>
    <r>
      <rPr>
        <sz val="11"/>
        <color rgb="FF000000"/>
        <rFont val="Century Gothic"/>
      </rPr>
      <t xml:space="preserve"> as the chart title.</t>
    </r>
    <r>
      <rPr>
        <sz val="11"/>
        <color rgb="FF000000"/>
        <rFont val="Century Gothic"/>
      </rPr>
      <t xml:space="preserve">
</t>
    </r>
    <r>
      <rPr>
        <sz val="11"/>
        <color rgb="FF000000"/>
        <rFont val="Century Gothic"/>
      </rPr>
      <t xml:space="preserve">d. Remove the legend, which repeats information in the data table.</t>
    </r>
  </si>
  <si>
    <t>2/3</t>
  </si>
  <si>
    <t>Change the type of data table displayed in a chart.</t>
  </si>
  <si>
    <t>In the All Locations worksheet, the Stacked Column chart's data table should have legend keys.</t>
  </si>
  <si>
    <t>Insert a chart title.</t>
  </si>
  <si>
    <t>Remove a legend from a chart.</t>
  </si>
  <si>
    <t>In the All Locations worksheet, the stacked column chart's legend should not be visible.</t>
  </si>
  <si>
    <t>Update the data series in a chart.</t>
  </si>
  <si>
    <t>12.</t>
  </si>
  <si>
    <r>
      <rPr>
        <sz val="11"/>
        <color rgb="FF000000"/>
        <rFont val="Century Gothic"/>
      </rPr>
      <t xml:space="preserve">Bao has a text file that describes the types of media the company provides. Import the text file as follows:</t>
    </r>
    <r>
      <rPr>
        <sz val="11"/>
        <color rgb="FF000000"/>
        <rFont val="Century Gothic"/>
      </rPr>
      <t xml:space="preserve">
</t>
    </r>
    <r>
      <rPr>
        <sz val="11"/>
        <color rgb="FF000000"/>
        <rFont val="Century Gothic"/>
      </rPr>
      <t xml:space="preserve">a. Get data from the Text/CSV file </t>
    </r>
    <r>
      <rPr>
        <b/>
        <sz val="11"/>
        <color rgb="FF000000"/>
        <rFont val="Century Gothic"/>
      </rPr>
      <t xml:space="preserve">Support_EX19_CS4-7a_Media.txt</t>
    </r>
    <r>
      <rPr>
        <sz val="11"/>
        <color rgb="FF000000"/>
        <rFont val="Century Gothic"/>
      </rPr>
      <t xml:space="preserve">. </t>
    </r>
    <r>
      <rPr>
        <sz val="11"/>
        <color rgb="FF000000"/>
        <rFont val="Century Gothic"/>
      </rPr>
      <t xml:space="preserve">
</t>
    </r>
    <r>
      <rPr>
        <sz val="11"/>
        <color rgb="FF000000"/>
        <rFont val="Century Gothic"/>
      </rPr>
      <t xml:space="preserve">b. Edit the text file before loading it to use the first row as headers.</t>
    </r>
    <r>
      <rPr>
        <sz val="11"/>
        <color rgb="FF000000"/>
        <rFont val="Century Gothic"/>
      </rPr>
      <t xml:space="preserve">
</t>
    </r>
    <r>
      <rPr>
        <sz val="11"/>
        <color rgb="FF000000"/>
        <rFont val="Century Gothic"/>
      </rPr>
      <t xml:space="preserve">c. In the Power Query Editor window, choose to close and load to a location in the worksheet. </t>
    </r>
    <r>
      <rPr>
        <sz val="11"/>
        <color rgb="FF0066CC"/>
        <rFont val="Century Gothic"/>
      </rPr>
      <t xml:space="preserve">[MAC Hint: Use Text Import Wizard to import data as tab delimited text.]</t>
    </r>
    <r>
      <rPr>
        <sz val="11"/>
        <color rgb="FF000000"/>
        <rFont val="Century Gothic"/>
      </rPr>
      <t xml:space="preserve">
</t>
    </r>
    <r>
      <rPr>
        <sz val="11"/>
        <color rgb="FF000000"/>
        <rFont val="Century Gothic"/>
      </rPr>
      <t xml:space="preserve">d. View the imported data as a table and insert the data in cell </t>
    </r>
    <r>
      <rPr>
        <b/>
        <sz val="11"/>
        <color rgb="FF000000"/>
        <rFont val="Century Gothic"/>
      </rPr>
      <t xml:space="preserve">H5</t>
    </r>
    <r>
      <rPr>
        <sz val="11"/>
        <color rgb="FF000000"/>
        <rFont val="Century Gothic"/>
      </rPr>
      <t xml:space="preserve"> of the existing worksheet. </t>
    </r>
    <r>
      <rPr>
        <sz val="11"/>
        <color rgb="FF0066CC"/>
        <rFont val="Century Gothic"/>
      </rPr>
      <t xml:space="preserve">[MAC Hint: Import data as text and update the table name from "Table_2" to "Support_EX19_CS4_7a_Media".]</t>
    </r>
    <r>
      <rPr>
        <sz val="11"/>
        <color rgb="FF000000"/>
        <rFont val="Century Gothic"/>
      </rPr>
      <t xml:space="preserve">
</t>
    </r>
    <r>
      <rPr>
        <sz val="11"/>
        <color rgb="FF000000"/>
        <rFont val="Century Gothic"/>
      </rPr>
      <t xml:space="preserve">e. Apply </t>
    </r>
    <r>
      <rPr>
        <b/>
        <sz val="11"/>
        <color rgb="FF000000"/>
        <rFont val="Century Gothic"/>
      </rPr>
      <t xml:space="preserve">Blue, Table Style Medium 2</t>
    </r>
    <r>
      <rPr>
        <sz val="11"/>
        <color rgb="FF000000"/>
        <rFont val="Century Gothic"/>
      </rPr>
      <t xml:space="preserve"> to the imported table to coordinate with the rest of the worksheet contents. </t>
    </r>
    <r>
      <rPr>
        <sz val="11"/>
        <color rgb="FF0066CC"/>
        <rFont val="Century Gothic"/>
      </rPr>
      <t xml:space="preserve">[MAC Hint: Format as Table using Blue, Table Style Medium 2.]</t>
    </r>
  </si>
  <si>
    <t>0/3</t>
  </si>
  <si>
    <t>Import data from a text file.</t>
  </si>
  <si>
    <t>In the All Locations worksheet, the table from the file Support_EX19_CS4_7a_Media.txt should be inserted in cell H5.</t>
  </si>
  <si>
    <t>Apply a table style.</t>
  </si>
  <si>
    <t>In the All Locations worksheet, the table from the file Support_EX19_CS4_7a_Media.txt should be inserted in cell H5.</t>
  </si>
  <si>
    <t>13.</t>
  </si>
  <si>
    <r>
      <rPr>
        <sz val="11"/>
        <color rgb="FF000000"/>
        <rFont val="Century Gothic"/>
      </rPr>
      <t xml:space="preserve">Bao decides that he might want to sort and filter the revenue data. Format the range A5:F12 as a table with headers.</t>
    </r>
  </si>
  <si>
    <t>3/3</t>
  </si>
  <si>
    <t>Format a range as a table.</t>
  </si>
  <si>
    <t>14.</t>
  </si>
  <si>
    <r>
      <rPr>
        <sz val="11"/>
        <color rgb="FF000000"/>
        <rFont val="Century Gothic"/>
      </rPr>
      <t xml:space="preserve">Go to the </t>
    </r>
    <r>
      <rPr>
        <i/>
        <sz val="11"/>
        <color rgb="FF000000"/>
        <rFont val="Century Gothic"/>
      </rPr>
      <t xml:space="preserve">Original Content</t>
    </r>
    <r>
      <rPr>
        <sz val="11"/>
        <color rgb="FF000000"/>
        <rFont val="Century Gothic"/>
      </rPr>
      <t xml:space="preserve"> worksheet, which lists movies and TV shows that VSS is developing itself and indicates whether each project is approved for production. Bao wants to list the approved projects in a separate part of the worksheet.</t>
    </r>
    <r>
      <rPr>
        <sz val="11"/>
        <color rgb="FF000000"/>
        <rFont val="Century Gothic"/>
      </rPr>
      <t xml:space="preserve">
</t>
    </r>
    <r>
      <rPr>
        <sz val="11"/>
        <color rgb="FF000000"/>
        <rFont val="Century Gothic"/>
      </rPr>
      <t xml:space="preserve">
</t>
    </r>
    <r>
      <rPr>
        <sz val="11"/>
        <color rgb="FF000000"/>
        <rFont val="Century Gothic"/>
      </rPr>
      <t xml:space="preserve">Use an advanced filter as follows to list these projects in a new range:</t>
    </r>
    <r>
      <rPr>
        <sz val="11"/>
        <color rgb="FF000000"/>
        <rFont val="Century Gothic"/>
      </rPr>
      <t xml:space="preserve">
</t>
    </r>
    <r>
      <rPr>
        <sz val="11"/>
        <color rgb="FF000000"/>
        <rFont val="Century Gothic"/>
      </rPr>
      <t xml:space="preserve">a. In cell F26, type </t>
    </r>
    <r>
      <rPr>
        <b/>
        <sz val="11"/>
        <color rgb="FF000000"/>
        <rFont val="Century Gothic"/>
      </rPr>
      <t xml:space="preserve">Yes</t>
    </r>
    <r>
      <rPr>
        <sz val="11"/>
        <color rgb="FF000000"/>
        <rFont val="Century Gothic"/>
      </rPr>
      <t xml:space="preserve"> as the value to filter on in the criteria range.</t>
    </r>
    <r>
      <rPr>
        <sz val="11"/>
        <color rgb="FF000000"/>
        <rFont val="Century Gothic"/>
      </rPr>
      <t xml:space="preserve">
</t>
    </r>
    <r>
      <rPr>
        <sz val="11"/>
        <color rgb="FF000000"/>
        <rFont val="Century Gothic"/>
      </rPr>
      <t xml:space="preserve">b. Create an advanced filter using the Projects table (range </t>
    </r>
    <r>
      <rPr>
        <b/>
        <sz val="11"/>
        <color rgb="FF000000"/>
        <rFont val="Century Gothic"/>
      </rPr>
      <t xml:space="preserve">A1:F23</t>
    </r>
    <r>
      <rPr>
        <sz val="11"/>
        <color rgb="FF000000"/>
        <rFont val="Century Gothic"/>
      </rPr>
      <t xml:space="preserve">) as the List range.</t>
    </r>
    <r>
      <rPr>
        <sz val="11"/>
        <color rgb="FF000000"/>
        <rFont val="Century Gothic"/>
      </rPr>
      <t xml:space="preserve">
</t>
    </r>
    <r>
      <rPr>
        <sz val="11"/>
        <color rgb="FF000000"/>
        <rFont val="Century Gothic"/>
      </rPr>
      <t xml:space="preserve">c. Use the range </t>
    </r>
    <r>
      <rPr>
        <b/>
        <sz val="11"/>
        <color rgb="FF000000"/>
        <rFont val="Century Gothic"/>
      </rPr>
      <t xml:space="preserve">A25:F26 </t>
    </r>
    <r>
      <rPr>
        <sz val="11"/>
        <color rgb="FF000000"/>
        <rFont val="Century Gothic"/>
      </rPr>
      <t xml:space="preserve">as the Criteria range.</t>
    </r>
    <r>
      <rPr>
        <sz val="11"/>
        <color rgb="FF000000"/>
        <rFont val="Century Gothic"/>
      </rPr>
      <t xml:space="preserve">
</t>
    </r>
    <r>
      <rPr>
        <sz val="11"/>
        <color rgb="FF000000"/>
        <rFont val="Century Gothic"/>
      </rPr>
      <t xml:space="preserve">d. Copy the results to another location, starting in the range </t>
    </r>
    <r>
      <rPr>
        <b/>
        <sz val="11"/>
        <color rgb="FF000000"/>
        <rFont val="Century Gothic"/>
      </rPr>
      <t xml:space="preserve">A28:F28</t>
    </r>
    <r>
      <rPr>
        <sz val="11"/>
        <color rgb="FF000000"/>
        <rFont val="Century Gothic"/>
      </rPr>
      <t xml:space="preserve">.</t>
    </r>
    <r>
      <rPr>
        <sz val="11"/>
        <color rgb="FF000000"/>
        <rFont val="Century Gothic"/>
      </rPr>
      <t xml:space="preserve">
</t>
    </r>
    <r>
      <rPr>
        <sz val="11"/>
        <color rgb="FF000000"/>
        <rFont val="Century Gothic"/>
      </rPr>
      <t xml:space="preserve">e. Insert a table using the range A28:F36 as the data and specifying that the table has a header row.</t>
    </r>
    <r>
      <rPr>
        <sz val="11"/>
        <color rgb="FF000000"/>
        <rFont val="Century Gothic"/>
      </rPr>
      <t xml:space="preserve">
</t>
    </r>
    <r>
      <rPr>
        <sz val="11"/>
        <color rgb="FF000000"/>
        <rFont val="Century Gothic"/>
      </rPr>
      <t xml:space="preserve">f. Filter the new table to display only data for TV shows.</t>
    </r>
  </si>
  <si>
    <t>2/3</t>
  </si>
  <si>
    <t>Use an Advanced filter to copy data.</t>
  </si>
  <si>
    <t>In the Original Content worksheet, an Advanced filter should have extracted records from the range A1:F23, based on the criteria in the range A25:F26, and copied those values into the range starting at cell A28."</t>
  </si>
  <si>
    <t>Format a range as a table.</t>
  </si>
  <si>
    <t>Filter a table.</t>
  </si>
  <si>
    <t>15.</t>
  </si>
  <si>
    <r>
      <rPr>
        <sz val="11"/>
        <color rgb="FF000000"/>
        <rFont val="Century Gothic"/>
      </rPr>
      <t xml:space="preserve">VSS wants to delay the development of dramas that have not been approved because dramas have not been selling well. Bao asks you to identify these projects on the </t>
    </r>
    <r>
      <rPr>
        <i/>
        <sz val="11"/>
        <color rgb="FF000000"/>
        <rFont val="Century Gothic"/>
      </rPr>
      <t xml:space="preserve">Original Content</t>
    </r>
    <r>
      <rPr>
        <sz val="11"/>
        <color rgb="FF000000"/>
        <rFont val="Century Gothic"/>
      </rPr>
      <t xml:space="preserve"> worksheet. </t>
    </r>
    <r>
      <rPr>
        <sz val="11"/>
        <color rgb="FF000000"/>
        <rFont val="Century Gothic"/>
      </rPr>
      <t xml:space="preserve">
</t>
    </r>
    <r>
      <rPr>
        <sz val="11"/>
        <color rgb="FF000000"/>
        <rFont val="Century Gothic"/>
      </rPr>
      <t xml:space="preserve">
</t>
    </r>
    <r>
      <rPr>
        <sz val="11"/>
        <color rgb="FF000000"/>
        <rFont val="Century Gothic"/>
      </rPr>
      <t xml:space="preserve">Add a column to the Projects table and determine which projects meet the criteria as follows:</t>
    </r>
    <r>
      <rPr>
        <sz val="11"/>
        <color rgb="FF000000"/>
        <rFont val="Century Gothic"/>
      </rPr>
      <t xml:space="preserve">
</t>
    </r>
    <r>
      <rPr>
        <sz val="11"/>
        <color rgb="FF000000"/>
        <rFont val="Century Gothic"/>
      </rPr>
      <t xml:space="preserve">a. Add a column to the right of the Approved? column.</t>
    </r>
    <r>
      <rPr>
        <sz val="11"/>
        <color rgb="FF000000"/>
        <rFont val="Century Gothic"/>
      </rPr>
      <t xml:space="preserve">
</t>
    </r>
    <r>
      <rPr>
        <sz val="11"/>
        <color rgb="FF000000"/>
        <rFont val="Century Gothic"/>
      </rPr>
      <t xml:space="preserve">b. Type </t>
    </r>
    <r>
      <rPr>
        <b/>
        <sz val="11"/>
        <color rgb="FF000000"/>
        <rFont val="Century Gothic"/>
      </rPr>
      <t xml:space="preserve">Delay?</t>
    </r>
    <r>
      <rPr>
        <sz val="11"/>
        <color rgb="FF000000"/>
        <rFont val="Century Gothic"/>
      </rPr>
      <t xml:space="preserve"> as the column heading.</t>
    </r>
    <r>
      <rPr>
        <sz val="11"/>
        <color rgb="FF000000"/>
        <rFont val="Century Gothic"/>
      </rPr>
      <t xml:space="preserve">
</t>
    </r>
    <r>
      <rPr>
        <sz val="11"/>
        <color rgb="FF000000"/>
        <rFont val="Century Gothic"/>
      </rPr>
      <t xml:space="preserve">c. In cell G2, enter a formula using the </t>
    </r>
    <r>
      <rPr>
        <b/>
        <sz val="11"/>
        <color rgb="FF000000"/>
        <rFont val="Century Gothic"/>
      </rPr>
      <t xml:space="preserve">AND</t>
    </r>
    <r>
      <rPr>
        <sz val="11"/>
        <color rgb="FF000000"/>
        <rFont val="Century Gothic"/>
      </rPr>
      <t xml:space="preserve"> function that includes structured references to display TRUE if a project has a </t>
    </r>
    <r>
      <rPr>
        <b/>
        <sz val="11"/>
        <color rgb="FF000000"/>
        <rFont val="Century Gothic"/>
      </rPr>
      <t xml:space="preserve">[Project Type]</t>
    </r>
    <r>
      <rPr>
        <sz val="11"/>
        <color rgb="FF000000"/>
        <rFont val="Century Gothic"/>
      </rPr>
      <t xml:space="preserve"> of </t>
    </r>
    <r>
      <rPr>
        <b/>
        <sz val="11"/>
        <color rgb="FF000000"/>
        <rFont val="Century Gothic"/>
      </rPr>
      <t xml:space="preserve">"Drama"</t>
    </r>
    <r>
      <rPr>
        <sz val="11"/>
        <color rgb="FF000000"/>
        <rFont val="Century Gothic"/>
      </rPr>
      <t xml:space="preserve"> and an </t>
    </r>
    <r>
      <rPr>
        <b/>
        <sz val="11"/>
        <color rgb="FF000000"/>
        <rFont val="Century Gothic"/>
      </rPr>
      <t xml:space="preserve">[Approved?]</t>
    </r>
    <r>
      <rPr>
        <sz val="11"/>
        <color rgb="FF000000"/>
        <rFont val="Century Gothic"/>
      </rPr>
      <t xml:space="preserve"> value of </t>
    </r>
    <r>
      <rPr>
        <b/>
        <sz val="11"/>
        <color rgb="FF000000"/>
        <rFont val="Century Gothic"/>
      </rPr>
      <t xml:space="preserve">"No"</t>
    </r>
    <r>
      <rPr>
        <sz val="11"/>
        <color rgb="FF000000"/>
        <rFont val="Century Gothic"/>
      </rPr>
      <t xml:space="preserve">. Fill the range G3:G23 with the formula in cell G2 if Excel does not do so automatically.</t>
    </r>
  </si>
  <si>
    <t>3/3</t>
  </si>
  <si>
    <t>Add a column to a table.</t>
  </si>
  <si>
    <t>Create a formula using a function.</t>
  </si>
  <si>
    <t>16.</t>
  </si>
  <si>
    <r>
      <rPr>
        <sz val="11"/>
        <color rgb="FF000000"/>
        <rFont val="Century Gothic"/>
      </rPr>
      <t xml:space="preserve">Bao asks you to identify the projects with budgets of $25,000 or more, those with budgets of $15,000 or more, and those with budgets less than $15,000. </t>
    </r>
    <r>
      <rPr>
        <sz val="11"/>
        <color rgb="FF000000"/>
        <rFont val="Century Gothic"/>
      </rPr>
      <t xml:space="preserve">
</t>
    </r>
    <r>
      <rPr>
        <sz val="11"/>
        <color rgb="FF000000"/>
        <rFont val="Century Gothic"/>
      </rPr>
      <t xml:space="preserve">a. In the Budget column (range E2:E23), create a new Icon Set Conditional Formatting rule using the </t>
    </r>
    <r>
      <rPr>
        <b/>
        <sz val="11"/>
        <color rgb="FF000000"/>
        <rFont val="Century Gothic"/>
      </rPr>
      <t xml:space="preserve">3 Symbols (Circled)</t>
    </r>
    <r>
      <rPr>
        <sz val="11"/>
        <color rgb="FF000000"/>
        <rFont val="Century Gothic"/>
      </rPr>
      <t xml:space="preserve"> indicators.</t>
    </r>
    <r>
      <rPr>
        <sz val="11"/>
        <color rgb="FF000000"/>
        <rFont val="Century Gothic"/>
      </rPr>
      <t xml:space="preserve">
</t>
    </r>
    <r>
      <rPr>
        <sz val="11"/>
        <color rgb="FF000000"/>
        <rFont val="Century Gothic"/>
      </rPr>
      <t xml:space="preserve">b. Display the green circled symbol in cells with a Number type value greater than or equal to </t>
    </r>
    <r>
      <rPr>
        <b/>
        <sz val="11"/>
        <color rgb="FF000000"/>
        <rFont val="Century Gothic"/>
      </rPr>
      <t xml:space="preserve">25000</t>
    </r>
    <r>
      <rPr>
        <sz val="11"/>
        <color rgb="FF000000"/>
        <rFont val="Century Gothic"/>
      </rPr>
      <t xml:space="preserve">.</t>
    </r>
    <r>
      <rPr>
        <sz val="11"/>
        <color rgb="FF000000"/>
        <rFont val="Century Gothic"/>
      </rPr>
      <t xml:space="preserve">
</t>
    </r>
    <r>
      <rPr>
        <sz val="11"/>
        <color rgb="FF000000"/>
        <rFont val="Century Gothic"/>
      </rPr>
      <t xml:space="preserve">c. Display the yellow circled symbol in cells with a Number type value greater than or equal to </t>
    </r>
    <r>
      <rPr>
        <b/>
        <sz val="11"/>
        <color rgb="FF000000"/>
        <rFont val="Century Gothic"/>
      </rPr>
      <t xml:space="preserve">15000</t>
    </r>
    <r>
      <rPr>
        <sz val="11"/>
        <color rgb="FF000000"/>
        <rFont val="Century Gothic"/>
      </rPr>
      <t xml:space="preserve">.</t>
    </r>
    <r>
      <rPr>
        <sz val="11"/>
        <color rgb="FF000000"/>
        <rFont val="Century Gothic"/>
      </rPr>
      <t xml:space="preserve">
</t>
    </r>
    <r>
      <rPr>
        <sz val="11"/>
        <color rgb="FF000000"/>
        <rFont val="Century Gothic"/>
      </rPr>
      <t xml:space="preserve">d. Display the red circled symbol in cells with a Number type value less than </t>
    </r>
    <r>
      <rPr>
        <b/>
        <sz val="11"/>
        <color rgb="FF000000"/>
        <rFont val="Century Gothic"/>
      </rPr>
      <t xml:space="preserve">15000</t>
    </r>
    <r>
      <rPr>
        <sz val="11"/>
        <color rgb="FF000000"/>
        <rFont val="Century Gothic"/>
      </rPr>
      <t xml:space="preserve">.</t>
    </r>
  </si>
  <si>
    <t>3/3</t>
  </si>
  <si>
    <t>Apply a conditional formatting rule that uses an icon set.</t>
  </si>
  <si>
    <t>17.</t>
  </si>
  <si>
    <r>
      <rPr>
        <sz val="11"/>
        <color rgb="FF000000"/>
        <rFont val="Century Gothic"/>
      </rPr>
      <t xml:space="preserve">The range I1:J13 lists project details, including the ID code that VSS producers use to refer to the projects. Bao wants to find a simple way to look up a project name based on its ID. </t>
    </r>
    <r>
      <rPr>
        <sz val="11"/>
        <color rgb="FF000000"/>
        <rFont val="Century Gothic"/>
      </rPr>
      <t xml:space="preserve">
</t>
    </r>
    <r>
      <rPr>
        <sz val="11"/>
        <color rgb="FF000000"/>
        <rFont val="Century Gothic"/>
      </rPr>
      <t xml:space="preserve">
</t>
    </r>
    <r>
      <rPr>
        <sz val="11"/>
        <color rgb="FF000000"/>
        <rFont val="Century Gothic"/>
      </rPr>
      <t xml:space="preserve">Create a formula that provides this information as follows:</t>
    </r>
    <r>
      <rPr>
        <sz val="11"/>
        <color rgb="FF000000"/>
        <rFont val="Century Gothic"/>
      </rPr>
      <t xml:space="preserve">
</t>
    </r>
    <r>
      <rPr>
        <sz val="11"/>
        <color rgb="FF000000"/>
        <rFont val="Century Gothic"/>
      </rPr>
      <t xml:space="preserve">a. In cell J3, begin to enter a formula using the </t>
    </r>
    <r>
      <rPr>
        <b/>
        <sz val="11"/>
        <color rgb="FF000000"/>
        <rFont val="Century Gothic"/>
      </rPr>
      <t xml:space="preserve">VLOOKUP</t>
    </r>
    <r>
      <rPr>
        <sz val="11"/>
        <color rgb="FF000000"/>
        <rFont val="Century Gothic"/>
      </rPr>
      <t xml:space="preserve"> function.</t>
    </r>
    <r>
      <rPr>
        <sz val="11"/>
        <color rgb="FF000000"/>
        <rFont val="Century Gothic"/>
      </rPr>
      <t xml:space="preserve">
</t>
    </r>
    <r>
      <rPr>
        <sz val="11"/>
        <color rgb="FF000000"/>
        <rFont val="Century Gothic"/>
      </rPr>
      <t xml:space="preserve">b. Use the Project ID (cell </t>
    </r>
    <r>
      <rPr>
        <b/>
        <sz val="11"/>
        <color rgb="FF000000"/>
        <rFont val="Century Gothic"/>
      </rPr>
      <t xml:space="preserve">J2</t>
    </r>
    <r>
      <rPr>
        <sz val="11"/>
        <color rgb="FF000000"/>
        <rFont val="Century Gothic"/>
      </rPr>
      <t xml:space="preserve">) as the lookup value.</t>
    </r>
    <r>
      <rPr>
        <sz val="11"/>
        <color rgb="FF000000"/>
        <rFont val="Century Gothic"/>
      </rPr>
      <t xml:space="preserve">
</t>
    </r>
    <r>
      <rPr>
        <sz val="11"/>
        <color rgb="FF000000"/>
        <rFont val="Century Gothic"/>
      </rPr>
      <t xml:space="preserve">c. Use the Projects table (range </t>
    </r>
    <r>
      <rPr>
        <b/>
        <sz val="11"/>
        <color rgb="FF000000"/>
        <rFont val="Century Gothic"/>
      </rPr>
      <t xml:space="preserve">A2:G23</t>
    </r>
    <r>
      <rPr>
        <sz val="11"/>
        <color rgb="FF000000"/>
        <rFont val="Century Gothic"/>
      </rPr>
      <t xml:space="preserve">) as the table_array.</t>
    </r>
    <r>
      <rPr>
        <sz val="11"/>
        <color rgb="FF000000"/>
        <rFont val="Century Gothic"/>
      </rPr>
      <t xml:space="preserve">
</t>
    </r>
    <r>
      <rPr>
        <sz val="11"/>
        <color rgb="FF000000"/>
        <rFont val="Century Gothic"/>
      </rPr>
      <t xml:space="preserve">d. Use the Project Name column (column </t>
    </r>
    <r>
      <rPr>
        <b/>
        <sz val="11"/>
        <color rgb="FF000000"/>
        <rFont val="Century Gothic"/>
      </rPr>
      <t xml:space="preserve">2</t>
    </r>
    <r>
      <rPr>
        <sz val="11"/>
        <color rgb="FF000000"/>
        <rFont val="Century Gothic"/>
      </rPr>
      <t xml:space="preserve">) as the col_index_num. </t>
    </r>
    <r>
      <rPr>
        <sz val="11"/>
        <color rgb="FF000000"/>
        <rFont val="Century Gothic"/>
      </rPr>
      <t xml:space="preserve">
</t>
    </r>
    <r>
      <rPr>
        <sz val="11"/>
        <color rgb="FF000000"/>
        <rFont val="Century Gothic"/>
      </rPr>
      <t xml:space="preserve">e. Specify an exact match (</t>
    </r>
    <r>
      <rPr>
        <b/>
        <sz val="11"/>
        <color rgb="FF000000"/>
        <rFont val="Century Gothic"/>
      </rPr>
      <t xml:space="preserve">FALSE</t>
    </r>
    <r>
      <rPr>
        <sz val="11"/>
        <color rgb="FF000000"/>
        <rFont val="Century Gothic"/>
      </rPr>
      <t xml:space="preserve">) for the range_lookup.</t>
    </r>
  </si>
  <si>
    <t>0/3</t>
  </si>
  <si>
    <t>Create a formula using a function.</t>
  </si>
  <si>
    <t>In the Lookup worksheet, the formula in cell J3 should contain the VLOOKUP function.</t>
  </si>
  <si>
    <t>18.</t>
  </si>
  <si>
    <r>
      <rPr>
        <sz val="11"/>
        <color rgb="FF000000"/>
        <rFont val="Century Gothic"/>
      </rPr>
      <t xml:space="preserve">Bao also wants to list the start date of the project identified in cell J2. </t>
    </r>
    <r>
      <rPr>
        <sz val="11"/>
        <color rgb="FF000000"/>
        <rFont val="Century Gothic"/>
      </rPr>
      <t xml:space="preserve">
</t>
    </r>
    <r>
      <rPr>
        <sz val="11"/>
        <color rgb="FF000000"/>
        <rFont val="Century Gothic"/>
      </rPr>
      <t xml:space="preserve">
</t>
    </r>
    <r>
      <rPr>
        <sz val="11"/>
        <color rgb="FF000000"/>
        <rFont val="Century Gothic"/>
      </rPr>
      <t xml:space="preserve">In cell J4, enter a formula using the </t>
    </r>
    <r>
      <rPr>
        <b/>
        <sz val="11"/>
        <color rgb="FF000000"/>
        <rFont val="Century Gothic"/>
      </rPr>
      <t xml:space="preserve">VLOOKUP</t>
    </r>
    <r>
      <rPr>
        <sz val="11"/>
        <color rgb="FF000000"/>
        <rFont val="Century Gothic"/>
      </rPr>
      <t xml:space="preserve"> function that looks up the value in cell </t>
    </r>
    <r>
      <rPr>
        <b/>
        <sz val="11"/>
        <color rgb="FF000000"/>
        <rFont val="Century Gothic"/>
      </rPr>
      <t xml:space="preserve">J2</t>
    </r>
    <r>
      <rPr>
        <sz val="11"/>
        <color rgb="FF000000"/>
        <rFont val="Century Gothic"/>
      </rPr>
      <t xml:space="preserve"> in the Projects table, and then returns the corresponding start date as an exact match.</t>
    </r>
  </si>
  <si>
    <t>0/3</t>
  </si>
  <si>
    <t>Create a formula using a function.</t>
  </si>
  <si>
    <t>In the Lookup worksheet, the formula in cell J4 should contain the VLOOKUP function.</t>
  </si>
  <si>
    <t>19.</t>
  </si>
  <si>
    <r>
      <rPr>
        <sz val="11"/>
        <color rgb="FF000000"/>
        <rFont val="Century Gothic"/>
      </rPr>
      <t xml:space="preserve">Bao also wants to calculate the number of projects that have a budget of more than $15,000 and determine the average budget amount for comedy projects. </t>
    </r>
    <r>
      <rPr>
        <sz val="11"/>
        <color rgb="FF000000"/>
        <rFont val="Century Gothic"/>
      </rPr>
      <t xml:space="preserve">
</t>
    </r>
    <r>
      <rPr>
        <sz val="11"/>
        <color rgb="FF000000"/>
        <rFont val="Century Gothic"/>
      </rPr>
      <t xml:space="preserve">
</t>
    </r>
    <r>
      <rPr>
        <sz val="11"/>
        <color rgb="FF000000"/>
        <rFont val="Century Gothic"/>
      </rPr>
      <t xml:space="preserve">Create formulas that provide this information as follows:</t>
    </r>
    <r>
      <rPr>
        <sz val="11"/>
        <color rgb="FF000000"/>
        <rFont val="Century Gothic"/>
      </rPr>
      <t xml:space="preserve">
</t>
    </r>
    <r>
      <rPr>
        <sz val="11"/>
        <color rgb="FF000000"/>
        <rFont val="Century Gothic"/>
      </rPr>
      <t xml:space="preserve">a. In cell J8, create a formula using the</t>
    </r>
    <r>
      <rPr>
        <b/>
        <sz val="11"/>
        <color rgb="FF000000"/>
        <rFont val="Century Gothic"/>
      </rPr>
      <t xml:space="preserve"> DCOUNT </t>
    </r>
    <r>
      <rPr>
        <sz val="11"/>
        <color rgb="FF000000"/>
        <rFont val="Century Gothic"/>
      </rPr>
      <t xml:space="preserve">function to count the number of projects with budget amounts more than $15,000, using the Projects table (</t>
    </r>
    <r>
      <rPr>
        <b/>
        <sz val="11"/>
        <color rgb="FF000000"/>
        <rFont val="Century Gothic"/>
      </rPr>
      <t xml:space="preserve">Projects[#All]</t>
    </r>
    <r>
      <rPr>
        <sz val="11"/>
        <color rgb="FF000000"/>
        <rFont val="Century Gothic"/>
      </rPr>
      <t xml:space="preserve">) as the database, </t>
    </r>
    <r>
      <rPr>
        <b/>
        <sz val="11"/>
        <color rgb="FF000000"/>
        <rFont val="Century Gothic"/>
      </rPr>
      <t xml:space="preserve">"Budget"</t>
    </r>
    <r>
      <rPr>
        <sz val="11"/>
        <color rgb="FF000000"/>
        <rFont val="Century Gothic"/>
      </rPr>
      <t xml:space="preserve"> as the field, and the range </t>
    </r>
    <r>
      <rPr>
        <b/>
        <sz val="11"/>
        <color rgb="FF000000"/>
        <rFont val="Century Gothic"/>
      </rPr>
      <t xml:space="preserve">I6:I7</t>
    </r>
    <r>
      <rPr>
        <sz val="11"/>
        <color rgb="FF000000"/>
        <rFont val="Century Gothic"/>
      </rPr>
      <t xml:space="preserve"> as the criteria.</t>
    </r>
    <r>
      <rPr>
        <sz val="11"/>
        <color rgb="FF000000"/>
        <rFont val="Century Gothic"/>
      </rPr>
      <t xml:space="preserve">
</t>
    </r>
    <r>
      <rPr>
        <sz val="11"/>
        <color rgb="FF000000"/>
        <rFont val="Century Gothic"/>
      </rPr>
      <t xml:space="preserve">b. In cell J13, create a formula using the </t>
    </r>
    <r>
      <rPr>
        <b/>
        <sz val="11"/>
        <color rgb="FF000000"/>
        <rFont val="Century Gothic"/>
      </rPr>
      <t xml:space="preserve">DAVERAGE</t>
    </r>
    <r>
      <rPr>
        <sz val="11"/>
        <color rgb="FF000000"/>
        <rFont val="Century Gothic"/>
      </rPr>
      <t xml:space="preserve"> function to average the budget amounts for Comedy projects in the Projects table, using the range </t>
    </r>
    <r>
      <rPr>
        <b/>
        <sz val="11"/>
        <color rgb="FF000000"/>
        <rFont val="Century Gothic"/>
      </rPr>
      <t xml:space="preserve">I11:I12</t>
    </r>
    <r>
      <rPr>
        <sz val="11"/>
        <color rgb="FF000000"/>
        <rFont val="Century Gothic"/>
      </rPr>
      <t xml:space="preserve"> as the criteria.</t>
    </r>
  </si>
  <si>
    <t>2/3</t>
  </si>
  <si>
    <t>Create a formula using a function.</t>
  </si>
  <si>
    <t>Create a formula using a function.</t>
  </si>
  <si>
    <t>In the Lookup worksheet, the formula in cell J13 should contain the DAVERAGE function.</t>
  </si>
  <si>
    <t>20.</t>
  </si>
  <si>
    <r>
      <rPr>
        <sz val="11"/>
        <color rgb="FF000000"/>
        <rFont val="Century Gothic"/>
      </rPr>
      <t xml:space="preserve">Finally, Bao wants to summarize the number of projects proposed by the project type and calculate their total and average budget amounts.</t>
    </r>
    <r>
      <rPr>
        <sz val="11"/>
        <color rgb="FF000000"/>
        <rFont val="Century Gothic"/>
      </rPr>
      <t xml:space="preserve">
</t>
    </r>
    <r>
      <rPr>
        <sz val="11"/>
        <color rgb="FF000000"/>
        <rFont val="Century Gothic"/>
      </rPr>
      <t xml:space="preserve">
</t>
    </r>
    <r>
      <rPr>
        <sz val="11"/>
        <color rgb="FF000000"/>
        <rFont val="Century Gothic"/>
      </rPr>
      <t xml:space="preserve">Calculate this information for Bao as follows:</t>
    </r>
    <r>
      <rPr>
        <sz val="11"/>
        <color rgb="FF000000"/>
        <rFont val="Century Gothic"/>
      </rPr>
      <t xml:space="preserve">
</t>
    </r>
    <r>
      <rPr>
        <sz val="11"/>
        <color rgb="FF000000"/>
        <rFont val="Century Gothic"/>
      </rPr>
      <t xml:space="preserve">a. In cell J16, enter a formula using the </t>
    </r>
    <r>
      <rPr>
        <b/>
        <sz val="11"/>
        <color rgb="FF000000"/>
        <rFont val="Century Gothic"/>
      </rPr>
      <t xml:space="preserve">COUNTIF</t>
    </r>
    <r>
      <rPr>
        <sz val="11"/>
        <color rgb="FF000000"/>
        <rFont val="Century Gothic"/>
      </rPr>
      <t xml:space="preserve"> function that counts the number of Action movie projects, using </t>
    </r>
    <r>
      <rPr>
        <b/>
        <sz val="11"/>
        <color rgb="FF000000"/>
        <rFont val="Century Gothic"/>
      </rPr>
      <t xml:space="preserve">Projects[Project Type]</t>
    </r>
    <r>
      <rPr>
        <sz val="11"/>
        <color rgb="FF000000"/>
        <rFont val="Century Gothic"/>
      </rPr>
      <t xml:space="preserve"> as the range and cell </t>
    </r>
    <r>
      <rPr>
        <b/>
        <sz val="11"/>
        <color rgb="FF000000"/>
        <rFont val="Century Gothic"/>
      </rPr>
      <t xml:space="preserve">I16</t>
    </r>
    <r>
      <rPr>
        <sz val="11"/>
        <color rgb="FF000000"/>
        <rFont val="Century Gothic"/>
      </rPr>
      <t xml:space="preserve"> as the criteria. </t>
    </r>
    <r>
      <rPr>
        <sz val="11"/>
        <color rgb="FF000000"/>
        <rFont val="Century Gothic"/>
      </rPr>
      <t xml:space="preserve">
</t>
    </r>
    <r>
      <rPr>
        <sz val="11"/>
        <color rgb="FF000000"/>
        <rFont val="Century Gothic"/>
      </rPr>
      <t xml:space="preserve">b. Fill the range J17:J19 with the formula in cell J16.</t>
    </r>
    <r>
      <rPr>
        <sz val="11"/>
        <color rgb="FF000000"/>
        <rFont val="Century Gothic"/>
      </rPr>
      <t xml:space="preserve">
</t>
    </r>
    <r>
      <rPr>
        <sz val="11"/>
        <color rgb="FF000000"/>
        <rFont val="Century Gothic"/>
      </rPr>
      <t xml:space="preserve">c. In cell K16, enter a formula using the </t>
    </r>
    <r>
      <rPr>
        <b/>
        <sz val="11"/>
        <color rgb="FF000000"/>
        <rFont val="Century Gothic"/>
      </rPr>
      <t xml:space="preserve">SUMIF</t>
    </r>
    <r>
      <rPr>
        <sz val="11"/>
        <color rgb="FF000000"/>
        <rFont val="Century Gothic"/>
      </rPr>
      <t xml:space="preserve"> function that totals the budget for Action movie projects, using </t>
    </r>
    <r>
      <rPr>
        <b/>
        <sz val="11"/>
        <color rgb="FF000000"/>
        <rFont val="Century Gothic"/>
      </rPr>
      <t xml:space="preserve">Projects[Project Type]</t>
    </r>
    <r>
      <rPr>
        <sz val="11"/>
        <color rgb="FF000000"/>
        <rFont val="Century Gothic"/>
      </rPr>
      <t xml:space="preserve"> as the range, cell </t>
    </r>
    <r>
      <rPr>
        <b/>
        <sz val="11"/>
        <color rgb="FF000000"/>
        <rFont val="Century Gothic"/>
      </rPr>
      <t xml:space="preserve">I16</t>
    </r>
    <r>
      <rPr>
        <sz val="11"/>
        <color rgb="FF000000"/>
        <rFont val="Century Gothic"/>
      </rPr>
      <t xml:space="preserve"> as the criteria, and </t>
    </r>
    <r>
      <rPr>
        <b/>
        <sz val="11"/>
        <color rgb="FF000000"/>
        <rFont val="Century Gothic"/>
      </rPr>
      <t xml:space="preserve">Projects[Budget]</t>
    </r>
    <r>
      <rPr>
        <sz val="11"/>
        <color rgb="FF000000"/>
        <rFont val="Century Gothic"/>
      </rPr>
      <t xml:space="preserve"> as the sum_range.</t>
    </r>
    <r>
      <rPr>
        <sz val="11"/>
        <color rgb="FF000000"/>
        <rFont val="Century Gothic"/>
      </rPr>
      <t xml:space="preserve">
</t>
    </r>
    <r>
      <rPr>
        <sz val="11"/>
        <color rgb="FF000000"/>
        <rFont val="Century Gothic"/>
      </rPr>
      <t xml:space="preserve">d. Fill the range K17:K19 with the formula in cell K16.</t>
    </r>
    <r>
      <rPr>
        <sz val="11"/>
        <color rgb="FF000000"/>
        <rFont val="Century Gothic"/>
      </rPr>
      <t xml:space="preserve">
</t>
    </r>
    <r>
      <rPr>
        <sz val="11"/>
        <color rgb="FF000000"/>
        <rFont val="Century Gothic"/>
      </rPr>
      <t xml:space="preserve">e. In cell L16, enter a formula using the </t>
    </r>
    <r>
      <rPr>
        <b/>
        <sz val="11"/>
        <color rgb="FF000000"/>
        <rFont val="Century Gothic"/>
      </rPr>
      <t xml:space="preserve">AVERAGEIF </t>
    </r>
    <r>
      <rPr>
        <sz val="11"/>
        <color rgb="FF000000"/>
        <rFont val="Century Gothic"/>
      </rPr>
      <t xml:space="preserve">function that averages the budget amounts for Action movie projects.</t>
    </r>
    <r>
      <rPr>
        <sz val="11"/>
        <color rgb="FF000000"/>
        <rFont val="Century Gothic"/>
      </rPr>
      <t xml:space="preserve">
</t>
    </r>
    <r>
      <rPr>
        <sz val="11"/>
        <color rgb="FF000000"/>
        <rFont val="Century Gothic"/>
      </rPr>
      <t xml:space="preserve">f. Fill the range L17:L19 with the formula in cell L16.</t>
    </r>
  </si>
  <si>
    <t>0/3</t>
  </si>
  <si>
    <t>Create a formula using a function.</t>
  </si>
  <si>
    <t>In the Original Content worksheet, the formula in cell J16 should contain the COUNTIF function.</t>
  </si>
  <si>
    <t>Create a formula using a function.</t>
  </si>
  <si>
    <t>In the Original Content worksheet, the formula in cell K16 should use the SUMIF function.</t>
  </si>
  <si>
    <t>AutoFill values in a range.</t>
  </si>
  <si>
    <t>In the Original Content worksheet, one or more cells in the range K17:K19 contains an incorrect formula.</t>
  </si>
  <si>
    <t>Create a formula using a function.</t>
  </si>
  <si>
    <t>In the Original Content worksheet, the formula in cell L16 should contain the AVERAGEIF function.</t>
  </si>
  <si>
    <t>AutoFill a formula in a range.</t>
  </si>
  <si>
    <t>In the Original Content worksheet, one or more cells in the range J17:J19 contains an incorrect formula.</t>
  </si>
  <si>
    <t>AutoFill values in a range.</t>
  </si>
  <si>
    <t>In the Original Content worksheet, one or more cells in the range L17:L19 contains an incorrect formula.</t>
  </si>
  <si>
    <t>21.</t>
  </si>
  <si>
    <r>
      <rPr>
        <sz val="11"/>
        <color rgb="FF000000"/>
        <rFont val="Century Gothic"/>
      </rPr>
      <t xml:space="preserve">Bao wants to compare the projects by project type, start date, and budget. Insert a chart as follows to provide this comparison:</t>
    </r>
    <r>
      <rPr>
        <sz val="11"/>
        <color rgb="FF000000"/>
        <rFont val="Century Gothic"/>
      </rPr>
      <t xml:space="preserve">
</t>
    </r>
    <r>
      <rPr>
        <sz val="11"/>
        <color rgb="FF000000"/>
        <rFont val="Century Gothic"/>
      </rPr>
      <t xml:space="preserve">a. Insert a </t>
    </r>
    <r>
      <rPr>
        <b/>
        <sz val="11"/>
        <color rgb="FF000000"/>
        <rFont val="Century Gothic"/>
      </rPr>
      <t xml:space="preserve">Treemap</t>
    </r>
    <r>
      <rPr>
        <sz val="11"/>
        <color rgb="FF000000"/>
        <rFont val="Century Gothic"/>
      </rPr>
      <t xml:space="preserve"> chart based on the range C1:E23.</t>
    </r>
    <r>
      <rPr>
        <sz val="11"/>
        <color rgb="FF000000"/>
        <rFont val="Century Gothic"/>
      </rPr>
      <t xml:space="preserve">
</t>
    </r>
    <r>
      <rPr>
        <sz val="11"/>
        <color rgb="FF000000"/>
        <rFont val="Century Gothic"/>
      </rPr>
      <t xml:space="preserve">b. Use </t>
    </r>
    <r>
      <rPr>
        <b/>
        <sz val="11"/>
        <color rgb="FF000000"/>
        <rFont val="Century Gothic"/>
      </rPr>
      <t xml:space="preserve">Projects by Date and Budget</t>
    </r>
    <r>
      <rPr>
        <sz val="11"/>
        <color rgb="FF000000"/>
        <rFont val="Century Gothic"/>
      </rPr>
      <t xml:space="preserve"> as the chart title.</t>
    </r>
    <r>
      <rPr>
        <sz val="11"/>
        <color rgb="FF000000"/>
        <rFont val="Century Gothic"/>
      </rPr>
      <t xml:space="preserve">
</t>
    </r>
    <r>
      <rPr>
        <sz val="11"/>
        <color rgb="FF000000"/>
        <rFont val="Century Gothic"/>
      </rPr>
      <t xml:space="preserve">c. Change the font size of the chart title to 12 point.</t>
    </r>
    <r>
      <rPr>
        <sz val="11"/>
        <color rgb="FF000000"/>
        <rFont val="Century Gothic"/>
      </rPr>
      <t xml:space="preserve">
</t>
    </r>
    <r>
      <rPr>
        <sz val="11"/>
        <color rgb="FF000000"/>
        <rFont val="Century Gothic"/>
      </rPr>
      <t xml:space="preserve">d. Move the chart so that its upper-left corner is in cell I21 and its lower-right corner is in cell O37.</t>
    </r>
  </si>
  <si>
    <t>0/4</t>
  </si>
  <si>
    <t>Insert a chart title.</t>
  </si>
  <si>
    <t>The Original Content worksheet should contain a Treemap chart.</t>
  </si>
  <si>
    <t>Insert a chart.</t>
  </si>
  <si>
    <t>The Original Content worksheet should contain a Treemap chart.</t>
  </si>
  <si>
    <t>Change the font size of the chart title.</t>
  </si>
  <si>
    <t>The Original Content worksheet should contain a Treemap chart.</t>
  </si>
  <si>
    <t>Resize and reposition a chart.</t>
  </si>
  <si>
    <t>The Original Content worksheet should contain a Treemap chart.</t>
  </si>
  <si>
    <t>22.</t>
  </si>
  <si>
    <r>
      <rPr>
        <sz val="11"/>
        <color rgb="FF000000"/>
        <rFont val="Century Gothic"/>
      </rPr>
      <t xml:space="preserve">Go to the </t>
    </r>
    <r>
      <rPr>
        <i/>
        <sz val="11"/>
        <color rgb="FF000000"/>
        <rFont val="Century Gothic"/>
      </rPr>
      <t xml:space="preserve">Subtotals</t>
    </r>
    <r>
      <rPr>
        <sz val="11"/>
        <color rgb="FF000000"/>
        <rFont val="Century Gothic"/>
      </rPr>
      <t xml:space="preserve"> worksheet, which lists the same projects as on the </t>
    </r>
    <r>
      <rPr>
        <i/>
        <sz val="11"/>
        <color rgb="FF000000"/>
        <rFont val="Century Gothic"/>
      </rPr>
      <t xml:space="preserve">Original Content</t>
    </r>
    <r>
      <rPr>
        <sz val="11"/>
        <color rgb="FF000000"/>
        <rFont val="Century Gothic"/>
      </rPr>
      <t xml:space="preserve"> worksheet. Bao wants to display the data by project type, and then list the projects by start date. (</t>
    </r>
    <r>
      <rPr>
        <i/>
        <sz val="11"/>
        <color rgb="FF000000"/>
        <rFont val="Century Gothic"/>
      </rPr>
      <t xml:space="preserve">Hint</t>
    </r>
    <r>
      <rPr>
        <sz val="11"/>
        <color rgb="FF000000"/>
        <rFont val="Century Gothic"/>
      </rPr>
      <t xml:space="preserve">: You must complete all actions in this step and the following step correctly to receive full credit.)</t>
    </r>
    <r>
      <rPr>
        <sz val="11"/>
        <color rgb="FF000000"/>
        <rFont val="Century Gothic"/>
      </rPr>
      <t xml:space="preserve">
</t>
    </r>
    <r>
      <rPr>
        <sz val="11"/>
        <color rgb="FF000000"/>
        <rFont val="Century Gothic"/>
      </rPr>
      <t xml:space="preserve">
</t>
    </r>
    <r>
      <rPr>
        <sz val="11"/>
        <color rgb="FF000000"/>
        <rFont val="Century Gothic"/>
      </rPr>
      <t xml:space="preserve">Sort the data in the table in ascending order first by project type and then by start date, both in ascending order.</t>
    </r>
  </si>
  <si>
    <t>0/3</t>
  </si>
  <si>
    <t>Sort a range of cells.</t>
  </si>
  <si>
    <t>In the Subtotals worksheet, the range A1:E28 should be sorted first by the values in the project type column in ascending order and then by the values in the start date column.</t>
  </si>
  <si>
    <t>23.</t>
  </si>
  <si>
    <r>
      <rPr>
        <sz val="11"/>
        <color rgb="FF000000"/>
        <rFont val="Century Gothic"/>
      </rPr>
      <t xml:space="preserve">Bao also wants to calculate subtotals for each funding type.</t>
    </r>
    <r>
      <rPr>
        <sz val="11"/>
        <color rgb="FF000000"/>
        <rFont val="Century Gothic"/>
      </rPr>
      <t xml:space="preserve">
</t>
    </r>
    <r>
      <rPr>
        <sz val="11"/>
        <color rgb="FF000000"/>
        <rFont val="Century Gothic"/>
      </rPr>
      <t xml:space="preserve">a. Convert the table to a range.</t>
    </r>
    <r>
      <rPr>
        <sz val="11"/>
        <color rgb="FF000000"/>
        <rFont val="Century Gothic"/>
      </rPr>
      <t xml:space="preserve">
</t>
    </r>
    <r>
      <rPr>
        <sz val="11"/>
        <color rgb="FF000000"/>
        <rFont val="Century Gothic"/>
      </rPr>
      <t xml:space="preserve">b. Insert a subtotal at each change in the </t>
    </r>
    <r>
      <rPr>
        <b/>
        <sz val="11"/>
        <color rgb="FF000000"/>
        <rFont val="Century Gothic"/>
      </rPr>
      <t xml:space="preserve">Project Type</t>
    </r>
    <r>
      <rPr>
        <sz val="11"/>
        <color rgb="FF000000"/>
        <rFont val="Century Gothic"/>
      </rPr>
      <t xml:space="preserve"> value.</t>
    </r>
    <r>
      <rPr>
        <sz val="11"/>
        <color rgb="FF000000"/>
        <rFont val="Century Gothic"/>
      </rPr>
      <t xml:space="preserve">
</t>
    </r>
    <r>
      <rPr>
        <sz val="11"/>
        <color rgb="FF000000"/>
        <rFont val="Century Gothic"/>
      </rPr>
      <t xml:space="preserve">c. Use the </t>
    </r>
    <r>
      <rPr>
        <b/>
        <sz val="11"/>
        <color rgb="FF000000"/>
        <rFont val="Century Gothic"/>
      </rPr>
      <t xml:space="preserve">Sum</t>
    </r>
    <r>
      <rPr>
        <sz val="11"/>
        <color rgb="FF000000"/>
        <rFont val="Century Gothic"/>
      </rPr>
      <t xml:space="preserve"> function to calculate the subtotals.</t>
    </r>
    <r>
      <rPr>
        <sz val="11"/>
        <color rgb="FF000000"/>
        <rFont val="Century Gothic"/>
      </rPr>
      <t xml:space="preserve">
</t>
    </r>
    <r>
      <rPr>
        <sz val="11"/>
        <color rgb="FF000000"/>
        <rFont val="Century Gothic"/>
      </rPr>
      <t xml:space="preserve">d. Add subtotals to the </t>
    </r>
    <r>
      <rPr>
        <b/>
        <sz val="11"/>
        <color rgb="FF000000"/>
        <rFont val="Century Gothic"/>
      </rPr>
      <t xml:space="preserve">Budget</t>
    </r>
    <r>
      <rPr>
        <sz val="11"/>
        <color rgb="FF000000"/>
        <rFont val="Century Gothic"/>
      </rPr>
      <t xml:space="preserve"> values only.</t>
    </r>
    <r>
      <rPr>
        <sz val="11"/>
        <color rgb="FF000000"/>
        <rFont val="Century Gothic"/>
      </rPr>
      <t xml:space="preserve">
</t>
    </r>
    <r>
      <rPr>
        <sz val="11"/>
        <color rgb="FF000000"/>
        <rFont val="Century Gothic"/>
      </rPr>
      <t xml:space="preserve">e. Include a summary below the data.</t>
    </r>
    <r>
      <rPr>
        <sz val="11"/>
        <color rgb="FF000000"/>
        <rFont val="Century Gothic"/>
      </rPr>
      <t xml:space="preserve">
</t>
    </r>
    <r>
      <rPr>
        <sz val="11"/>
        <color rgb="FF000000"/>
        <rFont val="Century Gothic"/>
      </rPr>
      <t xml:space="preserve">f. Collapse the outline to display only the subtotals for each project type and the grand total.</t>
    </r>
  </si>
  <si>
    <t>0/3</t>
  </si>
  <si>
    <t>Create a formula using a function.</t>
  </si>
  <si>
    <t>In the Subtotals worksheet, the formula in cells E7, E14, E20, E27, and E28 should use the SUBTOTAL function.</t>
  </si>
  <si>
    <t>Convert a table to a range</t>
  </si>
  <si>
    <t>In the Subtotals worksheet, the table in the range A1:H23 should be converted to a range.</t>
  </si>
  <si>
    <t>Set options for subtotaling data.</t>
  </si>
  <si>
    <t>In the Subtotals worksheet, subtotals should appear for each change in project type at rows 7, 14, 20, 27, and 28.</t>
  </si>
  <si>
    <t>Display summary values.</t>
  </si>
  <si>
    <t>In the Subtotals worksheet, rows 7, 14, 20, 27, and 28 should each contain a subtotal summary.</t>
  </si>
  <si>
    <t>View data in an outline.</t>
  </si>
  <si>
    <t>In the Subtotals worksheet, the outline should be collapsed to only display the subtotals for each project type and the grand total.</t>
  </si>
  <si>
    <t>24.</t>
  </si>
  <si>
    <r>
      <rPr>
        <sz val="11"/>
        <color rgb="FF000000"/>
        <rFont val="Century Gothic"/>
      </rPr>
      <t xml:space="preserve">Go to the </t>
    </r>
    <r>
      <rPr>
        <i/>
        <sz val="11"/>
        <color rgb="FF000000"/>
        <rFont val="Century Gothic"/>
      </rPr>
      <t xml:space="preserve">Expansion Funding</t>
    </r>
    <r>
      <rPr>
        <sz val="11"/>
        <color rgb="FF000000"/>
        <rFont val="Century Gothic"/>
      </rPr>
      <t xml:space="preserve"> worksheet. VSS is considering whether to expand into selling portable media devices for viewing their streaming content. The company would buy the devices from a manufacturer and then ship them from a distribution center. Bao is seeking funding for the expansion and wants to create a loan analysis to cover the cost of the distribution center.</t>
    </r>
    <r>
      <rPr>
        <sz val="11"/>
        <color rgb="FF000000"/>
        <rFont val="Century Gothic"/>
      </rPr>
      <t xml:space="preserve">
</t>
    </r>
    <r>
      <rPr>
        <sz val="11"/>
        <color rgb="FF000000"/>
        <rFont val="Century Gothic"/>
      </rPr>
      <t xml:space="preserve">
</t>
    </r>
    <r>
      <rPr>
        <sz val="11"/>
        <color rgb="FF000000"/>
        <rFont val="Century Gothic"/>
      </rPr>
      <t xml:space="preserve">First, Bao wants to update and define names in the worksheet as follows:</t>
    </r>
    <r>
      <rPr>
        <sz val="11"/>
        <color rgb="FF000000"/>
        <rFont val="Century Gothic"/>
      </rPr>
      <t xml:space="preserve">
</t>
    </r>
    <r>
      <rPr>
        <sz val="11"/>
        <color rgb="FF000000"/>
        <rFont val="Century Gothic"/>
      </rPr>
      <t xml:space="preserve">a. Delete the Loan_Calculator defined name.</t>
    </r>
    <r>
      <rPr>
        <sz val="11"/>
        <color rgb="FF000000"/>
        <rFont val="Century Gothic"/>
      </rPr>
      <t xml:space="preserve">
</t>
    </r>
    <r>
      <rPr>
        <sz val="11"/>
        <color rgb="FF000000"/>
        <rFont val="Century Gothic"/>
      </rPr>
      <t xml:space="preserve">b. For cell B8, edit the defined name to use </t>
    </r>
    <r>
      <rPr>
        <b/>
        <sz val="11"/>
        <color rgb="FF000000"/>
        <rFont val="Century Gothic"/>
      </rPr>
      <t xml:space="preserve">Loan_Amount</t>
    </r>
    <r>
      <rPr>
        <sz val="11"/>
        <color rgb="FF000000"/>
        <rFont val="Century Gothic"/>
      </rPr>
      <t xml:space="preserve"> as the name.</t>
    </r>
    <r>
      <rPr>
        <sz val="11"/>
        <color rgb="FF000000"/>
        <rFont val="Century Gothic"/>
      </rPr>
      <t xml:space="preserve">
</t>
    </r>
    <r>
      <rPr>
        <sz val="11"/>
        <color rgb="FF000000"/>
        <rFont val="Century Gothic"/>
      </rPr>
      <t xml:space="preserve">c. In the range D4:D8, create defined names based on the values in the range C4:C8.</t>
    </r>
  </si>
  <si>
    <t>1/3</t>
  </si>
  <si>
    <t>Create defined names for a cell.</t>
  </si>
  <si>
    <t>In the Expansion Funding worksheet, the defined name Loan_Calculator should be deleted.</t>
  </si>
  <si>
    <t>Create defined names for a cell.</t>
  </si>
  <si>
    <t>Create defined names for a cell.</t>
  </si>
  <si>
    <t>In the Expansion Funding worksheet, the range D4:D8 should have the defined names based on the values in the range C4:C8.</t>
  </si>
  <si>
    <t>25.</t>
  </si>
  <si>
    <r>
      <rPr>
        <sz val="11"/>
        <color rgb="FF000000"/>
        <rFont val="Century Gothic"/>
      </rPr>
      <t xml:space="preserve">Bao needs to calculate the monthly payment for a loan to purchase the distribution center. Calculate the payment as follows:</t>
    </r>
    <r>
      <rPr>
        <sz val="11"/>
        <color rgb="FF000000"/>
        <rFont val="Century Gothic"/>
      </rPr>
      <t xml:space="preserve">
</t>
    </r>
    <r>
      <rPr>
        <sz val="11"/>
        <color rgb="FF000000"/>
        <rFont val="Century Gothic"/>
      </rPr>
      <t xml:space="preserve">a. In cell D6, start to enter a formula using the </t>
    </r>
    <r>
      <rPr>
        <b/>
        <sz val="11"/>
        <color rgb="FF000000"/>
        <rFont val="Century Gothic"/>
      </rPr>
      <t xml:space="preserve">PMT</t>
    </r>
    <r>
      <rPr>
        <sz val="11"/>
        <color rgb="FF000000"/>
        <rFont val="Century Gothic"/>
      </rPr>
      <t xml:space="preserve"> function.</t>
    </r>
    <r>
      <rPr>
        <sz val="11"/>
        <color rgb="FF000000"/>
        <rFont val="Century Gothic"/>
      </rPr>
      <t xml:space="preserve">
</t>
    </r>
    <r>
      <rPr>
        <sz val="11"/>
        <color rgb="FF000000"/>
        <rFont val="Century Gothic"/>
      </rPr>
      <t xml:space="preserve">b. Divide the </t>
    </r>
    <r>
      <rPr>
        <b/>
        <sz val="11"/>
        <color rgb="FF000000"/>
        <rFont val="Century Gothic"/>
      </rPr>
      <t xml:space="preserve">Rate</t>
    </r>
    <r>
      <rPr>
        <sz val="11"/>
        <color rgb="FF000000"/>
        <rFont val="Century Gothic"/>
      </rPr>
      <t xml:space="preserve"> (cell D4) by </t>
    </r>
    <r>
      <rPr>
        <b/>
        <sz val="11"/>
        <color rgb="FF000000"/>
        <rFont val="Century Gothic"/>
      </rPr>
      <t xml:space="preserve">12</t>
    </r>
    <r>
      <rPr>
        <sz val="11"/>
        <color rgb="FF000000"/>
        <rFont val="Century Gothic"/>
      </rPr>
      <t xml:space="preserve"> to use the monthly interest rate.</t>
    </r>
    <r>
      <rPr>
        <sz val="11"/>
        <color rgb="FF000000"/>
        <rFont val="Century Gothic"/>
      </rPr>
      <t xml:space="preserve">
</t>
    </r>
    <r>
      <rPr>
        <sz val="11"/>
        <color rgb="FF000000"/>
        <rFont val="Century Gothic"/>
      </rPr>
      <t xml:space="preserve">c. Use the </t>
    </r>
    <r>
      <rPr>
        <b/>
        <sz val="11"/>
        <color rgb="FF000000"/>
        <rFont val="Century Gothic"/>
      </rPr>
      <t xml:space="preserve">Term_in_Months</t>
    </r>
    <r>
      <rPr>
        <sz val="11"/>
        <color rgb="FF000000"/>
        <rFont val="Century Gothic"/>
      </rPr>
      <t xml:space="preserve"> (cell D5) to specify the number of periods.</t>
    </r>
    <r>
      <rPr>
        <sz val="11"/>
        <color rgb="FF000000"/>
        <rFont val="Century Gothic"/>
      </rPr>
      <t xml:space="preserve">
</t>
    </r>
    <r>
      <rPr>
        <sz val="11"/>
        <color rgb="FF000000"/>
        <rFont val="Century Gothic"/>
      </rPr>
      <t xml:space="preserve">d. Use the </t>
    </r>
    <r>
      <rPr>
        <b/>
        <sz val="11"/>
        <color rgb="FF000000"/>
        <rFont val="Century Gothic"/>
      </rPr>
      <t xml:space="preserve">Loan_Amount</t>
    </r>
    <r>
      <rPr>
        <sz val="11"/>
        <color rgb="FF000000"/>
        <rFont val="Century Gothic"/>
      </rPr>
      <t xml:space="preserve"> (cell B8) to include the present value.</t>
    </r>
    <r>
      <rPr>
        <sz val="11"/>
        <color rgb="FF000000"/>
        <rFont val="Century Gothic"/>
      </rPr>
      <t xml:space="preserve">
</t>
    </r>
    <r>
      <rPr>
        <sz val="11"/>
        <color rgb="FF000000"/>
        <rFont val="Century Gothic"/>
      </rPr>
      <t xml:space="preserve">e. Display the result as a positive amount.</t>
    </r>
  </si>
  <si>
    <t>0/3</t>
  </si>
  <si>
    <t>Create a formula using a function.</t>
  </si>
  <si>
    <t>In the Expansion Funding worksheet, the formula in cell D6 should contain the PMT function.</t>
  </si>
  <si>
    <t>26.</t>
  </si>
  <si>
    <r>
      <rPr>
        <sz val="11"/>
        <color rgb="FF000000"/>
        <rFont val="Century Gothic"/>
      </rPr>
      <t xml:space="preserve">Calculate the total interest and cost as follows:</t>
    </r>
    <r>
      <rPr>
        <sz val="11"/>
        <color rgb="FF000000"/>
        <rFont val="Century Gothic"/>
      </rPr>
      <t xml:space="preserve">
</t>
    </r>
    <r>
      <rPr>
        <sz val="11"/>
        <color rgb="FF000000"/>
        <rFont val="Century Gothic"/>
      </rPr>
      <t xml:space="preserve">a. In cell D7, enter a formula without using a function that multiples the </t>
    </r>
    <r>
      <rPr>
        <b/>
        <sz val="11"/>
        <color rgb="FF000000"/>
        <rFont val="Century Gothic"/>
      </rPr>
      <t xml:space="preserve">Monthly_Payment</t>
    </r>
    <r>
      <rPr>
        <sz val="11"/>
        <color rgb="FF000000"/>
        <rFont val="Century Gothic"/>
      </rPr>
      <t xml:space="preserve"> (cell D6) by the </t>
    </r>
    <r>
      <rPr>
        <b/>
        <sz val="11"/>
        <color rgb="FF000000"/>
        <rFont val="Century Gothic"/>
      </rPr>
      <t xml:space="preserve">Term_in_Months</t>
    </r>
    <r>
      <rPr>
        <sz val="11"/>
        <color rgb="FF000000"/>
        <rFont val="Century Gothic"/>
      </rPr>
      <t xml:space="preserve"> (cell D5), and then subtracts the </t>
    </r>
    <r>
      <rPr>
        <b/>
        <sz val="11"/>
        <color rgb="FF000000"/>
        <rFont val="Century Gothic"/>
      </rPr>
      <t xml:space="preserve">Loan_Amount</t>
    </r>
    <r>
      <rPr>
        <sz val="11"/>
        <color rgb="FF000000"/>
        <rFont val="Century Gothic"/>
      </rPr>
      <t xml:space="preserve"> (cell B8) from the result to determine the total interest.</t>
    </r>
    <r>
      <rPr>
        <sz val="11"/>
        <color rgb="FF000000"/>
        <rFont val="Century Gothic"/>
      </rPr>
      <t xml:space="preserve">
</t>
    </r>
    <r>
      <rPr>
        <sz val="11"/>
        <color rgb="FF000000"/>
        <rFont val="Century Gothic"/>
      </rPr>
      <t xml:space="preserve">b. In cell D8, enter a formula without using a function that adds the </t>
    </r>
    <r>
      <rPr>
        <b/>
        <sz val="11"/>
        <color rgb="FF000000"/>
        <rFont val="Century Gothic"/>
      </rPr>
      <t xml:space="preserve">Price</t>
    </r>
    <r>
      <rPr>
        <sz val="11"/>
        <color rgb="FF000000"/>
        <rFont val="Century Gothic"/>
      </rPr>
      <t xml:space="preserve"> (cell B6) to the </t>
    </r>
    <r>
      <rPr>
        <b/>
        <sz val="11"/>
        <color rgb="FF000000"/>
        <rFont val="Century Gothic"/>
      </rPr>
      <t xml:space="preserve">Total_Interest</t>
    </r>
    <r>
      <rPr>
        <sz val="11"/>
        <color rgb="FF000000"/>
        <rFont val="Century Gothic"/>
      </rPr>
      <t xml:space="preserve"> (cell D7) to determine the total cost.</t>
    </r>
  </si>
  <si>
    <t>2/3</t>
  </si>
  <si>
    <t>Create a formula.</t>
  </si>
  <si>
    <t>Create a formula.</t>
  </si>
  <si>
    <t>In the Loan Calculator worksheet, the formula in cell D8 should calculate the total cost of the loan.</t>
  </si>
  <si>
    <t>27.</t>
  </si>
  <si>
    <r>
      <rPr>
        <sz val="11"/>
        <color rgb="FF000000"/>
        <rFont val="Century Gothic"/>
      </rPr>
      <t xml:space="preserve">Bao wants to compare monthly payments for interest rates that vary from 3.85 to 5.05 percent and for terms of 120, 180, and 240 months. He has already set up the structure for a data table in the range A12:D25.</t>
    </r>
    <r>
      <rPr>
        <sz val="11"/>
        <color rgb="FF000000"/>
        <rFont val="Century Gothic"/>
      </rPr>
      <t xml:space="preserve">
</t>
    </r>
    <r>
      <rPr>
        <sz val="11"/>
        <color rgb="FF000000"/>
        <rFont val="Century Gothic"/>
      </rPr>
      <t xml:space="preserve">
</t>
    </r>
    <r>
      <rPr>
        <sz val="11"/>
        <color rgb="FF000000"/>
        <rFont val="Century Gothic"/>
      </rPr>
      <t xml:space="preserve">Create a two-variable data table as follows to provide the comparison that Bao requests:</t>
    </r>
    <r>
      <rPr>
        <sz val="11"/>
        <color rgb="FF000000"/>
        <rFont val="Century Gothic"/>
      </rPr>
      <t xml:space="preserve">
</t>
    </r>
    <r>
      <rPr>
        <sz val="11"/>
        <color rgb="FF000000"/>
        <rFont val="Century Gothic"/>
      </rPr>
      <t xml:space="preserve">a. In cell A12, enter a formula without using a function that references the </t>
    </r>
    <r>
      <rPr>
        <b/>
        <sz val="11"/>
        <color rgb="FF000000"/>
        <rFont val="Century Gothic"/>
      </rPr>
      <t xml:space="preserve">Monthly_Payment</t>
    </r>
    <r>
      <rPr>
        <sz val="11"/>
        <color rgb="FF000000"/>
        <rFont val="Century Gothic"/>
      </rPr>
      <t xml:space="preserve"> amount (cell D6) because Bao wants to compare the monthly payments.</t>
    </r>
    <r>
      <rPr>
        <sz val="11"/>
        <color rgb="FF000000"/>
        <rFont val="Century Gothic"/>
      </rPr>
      <t xml:space="preserve">
</t>
    </r>
    <r>
      <rPr>
        <sz val="11"/>
        <color rgb="FF000000"/>
        <rFont val="Century Gothic"/>
      </rPr>
      <t xml:space="preserve">b. Based on the range A12:D25, create a two-variable data table that uses the term in months (cell D5) as the row input cell and the rate (cell D4) as the column input cell.</t>
    </r>
  </si>
  <si>
    <t>3/3</t>
  </si>
  <si>
    <t>Create a formula.</t>
  </si>
  <si>
    <t>Create a two-variable data table.</t>
  </si>
  <si>
    <t>28.</t>
  </si>
  <si>
    <r>
      <rPr>
        <sz val="11"/>
        <color rgb="FF000000"/>
        <rFont val="Century Gothic"/>
      </rPr>
      <t xml:space="preserve">Bao has three other options for purchasing the distribution center. In the first scenario, he would pay off the loan in 10 years at an interest rate of 4.45 percent. He wants to determine the monthly payment for the first scenario. </t>
    </r>
    <r>
      <rPr>
        <sz val="11"/>
        <color rgb="FF000000"/>
        <rFont val="Century Gothic"/>
      </rPr>
      <t xml:space="preserve">
</t>
    </r>
    <r>
      <rPr>
        <sz val="11"/>
        <color rgb="FF000000"/>
        <rFont val="Century Gothic"/>
      </rPr>
      <t xml:space="preserve">
</t>
    </r>
    <r>
      <rPr>
        <sz val="11"/>
        <color rgb="FF000000"/>
        <rFont val="Century Gothic"/>
      </rPr>
      <t xml:space="preserve">In cell G10, insert a formula using the </t>
    </r>
    <r>
      <rPr>
        <b/>
        <sz val="11"/>
        <color rgb="FF000000"/>
        <rFont val="Century Gothic"/>
      </rPr>
      <t xml:space="preserve">PMT</t>
    </r>
    <r>
      <rPr>
        <sz val="11"/>
        <color rgb="FF000000"/>
        <rFont val="Century Gothic"/>
      </rPr>
      <t xml:space="preserve"> function using the monthly interest rate (cell </t>
    </r>
    <r>
      <rPr>
        <b/>
        <sz val="11"/>
        <color rgb="FF000000"/>
        <rFont val="Century Gothic"/>
      </rPr>
      <t xml:space="preserve">G6</t>
    </r>
    <r>
      <rPr>
        <sz val="11"/>
        <color rgb="FF000000"/>
        <rFont val="Century Gothic"/>
      </rPr>
      <t xml:space="preserve">), the loan period in months (cell </t>
    </r>
    <r>
      <rPr>
        <b/>
        <sz val="11"/>
        <color rgb="FF000000"/>
        <rFont val="Century Gothic"/>
      </rPr>
      <t xml:space="preserve">G8</t>
    </r>
    <r>
      <rPr>
        <sz val="11"/>
        <color rgb="FF000000"/>
        <rFont val="Century Gothic"/>
      </rPr>
      <t xml:space="preserve">), and the loan amount (cell </t>
    </r>
    <r>
      <rPr>
        <b/>
        <sz val="11"/>
        <color rgb="FF000000"/>
        <rFont val="Century Gothic"/>
      </rPr>
      <t xml:space="preserve">G4</t>
    </r>
    <r>
      <rPr>
        <sz val="11"/>
        <color rgb="FF000000"/>
        <rFont val="Century Gothic"/>
      </rPr>
      <t xml:space="preserve">) to calculate the monthly payment for the 10 Years scenario.</t>
    </r>
  </si>
  <si>
    <t>0/3</t>
  </si>
  <si>
    <t>Create a formula using a function.</t>
  </si>
  <si>
    <t>In the Expansion Funding worksheet, the formula in cell G10 should contain the PMT function.</t>
  </si>
  <si>
    <t>29.</t>
  </si>
  <si>
    <r>
      <rPr>
        <sz val="11"/>
        <color rgb="FF000000"/>
        <rFont val="Century Gothic"/>
      </rPr>
      <t xml:space="preserve">In the second scenario, Bao could pay back the loan in 15 years and make a monthly payment of $16,000 at an annual interest rate of 4.4 percent. He wants to know the loan amount he should request with those conditions.</t>
    </r>
    <r>
      <rPr>
        <sz val="11"/>
        <color rgb="FF000000"/>
        <rFont val="Century Gothic"/>
      </rPr>
      <t xml:space="preserve">
</t>
    </r>
    <r>
      <rPr>
        <sz val="11"/>
        <color rgb="FF000000"/>
        <rFont val="Century Gothic"/>
      </rPr>
      <t xml:space="preserve">
</t>
    </r>
    <r>
      <rPr>
        <sz val="11"/>
        <color rgb="FF000000"/>
        <rFont val="Century Gothic"/>
      </rPr>
      <t xml:space="preserve">In cell H4, insert a formula using the </t>
    </r>
    <r>
      <rPr>
        <b/>
        <sz val="11"/>
        <color rgb="FF000000"/>
        <rFont val="Century Gothic"/>
      </rPr>
      <t xml:space="preserve">PV</t>
    </r>
    <r>
      <rPr>
        <sz val="11"/>
        <color rgb="FF000000"/>
        <rFont val="Century Gothic"/>
      </rPr>
      <t xml:space="preserve"> function and the monthly interest rate (cell </t>
    </r>
    <r>
      <rPr>
        <b/>
        <sz val="11"/>
        <color rgb="FF000000"/>
        <rFont val="Century Gothic"/>
      </rPr>
      <t xml:space="preserve">H6</t>
    </r>
    <r>
      <rPr>
        <sz val="11"/>
        <color rgb="FF000000"/>
        <rFont val="Century Gothic"/>
      </rPr>
      <t xml:space="preserve">), the loan period in months (cell </t>
    </r>
    <r>
      <rPr>
        <b/>
        <sz val="11"/>
        <color rgb="FF000000"/>
        <rFont val="Century Gothic"/>
      </rPr>
      <t xml:space="preserve">H8</t>
    </r>
    <r>
      <rPr>
        <sz val="11"/>
        <color rgb="FF000000"/>
        <rFont val="Century Gothic"/>
      </rPr>
      <t xml:space="preserve">), and the monthly payment (cell </t>
    </r>
    <r>
      <rPr>
        <b/>
        <sz val="11"/>
        <color rgb="FF000000"/>
        <rFont val="Century Gothic"/>
      </rPr>
      <t xml:space="preserve">H10</t>
    </r>
    <r>
      <rPr>
        <sz val="11"/>
        <color rgb="FF000000"/>
        <rFont val="Century Gothic"/>
      </rPr>
      <t xml:space="preserve">) to calculate the loan amount for the 15 Years scenario.</t>
    </r>
  </si>
  <si>
    <t>0/3</t>
  </si>
  <si>
    <t>Create a formula using a function.</t>
  </si>
  <si>
    <t>In the Expansion Funding worksheet, the formula in cell H4 should contain the PV function.</t>
  </si>
  <si>
    <t>30.</t>
  </si>
  <si>
    <r>
      <rPr>
        <sz val="11"/>
        <color rgb="FF000000"/>
        <rFont val="Century Gothic"/>
      </rPr>
      <t xml:space="preserve">In the third scenario, Bao could pay back the loan for 5 years with a monthly payment of $20,000 at an annual interest rate of 4.55 percent and then renegotiate better terms. He wants to know the amount remaining on the loan after 5 years, or the future value of the loan. </t>
    </r>
    <r>
      <rPr>
        <sz val="11"/>
        <color rgb="FF000000"/>
        <rFont val="Century Gothic"/>
      </rPr>
      <t xml:space="preserve">
</t>
    </r>
    <r>
      <rPr>
        <sz val="11"/>
        <color rgb="FF000000"/>
        <rFont val="Century Gothic"/>
      </rPr>
      <t xml:space="preserve">
</t>
    </r>
    <r>
      <rPr>
        <sz val="11"/>
        <color rgb="FF000000"/>
        <rFont val="Century Gothic"/>
      </rPr>
      <t xml:space="preserve">In cell I11, insert a formula using the </t>
    </r>
    <r>
      <rPr>
        <b/>
        <sz val="11"/>
        <color rgb="FF000000"/>
        <rFont val="Century Gothic"/>
      </rPr>
      <t xml:space="preserve">FV</t>
    </r>
    <r>
      <rPr>
        <sz val="11"/>
        <color rgb="FF000000"/>
        <rFont val="Century Gothic"/>
      </rPr>
      <t xml:space="preserve"> function and the rate (cell </t>
    </r>
    <r>
      <rPr>
        <b/>
        <sz val="11"/>
        <color rgb="FF000000"/>
        <rFont val="Century Gothic"/>
      </rPr>
      <t xml:space="preserve">I6</t>
    </r>
    <r>
      <rPr>
        <sz val="11"/>
        <color rgb="FF000000"/>
        <rFont val="Century Gothic"/>
      </rPr>
      <t xml:space="preserve">), the number of periods (cell </t>
    </r>
    <r>
      <rPr>
        <b/>
        <sz val="11"/>
        <color rgb="FF000000"/>
        <rFont val="Century Gothic"/>
      </rPr>
      <t xml:space="preserve">I8</t>
    </r>
    <r>
      <rPr>
        <sz val="11"/>
        <color rgb="FF000000"/>
        <rFont val="Century Gothic"/>
      </rPr>
      <t xml:space="preserve">), and the monthly payment (cell </t>
    </r>
    <r>
      <rPr>
        <b/>
        <sz val="11"/>
        <color rgb="FF000000"/>
        <rFont val="Century Gothic"/>
      </rPr>
      <t xml:space="preserve">I10</t>
    </r>
    <r>
      <rPr>
        <sz val="11"/>
        <color rgb="FF000000"/>
        <rFont val="Century Gothic"/>
      </rPr>
      <t xml:space="preserve">) to calculate the future value of the loan for the 5 Years scenario. </t>
    </r>
  </si>
  <si>
    <t>0/4</t>
  </si>
  <si>
    <t>Create a formula using a function.</t>
  </si>
  <si>
    <t>In the Expansion Funding worksheet, the formula in cell H4 should contain the FV function.</t>
  </si>
  <si>
    <t>31.</t>
  </si>
  <si>
    <r>
      <rPr>
        <sz val="11"/>
        <color rgb="FF000000"/>
        <rFont val="Century Gothic"/>
      </rPr>
      <t xml:space="preserve">Bao is also considering other properties to purchase. The worksheet should list information about these properties, which is contained in a webpage. </t>
    </r>
    <r>
      <rPr>
        <sz val="11"/>
        <color rgb="FF000000"/>
        <rFont val="Century Gothic"/>
      </rPr>
      <t xml:space="preserve">
</t>
    </r>
    <r>
      <rPr>
        <sz val="11"/>
        <color rgb="FF000000"/>
        <rFont val="Century Gothic"/>
      </rPr>
      <t xml:space="preserve">
</t>
    </r>
    <r>
      <rPr>
        <sz val="11"/>
        <color rgb="FF000000"/>
        <rFont val="Century Gothic"/>
      </rPr>
      <t xml:space="preserve">Import data from the webpage as follows:</t>
    </r>
    <r>
      <rPr>
        <sz val="11"/>
        <color rgb="FF000000"/>
        <rFont val="Century Gothic"/>
      </rPr>
      <t xml:space="preserve">
</t>
    </r>
    <r>
      <rPr>
        <sz val="11"/>
        <color rgb="FF000000"/>
        <rFont val="Century Gothic"/>
      </rPr>
      <t xml:space="preserve">a. In the </t>
    </r>
    <r>
      <rPr>
        <i/>
        <sz val="11"/>
        <color rgb="FF000000"/>
        <rFont val="Century Gothic"/>
      </rPr>
      <t xml:space="preserve">Expansion Funding</t>
    </r>
    <r>
      <rPr>
        <sz val="11"/>
        <color rgb="FF000000"/>
        <rFont val="Century Gothic"/>
      </rPr>
      <t xml:space="preserve"> worksheet, get data from the webpage </t>
    </r>
    <r>
      <rPr>
        <b/>
        <sz val="11"/>
        <color rgb="FF000000"/>
        <rFont val="Century Gothic"/>
      </rPr>
      <t xml:space="preserve">Support_EX19_CS4-7a_Properties.html</t>
    </r>
    <r>
      <rPr>
        <sz val="11"/>
        <color rgb="FF000000"/>
        <rFont val="Century Gothic"/>
      </rPr>
      <t xml:space="preserve">. (</t>
    </r>
    <r>
      <rPr>
        <i/>
        <sz val="11"/>
        <color rgb="FF000000"/>
        <rFont val="Century Gothic"/>
      </rPr>
      <t xml:space="preserve">Hint</t>
    </r>
    <r>
      <rPr>
        <sz val="11"/>
        <color rgb="FF000000"/>
        <rFont val="Century Gothic"/>
      </rPr>
      <t xml:space="preserve">: Use Windows Explorer to copy the path to the webpage, and then type </t>
    </r>
    <r>
      <rPr>
        <b/>
        <sz val="11"/>
        <color rgb="FF000000"/>
        <rFont val="Century Gothic"/>
      </rPr>
      <t xml:space="preserve">\Support_EX19_CS4-7a_Properties.html</t>
    </r>
    <r>
      <rPr>
        <sz val="11"/>
        <color rgb="FF000000"/>
        <rFont val="Century Gothic"/>
      </rPr>
      <t xml:space="preserve"> at the end of the path.) </t>
    </r>
    <r>
      <rPr>
        <sz val="11"/>
        <color rgb="FF0066CC"/>
        <rFont val="Century Gothic"/>
      </rPr>
      <t xml:space="preserve">[MAC Hint: Open the Support_EX19_CS4-7a_Properties.html file in Excel.]</t>
    </r>
    <r>
      <rPr>
        <sz val="11"/>
        <color rgb="FF000000"/>
        <rFont val="Century Gothic"/>
      </rPr>
      <t xml:space="preserve">
</t>
    </r>
    <r>
      <rPr>
        <sz val="11"/>
        <color rgb="FF000000"/>
        <rFont val="Century Gothic"/>
      </rPr>
      <t xml:space="preserve">b. Import only the </t>
    </r>
    <r>
      <rPr>
        <b/>
        <sz val="11"/>
        <color rgb="FF000000"/>
        <rFont val="Century Gothic"/>
      </rPr>
      <t xml:space="preserve">Candidate Properties</t>
    </r>
    <r>
      <rPr>
        <sz val="11"/>
        <color rgb="FF000000"/>
        <rFont val="Century Gothic"/>
      </rPr>
      <t xml:space="preserve"> data. </t>
    </r>
    <r>
      <rPr>
        <sz val="11"/>
        <color rgb="FF0066CC"/>
        <rFont val="Century Gothic"/>
      </rPr>
      <t xml:space="preserve">[MAC Hint: Copy the range A1:E7 from the Support_EX19_CS4-7a_Properties.html file.]</t>
    </r>
    <r>
      <rPr>
        <sz val="11"/>
        <color rgb="FF000000"/>
        <rFont val="Century Gothic"/>
      </rPr>
      <t xml:space="preserve">
</t>
    </r>
    <r>
      <rPr>
        <sz val="11"/>
        <color rgb="FF000000"/>
        <rFont val="Century Gothic"/>
      </rPr>
      <t xml:space="preserve">c. Load the webpage data as a table to cell </t>
    </r>
    <r>
      <rPr>
        <b/>
        <sz val="11"/>
        <color rgb="FF000000"/>
        <rFont val="Century Gothic"/>
      </rPr>
      <t xml:space="preserve">F26</t>
    </r>
    <r>
      <rPr>
        <sz val="11"/>
        <color rgb="FF000000"/>
        <rFont val="Century Gothic"/>
      </rPr>
      <t xml:space="preserve"> in the existing worksheet. </t>
    </r>
    <r>
      <rPr>
        <sz val="11"/>
        <color rgb="FF0066CC"/>
        <rFont val="Century Gothic"/>
      </rPr>
      <t xml:space="preserve">[MAC Hint: Paste the range copied above into cell F26 of the Expansion Funding worksheet.]</t>
    </r>
    <r>
      <rPr>
        <sz val="11"/>
        <color rgb="FF000000"/>
        <rFont val="Century Gothic"/>
      </rPr>
      <t xml:space="preserve">
</t>
    </r>
    <r>
      <rPr>
        <sz val="11"/>
        <color rgb="FF000000"/>
        <rFont val="Century Gothic"/>
      </rPr>
      <t xml:space="preserve">d. Format the imported data in the range F26 using </t>
    </r>
    <r>
      <rPr>
        <b/>
        <sz val="11"/>
        <color rgb="FF000000"/>
        <rFont val="Century Gothic"/>
      </rPr>
      <t xml:space="preserve">Blue, Table Style Medium 2</t>
    </r>
    <r>
      <rPr>
        <sz val="11"/>
        <color rgb="FF000000"/>
        <rFont val="Century Gothic"/>
      </rPr>
      <t xml:space="preserve">. </t>
    </r>
    <r>
      <rPr>
        <sz val="11"/>
        <color rgb="FF0066CC"/>
        <rFont val="Century Gothic"/>
      </rPr>
      <t xml:space="preserve">[MAC Hint: Format as Table using Blue, Table Style Medium 2.]</t>
    </r>
  </si>
  <si>
    <t>0/4</t>
  </si>
  <si>
    <t>Format a table.</t>
  </si>
  <si>
    <t>In the Expansion Funding worksheet, the range G12:M19 should be formatted as a table.</t>
  </si>
  <si>
    <t>Apply a table style.</t>
  </si>
  <si>
    <t>In the Expansion Funding worksheet, the range G12:M19 should be formatted as a table.</t>
  </si>
  <si>
    <t>32.</t>
  </si>
  <si>
    <r>
      <rPr>
        <sz val="11"/>
        <color rgb="FF000000"/>
        <rFont val="Century Gothic"/>
      </rPr>
      <t xml:space="preserve">Bao wants to list the property information in the range F15:I19 using his preferred format. </t>
    </r>
    <r>
      <rPr>
        <sz val="11"/>
        <color rgb="FF000000"/>
        <rFont val="Century Gothic"/>
      </rPr>
      <t xml:space="preserve">
</t>
    </r>
    <r>
      <rPr>
        <sz val="11"/>
        <color rgb="FF000000"/>
        <rFont val="Century Gothic"/>
      </rPr>
      <t xml:space="preserve">
</t>
    </r>
    <r>
      <rPr>
        <sz val="11"/>
        <color rgb="FF000000"/>
        <rFont val="Century Gothic"/>
      </rPr>
      <t xml:space="preserve">Incorporate the imported data in the range F15:I19 as follows:</t>
    </r>
    <r>
      <rPr>
        <sz val="11"/>
        <color rgb="FF000000"/>
        <rFont val="Century Gothic"/>
      </rPr>
      <t xml:space="preserve">
</t>
    </r>
    <r>
      <rPr>
        <sz val="11"/>
        <color rgb="FF000000"/>
        <rFont val="Century Gothic"/>
      </rPr>
      <t xml:space="preserve">a. In cell F15, enter a formula using the </t>
    </r>
    <r>
      <rPr>
        <b/>
        <sz val="11"/>
        <color rgb="FF000000"/>
        <rFont val="Century Gothic"/>
      </rPr>
      <t xml:space="preserve">PROPER</t>
    </r>
    <r>
      <rPr>
        <sz val="11"/>
        <color rgb="FF000000"/>
        <rFont val="Century Gothic"/>
      </rPr>
      <t xml:space="preserve"> function to capitalize the first letter in each word in the Type text in cell </t>
    </r>
    <r>
      <rPr>
        <b/>
        <sz val="11"/>
        <color rgb="FF000000"/>
        <rFont val="Century Gothic"/>
      </rPr>
      <t xml:space="preserve">F27</t>
    </r>
    <r>
      <rPr>
        <sz val="11"/>
        <color rgb="FF000000"/>
        <rFont val="Century Gothic"/>
      </rPr>
      <t xml:space="preserve">.</t>
    </r>
    <r>
      <rPr>
        <sz val="11"/>
        <color rgb="FF000000"/>
        <rFont val="Century Gothic"/>
      </rPr>
      <t xml:space="preserve">
</t>
    </r>
    <r>
      <rPr>
        <sz val="11"/>
        <color rgb="FF000000"/>
        <rFont val="Century Gothic"/>
      </rPr>
      <t xml:space="preserve">b. Fill the range F16:F19 with the formula in cell F15 to list the remaining property types.</t>
    </r>
    <r>
      <rPr>
        <sz val="11"/>
        <color rgb="FF000000"/>
        <rFont val="Century Gothic"/>
      </rPr>
      <t xml:space="preserve">
</t>
    </r>
    <r>
      <rPr>
        <sz val="11"/>
        <color rgb="FF000000"/>
        <rFont val="Century Gothic"/>
      </rPr>
      <t xml:space="preserve">c. In cell G15, enter a formula using the </t>
    </r>
    <r>
      <rPr>
        <b/>
        <sz val="11"/>
        <color rgb="FF000000"/>
        <rFont val="Century Gothic"/>
      </rPr>
      <t xml:space="preserve">CONCAT</t>
    </r>
    <r>
      <rPr>
        <sz val="11"/>
        <color rgb="FF000000"/>
        <rFont val="Century Gothic"/>
      </rPr>
      <t xml:space="preserve"> function that displays the first name shown in cell </t>
    </r>
    <r>
      <rPr>
        <b/>
        <sz val="11"/>
        <color rgb="FF000000"/>
        <rFont val="Century Gothic"/>
      </rPr>
      <t xml:space="preserve">H27</t>
    </r>
    <r>
      <rPr>
        <sz val="11"/>
        <color rgb="FF000000"/>
        <rFont val="Century Gothic"/>
      </rPr>
      <t xml:space="preserve"> followed by a space (</t>
    </r>
    <r>
      <rPr>
        <b/>
        <sz val="11"/>
        <color rgb="FF000000"/>
        <rFont val="Century Gothic"/>
      </rPr>
      <t xml:space="preserve">" "</t>
    </r>
    <r>
      <rPr>
        <sz val="11"/>
        <color rgb="FF000000"/>
        <rFont val="Century Gothic"/>
      </rPr>
      <t xml:space="preserve">), and then the last name shown in cell </t>
    </r>
    <r>
      <rPr>
        <b/>
        <sz val="11"/>
        <color rgb="FF000000"/>
        <rFont val="Century Gothic"/>
      </rPr>
      <t xml:space="preserve">I27</t>
    </r>
    <r>
      <rPr>
        <sz val="11"/>
        <color rgb="FF000000"/>
        <rFont val="Century Gothic"/>
      </rPr>
      <t xml:space="preserve">.</t>
    </r>
    <r>
      <rPr>
        <sz val="11"/>
        <color rgb="FF000000"/>
        <rFont val="Century Gothic"/>
      </rPr>
      <t xml:space="preserve">
</t>
    </r>
    <r>
      <rPr>
        <sz val="11"/>
        <color rgb="FF000000"/>
        <rFont val="Century Gothic"/>
      </rPr>
      <t xml:space="preserve">d. Fill the range G16:G19 with the formula in cell G15 to list the full names of the remaining contacts.</t>
    </r>
    <r>
      <rPr>
        <sz val="11"/>
        <color rgb="FF000000"/>
        <rFont val="Century Gothic"/>
      </rPr>
      <t xml:space="preserve">
</t>
    </r>
    <r>
      <rPr>
        <sz val="11"/>
        <color rgb="FF000000"/>
        <rFont val="Century Gothic"/>
      </rPr>
      <t xml:space="preserve">e. In cell H15, enter a formula using the </t>
    </r>
    <r>
      <rPr>
        <b/>
        <sz val="11"/>
        <color rgb="FF000000"/>
        <rFont val="Century Gothic"/>
      </rPr>
      <t xml:space="preserve">RIGHT</t>
    </r>
    <r>
      <rPr>
        <sz val="11"/>
        <color rgb="FF000000"/>
        <rFont val="Century Gothic"/>
      </rPr>
      <t xml:space="preserve"> function to insert the last </t>
    </r>
    <r>
      <rPr>
        <b/>
        <sz val="11"/>
        <color rgb="FF000000"/>
        <rFont val="Century Gothic"/>
      </rPr>
      <t xml:space="preserve">2</t>
    </r>
    <r>
      <rPr>
        <sz val="11"/>
        <color rgb="FF000000"/>
        <rFont val="Century Gothic"/>
      </rPr>
      <t xml:space="preserve"> characters on the right of cell </t>
    </r>
    <r>
      <rPr>
        <b/>
        <sz val="11"/>
        <color rgb="FF000000"/>
        <rFont val="Century Gothic"/>
      </rPr>
      <t xml:space="preserve">G27</t>
    </r>
    <r>
      <rPr>
        <sz val="11"/>
        <color rgb="FF000000"/>
        <rFont val="Century Gothic"/>
      </rPr>
      <t xml:space="preserve">. Copy the formula in cell H15 to the range H16:H19.</t>
    </r>
    <r>
      <rPr>
        <sz val="11"/>
        <color rgb="FF000000"/>
        <rFont val="Century Gothic"/>
      </rPr>
      <t xml:space="preserve">
</t>
    </r>
    <r>
      <rPr>
        <sz val="11"/>
        <color rgb="FF000000"/>
        <rFont val="Century Gothic"/>
      </rPr>
      <t xml:space="preserve">f. In cell I15, enter a formula using the </t>
    </r>
    <r>
      <rPr>
        <b/>
        <sz val="11"/>
        <color rgb="FF000000"/>
        <rFont val="Century Gothic"/>
      </rPr>
      <t xml:space="preserve">LEFT</t>
    </r>
    <r>
      <rPr>
        <sz val="11"/>
        <color rgb="FF000000"/>
        <rFont val="Century Gothic"/>
      </rPr>
      <t xml:space="preserve"> function to insert the first </t>
    </r>
    <r>
      <rPr>
        <b/>
        <sz val="11"/>
        <color rgb="FF000000"/>
        <rFont val="Century Gothic"/>
      </rPr>
      <t xml:space="preserve">2</t>
    </r>
    <r>
      <rPr>
        <sz val="11"/>
        <color rgb="FF000000"/>
        <rFont val="Century Gothic"/>
      </rPr>
      <t xml:space="preserve"> characters on the left of cell </t>
    </r>
    <r>
      <rPr>
        <b/>
        <sz val="11"/>
        <color rgb="FF000000"/>
        <rFont val="Century Gothic"/>
      </rPr>
      <t xml:space="preserve">J27</t>
    </r>
    <r>
      <rPr>
        <sz val="11"/>
        <color rgb="FF000000"/>
        <rFont val="Century Gothic"/>
      </rPr>
      <t xml:space="preserve">. Copy the formula in cell I15 to the range I16:I19.</t>
    </r>
    <r>
      <rPr>
        <sz val="11"/>
        <color rgb="FF000000"/>
        <rFont val="Century Gothic"/>
      </rPr>
      <t xml:space="preserve">
</t>
    </r>
    <r>
      <rPr>
        <sz val="11"/>
        <color rgb="FF000000"/>
        <rFont val="Century Gothic"/>
      </rPr>
      <t xml:space="preserve">g. Hide rows 26 to 32 so the worksheet does not display duplicated data.</t>
    </r>
  </si>
  <si>
    <t>3/4</t>
  </si>
  <si>
    <t>Create a formula using a function.</t>
  </si>
  <si>
    <t>Copy a formula into a range.</t>
  </si>
  <si>
    <t>Create a formula using a function.</t>
  </si>
  <si>
    <t>Copy a formula into a range.</t>
  </si>
  <si>
    <t>Create a formula using a function.</t>
  </si>
  <si>
    <t>In the Expansion Funding worksheet, the formula in cell H15 should use the RIGHT function .</t>
  </si>
  <si>
    <t>Copy a formula into a range.</t>
  </si>
  <si>
    <t>Create a formula using a function.</t>
  </si>
  <si>
    <t>In the Expansion Funding worksheet, the formula in cell I15 should use the LEFT function.</t>
  </si>
  <si>
    <t>Copy a formula into a range.</t>
  </si>
  <si>
    <t>Hide a row or column.</t>
  </si>
  <si>
    <t>In the Expansion Funding worksheet, rows 26:32 should be hidden.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</si>
</sst>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0">
    <numFmt numFmtId="8" formatCode="&quot;$&quot;#,##0.00_);[Red]\(&quot;$&quot;#,##0.00\)"/>
    <numFmt numFmtId="42" formatCode="_(&quot;$&quot;* #,##0_);_(&quot;$&quot;* \(#,##0\);_(&quot;$&quot;* &quot;-&quot;_);_(@_)"/>
    <numFmt numFmtId="44" formatCode="_(&quot;$&quot;* #,##0.00_);_(&quot;$&quot;* \(#,##0.00\);_(&quot;$&quot;* &quot;-&quot;??_);_(@_)"/>
    <numFmt numFmtId="43" formatCode="_(* #,##0.00_);_(* \(#,##0.00\);_(* &quot;-&quot;??_);_(@_)"/>
    <numFmt numFmtId="164" formatCode="_(&quot;$&quot;* #,##0_);_(&quot;$&quot;* \(#,##0\);_(&quot;$&quot;* &quot;-&quot;??_);_(@_)"/>
    <numFmt numFmtId="165" formatCode="_(* #,##0_);_(* \(#,##0\);_(* &quot;-&quot;??_);_(@_)"/>
    <numFmt numFmtId="166" formatCode="_(&quot;$&quot;* #,##0.0_);_(&quot;$&quot;* \(#,##0.0\);_(&quot;$&quot;* &quot;-&quot;?_);_(@_)"/>
    <numFmt numFmtId="167" formatCode="&quot;$&quot;#,##0.00"/>
    <numFmt numFmtId="168" formatCode="&quot;$&quot;#,##0"/>
    <numFmt numFmtId="169" formatCode="m/yy"/>
  </numFmts>
  <fonts count="44" x14ac:knownFonts="1">
    <font>
      <sz val="11"/>
      <color theme="1"/>
      <name val="Trebuchet MS"/>
      <family val="2"/>
      <scheme val="minor"/>
    </font>
    <font>
      <sz val="10"/>
      <name val="Arial"/>
      <family val="2"/>
    </font>
    <font>
      <i/>
      <sz val="10"/>
      <name val="Century Gothic"/>
      <family val="2"/>
    </font>
    <font>
      <sz val="10"/>
      <name val="Century Gothic"/>
      <family val="2"/>
    </font>
    <font>
      <sz val="28"/>
      <color rgb="FF0070C0"/>
      <name val="Century Gothic"/>
      <family val="2"/>
    </font>
    <font>
      <sz val="11"/>
      <color rgb="FF000000"/>
      <name val="Century Gothic"/>
      <family val="2"/>
    </font>
    <font>
      <sz val="10"/>
      <color rgb="FF0070C0"/>
      <name val="Century Gothic"/>
      <family val="2"/>
    </font>
    <font>
      <i/>
      <sz val="10"/>
      <color rgb="FFCC6600"/>
      <name val="Century Gothic"/>
      <family val="2"/>
    </font>
    <font>
      <sz val="18"/>
      <color theme="3"/>
      <name val="Trebuchet MS"/>
      <family val="2"/>
      <scheme val="major"/>
    </font>
    <font>
      <sz val="10"/>
      <color theme="0"/>
      <name val="Century Gothic"/>
      <family val="2"/>
    </font>
    <font>
      <b/>
      <sz val="10"/>
      <color theme="0"/>
      <name val="Century Gothic"/>
      <family val="2"/>
    </font>
    <font>
      <sz val="11"/>
      <color rgb="FF4B4C4C"/>
      <name val="Century Gothic"/>
      <family val="2"/>
    </font>
    <font>
      <sz val="11"/>
      <color theme="1"/>
      <name val="Trebuchet MS"/>
      <family val="2"/>
      <scheme val="minor"/>
    </font>
    <font>
      <b/>
      <sz val="15"/>
      <color theme="3"/>
      <name val="Trebuchet MS"/>
      <family val="2"/>
      <scheme val="minor"/>
    </font>
    <font>
      <sz val="15"/>
      <color theme="3"/>
      <name val="Trebuchet MS"/>
      <family val="2"/>
      <scheme val="minor"/>
    </font>
    <font>
      <b/>
      <sz val="11"/>
      <color theme="1"/>
      <name val="Trebuchet MS"/>
      <family val="2"/>
      <scheme val="minor"/>
    </font>
    <font>
      <i/>
      <sz val="11"/>
      <color theme="1"/>
      <name val="Trebuchet MS"/>
      <family val="2"/>
      <scheme val="minor"/>
    </font>
    <font>
      <b/>
      <sz val="10"/>
      <color theme="1" tint="0.24994659260841701"/>
      <name val="Trebuchet MS"/>
      <family val="2"/>
      <scheme val="major"/>
    </font>
    <font>
      <sz val="10"/>
      <color theme="1" tint="0.24994659260841701"/>
      <name val="Trebuchet MS"/>
      <family val="2"/>
      <scheme val="minor"/>
    </font>
    <font>
      <b/>
      <sz val="11"/>
      <color theme="3"/>
      <name val="Trebuchet MS"/>
      <family val="2"/>
      <scheme val="minor"/>
    </font>
    <font>
      <b/>
      <sz val="11"/>
      <color theme="0"/>
      <name val="Trebuchet MS"/>
      <family val="2"/>
      <scheme val="minor"/>
    </font>
    <font>
      <b/>
      <sz val="16"/>
      <color theme="1" tint="0.24994659260841701"/>
      <name val="Trebuchet MS"/>
      <family val="2"/>
      <scheme val="major"/>
    </font>
    <font>
      <sz val="11"/>
      <name val="Trebuchet MS"/>
      <family val="2"/>
      <scheme val="minor"/>
    </font>
    <font>
      <b/>
      <sz val="11"/>
      <color theme="1" tint="0.24994659260841701"/>
      <name val="Trebuchet MS"/>
      <family val="2"/>
      <scheme val="major"/>
    </font>
    <font>
      <i/>
      <sz val="11"/>
      <color theme="1" tint="0.34998626667073579"/>
      <name val="Trebuchet MS"/>
      <family val="2"/>
      <scheme val="minor"/>
    </font>
    <font>
      <sz val="11"/>
      <color theme="1" tint="0.24994659260841701"/>
      <name val="Trebuchet MS"/>
      <family val="2"/>
      <scheme val="minor"/>
    </font>
    <font>
      <b/>
      <sz val="13"/>
      <color theme="3"/>
      <name val="Trebuchet MS"/>
      <family val="2"/>
      <scheme val="minor"/>
    </font>
    <font>
      <sz val="11"/>
      <color theme="0"/>
      <name val="Trebuchet MS"/>
      <family val="2"/>
      <scheme val="minor"/>
    </font>
    <font>
      <sz val="13"/>
      <color theme="3"/>
      <name val="Trebuchet MS"/>
      <family val="2"/>
      <scheme val="minor"/>
    </font>
    <font>
      <b/>
      <sz val="11"/>
      <color theme="7" tint="-0.499984740745262"/>
      <name val="Trebuchet MS"/>
      <family val="2"/>
      <scheme val="minor"/>
    </font>
    <font>
      <sz val="12"/>
      <color theme="1"/>
      <name val="Trebuchet MS"/>
      <family val="2"/>
      <scheme val="minor"/>
    </font>
    <font>
      <b/>
      <sz val="11"/>
      <color theme="1" tint="0.249977111117893"/>
      <name val="Trebuchet MS"/>
      <family val="1"/>
      <scheme val="minor"/>
    </font>
    <font>
      <sz val="12"/>
      <color theme="1"/>
      <name val="Trebuchet MS"/>
      <family val="1"/>
      <scheme val="minor"/>
    </font>
    <font>
      <b/>
      <sz val="12"/>
      <color theme="1" tint="0.24994659260841701"/>
      <name val="Trebuchet MS"/>
      <family val="2"/>
      <scheme val="major"/>
    </font>
    <font>
      <i/>
      <sz val="11"/>
      <color indexed="8"/>
      <name val="Trebuchet MS"/>
      <family val="2"/>
      <scheme val="minor"/>
    </font>
    <font>
      <sz val="11"/>
      <color theme="10"/>
      <name val="Trebuchet MS"/>
      <family val="2"/>
      <u/>
      <scheme val="minor"/>
    </font>
    <font>
      <sz val="11"/>
      <color rgb="FF000000"/>
      <name val="Century Gothic"/>
      <family val="2"/>
    </font>
    <font>
      <b/>
      <sz val="11"/>
      <color rgb="FF000000"/>
      <name val="Century Gothic"/>
      <family val="2"/>
    </font>
    <font>
      <i/>
      <sz val="11"/>
      <color rgb="FF000000"/>
      <name val="Century Gothic"/>
      <family val="2"/>
    </font>
    <font>
      <sz val="28"/>
      <color rgb="FF0070C0"/>
      <name val="Century Gothic"/>
      <family val="2"/>
    </font>
    <font>
      <sz val="11"/>
      <color rgb="FFFFFFFF"/>
      <name val="Century Gothic"/>
      <family val="2"/>
    </font>
    <font>
      <sz val="11"/>
      <color rgb="FF4B4C4C"/>
      <name val="Century Gothic"/>
      <family val="2"/>
    </font>
    <font>
      <sz val="8"/>
      <color rgb="FF000000"/>
      <name val="Century Gothic"/>
      <family val="2"/>
    </font>
    <font>
      <sz val="11"/>
      <color rgb="FFFF0000"/>
      <name val="Century Gothic"/>
      <family val="2"/>
    </font>
  </fonts>
  <fills count="21">
    <fill>
      <patternFill patternType="none"/>
    </fill>
    <fill>
      <patternFill patternType="gray125"/>
    </fill>
    <fill>
      <patternFill patternType="solid">
        <fgColor theme="0"/>
        <bgColor indexed="64"/>
      </patternFill>
    </fill>
    <fill>
      <patternFill patternType="solid">
        <fgColor theme="0"/>
        <bgColor theme="0"/>
      </patternFill>
    </fill>
    <fill>
      <patternFill patternType="solid">
        <fgColor rgb="FFE34601"/>
        <bgColor indexed="64"/>
      </patternFill>
    </fill>
    <fill>
      <patternFill patternType="solid">
        <fgColor theme="4" tint="0.59999389629810485"/>
        <bgColor indexed="65"/>
      </patternFill>
    </fill>
    <fill>
      <patternFill patternType="solid">
        <fgColor theme="0" tint="-0.14996795556505021"/>
        <bgColor indexed="64"/>
      </patternFill>
    </fill>
    <fill>
      <patternFill patternType="solid">
        <fgColor theme="4" tint="0.79998168889431442"/>
        <bgColor indexed="64"/>
      </patternFill>
    </fill>
    <fill>
      <patternFill patternType="solid">
        <fgColor theme="4" tint="0.79998168889431442"/>
        <bgColor indexed="65"/>
      </patternFill>
    </fill>
    <fill>
      <patternFill patternType="solid">
        <fgColor theme="4" tint="-0.499984740745262"/>
        <bgColor indexed="64"/>
      </patternFill>
    </fill>
    <fill>
      <patternFill patternType="solid">
        <fgColor theme="3" tint="0.79998168889431442"/>
        <bgColor indexed="64"/>
      </patternFill>
    </fill>
    <fill>
      <patternFill patternType="solid">
        <fgColor theme="3"/>
        <bgColor indexed="64"/>
      </patternFill>
    </fill>
    <fill>
      <patternFill patternType="solid">
        <fgColor theme="0" tint="-4.9989318521683403E-2"/>
        <bgColor indexed="64"/>
      </patternFill>
    </fill>
    <fill>
      <patternFill patternType="solid">
        <fgColor theme="4" tint="0.79998168889431442"/>
        <bgColor theme="9" tint="0.79998168889431442"/>
      </patternFill>
    </fill>
    <fill>
      <patternFill patternType="solid">
        <fgColor theme="4"/>
      </patternFill>
    </fill>
    <fill>
      <patternFill patternType="solid">
        <fgColor theme="4" tint="0.79998168889431442"/>
        <bgColor theme="4" tint="0.79998168889431442"/>
      </patternFill>
    </fill>
    <fill>
      <patternFill patternType="solid">
        <fgColor theme="4"/>
        <bgColor theme="4"/>
      </patternFill>
    </fill>
    <fill>
      <patternFill patternType="solid">
        <fgColor theme="4" tint="0.39997558519241921"/>
        <bgColor indexed="64"/>
      </patternFill>
    </fill>
    <fill>
      <patternFill patternType="solid">
        <fgColor rgb="FFFFFFFF"/>
        <bgColor indexed="64"/>
      </patternFill>
    </fill>
    <fill>
      <patternFill patternType="solid">
        <fgColor rgb="FFD9D9D9"/>
        <bgColor indexed="64"/>
      </patternFill>
    </fill>
    <fill>
      <patternFill patternType="solid">
        <fgColor rgb="FFE34601"/>
        <bgColor indexed="64"/>
      </patternFill>
    </fill>
  </fills>
  <borders count="35">
    <border>
      <left/>
      <right/>
      <top/>
      <bottom/>
      <diagonal/>
    </border>
    <border>
      <left/>
      <right style="thick">
        <color rgb="FF93A5B2"/>
      </right>
      <top/>
      <bottom/>
      <diagonal/>
    </border>
    <border>
      <left/>
      <right/>
      <top/>
      <bottom style="thin">
        <color rgb="FF93A5B2"/>
      </bottom>
      <diagonal/>
    </border>
    <border>
      <left/>
      <right/>
      <top/>
      <bottom style="thick">
        <color rgb="FF93A5B2"/>
      </bottom>
      <diagonal/>
    </border>
    <border>
      <left/>
      <right style="thick">
        <color rgb="FF93A5B2"/>
      </right>
      <top/>
      <bottom style="thick">
        <color rgb="FF93A5B2"/>
      </bottom>
      <diagonal/>
    </border>
    <border>
      <left/>
      <right/>
      <top/>
      <bottom style="thin">
        <color rgb="FFE34601"/>
      </bottom>
      <diagonal/>
    </border>
    <border>
      <left/>
      <right style="thick">
        <color rgb="FF93A5B2"/>
      </right>
      <top/>
      <bottom style="thin">
        <color rgb="FFE34601"/>
      </bottom>
      <diagonal/>
    </border>
    <border>
      <left/>
      <right/>
      <top/>
      <bottom style="thick">
        <color theme="4"/>
      </bottom>
      <diagonal/>
    </border>
    <border>
      <left/>
      <right/>
      <top style="thin">
        <color theme="4"/>
      </top>
      <bottom style="double">
        <color theme="4"/>
      </bottom>
      <diagonal/>
    </border>
    <border>
      <left/>
      <right/>
      <top style="thick">
        <color theme="4"/>
      </top>
      <bottom/>
      <diagonal/>
    </border>
    <border>
      <left/>
      <right/>
      <top/>
      <bottom style="medium">
        <color theme="4" tint="-0.499984740745262"/>
      </bottom>
      <diagonal/>
    </border>
    <border>
      <left/>
      <right/>
      <top style="thin">
        <color theme="1" tint="0.499984740745262"/>
      </top>
      <bottom style="thin">
        <color theme="1" tint="0.499984740745262"/>
      </bottom>
      <diagonal/>
    </border>
    <border>
      <left/>
      <right/>
      <top/>
      <bottom style="thin">
        <color theme="4"/>
      </bottom>
      <diagonal/>
    </border>
    <border>
      <left/>
      <right/>
      <top/>
      <bottom style="thick">
        <color theme="4" tint="-0.499984740745262"/>
      </bottom>
      <diagonal/>
    </border>
    <border>
      <left/>
      <right/>
      <top style="thin">
        <color theme="4" tint="-0.499984740745262"/>
      </top>
      <bottom style="thin">
        <color theme="4" tint="-0.499984740745262"/>
      </bottom>
      <diagonal/>
    </border>
    <border>
      <left/>
      <right/>
      <top/>
      <bottom style="thick">
        <color theme="4" tint="0.499984740745262"/>
      </bottom>
      <diagonal/>
    </border>
    <border>
      <left style="thin">
        <color theme="4"/>
      </left>
      <right/>
      <top style="thick">
        <color theme="4"/>
      </top>
      <bottom/>
      <diagonal/>
    </border>
    <border>
      <left/>
      <right style="thin">
        <color theme="4"/>
      </right>
      <top style="thick">
        <color theme="4"/>
      </top>
      <bottom/>
      <diagonal/>
    </border>
    <border>
      <left/>
      <right style="thin">
        <color theme="4"/>
      </right>
      <top/>
      <bottom/>
      <diagonal/>
    </border>
    <border>
      <left/>
      <right style="thin">
        <color theme="4"/>
      </right>
      <top/>
      <bottom style="thin">
        <color theme="4"/>
      </bottom>
      <diagonal/>
    </border>
    <border>
      <left/>
      <right/>
      <top/>
      <bottom style="thick">
        <color theme="3" tint="0.39994506668294322"/>
      </bottom>
      <diagonal/>
    </border>
    <border>
      <left/>
      <right/>
      <top/>
      <bottom style="thin">
        <color theme="3"/>
      </bottom>
      <diagonal/>
    </border>
    <border>
      <left/>
      <right/>
      <top style="thin">
        <color theme="4" tint="0.39994506668294322"/>
      </top>
      <bottom style="thin">
        <color theme="4" tint="0.39994506668294322"/>
      </bottom>
      <diagonal/>
    </border>
    <border>
      <left/>
      <right/>
      <top style="thin">
        <color theme="9" tint="0.39997558519241921"/>
      </top>
      <bottom/>
      <diagonal/>
    </border>
    <border>
      <left/>
      <right style="thin">
        <color theme="9" tint="0.39997558519241921"/>
      </right>
      <top style="thin">
        <color theme="9" tint="0.39997558519241921"/>
      </top>
      <bottom/>
      <diagonal/>
    </border>
    <border>
      <left style="thin">
        <color theme="4"/>
      </left>
      <right style="thin">
        <color theme="4"/>
      </right>
      <top/>
      <bottom style="thin">
        <color theme="4"/>
      </bottom>
      <diagonal/>
    </border>
    <border>
      <left style="thin">
        <color theme="4"/>
      </left>
      <right style="thin">
        <color theme="4"/>
      </right>
      <top/>
      <bottom/>
      <diagonal/>
    </border>
    <border>
      <left style="thin">
        <color theme="4" tint="0.39997558519241921"/>
      </left>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
      <left/>
      <right/>
      <top/>
      <bottom style="thin">
        <color theme="4" tint="0.39994506668294322"/>
      </bottom>
      <diagonal/>
    </border>
    <border>
      <left/>
      <right/>
      <top/>
      <bottom style="thin">
        <color theme="4" tint="0.39997558519241921"/>
      </bottom>
      <diagonal/>
    </border>
    <border>
      <left/>
      <right/>
      <top style="thin">
        <color theme="4" tint="0.39997558519241921"/>
      </top>
      <bottom/>
      <diagonal/>
    </border>
    <border>
      <left/>
      <right/>
      <top/>
      <bottom style="thick">
        <color rgb="FF93A5B2"/>
      </bottom>
      <diagonal/>
    </border>
    <border>
      <left/>
      <right/>
      <top style="thick">
        <color rgb="FF93A5B2"/>
      </top>
      <bottom/>
      <diagonal/>
    </border>
  </borders>
  <cellStyleXfs count="33">
    <xf numFmtId="0" fontId="0" fillId="0" borderId="0"/>
    <xf numFmtId="0" fontId="1" fillId="0" borderId="0"/>
    <xf numFmtId="0" fontId="1" fillId="0" borderId="0"/>
    <xf numFmtId="0" fontId="5" fillId="2" borderId="0">
      <alignment vertical="top" wrapText="1"/>
    </xf>
    <xf numFmtId="0" fontId="4" fillId="2" borderId="0">
      <alignment vertical="top" wrapText="1"/>
    </xf>
    <xf numFmtId="0" fontId="5" fillId="2" borderId="0">
      <alignment vertical="top" wrapText="1"/>
    </xf>
    <xf numFmtId="0" fontId="8" fillId="0" borderId="0" applyNumberFormat="0" applyFill="0" applyBorder="0" applyAlignment="0" applyProtection="0"/>
    <xf numFmtId="44" fontId="12" fillId="0" borderId="0" applyFont="0" applyFill="0" applyBorder="0" applyAlignment="0" applyProtection="0"/>
    <xf numFmtId="43" fontId="12" fillId="0" borderId="0" applyFont="0" applyFill="0" applyBorder="0" applyAlignment="0" applyProtection="0"/>
    <xf numFmtId="0" fontId="13" fillId="0" borderId="7" applyNumberFormat="0" applyFill="0" applyAlignment="0" applyProtection="0"/>
    <xf numFmtId="0" fontId="12" fillId="5" borderId="0" applyNumberFormat="0" applyBorder="0" applyAlignment="0" applyProtection="0"/>
    <xf numFmtId="9" fontId="12" fillId="0" borderId="0" applyFont="0" applyFill="0" applyBorder="0" applyAlignment="0" applyProtection="0"/>
    <xf numFmtId="0" fontId="15" fillId="0" borderId="8" applyNumberFormat="0" applyFill="0" applyAlignment="0" applyProtection="0"/>
    <xf numFmtId="0" fontId="17" fillId="0" borderId="10" applyNumberFormat="0" applyFill="0" applyProtection="0">
      <alignment vertical="center"/>
    </xf>
    <xf numFmtId="0" fontId="18" fillId="6" borderId="11" applyNumberFormat="0" applyProtection="0"/>
    <xf numFmtId="0" fontId="21" fillId="0" borderId="13" applyNumberFormat="0" applyFill="0" applyProtection="0">
      <alignment vertical="center"/>
    </xf>
    <xf numFmtId="0" fontId="22" fillId="0" borderId="0"/>
    <xf numFmtId="0" fontId="23" fillId="0" borderId="10" applyNumberFormat="0" applyFill="0" applyProtection="0">
      <alignment vertical="center"/>
    </xf>
    <xf numFmtId="0" fontId="24" fillId="0" borderId="11" applyNumberFormat="0" applyProtection="0">
      <alignment vertical="center"/>
    </xf>
    <xf numFmtId="167" fontId="25" fillId="6" borderId="0" applyFont="0" applyFill="0" applyBorder="0" applyAlignment="0" applyProtection="0"/>
    <xf numFmtId="0" fontId="25" fillId="8" borderId="0" applyNumberFormat="0" applyFont="0" applyAlignment="0">
      <alignment horizontal="center" vertical="center" wrapText="1"/>
    </xf>
    <xf numFmtId="10" fontId="22" fillId="0" borderId="0" applyFont="0" applyFill="0" applyBorder="0" applyAlignment="0" applyProtection="0"/>
    <xf numFmtId="1" fontId="25" fillId="8" borderId="0" applyFont="0" applyFill="0" applyBorder="0" applyAlignment="0"/>
    <xf numFmtId="14" fontId="25" fillId="0" borderId="0" applyFont="0" applyFill="0" applyBorder="0" applyAlignment="0"/>
    <xf numFmtId="0" fontId="19" fillId="0" borderId="14" applyNumberFormat="0" applyFill="0" applyProtection="0">
      <alignment vertical="center"/>
    </xf>
    <xf numFmtId="0" fontId="25" fillId="6" borderId="11" applyNumberFormat="0" applyProtection="0">
      <alignment horizontal="right"/>
    </xf>
    <xf numFmtId="0" fontId="20" fillId="9" borderId="0" applyNumberFormat="0" applyBorder="0" applyProtection="0">
      <alignment vertical="center" wrapText="1"/>
    </xf>
    <xf numFmtId="0" fontId="20" fillId="9" borderId="0" applyBorder="0" applyProtection="0">
      <alignment horizontal="right" vertical="center" wrapText="1" indent="2"/>
    </xf>
    <xf numFmtId="167" fontId="25" fillId="6" borderId="0" applyFont="0" applyFill="0" applyBorder="0" applyProtection="0">
      <alignment horizontal="right" indent="2"/>
    </xf>
    <xf numFmtId="0" fontId="26" fillId="0" borderId="15" applyNumberFormat="0" applyFill="0" applyAlignment="0" applyProtection="0"/>
    <xf numFmtId="0" fontId="27" fillId="14" borderId="0" applyNumberFormat="0" applyBorder="0" applyAlignment="0" applyProtection="0"/>
    <xf numFmtId="0" fontId="12" fillId="8" borderId="0" applyNumberFormat="0" applyBorder="0" applyAlignment="0" applyProtection="0"/>
    <xf numFmtId="0" fontId="35" fillId="0" borderId="0" applyNumberFormat="0" applyFill="0" applyBorder="0" applyAlignment="0" applyProtection="0"/>
  </cellStyleXfs>
  <cellXfs count="165">
    <xf numFmtId="0" fontId="0" fillId="0" borderId="0" xfId="0"/>
    <xf numFmtId="0" fontId="0" fillId="0" borderId="0" xfId="0" applyAlignment="1">
      <alignment horizontal="center"/>
    </xf>
    <xf numFmtId="0" fontId="3" fillId="2" borderId="0" xfId="2" applyFont="1" applyFill="1" applyBorder="1" applyAlignment="1">
      <alignment horizontal="left"/>
    </xf>
    <xf numFmtId="0" fontId="1" fillId="0" borderId="0" xfId="2" applyFill="1"/>
    <xf numFmtId="0" fontId="1" fillId="0" borderId="0" xfId="2" applyFill="1" applyAlignment="1">
      <alignment wrapText="1"/>
    </xf>
    <xf numFmtId="0" fontId="3" fillId="2" borderId="0" xfId="2" applyFont="1" applyFill="1" applyBorder="1" applyAlignment="1">
      <alignment horizontal="right"/>
    </xf>
    <xf numFmtId="0" fontId="3" fillId="2" borderId="1" xfId="2" applyFont="1" applyFill="1" applyBorder="1" applyAlignment="1">
      <alignment horizontal="left"/>
    </xf>
    <xf numFmtId="0" fontId="6" fillId="2" borderId="1" xfId="2" applyFont="1" applyFill="1" applyBorder="1" applyAlignment="1">
      <alignment horizontal="left" wrapText="1"/>
    </xf>
    <xf numFmtId="0" fontId="7" fillId="3" borderId="2" xfId="2" applyFont="1" applyFill="1" applyBorder="1" applyAlignment="1">
      <alignment horizontal="left"/>
    </xf>
    <xf numFmtId="0" fontId="9" fillId="4" borderId="5" xfId="2" applyFont="1" applyFill="1" applyBorder="1" applyAlignment="1">
      <alignment vertical="center"/>
    </xf>
    <xf numFmtId="0" fontId="3" fillId="4" borderId="6" xfId="2" applyFont="1" applyFill="1" applyBorder="1" applyAlignment="1">
      <alignment horizontal="left"/>
    </xf>
    <xf numFmtId="0" fontId="3" fillId="0" borderId="0" xfId="2" applyFont="1" applyFill="1" applyBorder="1" applyAlignment="1">
      <alignment vertical="center"/>
    </xf>
    <xf numFmtId="0" fontId="4" fillId="2" borderId="0" xfId="4" applyBorder="1" applyAlignment="1">
      <alignment horizontal="left" vertical="top" wrapText="1"/>
    </xf>
    <xf numFmtId="0" fontId="11" fillId="2" borderId="0" xfId="5" applyFont="1" applyBorder="1" applyAlignment="1">
      <alignment horizontal="left" vertical="top" wrapText="1"/>
    </xf>
    <xf numFmtId="164" fontId="0" fillId="0" borderId="0" xfId="7" applyNumberFormat="1" applyFont="1"/>
    <xf numFmtId="0" fontId="0" fillId="5" borderId="0" xfId="10" applyFont="1" applyAlignment="1">
      <alignment horizontal="center"/>
    </xf>
    <xf numFmtId="0" fontId="16" fillId="0" borderId="0" xfId="0" applyFont="1"/>
    <xf numFmtId="166" fontId="0" fillId="0" borderId="0" xfId="0" applyNumberFormat="1"/>
    <xf numFmtId="10" fontId="0" fillId="0" borderId="0" xfId="0" applyNumberFormat="1"/>
    <xf numFmtId="10" fontId="0" fillId="0" borderId="0" xfId="11" applyNumberFormat="1" applyFont="1"/>
    <xf numFmtId="0" fontId="15" fillId="0" borderId="0" xfId="0" applyFont="1"/>
    <xf numFmtId="0" fontId="13" fillId="0" borderId="7" xfId="9"/>
    <xf numFmtId="14" fontId="0" fillId="0" borderId="0" xfId="0" applyNumberFormat="1"/>
    <xf numFmtId="0" fontId="0" fillId="5" borderId="0" xfId="10" applyFont="1"/>
    <xf numFmtId="0" fontId="15" fillId="0" borderId="12" xfId="0" applyFont="1" applyBorder="1"/>
    <xf numFmtId="44" fontId="0" fillId="0" borderId="0" xfId="7" applyFont="1" applyBorder="1"/>
    <xf numFmtId="44" fontId="0" fillId="0" borderId="0" xfId="7" applyFont="1"/>
    <xf numFmtId="0" fontId="15" fillId="0" borderId="0" xfId="12" applyBorder="1"/>
    <xf numFmtId="164" fontId="15" fillId="0" borderId="0" xfId="7" applyNumberFormat="1" applyFont="1" applyBorder="1"/>
    <xf numFmtId="0" fontId="15" fillId="0" borderId="12" xfId="12" applyFill="1" applyBorder="1"/>
    <xf numFmtId="0" fontId="0" fillId="0" borderId="12" xfId="0" applyBorder="1" applyAlignment="1">
      <alignment horizontal="right"/>
    </xf>
    <xf numFmtId="44" fontId="0" fillId="0" borderId="12" xfId="7" applyNumberFormat="1" applyFont="1" applyBorder="1"/>
    <xf numFmtId="44" fontId="0" fillId="0" borderId="18" xfId="7" applyFont="1" applyBorder="1"/>
    <xf numFmtId="44" fontId="0" fillId="0" borderId="12" xfId="7" applyFont="1" applyBorder="1"/>
    <xf numFmtId="44" fontId="0" fillId="0" borderId="19" xfId="7" applyFont="1" applyBorder="1"/>
    <xf numFmtId="0" fontId="0" fillId="12" borderId="0" xfId="0" applyFill="1"/>
    <xf numFmtId="165" fontId="0" fillId="12" borderId="0" xfId="8" applyNumberFormat="1" applyFont="1" applyFill="1"/>
    <xf numFmtId="0" fontId="0" fillId="10" borderId="0" xfId="0" applyFill="1"/>
    <xf numFmtId="165" fontId="0" fillId="10" borderId="0" xfId="8" applyNumberFormat="1" applyFont="1" applyFill="1"/>
    <xf numFmtId="0" fontId="0" fillId="12" borderId="21" xfId="0" applyFill="1" applyBorder="1"/>
    <xf numFmtId="165" fontId="0" fillId="0" borderId="0" xfId="0" applyNumberFormat="1"/>
    <xf numFmtId="43" fontId="0" fillId="0" borderId="0" xfId="0" applyNumberFormat="1"/>
    <xf numFmtId="0" fontId="0" fillId="0" borderId="0" xfId="0" applyAlignment="1">
      <alignment vertical="center"/>
    </xf>
    <xf numFmtId="3" fontId="0" fillId="10" borderId="0" xfId="0" applyNumberFormat="1" applyFill="1"/>
    <xf numFmtId="0" fontId="0" fillId="0" borderId="0" xfId="0" applyAlignment="1">
      <alignment horizontal="center" vertical="center"/>
    </xf>
    <xf numFmtId="0" fontId="0" fillId="0" borderId="0" xfId="0" applyAlignment="1">
      <alignment horizontal="center" vertical="center" wrapText="1"/>
    </xf>
    <xf numFmtId="0" fontId="0" fillId="0" borderId="0" xfId="0" applyAlignment="1">
      <alignment wrapText="1"/>
    </xf>
    <xf numFmtId="0" fontId="29" fillId="0" borderId="0" xfId="0" applyFont="1" applyFill="1" applyBorder="1" applyAlignment="1"/>
    <xf numFmtId="0" fontId="30" fillId="0" borderId="0" xfId="0" applyNumberFormat="1" applyFont="1" applyAlignment="1">
      <alignment horizontal="center"/>
    </xf>
    <xf numFmtId="49" fontId="0" fillId="0" borderId="0" xfId="0" applyNumberFormat="1"/>
    <xf numFmtId="1" fontId="0" fillId="0" borderId="0" xfId="0" applyNumberFormat="1" applyAlignment="1">
      <alignment horizontal="left"/>
    </xf>
    <xf numFmtId="42" fontId="0" fillId="0" borderId="0" xfId="0" applyNumberFormat="1" applyAlignment="1">
      <alignment horizontal="center"/>
    </xf>
    <xf numFmtId="0" fontId="29" fillId="0" borderId="0" xfId="0" applyFont="1" applyFill="1" applyBorder="1" applyAlignment="1">
      <alignment horizontal="right"/>
    </xf>
    <xf numFmtId="0" fontId="32" fillId="0" borderId="0" xfId="0" applyNumberFormat="1" applyFont="1" applyAlignment="1">
      <alignment horizontal="center"/>
    </xf>
    <xf numFmtId="0" fontId="29" fillId="0" borderId="0" xfId="0" applyFont="1" applyFill="1" applyBorder="1" applyAlignment="1">
      <alignment horizontal="center"/>
    </xf>
    <xf numFmtId="0" fontId="0" fillId="0" borderId="0" xfId="0" applyNumberFormat="1" applyAlignment="1">
      <alignment horizontal="center"/>
    </xf>
    <xf numFmtId="1" fontId="0" fillId="0" borderId="0" xfId="0" applyNumberFormat="1"/>
    <xf numFmtId="1" fontId="31" fillId="13" borderId="22" xfId="0" applyNumberFormat="1" applyFont="1" applyFill="1" applyBorder="1" applyAlignment="1">
      <alignment horizontal="right"/>
    </xf>
    <xf numFmtId="1" fontId="0" fillId="13" borderId="22" xfId="0" applyNumberFormat="1" applyFont="1" applyFill="1" applyBorder="1" applyAlignment="1">
      <alignment horizontal="center"/>
    </xf>
    <xf numFmtId="0" fontId="0" fillId="5" borderId="0" xfId="10" applyFont="1" applyBorder="1" applyAlignment="1">
      <alignment horizontal="center"/>
    </xf>
    <xf numFmtId="14" fontId="0" fillId="0" borderId="18" xfId="0" applyNumberFormat="1" applyBorder="1"/>
    <xf numFmtId="0" fontId="0" fillId="0" borderId="18" xfId="0" applyBorder="1"/>
    <xf numFmtId="164" fontId="0" fillId="0" borderId="18" xfId="7" applyNumberFormat="1" applyFont="1" applyBorder="1"/>
    <xf numFmtId="164" fontId="0" fillId="0" borderId="19" xfId="0" applyNumberFormat="1" applyBorder="1"/>
    <xf numFmtId="0" fontId="15" fillId="7" borderId="26" xfId="0" applyFont="1" applyFill="1" applyBorder="1" applyAlignment="1">
      <alignment horizontal="center"/>
    </xf>
    <xf numFmtId="10" fontId="0" fillId="0" borderId="26" xfId="11" applyNumberFormat="1" applyFont="1" applyBorder="1" applyAlignment="1">
      <alignment horizontal="center"/>
    </xf>
    <xf numFmtId="10" fontId="0" fillId="0" borderId="25" xfId="11" applyNumberFormat="1" applyFont="1" applyBorder="1" applyAlignment="1">
      <alignment horizontal="center"/>
    </xf>
    <xf numFmtId="164" fontId="15" fillId="0" borderId="25" xfId="0" applyNumberFormat="1" applyFont="1" applyFill="1" applyBorder="1" applyAlignment="1">
      <alignment horizontal="center"/>
    </xf>
    <xf numFmtId="0" fontId="15" fillId="0" borderId="12" xfId="0" applyFont="1" applyBorder="1" applyAlignment="1">
      <alignment horizontal="center"/>
    </xf>
    <xf numFmtId="0" fontId="15" fillId="0" borderId="12" xfId="0" applyFont="1" applyFill="1" applyBorder="1" applyAlignment="1">
      <alignment horizontal="center"/>
    </xf>
    <xf numFmtId="0" fontId="15" fillId="0" borderId="19" xfId="0" applyFont="1" applyBorder="1" applyAlignment="1">
      <alignment horizontal="center"/>
    </xf>
    <xf numFmtId="0" fontId="0" fillId="0" borderId="0" xfId="0" applyAlignment="1">
      <alignment horizontal="right"/>
    </xf>
    <xf numFmtId="44" fontId="0" fillId="12" borderId="21" xfId="7" applyFont="1" applyFill="1" applyBorder="1"/>
    <xf numFmtId="43" fontId="0" fillId="12" borderId="0" xfId="8" applyNumberFormat="1" applyFont="1" applyFill="1"/>
    <xf numFmtId="43" fontId="0" fillId="10" borderId="0" xfId="8" applyNumberFormat="1" applyFont="1" applyFill="1"/>
    <xf numFmtId="0" fontId="27" fillId="14" borderId="0" xfId="30"/>
    <xf numFmtId="0" fontId="27" fillId="14" borderId="0" xfId="30" applyAlignment="1">
      <alignment horizontal="center"/>
    </xf>
    <xf numFmtId="42" fontId="0" fillId="0" borderId="0" xfId="7" applyNumberFormat="1" applyFont="1" applyAlignment="1">
      <alignment horizontal="center"/>
    </xf>
    <xf numFmtId="0" fontId="27" fillId="14" borderId="27" xfId="30" applyBorder="1" applyAlignment="1">
      <alignment horizontal="center" vertical="center"/>
    </xf>
    <xf numFmtId="0" fontId="27" fillId="14" borderId="28" xfId="30" applyBorder="1" applyAlignment="1">
      <alignment horizontal="center" vertical="center"/>
    </xf>
    <xf numFmtId="0" fontId="27" fillId="14" borderId="28" xfId="30" applyBorder="1" applyAlignment="1">
      <alignment horizontal="center" vertical="center" wrapText="1"/>
    </xf>
    <xf numFmtId="0" fontId="27" fillId="14" borderId="29" xfId="30" applyBorder="1" applyAlignment="1">
      <alignment horizontal="center" vertical="center" wrapText="1"/>
    </xf>
    <xf numFmtId="168" fontId="0" fillId="0" borderId="0" xfId="8" applyNumberFormat="1" applyFont="1" applyAlignment="1">
      <alignment horizontal="right"/>
    </xf>
    <xf numFmtId="1" fontId="20" fillId="14" borderId="0" xfId="30" applyNumberFormat="1" applyFont="1" applyBorder="1" applyAlignment="1">
      <alignment horizontal="center"/>
    </xf>
    <xf numFmtId="0" fontId="20" fillId="14" borderId="0" xfId="30" applyFont="1" applyAlignment="1">
      <alignment horizontal="center"/>
    </xf>
    <xf numFmtId="164" fontId="12" fillId="8" borderId="30" xfId="7" applyNumberFormat="1" applyFill="1" applyBorder="1"/>
    <xf numFmtId="169" fontId="0" fillId="0" borderId="0" xfId="0" applyNumberFormat="1" applyAlignment="1">
      <alignment horizontal="center"/>
    </xf>
    <xf numFmtId="0" fontId="30" fillId="0" borderId="0" xfId="0" applyNumberFormat="1" applyFont="1" applyFill="1" applyBorder="1" applyAlignment="1">
      <alignment horizontal="center"/>
    </xf>
    <xf numFmtId="49" fontId="0" fillId="0" borderId="0" xfId="0" applyNumberFormat="1" applyFill="1" applyBorder="1"/>
    <xf numFmtId="1" fontId="0" fillId="0" borderId="0" xfId="0" applyNumberFormat="1" applyFill="1" applyBorder="1" applyAlignment="1">
      <alignment horizontal="left"/>
    </xf>
    <xf numFmtId="14" fontId="0" fillId="0" borderId="0" xfId="0" applyNumberFormat="1" applyFill="1" applyBorder="1" applyAlignment="1">
      <alignment horizontal="center"/>
    </xf>
    <xf numFmtId="42" fontId="0" fillId="0" borderId="0" xfId="0" applyNumberFormat="1" applyFill="1" applyBorder="1" applyAlignment="1">
      <alignment horizontal="center"/>
    </xf>
    <xf numFmtId="0" fontId="32" fillId="0" borderId="0" xfId="0" applyNumberFormat="1" applyFont="1" applyFill="1" applyBorder="1" applyAlignment="1">
      <alignment horizontal="center"/>
    </xf>
    <xf numFmtId="0" fontId="0" fillId="0" borderId="0" xfId="0" applyNumberFormat="1" applyFill="1" applyBorder="1" applyAlignment="1">
      <alignment horizontal="center"/>
    </xf>
    <xf numFmtId="164" fontId="0" fillId="0" borderId="0" xfId="7" applyNumberFormat="1" applyFont="1" applyFill="1" applyBorder="1" applyAlignment="1">
      <alignment horizontal="center"/>
    </xf>
    <xf numFmtId="0" fontId="12" fillId="8" borderId="30" xfId="31" applyBorder="1" applyAlignment="1">
      <alignment horizontal="center"/>
    </xf>
    <xf numFmtId="169" fontId="0" fillId="15" borderId="28" xfId="0" applyNumberFormat="1" applyFont="1" applyFill="1" applyBorder="1" applyAlignment="1">
      <alignment horizontal="center"/>
    </xf>
    <xf numFmtId="43" fontId="0" fillId="10" borderId="0" xfId="0" applyNumberFormat="1" applyFill="1"/>
    <xf numFmtId="44" fontId="0" fillId="0" borderId="0" xfId="0" applyNumberFormat="1"/>
    <xf numFmtId="0" fontId="0" fillId="12" borderId="0" xfId="0" applyFill="1" applyBorder="1"/>
    <xf numFmtId="44" fontId="0" fillId="12" borderId="0" xfId="7" applyFont="1" applyFill="1" applyBorder="1"/>
    <xf numFmtId="49" fontId="0" fillId="15" borderId="28" xfId="0" applyNumberFormat="1" applyFont="1" applyFill="1" applyBorder="1"/>
    <xf numFmtId="1" fontId="0" fillId="15" borderId="28" xfId="0" applyNumberFormat="1" applyFont="1" applyFill="1" applyBorder="1" applyAlignment="1">
      <alignment horizontal="left"/>
    </xf>
    <xf numFmtId="168" fontId="0" fillId="15" borderId="28" xfId="8" applyNumberFormat="1" applyFont="1" applyFill="1" applyBorder="1" applyAlignment="1">
      <alignment horizontal="right"/>
    </xf>
    <xf numFmtId="49" fontId="0" fillId="0" borderId="28" xfId="0" applyNumberFormat="1" applyFont="1" applyBorder="1"/>
    <xf numFmtId="1" fontId="0" fillId="0" borderId="28" xfId="0" applyNumberFormat="1" applyFont="1" applyBorder="1" applyAlignment="1">
      <alignment horizontal="left"/>
    </xf>
    <xf numFmtId="169" fontId="0" fillId="0" borderId="28" xfId="0" applyNumberFormat="1" applyFont="1" applyBorder="1" applyAlignment="1">
      <alignment horizontal="center"/>
    </xf>
    <xf numFmtId="168" fontId="0" fillId="0" borderId="28" xfId="8" applyNumberFormat="1" applyFont="1" applyBorder="1" applyAlignment="1">
      <alignment horizontal="right"/>
    </xf>
    <xf numFmtId="0" fontId="30" fillId="15" borderId="28" xfId="0" applyNumberFormat="1" applyFont="1" applyFill="1" applyBorder="1" applyAlignment="1">
      <alignment horizontal="center"/>
    </xf>
    <xf numFmtId="0" fontId="30" fillId="0" borderId="28" xfId="0" applyNumberFormat="1" applyFont="1" applyBorder="1" applyAlignment="1">
      <alignment horizontal="center"/>
    </xf>
    <xf numFmtId="42" fontId="0" fillId="15" borderId="28" xfId="0" applyNumberFormat="1" applyFont="1" applyFill="1" applyBorder="1" applyAlignment="1">
      <alignment horizontal="center"/>
    </xf>
    <xf numFmtId="42" fontId="0" fillId="0" borderId="28" xfId="0" applyNumberFormat="1" applyFont="1" applyBorder="1" applyAlignment="1">
      <alignment horizontal="center"/>
    </xf>
    <xf numFmtId="42" fontId="0" fillId="0" borderId="28" xfId="7" applyNumberFormat="1" applyFont="1" applyBorder="1" applyAlignment="1">
      <alignment horizontal="center"/>
    </xf>
    <xf numFmtId="42" fontId="0" fillId="15" borderId="28" xfId="7" applyNumberFormat="1" applyFont="1" applyFill="1" applyBorder="1" applyAlignment="1">
      <alignment horizontal="center"/>
    </xf>
    <xf numFmtId="0" fontId="20" fillId="16" borderId="31" xfId="0" applyFont="1" applyFill="1" applyBorder="1" applyAlignment="1">
      <alignment horizontal="center" vertical="center"/>
    </xf>
    <xf numFmtId="0" fontId="20" fillId="16" borderId="31" xfId="0" applyFont="1" applyFill="1" applyBorder="1" applyAlignment="1">
      <alignment horizontal="center" vertical="center" wrapText="1"/>
    </xf>
    <xf numFmtId="0" fontId="30" fillId="0" borderId="32" xfId="0" applyNumberFormat="1" applyFont="1" applyBorder="1" applyAlignment="1">
      <alignment horizontal="center"/>
    </xf>
    <xf numFmtId="49" fontId="0" fillId="0" borderId="32" xfId="0" applyNumberFormat="1" applyFont="1" applyBorder="1"/>
    <xf numFmtId="1" fontId="0" fillId="0" borderId="32" xfId="0" applyNumberFormat="1" applyFont="1" applyBorder="1" applyAlignment="1">
      <alignment horizontal="left"/>
    </xf>
    <xf numFmtId="169" fontId="0" fillId="0" borderId="32" xfId="0" applyNumberFormat="1" applyFont="1" applyBorder="1" applyAlignment="1">
      <alignment horizontal="center"/>
    </xf>
    <xf numFmtId="168" fontId="0" fillId="0" borderId="32" xfId="8" applyNumberFormat="1" applyFont="1" applyBorder="1" applyAlignment="1">
      <alignment horizontal="right"/>
    </xf>
    <xf numFmtId="42" fontId="0" fillId="0" borderId="32" xfId="7" applyNumberFormat="1" applyFont="1" applyBorder="1" applyAlignment="1">
      <alignment horizontal="center"/>
    </xf>
    <xf numFmtId="0" fontId="0" fillId="0" borderId="0" xfId="0" applyAlignment="1">
      <alignment vertical="center" wrapText="1"/>
    </xf>
    <xf numFmtId="16" fontId="29" fillId="0" borderId="0" xfId="0" applyNumberFormat="1" applyFont="1" applyFill="1" applyBorder="1" applyAlignment="1">
      <alignment horizontal="right"/>
    </xf>
    <xf numFmtId="0" fontId="2" fillId="2" borderId="0" xfId="2" applyFont="1" applyFill="1" applyBorder="1" applyAlignment="1">
      <alignment horizontal="center" vertical="center" wrapText="1"/>
    </xf>
    <xf numFmtId="0" fontId="2" fillId="2" borderId="1" xfId="2" applyFont="1" applyFill="1" applyBorder="1" applyAlignment="1">
      <alignment horizontal="center" vertical="center" wrapText="1"/>
    </xf>
    <xf numFmtId="0" fontId="2" fillId="2" borderId="3" xfId="2" applyFont="1" applyFill="1" applyBorder="1" applyAlignment="1">
      <alignment horizontal="center" vertical="center" wrapText="1"/>
    </xf>
    <xf numFmtId="0" fontId="2" fillId="2" borderId="4" xfId="2" applyFont="1" applyFill="1" applyBorder="1" applyAlignment="1">
      <alignment horizontal="center" vertical="center" wrapText="1"/>
    </xf>
    <xf numFmtId="0" fontId="16" fillId="0" borderId="0" xfId="0" applyFont="1"/>
    <xf numFmtId="0" fontId="8" fillId="10" borderId="0" xfId="6" applyFont="1" applyFill="1" applyAlignment="1">
      <alignment horizontal="center"/>
    </xf>
    <xf numFmtId="0" fontId="28" fillId="10" borderId="20" xfId="29" applyFont="1" applyFill="1" applyBorder="1" applyAlignment="1">
      <alignment horizontal="center"/>
    </xf>
    <xf numFmtId="0" fontId="27" fillId="11" borderId="0" xfId="0" applyFont="1" applyFill="1" applyAlignment="1">
      <alignment horizontal="center" vertical="center"/>
    </xf>
    <xf numFmtId="165" fontId="16" fillId="12" borderId="0" xfId="8" applyNumberFormat="1" applyFont="1" applyFill="1"/>
    <xf numFmtId="0" fontId="34" fillId="0" borderId="0" xfId="0" applyFont="1"/>
    <xf numFmtId="0" fontId="20" fillId="14" borderId="23" xfId="30" applyFont="1" applyBorder="1" applyAlignment="1">
      <alignment horizontal="center" vertical="center" wrapText="1"/>
    </xf>
    <xf numFmtId="0" fontId="20" fillId="14" borderId="24" xfId="30" applyFont="1" applyBorder="1" applyAlignment="1">
      <alignment horizontal="center" vertical="center" wrapText="1"/>
    </xf>
    <xf numFmtId="0" fontId="33" fillId="0" borderId="10" xfId="17" applyFont="1" applyAlignment="1">
      <alignment horizontal="center" vertical="center"/>
    </xf>
    <xf numFmtId="0" fontId="0" fillId="5" borderId="16" xfId="10" applyFont="1" applyBorder="1" applyAlignment="1">
      <alignment horizontal="center"/>
    </xf>
    <xf numFmtId="0" fontId="0" fillId="5" borderId="9" xfId="10" applyFont="1" applyBorder="1" applyAlignment="1">
      <alignment horizontal="center"/>
    </xf>
    <xf numFmtId="0" fontId="0" fillId="5" borderId="17" xfId="10" applyFont="1" applyBorder="1" applyAlignment="1">
      <alignment horizontal="center"/>
    </xf>
    <xf numFmtId="0" fontId="15" fillId="7" borderId="0" xfId="0" applyFont="1" applyFill="1" applyBorder="1" applyAlignment="1">
      <alignment horizontal="center"/>
    </xf>
    <xf numFmtId="0" fontId="15" fillId="7" borderId="18" xfId="0" applyFont="1" applyFill="1" applyBorder="1" applyAlignment="1">
      <alignment horizontal="center"/>
    </xf>
    <xf numFmtId="0" fontId="8" fillId="0" borderId="0" xfId="6"/>
    <xf numFmtId="0" fontId="14" fillId="0" borderId="7" xfId="9" applyFont="1"/>
    <xf numFmtId="0" fontId="12" fillId="5" borderId="9" xfId="10" applyBorder="1" applyAlignment="1">
      <alignment horizontal="center"/>
    </xf>
    <xf numFmtId="8" fontId="0" fillId="0" borderId="0" xfId="7" applyNumberFormat="1" applyFont="1"/>
    <xf numFmtId="8" fontId="0" fillId="0" borderId="12" xfId="0" applyNumberFormat="1" applyBorder="1"/>
    <xf numFmtId="0" fontId="35" fillId="0" borderId="0" xfId="32"/>
    <xf numFmtId="0" fontId="0" fillId="17" borderId="0" xfId="0" applyFill="1" applyAlignment="1">
      <alignment horizontal="center"/>
    </xf>
    <xf numFmtId="0" fontId="0" fillId="17" borderId="0" xfId="0" applyFill="1"/>
    <xf fontId="36" fillId="18" borderId="0" xfId="0" applyFont="1" applyFill="1" applyAlignment="1">
      <alignment vertical="top" horizontal="left"/>
    </xf>
    <xf fontId="36" fillId="19" borderId="0" xfId="0" applyFont="1" applyFill="1" applyAlignment="1">
      <alignment vertical="top" horizontal="left"/>
    </xf>
    <xf fontId="36" fillId="20" borderId="0" xfId="0" applyFont="1" applyFill="1" applyAlignment="1">
      <alignment vertical="top" horizontal="left"/>
    </xf>
    <xf fontId="39" fillId="18" borderId="0" xfId="0" applyFont="1" applyFill="1" applyAlignment="1">
      <alignment vertical="top" horizontal="left"/>
    </xf>
    <xf fontId="40" fillId="20" borderId="0" xfId="0" applyFont="1" applyFill="1" applyAlignment="1">
      <alignment vertical="bottom" horizontal="left"/>
    </xf>
    <xf fontId="41" fillId="18" borderId="0" xfId="0" applyFont="1" applyFill="1" applyAlignment="1">
      <alignment vertical="top" horizontal="left"/>
    </xf>
    <xf fontId="42" fillId="18" borderId="0" xfId="0" applyFont="1" applyFill="1" applyAlignment="1">
      <alignment vertical="bottom" horizontal="left"/>
    </xf>
    <xf fontId="36" fillId="18" borderId="33" xfId="0" applyFont="1" applyFill="1" applyBorder="1" applyAlignment="1">
      <alignment vertical="top" horizontal="left"/>
    </xf>
    <xf fontId="36" fillId="18" borderId="34" xfId="0" applyFont="1" applyFill="1" applyBorder="1" applyAlignment="1">
      <alignment vertical="top" horizontal="left"/>
    </xf>
    <xf fontId="37" fillId="18" borderId="0" xfId="0" applyFont="1" applyFill="1" applyAlignment="1">
      <alignment vertical="top" horizontal="right"/>
    </xf>
    <xf fontId="36" fillId="18" borderId="0" xfId="0" applyFont="1" applyFill="1" applyAlignment="1">
      <alignment vertical="top" horizontal="left" readingOrder="1" wrapText="1"/>
    </xf>
    <xf fontId="36" fillId="18" borderId="0" xfId="0" applyFont="1" applyFill="1" applyAlignment="1">
      <alignment vertical="top" horizontal="left" readingOrder="1" wrapText="1"/>
    </xf>
    <xf fontId="43" fillId="18" borderId="0" xfId="0" applyFont="1" applyFill="1" applyAlignment="1">
      <alignment vertical="top" horizontal="left" readingOrder="1" wrapText="1"/>
    </xf>
    <xf fontId="38" fillId="18" borderId="0" xfId="0" applyFont="1" applyFill="1" applyAlignment="1">
      <alignment vertical="top" horizontal="right"/>
    </xf>
    <xf fontId="38" fillId="18" borderId="0" xfId="0" applyFont="1" applyFill="1" applyAlignment="1">
      <alignment vertical="top" horizontal="left" readingOrder="1" wrapText="1"/>
    </xf>
  </cellXfs>
  <cellStyles count="33">
    <cellStyle name="20% - Accent1" xfId="31" builtinId="30"/>
    <cellStyle name="40% - Accent1" xfId="10" builtinId="31"/>
    <cellStyle name="Accent1" xfId="30" builtinId="29"/>
    <cellStyle name="Amount" xfId="19" xr:uid="{00000000-0005-0000-0000-000003000000}"/>
    <cellStyle name="Comma" xfId="8" builtinId="3"/>
    <cellStyle name="Currency" xfId="7" builtinId="4"/>
    <cellStyle name="Date" xfId="23" xr:uid="{00000000-0005-0000-0000-000006000000}"/>
    <cellStyle name="Explanatory Text 2" xfId="18" xr:uid="{00000000-0005-0000-0000-000007000000}"/>
    <cellStyle name="Heading 1" xfId="9" builtinId="16"/>
    <cellStyle name="Heading 1 2" xfId="15" xr:uid="{00000000-0005-0000-0000-000009000000}"/>
    <cellStyle name="Heading 2" xfId="29" builtinId="17"/>
    <cellStyle name="Heading 2 2" xfId="13" xr:uid="{00000000-0005-0000-0000-00000B000000}"/>
    <cellStyle name="Heading 2 3" xfId="17" xr:uid="{00000000-0005-0000-0000-00000C000000}"/>
    <cellStyle name="Heading 3 2" xfId="24" xr:uid="{00000000-0005-0000-0000-00000D000000}"/>
    <cellStyle name="Heading 4 2" xfId="26" xr:uid="{00000000-0005-0000-0000-00000E000000}"/>
    <cellStyle name="Heading 4 Right aligned" xfId="27" xr:uid="{00000000-0005-0000-0000-00000F000000}"/>
    <cellStyle name="Hyperlink" xfId="32" builtinId="8"/>
    <cellStyle name="Input 2" xfId="14" xr:uid="{00000000-0005-0000-0000-000010000000}"/>
    <cellStyle name="Input 3" xfId="25" xr:uid="{00000000-0005-0000-0000-000011000000}"/>
    <cellStyle name="Loan Summary" xfId="20" xr:uid="{00000000-0005-0000-0000-000012000000}"/>
    <cellStyle name="Normal" xfId="0" builtinId="0"/>
    <cellStyle name="Normal 2" xfId="1" xr:uid="{00000000-0005-0000-0000-000014000000}"/>
    <cellStyle name="Normal 2 2" xfId="2" xr:uid="{00000000-0005-0000-0000-000015000000}"/>
    <cellStyle name="Normal 3" xfId="16" xr:uid="{00000000-0005-0000-0000-000016000000}"/>
    <cellStyle name="Number" xfId="22" xr:uid="{00000000-0005-0000-0000-000017000000}"/>
    <cellStyle name="Percent" xfId="11" builtinId="5"/>
    <cellStyle name="Percent 2" xfId="21" xr:uid="{00000000-0005-0000-0000-000019000000}"/>
    <cellStyle name="Project Header" xfId="3" xr:uid="{00000000-0005-0000-0000-00001A000000}"/>
    <cellStyle name="Student Name" xfId="4" xr:uid="{00000000-0005-0000-0000-00001B000000}"/>
    <cellStyle name="Submission" xfId="5" xr:uid="{00000000-0005-0000-0000-00001C000000}"/>
    <cellStyle name="Table Amount" xfId="28" xr:uid="{00000000-0005-0000-0000-00001D000000}"/>
    <cellStyle name="Title" xfId="6" builtinId="15"/>
    <cellStyle name="Total" xfId="12" builtinId="25"/>
  </cellStyles>
  <dxfs count="40">
    <dxf>
      <numFmt numFmtId="32" formatCode="_(&quot;$&quot;* #,##0_);_(&quot;$&quot;* \(#,##0\);_(&quot;$&quot;* &quot;-&quot;_);_(@_)"/>
      <fill>
        <patternFill patternType="none">
          <fgColor indexed="64"/>
          <bgColor auto="1"/>
        </patternFill>
      </fill>
      <alignment horizontal="center" vertical="bottom" textRotation="0" wrapText="0" indent="0" justifyLastLine="0" shrinkToFit="0" readingOrder="0"/>
    </dxf>
    <dxf>
      <numFmt numFmtId="170" formatCode="m/d/yyyy"/>
      <fill>
        <patternFill patternType="none">
          <fgColor indexed="64"/>
          <bgColor auto="1"/>
        </patternFill>
      </fill>
      <alignment horizontal="center" vertical="bottom" textRotation="0" wrapText="0" indent="0" justifyLastLine="0" shrinkToFit="0" readingOrder="0"/>
    </dxf>
    <dxf>
      <numFmt numFmtId="1" formatCode="0"/>
      <fill>
        <patternFill patternType="none">
          <fgColor indexed="64"/>
          <bgColor auto="1"/>
        </patternFill>
      </fill>
      <alignment horizontal="left" vertical="bottom" textRotation="0" wrapText="0" indent="0" justifyLastLine="0" shrinkToFit="0" readingOrder="0"/>
    </dxf>
    <dxf>
      <numFmt numFmtId="30" formatCode="@"/>
      <fill>
        <patternFill patternType="none">
          <fgColor indexed="64"/>
          <bgColor auto="1"/>
        </patternFill>
      </fill>
    </dxf>
    <dxf>
      <font>
        <b val="0"/>
        <i val="0"/>
        <strike val="0"/>
        <condense val="0"/>
        <extend val="0"/>
        <outline val="0"/>
        <shadow val="0"/>
        <u val="none"/>
        <vertAlign val="baseline"/>
        <sz val="12"/>
        <color theme="1"/>
        <name val="Trebuchet MS"/>
        <scheme val="minor"/>
      </font>
      <numFmt numFmtId="0" formatCode="General"/>
      <fill>
        <patternFill patternType="none">
          <fgColor indexed="64"/>
          <bgColor auto="1"/>
        </patternFill>
      </fill>
      <alignment horizontal="center" vertical="bottom" textRotation="0" wrapText="0" indent="0" justifyLastLine="0" shrinkToFit="0" readingOrder="0"/>
    </dxf>
    <dxf>
      <fill>
        <patternFill patternType="none">
          <fgColor indexed="64"/>
          <bgColor auto="1"/>
        </patternFill>
      </fill>
    </dxf>
    <dxf>
      <alignment vertical="center" textRotation="0" indent="0" justifyLastLine="0" shrinkToFit="0" readingOrder="0"/>
    </dxf>
    <dxf>
      <font>
        <b val="0"/>
        <i val="0"/>
        <strike val="0"/>
        <condense val="0"/>
        <extend val="0"/>
        <outline val="0"/>
        <shadow val="0"/>
        <u val="none"/>
        <vertAlign val="baseline"/>
        <sz val="11"/>
        <color theme="1"/>
        <name val="Trebuchet MS"/>
        <family val="2"/>
        <scheme val="minor"/>
      </font>
      <numFmt numFmtId="32" formatCode="_(&quot;$&quot;* #,##0_);_(&quot;$&quot;* \(#,##0\);_(&quot;$&quot;* &quot;-&quot;_);_(@_)"/>
      <alignment horizontal="center" vertical="bottom" textRotation="0" wrapText="0" indent="0" justifyLastLine="0" shrinkToFit="0" readingOrder="0"/>
      <border diagonalUp="0" diagonalDown="0">
        <left/>
        <right/>
        <top style="thin">
          <color theme="4" tint="0.39997558519241921"/>
        </top>
        <bottom style="thin">
          <color theme="4" tint="0.39997558519241921"/>
        </bottom>
        <vertical/>
        <horizontal/>
      </border>
    </dxf>
    <dxf>
      <font>
        <b val="0"/>
        <i val="0"/>
        <strike val="0"/>
        <condense val="0"/>
        <extend val="0"/>
        <outline val="0"/>
        <shadow val="0"/>
        <u val="none"/>
        <vertAlign val="baseline"/>
        <sz val="11"/>
        <color theme="1"/>
        <name val="Trebuchet MS"/>
        <family val="2"/>
        <scheme val="minor"/>
      </font>
      <numFmt numFmtId="168" formatCode="&quot;$&quot;#,##0"/>
      <alignment horizontal="right" vertical="bottom" textRotation="0" wrapText="0" indent="0" justifyLastLine="0" shrinkToFit="0" readingOrder="0"/>
      <border diagonalUp="0" diagonalDown="0">
        <left/>
        <right/>
        <top style="thin">
          <color theme="4" tint="0.39997558519241921"/>
        </top>
        <bottom style="thin">
          <color theme="4" tint="0.39997558519241921"/>
        </bottom>
        <vertical/>
        <horizontal/>
      </border>
    </dxf>
    <dxf>
      <font>
        <b val="0"/>
        <i val="0"/>
        <strike val="0"/>
        <condense val="0"/>
        <extend val="0"/>
        <outline val="0"/>
        <shadow val="0"/>
        <u val="none"/>
        <vertAlign val="baseline"/>
        <sz val="11"/>
        <color theme="1"/>
        <name val="Trebuchet MS"/>
        <family val="2"/>
        <scheme val="minor"/>
      </font>
      <numFmt numFmtId="169" formatCode="m/yy"/>
      <alignment horizontal="center" vertical="bottom" textRotation="0" wrapText="0" indent="0" justifyLastLine="0" shrinkToFit="0" readingOrder="0"/>
      <border diagonalUp="0" diagonalDown="0">
        <left/>
        <right/>
        <top style="thin">
          <color theme="4" tint="0.39997558519241921"/>
        </top>
        <bottom style="thin">
          <color theme="4" tint="0.39997558519241921"/>
        </bottom>
        <vertical/>
        <horizontal/>
      </border>
    </dxf>
    <dxf>
      <font>
        <b val="0"/>
        <i val="0"/>
        <strike val="0"/>
        <condense val="0"/>
        <extend val="0"/>
        <outline val="0"/>
        <shadow val="0"/>
        <u val="none"/>
        <vertAlign val="baseline"/>
        <sz val="11"/>
        <color theme="1"/>
        <name val="Trebuchet MS"/>
        <family val="2"/>
        <scheme val="minor"/>
      </font>
      <numFmt numFmtId="1" formatCode="0"/>
      <alignment horizontal="left" vertical="bottom" textRotation="0" wrapText="0" indent="0" justifyLastLine="0" shrinkToFit="0" readingOrder="0"/>
      <border diagonalUp="0" diagonalDown="0">
        <left/>
        <right/>
        <top style="thin">
          <color theme="4" tint="0.39997558519241921"/>
        </top>
        <bottom style="thin">
          <color theme="4" tint="0.39997558519241921"/>
        </bottom>
        <vertical/>
        <horizontal/>
      </border>
    </dxf>
    <dxf>
      <font>
        <b val="0"/>
        <i val="0"/>
        <strike val="0"/>
        <condense val="0"/>
        <extend val="0"/>
        <outline val="0"/>
        <shadow val="0"/>
        <u val="none"/>
        <vertAlign val="baseline"/>
        <sz val="11"/>
        <color theme="1"/>
        <name val="Trebuchet MS"/>
        <family val="2"/>
        <scheme val="minor"/>
      </font>
      <numFmt numFmtId="30" formatCode="@"/>
      <border diagonalUp="0" diagonalDown="0">
        <left/>
        <right/>
        <top style="thin">
          <color theme="4" tint="0.39997558519241921"/>
        </top>
        <bottom style="thin">
          <color theme="4" tint="0.39997558519241921"/>
        </bottom>
        <vertical/>
        <horizontal/>
      </border>
    </dxf>
    <dxf>
      <font>
        <b val="0"/>
        <i val="0"/>
        <strike val="0"/>
        <condense val="0"/>
        <extend val="0"/>
        <outline val="0"/>
        <shadow val="0"/>
        <u val="none"/>
        <vertAlign val="baseline"/>
        <sz val="12"/>
        <color theme="1"/>
        <name val="Trebuchet MS"/>
        <family val="2"/>
        <scheme val="minor"/>
      </font>
      <numFmt numFmtId="0" formatCode="General"/>
      <alignment horizontal="center" vertical="bottom" textRotation="0" wrapText="0" indent="0" justifyLastLine="0" shrinkToFit="0" readingOrder="0"/>
      <border diagonalUp="0" diagonalDown="0">
        <left/>
        <right/>
        <top style="thin">
          <color theme="4" tint="0.39997558519241921"/>
        </top>
        <bottom style="thin">
          <color theme="4" tint="0.39997558519241921"/>
        </bottom>
        <vertical/>
        <horizontal/>
      </border>
    </dxf>
    <dxf>
      <border outline="0">
        <top style="thin">
          <color theme="4" tint="0.39997558519241921"/>
        </top>
      </border>
    </dxf>
    <dxf>
      <border outline="0">
        <left style="thin">
          <color theme="4" tint="0.39997558519241921"/>
        </left>
        <right style="thin">
          <color theme="4" tint="0.39997558519241921"/>
        </right>
        <top style="thin">
          <color theme="4" tint="0.39997558519241921"/>
        </top>
        <bottom style="thin">
          <color theme="4" tint="0.39997558519241921"/>
        </bottom>
      </border>
    </dxf>
    <dxf>
      <border outline="0">
        <bottom style="thin">
          <color theme="4" tint="0.39997558519241921"/>
        </bottom>
      </border>
    </dxf>
    <dxf>
      <font>
        <b/>
        <i val="0"/>
        <strike val="0"/>
        <condense val="0"/>
        <extend val="0"/>
        <outline val="0"/>
        <shadow val="0"/>
        <u val="none"/>
        <vertAlign val="baseline"/>
        <sz val="11"/>
        <color theme="0"/>
        <name val="Trebuchet MS"/>
        <family val="2"/>
        <scheme val="minor"/>
      </font>
      <fill>
        <patternFill patternType="solid">
          <fgColor theme="4"/>
          <bgColor theme="4"/>
        </patternFill>
      </fill>
      <alignment horizontal="center" vertical="center" textRotation="0" wrapText="1" indent="0" justifyLastLine="0" shrinkToFit="0" readingOrder="0"/>
    </dxf>
    <dxf>
      <numFmt numFmtId="0" formatCode="General"/>
    </dxf>
    <dxf>
      <numFmt numFmtId="32" formatCode="_(&quot;$&quot;* #,##0_);_(&quot;$&quot;* \(#,##0\);_(&quot;$&quot;* &quot;-&quot;_);_(@_)"/>
      <alignment horizontal="center" vertical="bottom" textRotation="0" wrapText="0" indent="0" justifyLastLine="0" shrinkToFit="0" readingOrder="0"/>
    </dxf>
    <dxf>
      <numFmt numFmtId="168" formatCode="&quot;$&quot;#,##0"/>
      <alignment horizontal="right" vertical="bottom" textRotation="0" wrapText="0" indent="0" justifyLastLine="0" shrinkToFit="0" readingOrder="0"/>
    </dxf>
    <dxf>
      <numFmt numFmtId="169" formatCode="m/yy"/>
      <alignment horizontal="center" vertical="bottom" textRotation="0" wrapText="0" indent="0" justifyLastLine="0" shrinkToFit="0" readingOrder="0"/>
    </dxf>
    <dxf>
      <numFmt numFmtId="1" formatCode="0"/>
      <alignment horizontal="left" vertical="bottom" textRotation="0" wrapText="0" indent="0" justifyLastLine="0" shrinkToFit="0" readingOrder="0"/>
    </dxf>
    <dxf>
      <numFmt numFmtId="30" formatCode="@"/>
    </dxf>
    <dxf>
      <font>
        <b val="0"/>
        <i val="0"/>
        <strike val="0"/>
        <condense val="0"/>
        <extend val="0"/>
        <outline val="0"/>
        <shadow val="0"/>
        <u val="none"/>
        <vertAlign val="baseline"/>
        <sz val="12"/>
        <color theme="1"/>
        <name val="Trebuchet MS"/>
        <scheme val="minor"/>
      </font>
      <numFmt numFmtId="0" formatCode="General"/>
      <alignment horizontal="center" vertical="bottom" textRotation="0" wrapText="0" indent="0" justifyLastLine="0" shrinkToFit="0" readingOrder="0"/>
    </dxf>
    <dxf>
      <alignment vertical="center" textRotation="0" indent="0" justifyLastLine="0" shrinkToFit="0" readingOrder="0"/>
    </dxf>
    <dxf>
      <font>
        <b val="0"/>
        <i val="0"/>
        <strike val="0"/>
        <condense val="0"/>
        <extend val="0"/>
        <outline val="0"/>
        <shadow val="0"/>
        <u val="none"/>
        <vertAlign val="baseline"/>
        <sz val="11"/>
        <color theme="1"/>
        <name val="Trebuchet MS"/>
        <family val="2"/>
        <scheme val="minor"/>
      </font>
      <numFmt numFmtId="35" formatCode="_(* #,##0.00_);_(* \(#,##0.00\);_(* &quot;-&quot;??_);_(@_)"/>
      <fill>
        <patternFill patternType="solid">
          <fgColor indexed="64"/>
          <bgColor theme="0" tint="-4.9989318521683403E-2"/>
        </patternFill>
      </fill>
    </dxf>
    <dxf>
      <font>
        <b val="0"/>
        <i val="0"/>
        <strike val="0"/>
        <condense val="0"/>
        <extend val="0"/>
        <outline val="0"/>
        <shadow val="0"/>
        <u val="none"/>
        <vertAlign val="baseline"/>
        <sz val="11"/>
        <color theme="1"/>
        <name val="Trebuchet MS"/>
        <family val="2"/>
        <scheme val="minor"/>
      </font>
      <numFmt numFmtId="35" formatCode="_(* #,##0.00_);_(* \(#,##0.00\);_(* &quot;-&quot;??_);_(@_)"/>
      <fill>
        <patternFill patternType="solid">
          <fgColor indexed="64"/>
          <bgColor theme="0" tint="-4.9989318521683403E-2"/>
        </patternFill>
      </fill>
    </dxf>
    <dxf>
      <font>
        <b val="0"/>
        <i val="0"/>
        <strike val="0"/>
        <condense val="0"/>
        <extend val="0"/>
        <outline val="0"/>
        <shadow val="0"/>
        <u val="none"/>
        <vertAlign val="baseline"/>
        <sz val="11"/>
        <color theme="1"/>
        <name val="Trebuchet MS"/>
        <family val="2"/>
        <scheme val="minor"/>
      </font>
      <numFmt numFmtId="35" formatCode="_(* #,##0.00_);_(* \(#,##0.00\);_(* &quot;-&quot;??_);_(@_)"/>
      <fill>
        <patternFill patternType="solid">
          <fgColor indexed="64"/>
          <bgColor theme="0" tint="-4.9989318521683403E-2"/>
        </patternFill>
      </fill>
    </dxf>
    <dxf>
      <font>
        <b val="0"/>
        <i val="0"/>
        <strike val="0"/>
        <condense val="0"/>
        <extend val="0"/>
        <outline val="0"/>
        <shadow val="0"/>
        <u val="none"/>
        <vertAlign val="baseline"/>
        <sz val="11"/>
        <color theme="1"/>
        <name val="Trebuchet MS"/>
        <family val="2"/>
        <scheme val="minor"/>
      </font>
      <numFmt numFmtId="35" formatCode="_(* #,##0.00_);_(* \(#,##0.00\);_(* &quot;-&quot;??_);_(@_)"/>
      <fill>
        <patternFill patternType="solid">
          <fgColor indexed="64"/>
          <bgColor theme="0" tint="-4.9989318521683403E-2"/>
        </patternFill>
      </fill>
    </dxf>
    <dxf>
      <fill>
        <patternFill patternType="solid">
          <fgColor indexed="64"/>
          <bgColor theme="0" tint="-4.9989318521683403E-2"/>
        </patternFill>
      </fill>
    </dxf>
    <dxf>
      <border outline="0">
        <bottom style="thin">
          <color theme="3"/>
        </bottom>
      </border>
    </dxf>
    <dxf>
      <font>
        <b val="0"/>
        <i val="0"/>
        <strike val="0"/>
        <condense val="0"/>
        <extend val="0"/>
        <outline val="0"/>
        <shadow val="0"/>
        <u val="none"/>
        <vertAlign val="baseline"/>
        <sz val="11"/>
        <color theme="1"/>
        <name val="Trebuchet MS"/>
        <family val="2"/>
        <scheme val="minor"/>
      </font>
      <fill>
        <patternFill patternType="solid">
          <fgColor indexed="64"/>
          <bgColor theme="0" tint="-4.9989318521683403E-2"/>
        </patternFill>
      </fill>
    </dxf>
    <dxf>
      <alignment horizontal="center" vertical="bottom" textRotation="0" wrapText="0" indent="0" justifyLastLine="0" shrinkToFit="0" readingOrder="0"/>
    </dxf>
    <dxf>
      <font>
        <color theme="1" tint="0.24994659260841701"/>
      </font>
      <fill>
        <patternFill patternType="solid">
          <fgColor theme="4" tint="0.79998168889431442"/>
          <bgColor theme="4" tint="0.79998168889431442"/>
        </patternFill>
      </fill>
    </dxf>
    <dxf>
      <font>
        <color theme="1" tint="0.24994659260841701"/>
      </font>
      <fill>
        <patternFill patternType="solid">
          <fgColor theme="4" tint="0.79998168889431442"/>
          <bgColor theme="4" tint="0.79998168889431442"/>
        </patternFill>
      </fill>
    </dxf>
    <dxf>
      <font>
        <color theme="1" tint="0.24994659260841701"/>
      </font>
    </dxf>
    <dxf>
      <font>
        <color theme="1" tint="0.24994659260841701"/>
      </font>
    </dxf>
    <dxf>
      <font>
        <color theme="1" tint="0.24994659260841701"/>
      </font>
      <border>
        <top style="double">
          <color theme="4"/>
        </top>
      </border>
    </dxf>
    <dxf>
      <font>
        <b/>
        <i val="0"/>
        <color theme="0"/>
      </font>
      <fill>
        <patternFill patternType="solid">
          <fgColor theme="4"/>
          <bgColor theme="4" tint="-0.499984740745262"/>
        </patternFill>
      </fill>
    </dxf>
    <dxf>
      <font>
        <color theme="1" tint="0.24994659260841701"/>
      </font>
      <border>
        <left style="thin">
          <color theme="4" tint="0.39997558519241921"/>
        </left>
        <right style="thin">
          <color theme="4" tint="0.39997558519241921"/>
        </right>
        <top style="thin">
          <color theme="4" tint="0.39997558519241921"/>
        </top>
        <bottom style="thin">
          <color theme="4" tint="0.39997558519241921"/>
        </bottom>
        <horizontal style="thin">
          <color theme="4" tint="0.39997558519241921"/>
        </horizontal>
      </border>
    </dxf>
  </dxfs>
  <tableStyles count="1" defaultTableStyle="TableStyleMedium2" defaultPivotStyle="PivotStyleLight16">
    <tableStyle name="Loan Amortization Schedule" pivot="0" count="7" xr9:uid="{00000000-0011-0000-FFFF-FFFF00000000}">
      <tableStyleElement type="wholeTable" dxfId="39"/>
      <tableStyleElement type="headerRow" dxfId="38"/>
      <tableStyleElement type="totalRow" dxfId="37"/>
      <tableStyleElement type="firstColumn" dxfId="36"/>
      <tableStyleElement type="lastColumn" dxfId="35"/>
      <tableStyleElement type="firstRowStripe" dxfId="34"/>
      <tableStyleElement type="firstColumnStripe" dxfId="33"/>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8" Type="http://schemas.openxmlformats.org/officeDocument/2006/relationships/worksheet" Target="worksheets/sheet8.xml" />
  <Relationship Id="rId13" Type="http://schemas.openxmlformats.org/officeDocument/2006/relationships/sharedStrings" Target="sharedStrings.xml" />
  <Relationship Id="rId3" Type="http://schemas.openxmlformats.org/officeDocument/2006/relationships/worksheet" Target="worksheets/sheet3.xml" />
  <Relationship Id="rId7" Type="http://schemas.openxmlformats.org/officeDocument/2006/relationships/worksheet" Target="worksheets/sheet7.xml" />
  <Relationship Id="rId12" Type="http://schemas.openxmlformats.org/officeDocument/2006/relationships/styles" Target="styles.xml" />
  <Relationship Id="rId2" Type="http://schemas.openxmlformats.org/officeDocument/2006/relationships/worksheet" Target="worksheets/sheet2.xml" />
  <Relationship Id="rId1" Type="http://schemas.openxmlformats.org/officeDocument/2006/relationships/worksheet" Target="worksheets/sheet1.xml" />
  <Relationship Id="rId6" Type="http://schemas.openxmlformats.org/officeDocument/2006/relationships/worksheet" Target="worksheets/sheet6.xml" />
  <Relationship Id="rId11" Type="http://schemas.openxmlformats.org/officeDocument/2006/relationships/connections" Target="connections.xml" />
  <Relationship Id="rId5" Type="http://schemas.openxmlformats.org/officeDocument/2006/relationships/worksheet" Target="worksheets/sheet5.xml" />
  <Relationship Id="rId15" Type="http://schemas.openxmlformats.org/officeDocument/2006/relationships/customXml" Target="../customXml/item1.xml" />
  <Relationship Id="rId10" Type="http://schemas.openxmlformats.org/officeDocument/2006/relationships/theme" Target="theme/theme1.xml" />
  <Relationship Id="rId4" Type="http://schemas.openxmlformats.org/officeDocument/2006/relationships/worksheet" Target="worksheets/sheet4.xml" />
  <Relationship Id="rId9" Type="http://schemas.openxmlformats.org/officeDocument/2006/relationships/externalLink" Target="externalLinks/externalLink1.xml" />
  <Relationship Id="rId14" Type="http://schemas.openxmlformats.org/officeDocument/2006/relationships/calcChain" Target="calcChain.xml" />
  <Relationship Id="rId16" Type="http://schemas.openxmlformats.org/officeDocument/2006/relationships/worksheet" Target="worksheets/sheet9.xml" />
</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chemeClr val="accent1">
                  <a:shade val="5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2-86CD-4E38-BA19-8FA6A508823F}"/>
              </c:ext>
            </c:extLst>
          </c:dPt>
          <c:dPt>
            <c:idx val="1"/>
            <c:bubble3D val="0"/>
            <c:spPr>
              <a:solidFill>
                <a:schemeClr val="accent1">
                  <a:shade val="7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3-86CD-4E38-BA19-8FA6A508823F}"/>
              </c:ext>
            </c:extLst>
          </c:dPt>
          <c:dPt>
            <c:idx val="2"/>
            <c:bubble3D val="0"/>
            <c:explosion val="10"/>
            <c:spPr>
              <a:solidFill>
                <a:schemeClr val="accent1">
                  <a:shade val="9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86CD-4E38-BA19-8FA6A508823F}"/>
              </c:ext>
            </c:extLst>
          </c:dPt>
          <c:dPt>
            <c:idx val="3"/>
            <c:bubble3D val="0"/>
            <c:spPr>
              <a:solidFill>
                <a:schemeClr val="accent1">
                  <a:tint val="9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4-86CD-4E38-BA19-8FA6A508823F}"/>
              </c:ext>
            </c:extLst>
          </c:dPt>
          <c:dPt>
            <c:idx val="4"/>
            <c:bubble3D val="0"/>
            <c:spPr>
              <a:solidFill>
                <a:schemeClr val="accent1">
                  <a:tint val="7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5-86CD-4E38-BA19-8FA6A508823F}"/>
              </c:ext>
            </c:extLst>
          </c:dPt>
          <c:dPt>
            <c:idx val="5"/>
            <c:bubble3D val="0"/>
            <c:spPr>
              <a:solidFill>
                <a:schemeClr val="accent1">
                  <a:tint val="5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6-86CD-4E38-BA19-8FA6A508823F}"/>
              </c:ext>
            </c:extLst>
          </c:dPt>
          <c:dLbls>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hade val="50000"/>
                        </a:schemeClr>
                      </a:solidFill>
                      <a:latin typeface="+mn-lt"/>
                      <a:ea typeface="+mn-ea"/>
                      <a:cs typeface="+mn-cs"/>
                    </a:defRPr>
                  </a:pPr>
                  <a:endParaRPr lang="en-US"/>
                </a:p>
              </c:txPr>
              <c:dLblPos val="outEnd"/>
              <c:showLegendKey val="0"/>
              <c:showVal val="0"/>
              <c:showCatName val="1"/>
              <c:showSerName val="0"/>
              <c:showPercent val="1"/>
              <c:showBubbleSize val="0"/>
              <c:extLst>
                <c:ext xmlns:c16="http://schemas.microsoft.com/office/drawing/2014/chart" uri="{C3380CC4-5D6E-409C-BE32-E72D297353CC}">
                  <c16:uniqueId val="{00000002-86CD-4E38-BA19-8FA6A508823F}"/>
                </c:ext>
              </c:extLst>
            </c:dLbl>
            <c:dLbl>
              <c:idx val="1"/>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hade val="70000"/>
                        </a:schemeClr>
                      </a:solidFill>
                      <a:latin typeface="+mn-lt"/>
                      <a:ea typeface="+mn-ea"/>
                      <a:cs typeface="+mn-cs"/>
                    </a:defRPr>
                  </a:pPr>
                  <a:endParaRPr lang="en-US"/>
                </a:p>
              </c:txPr>
              <c:dLblPos val="outEnd"/>
              <c:showLegendKey val="0"/>
              <c:showVal val="0"/>
              <c:showCatName val="1"/>
              <c:showSerName val="0"/>
              <c:showPercent val="1"/>
              <c:showBubbleSize val="0"/>
              <c:extLst>
                <c:ext xmlns:c16="http://schemas.microsoft.com/office/drawing/2014/chart" uri="{C3380CC4-5D6E-409C-BE32-E72D297353CC}">
                  <c16:uniqueId val="{00000003-86CD-4E38-BA19-8FA6A508823F}"/>
                </c:ext>
              </c:extLst>
            </c:dLbl>
            <c:dLbl>
              <c:idx val="2"/>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hade val="90000"/>
                        </a:schemeClr>
                      </a:solidFill>
                      <a:latin typeface="+mn-lt"/>
                      <a:ea typeface="+mn-ea"/>
                      <a:cs typeface="+mn-cs"/>
                    </a:defRPr>
                  </a:pPr>
                  <a:endParaRPr lang="en-US"/>
                </a:p>
              </c:txPr>
              <c:dLblPos val="outEnd"/>
              <c:showLegendKey val="0"/>
              <c:showVal val="0"/>
              <c:showCatName val="1"/>
              <c:showSerName val="0"/>
              <c:showPercent val="1"/>
              <c:showBubbleSize val="0"/>
              <c:extLst>
                <c:ext xmlns:c16="http://schemas.microsoft.com/office/drawing/2014/chart" uri="{C3380CC4-5D6E-409C-BE32-E72D297353CC}">
                  <c16:uniqueId val="{00000001-86CD-4E38-BA19-8FA6A508823F}"/>
                </c:ext>
              </c:extLst>
            </c:dLbl>
            <c:dLbl>
              <c:idx val="3"/>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tint val="90000"/>
                        </a:schemeClr>
                      </a:solidFill>
                      <a:latin typeface="+mn-lt"/>
                      <a:ea typeface="+mn-ea"/>
                      <a:cs typeface="+mn-cs"/>
                    </a:defRPr>
                  </a:pPr>
                  <a:endParaRPr lang="en-US"/>
                </a:p>
              </c:txPr>
              <c:dLblPos val="outEnd"/>
              <c:showLegendKey val="0"/>
              <c:showVal val="0"/>
              <c:showCatName val="1"/>
              <c:showSerName val="0"/>
              <c:showPercent val="1"/>
              <c:showBubbleSize val="0"/>
              <c:extLst>
                <c:ext xmlns:c16="http://schemas.microsoft.com/office/drawing/2014/chart" uri="{C3380CC4-5D6E-409C-BE32-E72D297353CC}">
                  <c16:uniqueId val="{00000004-86CD-4E38-BA19-8FA6A508823F}"/>
                </c:ext>
              </c:extLst>
            </c:dLbl>
            <c:dLbl>
              <c:idx val="4"/>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tint val="70000"/>
                        </a:schemeClr>
                      </a:solidFill>
                      <a:latin typeface="+mn-lt"/>
                      <a:ea typeface="+mn-ea"/>
                      <a:cs typeface="+mn-cs"/>
                    </a:defRPr>
                  </a:pPr>
                  <a:endParaRPr lang="en-US"/>
                </a:p>
              </c:txPr>
              <c:dLblPos val="outEnd"/>
              <c:showLegendKey val="0"/>
              <c:showVal val="0"/>
              <c:showCatName val="1"/>
              <c:showSerName val="0"/>
              <c:showPercent val="1"/>
              <c:showBubbleSize val="0"/>
              <c:extLst>
                <c:ext xmlns:c16="http://schemas.microsoft.com/office/drawing/2014/chart" uri="{C3380CC4-5D6E-409C-BE32-E72D297353CC}">
                  <c16:uniqueId val="{00000005-86CD-4E38-BA19-8FA6A508823F}"/>
                </c:ext>
              </c:extLst>
            </c:dLbl>
            <c:dLbl>
              <c:idx val="5"/>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tint val="50000"/>
                        </a:schemeClr>
                      </a:solidFill>
                      <a:latin typeface="+mn-lt"/>
                      <a:ea typeface="+mn-ea"/>
                      <a:cs typeface="+mn-cs"/>
                    </a:defRPr>
                  </a:pPr>
                  <a:endParaRPr lang="en-US"/>
                </a:p>
              </c:txPr>
              <c:dLblPos val="outEnd"/>
              <c:showLegendKey val="0"/>
              <c:showVal val="0"/>
              <c:showCatName val="1"/>
              <c:showSerName val="0"/>
              <c:showPercent val="1"/>
              <c:showBubbleSize val="0"/>
              <c:extLst>
                <c:ext xmlns:c16="http://schemas.microsoft.com/office/drawing/2014/chart" uri="{C3380CC4-5D6E-409C-BE32-E72D297353CC}">
                  <c16:uniqueId val="{00000006-86CD-4E38-BA19-8FA6A508823F}"/>
                </c:ext>
              </c:extLst>
            </c:dLbl>
            <c:spPr>
              <a:noFill/>
              <a:ln>
                <a:noFill/>
              </a:ln>
              <a:effectLst/>
            </c:spPr>
            <c:dLblPos val="outEnd"/>
            <c:showLegendKey val="0"/>
            <c:showVal val="0"/>
            <c:showCatName val="1"/>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'All Locations'!$A$6:$A$11</c:f>
              <c:strCache>
                <c:ptCount val="6"/>
                <c:pt idx="0">
                  <c:v>Action</c:v>
                </c:pt>
                <c:pt idx="1">
                  <c:v>Animation</c:v>
                </c:pt>
                <c:pt idx="2">
                  <c:v>Comedy</c:v>
                </c:pt>
                <c:pt idx="3">
                  <c:v>Drama</c:v>
                </c:pt>
                <c:pt idx="4">
                  <c:v>Foreign</c:v>
                </c:pt>
                <c:pt idx="5">
                  <c:v>TV shows</c:v>
                </c:pt>
              </c:strCache>
            </c:strRef>
          </c:cat>
          <c:val>
            <c:numRef>
              <c:f>'All Locations'!$F$6:$F$11</c:f>
              <c:numCache>
                <c:formatCode>_(* #,##0.00_);_(* \(#,##0.00\);_(* "-"??_);_(@_)</c:formatCode>
                <c:ptCount val="6"/>
                <c:pt idx="0">
                  <c:v>134786.23000000001</c:v>
                </c:pt>
                <c:pt idx="1">
                  <c:v>100757.7</c:v>
                </c:pt>
                <c:pt idx="2">
                  <c:v>184982.35000000003</c:v>
                </c:pt>
                <c:pt idx="3">
                  <c:v>129202.45</c:v>
                </c:pt>
                <c:pt idx="4">
                  <c:v>94660.19</c:v>
                </c:pt>
                <c:pt idx="5">
                  <c:v>170495.03</c:v>
                </c:pt>
              </c:numCache>
            </c:numRef>
          </c:val>
          <c:extLst>
            <c:ext xmlns:c16="http://schemas.microsoft.com/office/drawing/2014/chart" uri="{C3380CC4-5D6E-409C-BE32-E72D297353CC}">
              <c16:uniqueId val="{00000000-86CD-4E38-BA19-8FA6A508823F}"/>
            </c:ext>
          </c:extLst>
        </c:ser>
        <c:dLbls>
          <c:dLblPos val="outEnd"/>
          <c:showLegendKey val="0"/>
          <c:showVal val="0"/>
          <c:showCatName val="1"/>
          <c:showSerName val="0"/>
          <c:showPercent val="0"/>
          <c:showBubbleSize val="0"/>
          <c:showLeaderLines val="1"/>
        </c:dLbls>
      </c:pie3D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400" b="1" i="0" u="none" strike="noStrike" baseline="0">
                <a:effectLst/>
              </a:rPr>
              <a:t>Movie Revenue</a:t>
            </a:r>
            <a:r>
              <a:rPr lang="en-US" sz="1400" b="0" i="0" u="none" strike="noStrike" baseline="0">
                <a:effectLst/>
              </a:rPr>
              <a:t> </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0"/>
          <c:order val="0"/>
          <c:tx>
            <c:strRef>
              <c:f>'All Locations'!$A$6</c:f>
              <c:strCache>
                <c:ptCount val="1"/>
                <c:pt idx="0">
                  <c:v>Action</c:v>
                </c:pt>
              </c:strCache>
            </c:strRef>
          </c:tx>
          <c:spPr>
            <a:solidFill>
              <a:schemeClr val="accent1"/>
            </a:solidFill>
            <a:ln>
              <a:noFill/>
            </a:ln>
            <a:effectLst/>
          </c:spPr>
          <c:invertIfNegative val="0"/>
          <c:cat>
            <c:strRef>
              <c:f>'All Locations'!$B$5:$E$5</c:f>
              <c:strCache>
                <c:ptCount val="4"/>
                <c:pt idx="0">
                  <c:v>Quarter 1</c:v>
                </c:pt>
                <c:pt idx="1">
                  <c:v>Quarter 2</c:v>
                </c:pt>
                <c:pt idx="2">
                  <c:v>Quarter 3</c:v>
                </c:pt>
                <c:pt idx="3">
                  <c:v>Quarter 4</c:v>
                </c:pt>
              </c:strCache>
            </c:strRef>
          </c:cat>
          <c:val>
            <c:numRef>
              <c:f>'All Locations'!$B$6:$E$6</c:f>
              <c:numCache>
                <c:formatCode>_(* #,##0.00_);_(* \(#,##0.00\);_(* "-"??_);_(@_)</c:formatCode>
                <c:ptCount val="4"/>
                <c:pt idx="0">
                  <c:v>31594.800000000003</c:v>
                </c:pt>
                <c:pt idx="1">
                  <c:v>32657.24</c:v>
                </c:pt>
                <c:pt idx="2">
                  <c:v>34832.15</c:v>
                </c:pt>
                <c:pt idx="3">
                  <c:v>35702.04</c:v>
                </c:pt>
              </c:numCache>
            </c:numRef>
          </c:val>
          <c:extLst>
            <c:ext xmlns:c16="http://schemas.microsoft.com/office/drawing/2014/chart" uri="{C3380CC4-5D6E-409C-BE32-E72D297353CC}">
              <c16:uniqueId val="{00000000-8E83-4181-A5B5-A1211C584255}"/>
            </c:ext>
          </c:extLst>
        </c:ser>
        <c:ser>
          <c:idx val="1"/>
          <c:order val="1"/>
          <c:tx>
            <c:strRef>
              <c:f>'All Locations'!$A$7</c:f>
              <c:strCache>
                <c:ptCount val="1"/>
                <c:pt idx="0">
                  <c:v>Animation</c:v>
                </c:pt>
              </c:strCache>
            </c:strRef>
          </c:tx>
          <c:spPr>
            <a:solidFill>
              <a:schemeClr val="accent2"/>
            </a:solidFill>
            <a:ln>
              <a:noFill/>
            </a:ln>
            <a:effectLst/>
          </c:spPr>
          <c:invertIfNegative val="0"/>
          <c:cat>
            <c:strRef>
              <c:f>'All Locations'!$B$5:$E$5</c:f>
              <c:strCache>
                <c:ptCount val="4"/>
                <c:pt idx="0">
                  <c:v>Quarter 1</c:v>
                </c:pt>
                <c:pt idx="1">
                  <c:v>Quarter 2</c:v>
                </c:pt>
                <c:pt idx="2">
                  <c:v>Quarter 3</c:v>
                </c:pt>
                <c:pt idx="3">
                  <c:v>Quarter 4</c:v>
                </c:pt>
              </c:strCache>
            </c:strRef>
          </c:cat>
          <c:val>
            <c:numRef>
              <c:f>'All Locations'!$B$7:$E$7</c:f>
              <c:numCache>
                <c:formatCode>_(* #,##0.00_);_(* \(#,##0.00\);_(* "-"??_);_(@_)</c:formatCode>
                <c:ptCount val="4"/>
                <c:pt idx="0">
                  <c:v>23407</c:v>
                </c:pt>
                <c:pt idx="1">
                  <c:v>25159.39</c:v>
                </c:pt>
                <c:pt idx="2">
                  <c:v>26473.949999999997</c:v>
                </c:pt>
                <c:pt idx="3">
                  <c:v>25717.360000000001</c:v>
                </c:pt>
              </c:numCache>
            </c:numRef>
          </c:val>
          <c:extLst>
            <c:ext xmlns:c16="http://schemas.microsoft.com/office/drawing/2014/chart" uri="{C3380CC4-5D6E-409C-BE32-E72D297353CC}">
              <c16:uniqueId val="{00000001-8E83-4181-A5B5-A1211C584255}"/>
            </c:ext>
          </c:extLst>
        </c:ser>
        <c:ser>
          <c:idx val="2"/>
          <c:order val="2"/>
          <c:tx>
            <c:strRef>
              <c:f>'All Locations'!$A$8</c:f>
              <c:strCache>
                <c:ptCount val="1"/>
                <c:pt idx="0">
                  <c:v>Comedy</c:v>
                </c:pt>
              </c:strCache>
            </c:strRef>
          </c:tx>
          <c:spPr>
            <a:solidFill>
              <a:schemeClr val="accent3"/>
            </a:solidFill>
            <a:ln>
              <a:noFill/>
            </a:ln>
            <a:effectLst/>
          </c:spPr>
          <c:invertIfNegative val="0"/>
          <c:cat>
            <c:strRef>
              <c:f>'All Locations'!$B$5:$E$5</c:f>
              <c:strCache>
                <c:ptCount val="4"/>
                <c:pt idx="0">
                  <c:v>Quarter 1</c:v>
                </c:pt>
                <c:pt idx="1">
                  <c:v>Quarter 2</c:v>
                </c:pt>
                <c:pt idx="2">
                  <c:v>Quarter 3</c:v>
                </c:pt>
                <c:pt idx="3">
                  <c:v>Quarter 4</c:v>
                </c:pt>
              </c:strCache>
            </c:strRef>
          </c:cat>
          <c:val>
            <c:numRef>
              <c:f>'All Locations'!$B$8:$E$8</c:f>
              <c:numCache>
                <c:formatCode>_(* #,##0.00_);_(* \(#,##0.00\);_(* "-"??_);_(@_)</c:formatCode>
                <c:ptCount val="4"/>
                <c:pt idx="0">
                  <c:v>45004.37</c:v>
                </c:pt>
                <c:pt idx="1">
                  <c:v>46698.55</c:v>
                </c:pt>
                <c:pt idx="2">
                  <c:v>46476.990000000005</c:v>
                </c:pt>
                <c:pt idx="3">
                  <c:v>46802.44</c:v>
                </c:pt>
              </c:numCache>
            </c:numRef>
          </c:val>
          <c:extLst>
            <c:ext xmlns:c16="http://schemas.microsoft.com/office/drawing/2014/chart" uri="{C3380CC4-5D6E-409C-BE32-E72D297353CC}">
              <c16:uniqueId val="{00000002-8E83-4181-A5B5-A1211C584255}"/>
            </c:ext>
          </c:extLst>
        </c:ser>
        <c:ser>
          <c:idx val="3"/>
          <c:order val="3"/>
          <c:tx>
            <c:strRef>
              <c:f>'All Locations'!$A$9</c:f>
              <c:strCache>
                <c:ptCount val="1"/>
                <c:pt idx="0">
                  <c:v>Drama</c:v>
                </c:pt>
              </c:strCache>
            </c:strRef>
          </c:tx>
          <c:spPr>
            <a:solidFill>
              <a:schemeClr val="accent4"/>
            </a:solidFill>
            <a:ln>
              <a:noFill/>
            </a:ln>
            <a:effectLst/>
          </c:spPr>
          <c:invertIfNegative val="0"/>
          <c:cat>
            <c:strRef>
              <c:f>'All Locations'!$B$5:$E$5</c:f>
              <c:strCache>
                <c:ptCount val="4"/>
                <c:pt idx="0">
                  <c:v>Quarter 1</c:v>
                </c:pt>
                <c:pt idx="1">
                  <c:v>Quarter 2</c:v>
                </c:pt>
                <c:pt idx="2">
                  <c:v>Quarter 3</c:v>
                </c:pt>
                <c:pt idx="3">
                  <c:v>Quarter 4</c:v>
                </c:pt>
              </c:strCache>
            </c:strRef>
          </c:cat>
          <c:val>
            <c:numRef>
              <c:f>'All Locations'!$B$9:$E$9</c:f>
              <c:numCache>
                <c:formatCode>_(* #,##0.00_);_(* \(#,##0.00\);_(* "-"??_);_(@_)</c:formatCode>
                <c:ptCount val="4"/>
                <c:pt idx="0">
                  <c:v>30894.799999999996</c:v>
                </c:pt>
                <c:pt idx="1">
                  <c:v>32702.560000000001</c:v>
                </c:pt>
                <c:pt idx="2">
                  <c:v>33595.509999999995</c:v>
                </c:pt>
                <c:pt idx="3">
                  <c:v>32009.58</c:v>
                </c:pt>
              </c:numCache>
            </c:numRef>
          </c:val>
          <c:extLst>
            <c:ext xmlns:c16="http://schemas.microsoft.com/office/drawing/2014/chart" uri="{C3380CC4-5D6E-409C-BE32-E72D297353CC}">
              <c16:uniqueId val="{00000003-8E83-4181-A5B5-A1211C584255}"/>
            </c:ext>
          </c:extLst>
        </c:ser>
        <c:ser>
          <c:idx val="4"/>
          <c:order val="4"/>
          <c:tx>
            <c:strRef>
              <c:f>'All Locations'!$A$10</c:f>
              <c:strCache>
                <c:ptCount val="1"/>
                <c:pt idx="0">
                  <c:v>Foreign</c:v>
                </c:pt>
              </c:strCache>
            </c:strRef>
          </c:tx>
          <c:spPr>
            <a:solidFill>
              <a:schemeClr val="accent5"/>
            </a:solidFill>
            <a:ln>
              <a:noFill/>
            </a:ln>
            <a:effectLst/>
          </c:spPr>
          <c:invertIfNegative val="0"/>
          <c:cat>
            <c:strRef>
              <c:f>'All Locations'!$B$5:$E$5</c:f>
              <c:strCache>
                <c:ptCount val="4"/>
                <c:pt idx="0">
                  <c:v>Quarter 1</c:v>
                </c:pt>
                <c:pt idx="1">
                  <c:v>Quarter 2</c:v>
                </c:pt>
                <c:pt idx="2">
                  <c:v>Quarter 3</c:v>
                </c:pt>
                <c:pt idx="3">
                  <c:v>Quarter 4</c:v>
                </c:pt>
              </c:strCache>
            </c:strRef>
          </c:cat>
          <c:val>
            <c:numRef>
              <c:f>'All Locations'!$B$10:$E$10</c:f>
              <c:numCache>
                <c:formatCode>_(* #,##0.00_);_(* \(#,##0.00\);_(* "-"??_);_(@_)</c:formatCode>
                <c:ptCount val="4"/>
                <c:pt idx="0">
                  <c:v>23849.88</c:v>
                </c:pt>
                <c:pt idx="1">
                  <c:v>24380.33</c:v>
                </c:pt>
                <c:pt idx="2">
                  <c:v>23171.360000000001</c:v>
                </c:pt>
                <c:pt idx="3">
                  <c:v>23258.62</c:v>
                </c:pt>
              </c:numCache>
            </c:numRef>
          </c:val>
          <c:extLst>
            <c:ext xmlns:c16="http://schemas.microsoft.com/office/drawing/2014/chart" uri="{C3380CC4-5D6E-409C-BE32-E72D297353CC}">
              <c16:uniqueId val="{0000000C-8E83-4181-A5B5-A1211C584255}"/>
            </c:ext>
          </c:extLst>
        </c:ser>
        <c:dLbls>
          <c:showLegendKey val="0"/>
          <c:showVal val="0"/>
          <c:showCatName val="0"/>
          <c:showSerName val="0"/>
          <c:showPercent val="0"/>
          <c:showBubbleSize val="0"/>
        </c:dLbls>
        <c:gapWidth val="150"/>
        <c:overlap val="100"/>
        <c:axId val="124744736"/>
        <c:axId val="126076816"/>
        <c:extLst>
          <c:ext xmlns:c15="http://schemas.microsoft.com/office/drawing/2012/chart" uri="{02D57815-91ED-43cb-92C2-25804820EDAC}">
            <c15:filteredBarSeries>
              <c15:ser>
                <c:idx val="5"/>
                <c:order val="5"/>
                <c:tx>
                  <c:strRef>
                    <c:extLst>
                      <c:ext uri="{02D57815-91ED-43cb-92C2-25804820EDAC}">
                        <c15:formulaRef>
                          <c15:sqref>'All Locations'!$A$11</c15:sqref>
                        </c15:formulaRef>
                      </c:ext>
                    </c:extLst>
                    <c:strCache>
                      <c:ptCount val="1"/>
                      <c:pt idx="0">
                        <c:v>TV shows</c:v>
                      </c:pt>
                    </c:strCache>
                  </c:strRef>
                </c:tx>
                <c:spPr>
                  <a:solidFill>
                    <a:schemeClr val="accent6"/>
                  </a:solidFill>
                  <a:ln>
                    <a:noFill/>
                  </a:ln>
                  <a:effectLst/>
                </c:spPr>
                <c:invertIfNegative val="0"/>
                <c:cat>
                  <c:strRef>
                    <c:extLst>
                      <c:ext uri="{02D57815-91ED-43cb-92C2-25804820EDAC}">
                        <c15:formulaRef>
                          <c15:sqref>'All Locations'!$B$5:$E$5</c15:sqref>
                        </c15:formulaRef>
                      </c:ext>
                    </c:extLst>
                    <c:strCache>
                      <c:ptCount val="4"/>
                      <c:pt idx="0">
                        <c:v>Quarter 1</c:v>
                      </c:pt>
                      <c:pt idx="1">
                        <c:v>Quarter 2</c:v>
                      </c:pt>
                      <c:pt idx="2">
                        <c:v>Quarter 3</c:v>
                      </c:pt>
                      <c:pt idx="3">
                        <c:v>Quarter 4</c:v>
                      </c:pt>
                    </c:strCache>
                  </c:strRef>
                </c:cat>
                <c:val>
                  <c:numRef>
                    <c:extLst>
                      <c:ext uri="{02D57815-91ED-43cb-92C2-25804820EDAC}">
                        <c15:formulaRef>
                          <c15:sqref>'All Locations'!$B$11:$E$11</c15:sqref>
                        </c15:formulaRef>
                      </c:ext>
                    </c:extLst>
                    <c:numCache>
                      <c:formatCode>_(* #,##0.00_);_(* \(#,##0.00\);_(* "-"??_);_(@_)</c:formatCode>
                      <c:ptCount val="4"/>
                      <c:pt idx="0">
                        <c:v>40332.310000000005</c:v>
                      </c:pt>
                      <c:pt idx="1">
                        <c:v>42733.61</c:v>
                      </c:pt>
                      <c:pt idx="2">
                        <c:v>43403.93</c:v>
                      </c:pt>
                      <c:pt idx="3">
                        <c:v>44025.18</c:v>
                      </c:pt>
                    </c:numCache>
                  </c:numRef>
                </c:val>
                <c:extLst>
                  <c:ext xmlns:c16="http://schemas.microsoft.com/office/drawing/2014/chart" uri="{C3380CC4-5D6E-409C-BE32-E72D297353CC}">
                    <c16:uniqueId val="{0000000D-8E83-4181-A5B5-A1211C584255}"/>
                  </c:ext>
                </c:extLst>
              </c15:ser>
            </c15:filteredBarSeries>
          </c:ext>
        </c:extLst>
      </c:barChart>
      <c:catAx>
        <c:axId val="12474473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6076816"/>
        <c:crosses val="autoZero"/>
        <c:auto val="1"/>
        <c:lblAlgn val="ctr"/>
        <c:lblOffset val="100"/>
        <c:noMultiLvlLbl val="0"/>
      </c:catAx>
      <c:valAx>
        <c:axId val="126076816"/>
        <c:scaling>
          <c:orientation val="minMax"/>
        </c:scaling>
        <c:delete val="0"/>
        <c:axPos val="l"/>
        <c:majorGridlines>
          <c:spPr>
            <a:ln w="9525" cap="flat" cmpd="sng" algn="ctr">
              <a:solidFill>
                <a:schemeClr val="tx1">
                  <a:lumMod val="15000"/>
                  <a:lumOff val="85000"/>
                </a:schemeClr>
              </a:solidFill>
              <a:round/>
            </a:ln>
            <a:effectLst/>
          </c:spPr>
        </c:majorGridlines>
        <c:numFmt formatCode="_(* #,##0.00_);_(* \(#,##0.00\);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474473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withinLinear" id="14">
  <a:schemeClr val="accent1"/>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3.xml.rels>&#65279;<?xml version="1.0" encoding="utf-8" standalone="yes"?>
<Relationships xmlns="http://schemas.openxmlformats.org/package/2006/relationships">
  <Relationship Id="rId1" Type="http://schemas.openxmlformats.org/officeDocument/2006/relationships/image" Target="../media/image2.png" />
  <Relationship Id="rId2" Type="http://schemas.openxmlformats.org/officeDocument/2006/relationships/image" Target="../media/image3.png" />
  <Relationship Id="rId3" Type="http://schemas.openxmlformats.org/officeDocument/2006/relationships/image" Target="../media/image4.png" />
</Relationships>
</file>

<file path=xl/drawings/drawing1.xml><?xml version="1.0" encoding="utf-8"?>
<xdr:wsDr xmlns:xdr="http://schemas.openxmlformats.org/drawingml/2006/spreadsheetDrawing" xmlns:a="http://schemas.openxmlformats.org/drawingml/2006/main">
  <xdr:twoCellAnchor>
    <xdr:from>
      <xdr:col>1</xdr:col>
      <xdr:colOff>4632223</xdr:colOff>
      <xdr:row>0</xdr:row>
      <xdr:rowOff>9525</xdr:rowOff>
    </xdr:from>
    <xdr:to>
      <xdr:col>2</xdr:col>
      <xdr:colOff>275921</xdr:colOff>
      <xdr:row>1</xdr:row>
      <xdr:rowOff>11450</xdr:rowOff>
    </xdr:to>
    <xdr:pic>
      <xdr:nvPicPr>
        <xdr:cNvPr id="2" name="Picture 1" descr="SAM logo" title="SAM logo">
          <a:extLst>
            <a:ext uri="{FF2B5EF4-FFF2-40B4-BE49-F238E27FC236}">
              <a16:creationId xmlns:a16="http://schemas.microsoft.com/office/drawing/2014/main" id="{7D718778-EA72-473A-BEF9-A59A0A558EC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289448" y="9525"/>
          <a:ext cx="1787323" cy="41150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28574</xdr:colOff>
      <xdr:row>14</xdr:row>
      <xdr:rowOff>4761</xdr:rowOff>
    </xdr:from>
    <xdr:to>
      <xdr:col>5</xdr:col>
      <xdr:colOff>19049</xdr:colOff>
      <xdr:row>30</xdr:row>
      <xdr:rowOff>9524</xdr:rowOff>
    </xdr:to>
    <xdr:graphicFrame macro="">
      <xdr:nvGraphicFramePr>
        <xdr:cNvPr id="3" name="Chart 2">
          <a:extLst>
            <a:ext uri="{FF2B5EF4-FFF2-40B4-BE49-F238E27FC236}">
              <a16:creationId xmlns:a16="http://schemas.microsoft.com/office/drawing/2014/main" id="{0BB0180F-1497-4D6A-B315-7731A2597DF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19050</xdr:colOff>
      <xdr:row>13</xdr:row>
      <xdr:rowOff>204786</xdr:rowOff>
    </xdr:from>
    <xdr:to>
      <xdr:col>10</xdr:col>
      <xdr:colOff>800099</xdr:colOff>
      <xdr:row>36</xdr:row>
      <xdr:rowOff>209549</xdr:rowOff>
    </xdr:to>
    <xdr:graphicFrame macro="">
      <xdr:nvGraphicFramePr>
        <xdr:cNvPr id="4" name="Chart 3">
          <a:extLst>
            <a:ext uri="{FF2B5EF4-FFF2-40B4-BE49-F238E27FC236}">
              <a16:creationId xmlns:a16="http://schemas.microsoft.com/office/drawing/2014/main" id="{EB25AFE6-E25C-4F37-BC3F-BEAE82A5C00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editAs="oneCell">
    <xdr:from>
      <xdr:col>5</xdr:col>
      <xdr:colOff>-1782839</xdr:colOff>
      <xdr:row>0</xdr:row>
      <xdr:rowOff>1</xdr:rowOff>
    </xdr:from>
    <xdr:to>
      <xdr:col>5</xdr:col>
      <xdr:colOff>0</xdr:colOff>
      <xdr:row>3</xdr:row>
      <xdr:rowOff>1</xdr:rowOff>
    </xdr:to>
    <xdr:pic>
      <xdr:nvPicPr>
        <xdr:cNvPr id="71" name="SAM picture"/>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323061" y="1"/>
          <a:ext cx="1782839" cy="457200"/>
        </a:xfrm>
        <a:prstGeom prst="rect">
          <a:avLst/>
        </a:prstGeom>
        <a:noFill/>
        <a:ln>
          <a:noFill/>
        </a:ln>
      </xdr:spPr>
    </xdr:pic>
    <xdr:clientData/>
  </xdr:twoCellAnchor>
  <xdr:twoCellAnchor>
    <xdr:from>
      <xdr:col>1</xdr:col>
      <xdr:colOff>53515</xdr:colOff>
      <xdr:row>8</xdr:row>
      <xdr:rowOff>17584</xdr:rowOff>
    </xdr:from>
    <xdr:to>
      <xdr:col>1</xdr:col>
      <xdr:colOff>300403</xdr:colOff>
      <xdr:row>8</xdr:row>
      <xdr:rowOff>198857</xdr:rowOff>
    </xdr:to>
    <xdr:pic>
      <xdr:nvPicPr>
        <xdr:cNvPr id="2" name="Picture 2"/>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91715" y="2017834"/>
          <a:ext cx="246888" cy="181273"/>
        </a:xfrm>
        <a:prstGeom prst="rect">
          <a:avLst/>
        </a:prstGeom>
      </xdr:spPr>
    </xdr:pic>
    <xdr:clientData/>
  </xdr:twoCellAnchor>
  <xdr:twoCellAnchor>
    <xdr:from>
      <xdr:col>1</xdr:col>
      <xdr:colOff>53515</xdr:colOff>
      <xdr:row>10</xdr:row>
      <xdr:rowOff>17584</xdr:rowOff>
    </xdr:from>
    <xdr:to>
      <xdr:col>1</xdr:col>
      <xdr:colOff>300403</xdr:colOff>
      <xdr:row>10</xdr:row>
      <xdr:rowOff>198857</xdr:rowOff>
    </xdr:to>
    <xdr:pic>
      <xdr:nvPicPr>
        <xdr:cNvPr id="3" name="Picture 3"/>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91715" y="2017834"/>
          <a:ext cx="246888" cy="181273"/>
        </a:xfrm>
        <a:prstGeom prst="rect">
          <a:avLst/>
        </a:prstGeom>
      </xdr:spPr>
    </xdr:pic>
    <xdr:clientData/>
  </xdr:twoCellAnchor>
  <xdr:twoCellAnchor>
    <xdr:from>
      <xdr:col>1</xdr:col>
      <xdr:colOff>85519</xdr:colOff>
      <xdr:row>12</xdr:row>
      <xdr:rowOff>28708</xdr:rowOff>
    </xdr:from>
    <xdr:to>
      <xdr:col>1</xdr:col>
      <xdr:colOff>268399</xdr:colOff>
      <xdr:row>12</xdr:row>
      <xdr:rowOff>207050</xdr:rowOff>
    </xdr:to>
    <xdr:pic>
      <xdr:nvPicPr>
        <xdr:cNvPr id="4" name="Picture 4"/>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920788" y="3018093"/>
          <a:ext cx="182880" cy="178342"/>
        </a:xfrm>
        <a:prstGeom prst="rect">
          <a:avLst/>
        </a:prstGeom>
      </xdr:spPr>
    </xdr:pic>
    <xdr:clientData/>
  </xdr:twoCellAnchor>
  <xdr:twoCellAnchor>
    <xdr:from>
      <xdr:col>1</xdr:col>
      <xdr:colOff>53515</xdr:colOff>
      <xdr:row>15</xdr:row>
      <xdr:rowOff>17584</xdr:rowOff>
    </xdr:from>
    <xdr:to>
      <xdr:col>1</xdr:col>
      <xdr:colOff>300403</xdr:colOff>
      <xdr:row>15</xdr:row>
      <xdr:rowOff>198857</xdr:rowOff>
    </xdr:to>
    <xdr:pic>
      <xdr:nvPicPr>
        <xdr:cNvPr id="5" name="Picture 5"/>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91715" y="2017834"/>
          <a:ext cx="246888" cy="181273"/>
        </a:xfrm>
        <a:prstGeom prst="rect">
          <a:avLst/>
        </a:prstGeom>
      </xdr:spPr>
    </xdr:pic>
    <xdr:clientData/>
  </xdr:twoCellAnchor>
  <xdr:twoCellAnchor>
    <xdr:from>
      <xdr:col>1</xdr:col>
      <xdr:colOff>53515</xdr:colOff>
      <xdr:row>17</xdr:row>
      <xdr:rowOff>17584</xdr:rowOff>
    </xdr:from>
    <xdr:to>
      <xdr:col>1</xdr:col>
      <xdr:colOff>300403</xdr:colOff>
      <xdr:row>17</xdr:row>
      <xdr:rowOff>198857</xdr:rowOff>
    </xdr:to>
    <xdr:pic>
      <xdr:nvPicPr>
        <xdr:cNvPr id="6" name="Picture 6"/>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91715" y="2017834"/>
          <a:ext cx="246888" cy="181273"/>
        </a:xfrm>
        <a:prstGeom prst="rect">
          <a:avLst/>
        </a:prstGeom>
      </xdr:spPr>
    </xdr:pic>
    <xdr:clientData/>
  </xdr:twoCellAnchor>
  <xdr:twoCellAnchor>
    <xdr:from>
      <xdr:col>1</xdr:col>
      <xdr:colOff>53515</xdr:colOff>
      <xdr:row>18</xdr:row>
      <xdr:rowOff>17584</xdr:rowOff>
    </xdr:from>
    <xdr:to>
      <xdr:col>1</xdr:col>
      <xdr:colOff>300403</xdr:colOff>
      <xdr:row>18</xdr:row>
      <xdr:rowOff>198857</xdr:rowOff>
    </xdr:to>
    <xdr:pic>
      <xdr:nvPicPr>
        <xdr:cNvPr id="7" name="Picture 7"/>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91715" y="2017834"/>
          <a:ext cx="246888" cy="181273"/>
        </a:xfrm>
        <a:prstGeom prst="rect">
          <a:avLst/>
        </a:prstGeom>
      </xdr:spPr>
    </xdr:pic>
    <xdr:clientData/>
  </xdr:twoCellAnchor>
  <xdr:twoCellAnchor>
    <xdr:from>
      <xdr:col>1</xdr:col>
      <xdr:colOff>85519</xdr:colOff>
      <xdr:row>20</xdr:row>
      <xdr:rowOff>28708</xdr:rowOff>
    </xdr:from>
    <xdr:to>
      <xdr:col>1</xdr:col>
      <xdr:colOff>268399</xdr:colOff>
      <xdr:row>20</xdr:row>
      <xdr:rowOff>207050</xdr:rowOff>
    </xdr:to>
    <xdr:pic>
      <xdr:nvPicPr>
        <xdr:cNvPr id="8" name="Picture 8"/>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920788" y="3018093"/>
          <a:ext cx="182880" cy="178342"/>
        </a:xfrm>
        <a:prstGeom prst="rect">
          <a:avLst/>
        </a:prstGeom>
      </xdr:spPr>
    </xdr:pic>
    <xdr:clientData/>
  </xdr:twoCellAnchor>
  <xdr:twoCellAnchor>
    <xdr:from>
      <xdr:col>1</xdr:col>
      <xdr:colOff>85519</xdr:colOff>
      <xdr:row>22</xdr:row>
      <xdr:rowOff>28708</xdr:rowOff>
    </xdr:from>
    <xdr:to>
      <xdr:col>1</xdr:col>
      <xdr:colOff>268399</xdr:colOff>
      <xdr:row>22</xdr:row>
      <xdr:rowOff>207050</xdr:rowOff>
    </xdr:to>
    <xdr:pic>
      <xdr:nvPicPr>
        <xdr:cNvPr id="9" name="Picture 9"/>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920788" y="3018093"/>
          <a:ext cx="182880" cy="178342"/>
        </a:xfrm>
        <a:prstGeom prst="rect">
          <a:avLst/>
        </a:prstGeom>
      </xdr:spPr>
    </xdr:pic>
    <xdr:clientData/>
  </xdr:twoCellAnchor>
  <xdr:twoCellAnchor>
    <xdr:from>
      <xdr:col>1</xdr:col>
      <xdr:colOff>53515</xdr:colOff>
      <xdr:row>25</xdr:row>
      <xdr:rowOff>17584</xdr:rowOff>
    </xdr:from>
    <xdr:to>
      <xdr:col>1</xdr:col>
      <xdr:colOff>300403</xdr:colOff>
      <xdr:row>25</xdr:row>
      <xdr:rowOff>198857</xdr:rowOff>
    </xdr:to>
    <xdr:pic>
      <xdr:nvPicPr>
        <xdr:cNvPr id="10" name="Picture 10"/>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91715" y="2017834"/>
          <a:ext cx="246888" cy="181273"/>
        </a:xfrm>
        <a:prstGeom prst="rect">
          <a:avLst/>
        </a:prstGeom>
      </xdr:spPr>
    </xdr:pic>
    <xdr:clientData/>
  </xdr:twoCellAnchor>
  <xdr:twoCellAnchor>
    <xdr:from>
      <xdr:col>1</xdr:col>
      <xdr:colOff>53515</xdr:colOff>
      <xdr:row>26</xdr:row>
      <xdr:rowOff>17584</xdr:rowOff>
    </xdr:from>
    <xdr:to>
      <xdr:col>1</xdr:col>
      <xdr:colOff>300403</xdr:colOff>
      <xdr:row>26</xdr:row>
      <xdr:rowOff>198857</xdr:rowOff>
    </xdr:to>
    <xdr:pic>
      <xdr:nvPicPr>
        <xdr:cNvPr id="11" name="Picture 11"/>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91715" y="2017834"/>
          <a:ext cx="246888" cy="181273"/>
        </a:xfrm>
        <a:prstGeom prst="rect">
          <a:avLst/>
        </a:prstGeom>
      </xdr:spPr>
    </xdr:pic>
    <xdr:clientData/>
  </xdr:twoCellAnchor>
  <xdr:twoCellAnchor>
    <xdr:from>
      <xdr:col>1</xdr:col>
      <xdr:colOff>53515</xdr:colOff>
      <xdr:row>28</xdr:row>
      <xdr:rowOff>17584</xdr:rowOff>
    </xdr:from>
    <xdr:to>
      <xdr:col>1</xdr:col>
      <xdr:colOff>300403</xdr:colOff>
      <xdr:row>28</xdr:row>
      <xdr:rowOff>198857</xdr:rowOff>
    </xdr:to>
    <xdr:pic>
      <xdr:nvPicPr>
        <xdr:cNvPr id="12" name="Picture 12"/>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91715" y="2017834"/>
          <a:ext cx="246888" cy="181273"/>
        </a:xfrm>
        <a:prstGeom prst="rect">
          <a:avLst/>
        </a:prstGeom>
      </xdr:spPr>
    </xdr:pic>
    <xdr:clientData/>
  </xdr:twoCellAnchor>
  <xdr:twoCellAnchor>
    <xdr:from>
      <xdr:col>1</xdr:col>
      <xdr:colOff>53515</xdr:colOff>
      <xdr:row>29</xdr:row>
      <xdr:rowOff>17584</xdr:rowOff>
    </xdr:from>
    <xdr:to>
      <xdr:col>1</xdr:col>
      <xdr:colOff>300403</xdr:colOff>
      <xdr:row>29</xdr:row>
      <xdr:rowOff>198857</xdr:rowOff>
    </xdr:to>
    <xdr:pic>
      <xdr:nvPicPr>
        <xdr:cNvPr id="13" name="Picture 13"/>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91715" y="2017834"/>
          <a:ext cx="246888" cy="181273"/>
        </a:xfrm>
        <a:prstGeom prst="rect">
          <a:avLst/>
        </a:prstGeom>
      </xdr:spPr>
    </xdr:pic>
    <xdr:clientData/>
  </xdr:twoCellAnchor>
  <xdr:twoCellAnchor>
    <xdr:from>
      <xdr:col>1</xdr:col>
      <xdr:colOff>53515</xdr:colOff>
      <xdr:row>31</xdr:row>
      <xdr:rowOff>17584</xdr:rowOff>
    </xdr:from>
    <xdr:to>
      <xdr:col>1</xdr:col>
      <xdr:colOff>300403</xdr:colOff>
      <xdr:row>31</xdr:row>
      <xdr:rowOff>198857</xdr:rowOff>
    </xdr:to>
    <xdr:pic>
      <xdr:nvPicPr>
        <xdr:cNvPr id="14" name="Picture 14"/>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91715" y="2017834"/>
          <a:ext cx="246888" cy="181273"/>
        </a:xfrm>
        <a:prstGeom prst="rect">
          <a:avLst/>
        </a:prstGeom>
      </xdr:spPr>
    </xdr:pic>
    <xdr:clientData/>
  </xdr:twoCellAnchor>
  <xdr:twoCellAnchor>
    <xdr:from>
      <xdr:col>1</xdr:col>
      <xdr:colOff>53515</xdr:colOff>
      <xdr:row>32</xdr:row>
      <xdr:rowOff>17584</xdr:rowOff>
    </xdr:from>
    <xdr:to>
      <xdr:col>1</xdr:col>
      <xdr:colOff>300403</xdr:colOff>
      <xdr:row>32</xdr:row>
      <xdr:rowOff>198857</xdr:rowOff>
    </xdr:to>
    <xdr:pic>
      <xdr:nvPicPr>
        <xdr:cNvPr id="15" name="Picture 15"/>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91715" y="2017834"/>
          <a:ext cx="246888" cy="181273"/>
        </a:xfrm>
        <a:prstGeom prst="rect">
          <a:avLst/>
        </a:prstGeom>
      </xdr:spPr>
    </xdr:pic>
    <xdr:clientData/>
  </xdr:twoCellAnchor>
  <xdr:twoCellAnchor>
    <xdr:from>
      <xdr:col>1</xdr:col>
      <xdr:colOff>85519</xdr:colOff>
      <xdr:row>33</xdr:row>
      <xdr:rowOff>28708</xdr:rowOff>
    </xdr:from>
    <xdr:to>
      <xdr:col>1</xdr:col>
      <xdr:colOff>268399</xdr:colOff>
      <xdr:row>33</xdr:row>
      <xdr:rowOff>207050</xdr:rowOff>
    </xdr:to>
    <xdr:pic>
      <xdr:nvPicPr>
        <xdr:cNvPr id="16" name="Picture 16"/>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920788" y="3018093"/>
          <a:ext cx="182880" cy="178342"/>
        </a:xfrm>
        <a:prstGeom prst="rect">
          <a:avLst/>
        </a:prstGeom>
      </xdr:spPr>
    </xdr:pic>
    <xdr:clientData/>
  </xdr:twoCellAnchor>
  <xdr:twoCellAnchor>
    <xdr:from>
      <xdr:col>1</xdr:col>
      <xdr:colOff>53515</xdr:colOff>
      <xdr:row>35</xdr:row>
      <xdr:rowOff>17584</xdr:rowOff>
    </xdr:from>
    <xdr:to>
      <xdr:col>1</xdr:col>
      <xdr:colOff>300403</xdr:colOff>
      <xdr:row>35</xdr:row>
      <xdr:rowOff>198857</xdr:rowOff>
    </xdr:to>
    <xdr:pic>
      <xdr:nvPicPr>
        <xdr:cNvPr id="17" name="Picture 17"/>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91715" y="2017834"/>
          <a:ext cx="246888" cy="181273"/>
        </a:xfrm>
        <a:prstGeom prst="rect">
          <a:avLst/>
        </a:prstGeom>
      </xdr:spPr>
    </xdr:pic>
    <xdr:clientData/>
  </xdr:twoCellAnchor>
  <xdr:twoCellAnchor>
    <xdr:from>
      <xdr:col>1</xdr:col>
      <xdr:colOff>53515</xdr:colOff>
      <xdr:row>36</xdr:row>
      <xdr:rowOff>17584</xdr:rowOff>
    </xdr:from>
    <xdr:to>
      <xdr:col>1</xdr:col>
      <xdr:colOff>300403</xdr:colOff>
      <xdr:row>36</xdr:row>
      <xdr:rowOff>198857</xdr:rowOff>
    </xdr:to>
    <xdr:pic>
      <xdr:nvPicPr>
        <xdr:cNvPr id="18" name="Picture 18"/>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91715" y="2017834"/>
          <a:ext cx="246888" cy="181273"/>
        </a:xfrm>
        <a:prstGeom prst="rect">
          <a:avLst/>
        </a:prstGeom>
      </xdr:spPr>
    </xdr:pic>
    <xdr:clientData/>
  </xdr:twoCellAnchor>
  <xdr:twoCellAnchor>
    <xdr:from>
      <xdr:col>1</xdr:col>
      <xdr:colOff>53515</xdr:colOff>
      <xdr:row>37</xdr:row>
      <xdr:rowOff>17584</xdr:rowOff>
    </xdr:from>
    <xdr:to>
      <xdr:col>1</xdr:col>
      <xdr:colOff>300403</xdr:colOff>
      <xdr:row>37</xdr:row>
      <xdr:rowOff>198857</xdr:rowOff>
    </xdr:to>
    <xdr:pic>
      <xdr:nvPicPr>
        <xdr:cNvPr id="19" name="Picture 19"/>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91715" y="2017834"/>
          <a:ext cx="246888" cy="181273"/>
        </a:xfrm>
        <a:prstGeom prst="rect">
          <a:avLst/>
        </a:prstGeom>
      </xdr:spPr>
    </xdr:pic>
    <xdr:clientData/>
  </xdr:twoCellAnchor>
  <xdr:twoCellAnchor>
    <xdr:from>
      <xdr:col>1</xdr:col>
      <xdr:colOff>53515</xdr:colOff>
      <xdr:row>38</xdr:row>
      <xdr:rowOff>17584</xdr:rowOff>
    </xdr:from>
    <xdr:to>
      <xdr:col>1</xdr:col>
      <xdr:colOff>300403</xdr:colOff>
      <xdr:row>38</xdr:row>
      <xdr:rowOff>198857</xdr:rowOff>
    </xdr:to>
    <xdr:pic>
      <xdr:nvPicPr>
        <xdr:cNvPr id="20" name="Picture 20"/>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91715" y="2017834"/>
          <a:ext cx="246888" cy="181273"/>
        </a:xfrm>
        <a:prstGeom prst="rect">
          <a:avLst/>
        </a:prstGeom>
      </xdr:spPr>
    </xdr:pic>
    <xdr:clientData/>
  </xdr:twoCellAnchor>
  <xdr:twoCellAnchor>
    <xdr:from>
      <xdr:col>1</xdr:col>
      <xdr:colOff>53515</xdr:colOff>
      <xdr:row>40</xdr:row>
      <xdr:rowOff>17584</xdr:rowOff>
    </xdr:from>
    <xdr:to>
      <xdr:col>1</xdr:col>
      <xdr:colOff>300403</xdr:colOff>
      <xdr:row>40</xdr:row>
      <xdr:rowOff>198857</xdr:rowOff>
    </xdr:to>
    <xdr:pic>
      <xdr:nvPicPr>
        <xdr:cNvPr id="21" name="Picture 21"/>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91715" y="2017834"/>
          <a:ext cx="246888" cy="181273"/>
        </a:xfrm>
        <a:prstGeom prst="rect">
          <a:avLst/>
        </a:prstGeom>
      </xdr:spPr>
    </xdr:pic>
    <xdr:clientData/>
  </xdr:twoCellAnchor>
  <xdr:twoCellAnchor>
    <xdr:from>
      <xdr:col>1</xdr:col>
      <xdr:colOff>53515</xdr:colOff>
      <xdr:row>41</xdr:row>
      <xdr:rowOff>17584</xdr:rowOff>
    </xdr:from>
    <xdr:to>
      <xdr:col>1</xdr:col>
      <xdr:colOff>300403</xdr:colOff>
      <xdr:row>41</xdr:row>
      <xdr:rowOff>198857</xdr:rowOff>
    </xdr:to>
    <xdr:pic>
      <xdr:nvPicPr>
        <xdr:cNvPr id="22" name="Picture 22"/>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91715" y="2017834"/>
          <a:ext cx="246888" cy="181273"/>
        </a:xfrm>
        <a:prstGeom prst="rect">
          <a:avLst/>
        </a:prstGeom>
      </xdr:spPr>
    </xdr:pic>
    <xdr:clientData/>
  </xdr:twoCellAnchor>
  <xdr:twoCellAnchor>
    <xdr:from>
      <xdr:col>1</xdr:col>
      <xdr:colOff>53515</xdr:colOff>
      <xdr:row>42</xdr:row>
      <xdr:rowOff>17584</xdr:rowOff>
    </xdr:from>
    <xdr:to>
      <xdr:col>1</xdr:col>
      <xdr:colOff>300403</xdr:colOff>
      <xdr:row>42</xdr:row>
      <xdr:rowOff>198857</xdr:rowOff>
    </xdr:to>
    <xdr:pic>
      <xdr:nvPicPr>
        <xdr:cNvPr id="23" name="Picture 23"/>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91715" y="2017834"/>
          <a:ext cx="246888" cy="181273"/>
        </a:xfrm>
        <a:prstGeom prst="rect">
          <a:avLst/>
        </a:prstGeom>
      </xdr:spPr>
    </xdr:pic>
    <xdr:clientData/>
  </xdr:twoCellAnchor>
  <xdr:twoCellAnchor>
    <xdr:from>
      <xdr:col>1</xdr:col>
      <xdr:colOff>85519</xdr:colOff>
      <xdr:row>44</xdr:row>
      <xdr:rowOff>28708</xdr:rowOff>
    </xdr:from>
    <xdr:to>
      <xdr:col>1</xdr:col>
      <xdr:colOff>268399</xdr:colOff>
      <xdr:row>44</xdr:row>
      <xdr:rowOff>207050</xdr:rowOff>
    </xdr:to>
    <xdr:pic>
      <xdr:nvPicPr>
        <xdr:cNvPr id="24" name="Picture 24"/>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920788" y="3018093"/>
          <a:ext cx="182880" cy="178342"/>
        </a:xfrm>
        <a:prstGeom prst="rect">
          <a:avLst/>
        </a:prstGeom>
      </xdr:spPr>
    </xdr:pic>
    <xdr:clientData/>
  </xdr:twoCellAnchor>
  <xdr:twoCellAnchor>
    <xdr:from>
      <xdr:col>1</xdr:col>
      <xdr:colOff>53515</xdr:colOff>
      <xdr:row>46</xdr:row>
      <xdr:rowOff>17584</xdr:rowOff>
    </xdr:from>
    <xdr:to>
      <xdr:col>1</xdr:col>
      <xdr:colOff>300403</xdr:colOff>
      <xdr:row>46</xdr:row>
      <xdr:rowOff>198857</xdr:rowOff>
    </xdr:to>
    <xdr:pic>
      <xdr:nvPicPr>
        <xdr:cNvPr id="25" name="Picture 25"/>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91715" y="2017834"/>
          <a:ext cx="246888" cy="181273"/>
        </a:xfrm>
        <a:prstGeom prst="rect">
          <a:avLst/>
        </a:prstGeom>
      </xdr:spPr>
    </xdr:pic>
    <xdr:clientData/>
  </xdr:twoCellAnchor>
  <xdr:twoCellAnchor>
    <xdr:from>
      <xdr:col>1</xdr:col>
      <xdr:colOff>85519</xdr:colOff>
      <xdr:row>47</xdr:row>
      <xdr:rowOff>28708</xdr:rowOff>
    </xdr:from>
    <xdr:to>
      <xdr:col>1</xdr:col>
      <xdr:colOff>268399</xdr:colOff>
      <xdr:row>47</xdr:row>
      <xdr:rowOff>207050</xdr:rowOff>
    </xdr:to>
    <xdr:pic>
      <xdr:nvPicPr>
        <xdr:cNvPr id="26" name="Picture 26"/>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920788" y="3018093"/>
          <a:ext cx="182880" cy="178342"/>
        </a:xfrm>
        <a:prstGeom prst="rect">
          <a:avLst/>
        </a:prstGeom>
      </xdr:spPr>
    </xdr:pic>
    <xdr:clientData/>
  </xdr:twoCellAnchor>
  <xdr:twoCellAnchor>
    <xdr:from>
      <xdr:col>1</xdr:col>
      <xdr:colOff>53515</xdr:colOff>
      <xdr:row>49</xdr:row>
      <xdr:rowOff>17584</xdr:rowOff>
    </xdr:from>
    <xdr:to>
      <xdr:col>1</xdr:col>
      <xdr:colOff>300403</xdr:colOff>
      <xdr:row>49</xdr:row>
      <xdr:rowOff>198857</xdr:rowOff>
    </xdr:to>
    <xdr:pic>
      <xdr:nvPicPr>
        <xdr:cNvPr id="27" name="Picture 27"/>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91715" y="2017834"/>
          <a:ext cx="246888" cy="181273"/>
        </a:xfrm>
        <a:prstGeom prst="rect">
          <a:avLst/>
        </a:prstGeom>
      </xdr:spPr>
    </xdr:pic>
    <xdr:clientData/>
  </xdr:twoCellAnchor>
  <xdr:twoCellAnchor>
    <xdr:from>
      <xdr:col>1</xdr:col>
      <xdr:colOff>85519</xdr:colOff>
      <xdr:row>51</xdr:row>
      <xdr:rowOff>28708</xdr:rowOff>
    </xdr:from>
    <xdr:to>
      <xdr:col>1</xdr:col>
      <xdr:colOff>268399</xdr:colOff>
      <xdr:row>51</xdr:row>
      <xdr:rowOff>207050</xdr:rowOff>
    </xdr:to>
    <xdr:pic>
      <xdr:nvPicPr>
        <xdr:cNvPr id="28" name="Picture 28"/>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920788" y="3018093"/>
          <a:ext cx="182880" cy="178342"/>
        </a:xfrm>
        <a:prstGeom prst="rect">
          <a:avLst/>
        </a:prstGeom>
      </xdr:spPr>
    </xdr:pic>
    <xdr:clientData/>
  </xdr:twoCellAnchor>
  <xdr:twoCellAnchor>
    <xdr:from>
      <xdr:col>1</xdr:col>
      <xdr:colOff>85519</xdr:colOff>
      <xdr:row>53</xdr:row>
      <xdr:rowOff>28708</xdr:rowOff>
    </xdr:from>
    <xdr:to>
      <xdr:col>1</xdr:col>
      <xdr:colOff>268399</xdr:colOff>
      <xdr:row>53</xdr:row>
      <xdr:rowOff>207050</xdr:rowOff>
    </xdr:to>
    <xdr:pic>
      <xdr:nvPicPr>
        <xdr:cNvPr id="29" name="Picture 29"/>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920788" y="3018093"/>
          <a:ext cx="182880" cy="178342"/>
        </a:xfrm>
        <a:prstGeom prst="rect">
          <a:avLst/>
        </a:prstGeom>
      </xdr:spPr>
    </xdr:pic>
    <xdr:clientData/>
  </xdr:twoCellAnchor>
  <xdr:twoCellAnchor>
    <xdr:from>
      <xdr:col>1</xdr:col>
      <xdr:colOff>53515</xdr:colOff>
      <xdr:row>56</xdr:row>
      <xdr:rowOff>17584</xdr:rowOff>
    </xdr:from>
    <xdr:to>
      <xdr:col>1</xdr:col>
      <xdr:colOff>300403</xdr:colOff>
      <xdr:row>56</xdr:row>
      <xdr:rowOff>198857</xdr:rowOff>
    </xdr:to>
    <xdr:pic>
      <xdr:nvPicPr>
        <xdr:cNvPr id="30" name="Picture 30"/>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91715" y="2017834"/>
          <a:ext cx="246888" cy="181273"/>
        </a:xfrm>
        <a:prstGeom prst="rect">
          <a:avLst/>
        </a:prstGeom>
      </xdr:spPr>
    </xdr:pic>
    <xdr:clientData/>
  </xdr:twoCellAnchor>
  <xdr:twoCellAnchor>
    <xdr:from>
      <xdr:col>1</xdr:col>
      <xdr:colOff>85519</xdr:colOff>
      <xdr:row>58</xdr:row>
      <xdr:rowOff>28708</xdr:rowOff>
    </xdr:from>
    <xdr:to>
      <xdr:col>1</xdr:col>
      <xdr:colOff>268399</xdr:colOff>
      <xdr:row>58</xdr:row>
      <xdr:rowOff>207050</xdr:rowOff>
    </xdr:to>
    <xdr:pic>
      <xdr:nvPicPr>
        <xdr:cNvPr id="31" name="Picture 3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920788" y="3018093"/>
          <a:ext cx="182880" cy="178342"/>
        </a:xfrm>
        <a:prstGeom prst="rect">
          <a:avLst/>
        </a:prstGeom>
      </xdr:spPr>
    </xdr:pic>
    <xdr:clientData/>
  </xdr:twoCellAnchor>
  <xdr:twoCellAnchor>
    <xdr:from>
      <xdr:col>1</xdr:col>
      <xdr:colOff>53515</xdr:colOff>
      <xdr:row>60</xdr:row>
      <xdr:rowOff>17584</xdr:rowOff>
    </xdr:from>
    <xdr:to>
      <xdr:col>1</xdr:col>
      <xdr:colOff>300403</xdr:colOff>
      <xdr:row>60</xdr:row>
      <xdr:rowOff>198857</xdr:rowOff>
    </xdr:to>
    <xdr:pic>
      <xdr:nvPicPr>
        <xdr:cNvPr id="32" name="Picture 32"/>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91715" y="2017834"/>
          <a:ext cx="246888" cy="181273"/>
        </a:xfrm>
        <a:prstGeom prst="rect">
          <a:avLst/>
        </a:prstGeom>
      </xdr:spPr>
    </xdr:pic>
    <xdr:clientData/>
  </xdr:twoCellAnchor>
  <xdr:twoCellAnchor>
    <xdr:from>
      <xdr:col>1</xdr:col>
      <xdr:colOff>53515</xdr:colOff>
      <xdr:row>61</xdr:row>
      <xdr:rowOff>17584</xdr:rowOff>
    </xdr:from>
    <xdr:to>
      <xdr:col>1</xdr:col>
      <xdr:colOff>300403</xdr:colOff>
      <xdr:row>61</xdr:row>
      <xdr:rowOff>198857</xdr:rowOff>
    </xdr:to>
    <xdr:pic>
      <xdr:nvPicPr>
        <xdr:cNvPr id="33" name="Picture 33"/>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91715" y="2017834"/>
          <a:ext cx="246888" cy="181273"/>
        </a:xfrm>
        <a:prstGeom prst="rect">
          <a:avLst/>
        </a:prstGeom>
      </xdr:spPr>
    </xdr:pic>
    <xdr:clientData/>
  </xdr:twoCellAnchor>
  <xdr:twoCellAnchor>
    <xdr:from>
      <xdr:col>1</xdr:col>
      <xdr:colOff>53515</xdr:colOff>
      <xdr:row>63</xdr:row>
      <xdr:rowOff>17584</xdr:rowOff>
    </xdr:from>
    <xdr:to>
      <xdr:col>1</xdr:col>
      <xdr:colOff>300403</xdr:colOff>
      <xdr:row>63</xdr:row>
      <xdr:rowOff>198857</xdr:rowOff>
    </xdr:to>
    <xdr:pic>
      <xdr:nvPicPr>
        <xdr:cNvPr id="34" name="Picture 34"/>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91715" y="2017834"/>
          <a:ext cx="246888" cy="181273"/>
        </a:xfrm>
        <a:prstGeom prst="rect">
          <a:avLst/>
        </a:prstGeom>
      </xdr:spPr>
    </xdr:pic>
    <xdr:clientData/>
  </xdr:twoCellAnchor>
  <xdr:twoCellAnchor>
    <xdr:from>
      <xdr:col>1</xdr:col>
      <xdr:colOff>53515</xdr:colOff>
      <xdr:row>64</xdr:row>
      <xdr:rowOff>17584</xdr:rowOff>
    </xdr:from>
    <xdr:to>
      <xdr:col>1</xdr:col>
      <xdr:colOff>300403</xdr:colOff>
      <xdr:row>64</xdr:row>
      <xdr:rowOff>198857</xdr:rowOff>
    </xdr:to>
    <xdr:pic>
      <xdr:nvPicPr>
        <xdr:cNvPr id="35" name="Picture 35"/>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91715" y="2017834"/>
          <a:ext cx="246888" cy="181273"/>
        </a:xfrm>
        <a:prstGeom prst="rect">
          <a:avLst/>
        </a:prstGeom>
      </xdr:spPr>
    </xdr:pic>
    <xdr:clientData/>
  </xdr:twoCellAnchor>
  <xdr:twoCellAnchor>
    <xdr:from>
      <xdr:col>1</xdr:col>
      <xdr:colOff>53515</xdr:colOff>
      <xdr:row>66</xdr:row>
      <xdr:rowOff>17584</xdr:rowOff>
    </xdr:from>
    <xdr:to>
      <xdr:col>1</xdr:col>
      <xdr:colOff>300403</xdr:colOff>
      <xdr:row>66</xdr:row>
      <xdr:rowOff>198857</xdr:rowOff>
    </xdr:to>
    <xdr:pic>
      <xdr:nvPicPr>
        <xdr:cNvPr id="36" name="Picture 36"/>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91715" y="2017834"/>
          <a:ext cx="246888" cy="181273"/>
        </a:xfrm>
        <a:prstGeom prst="rect">
          <a:avLst/>
        </a:prstGeom>
      </xdr:spPr>
    </xdr:pic>
    <xdr:clientData/>
  </xdr:twoCellAnchor>
  <xdr:twoCellAnchor>
    <xdr:from>
      <xdr:col>1</xdr:col>
      <xdr:colOff>85519</xdr:colOff>
      <xdr:row>68</xdr:row>
      <xdr:rowOff>28708</xdr:rowOff>
    </xdr:from>
    <xdr:to>
      <xdr:col>1</xdr:col>
      <xdr:colOff>268399</xdr:colOff>
      <xdr:row>68</xdr:row>
      <xdr:rowOff>207050</xdr:rowOff>
    </xdr:to>
    <xdr:pic>
      <xdr:nvPicPr>
        <xdr:cNvPr id="37" name="Picture 37"/>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920788" y="3018093"/>
          <a:ext cx="182880" cy="178342"/>
        </a:xfrm>
        <a:prstGeom prst="rect">
          <a:avLst/>
        </a:prstGeom>
      </xdr:spPr>
    </xdr:pic>
    <xdr:clientData/>
  </xdr:twoCellAnchor>
  <xdr:twoCellAnchor>
    <xdr:from>
      <xdr:col>1</xdr:col>
      <xdr:colOff>85519</xdr:colOff>
      <xdr:row>71</xdr:row>
      <xdr:rowOff>28708</xdr:rowOff>
    </xdr:from>
    <xdr:to>
      <xdr:col>1</xdr:col>
      <xdr:colOff>268399</xdr:colOff>
      <xdr:row>71</xdr:row>
      <xdr:rowOff>207050</xdr:rowOff>
    </xdr:to>
    <xdr:pic>
      <xdr:nvPicPr>
        <xdr:cNvPr id="38" name="Picture 38"/>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920788" y="3018093"/>
          <a:ext cx="182880" cy="178342"/>
        </a:xfrm>
        <a:prstGeom prst="rect">
          <a:avLst/>
        </a:prstGeom>
      </xdr:spPr>
    </xdr:pic>
    <xdr:clientData/>
  </xdr:twoCellAnchor>
  <xdr:twoCellAnchor>
    <xdr:from>
      <xdr:col>1</xdr:col>
      <xdr:colOff>53515</xdr:colOff>
      <xdr:row>74</xdr:row>
      <xdr:rowOff>17584</xdr:rowOff>
    </xdr:from>
    <xdr:to>
      <xdr:col>1</xdr:col>
      <xdr:colOff>300403</xdr:colOff>
      <xdr:row>74</xdr:row>
      <xdr:rowOff>198857</xdr:rowOff>
    </xdr:to>
    <xdr:pic>
      <xdr:nvPicPr>
        <xdr:cNvPr id="39" name="Picture 39"/>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91715" y="2017834"/>
          <a:ext cx="246888" cy="181273"/>
        </a:xfrm>
        <a:prstGeom prst="rect">
          <a:avLst/>
        </a:prstGeom>
      </xdr:spPr>
    </xdr:pic>
    <xdr:clientData/>
  </xdr:twoCellAnchor>
  <xdr:twoCellAnchor>
    <xdr:from>
      <xdr:col>1</xdr:col>
      <xdr:colOff>85519</xdr:colOff>
      <xdr:row>75</xdr:row>
      <xdr:rowOff>28708</xdr:rowOff>
    </xdr:from>
    <xdr:to>
      <xdr:col>1</xdr:col>
      <xdr:colOff>268399</xdr:colOff>
      <xdr:row>75</xdr:row>
      <xdr:rowOff>207050</xdr:rowOff>
    </xdr:to>
    <xdr:pic>
      <xdr:nvPicPr>
        <xdr:cNvPr id="40" name="Picture 40"/>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920788" y="3018093"/>
          <a:ext cx="182880" cy="178342"/>
        </a:xfrm>
        <a:prstGeom prst="rect">
          <a:avLst/>
        </a:prstGeom>
      </xdr:spPr>
    </xdr:pic>
    <xdr:clientData/>
  </xdr:twoCellAnchor>
  <xdr:twoCellAnchor>
    <xdr:from>
      <xdr:col>1</xdr:col>
      <xdr:colOff>85519</xdr:colOff>
      <xdr:row>78</xdr:row>
      <xdr:rowOff>28708</xdr:rowOff>
    </xdr:from>
    <xdr:to>
      <xdr:col>1</xdr:col>
      <xdr:colOff>268399</xdr:colOff>
      <xdr:row>78</xdr:row>
      <xdr:rowOff>207050</xdr:rowOff>
    </xdr:to>
    <xdr:pic>
      <xdr:nvPicPr>
        <xdr:cNvPr id="41" name="Picture 4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920788" y="3018093"/>
          <a:ext cx="182880" cy="178342"/>
        </a:xfrm>
        <a:prstGeom prst="rect">
          <a:avLst/>
        </a:prstGeom>
      </xdr:spPr>
    </xdr:pic>
    <xdr:clientData/>
  </xdr:twoCellAnchor>
  <xdr:twoCellAnchor>
    <xdr:from>
      <xdr:col>1</xdr:col>
      <xdr:colOff>85519</xdr:colOff>
      <xdr:row>80</xdr:row>
      <xdr:rowOff>28708</xdr:rowOff>
    </xdr:from>
    <xdr:to>
      <xdr:col>1</xdr:col>
      <xdr:colOff>268399</xdr:colOff>
      <xdr:row>80</xdr:row>
      <xdr:rowOff>207050</xdr:rowOff>
    </xdr:to>
    <xdr:pic>
      <xdr:nvPicPr>
        <xdr:cNvPr id="42" name="Picture 42"/>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920788" y="3018093"/>
          <a:ext cx="182880" cy="178342"/>
        </a:xfrm>
        <a:prstGeom prst="rect">
          <a:avLst/>
        </a:prstGeom>
      </xdr:spPr>
    </xdr:pic>
    <xdr:clientData/>
  </xdr:twoCellAnchor>
  <xdr:twoCellAnchor>
    <xdr:from>
      <xdr:col>1</xdr:col>
      <xdr:colOff>85519</xdr:colOff>
      <xdr:row>82</xdr:row>
      <xdr:rowOff>28708</xdr:rowOff>
    </xdr:from>
    <xdr:to>
      <xdr:col>1</xdr:col>
      <xdr:colOff>268399</xdr:colOff>
      <xdr:row>82</xdr:row>
      <xdr:rowOff>207050</xdr:rowOff>
    </xdr:to>
    <xdr:pic>
      <xdr:nvPicPr>
        <xdr:cNvPr id="43" name="Picture 43"/>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920788" y="3018093"/>
          <a:ext cx="182880" cy="178342"/>
        </a:xfrm>
        <a:prstGeom prst="rect">
          <a:avLst/>
        </a:prstGeom>
      </xdr:spPr>
    </xdr:pic>
    <xdr:clientData/>
  </xdr:twoCellAnchor>
  <xdr:twoCellAnchor>
    <xdr:from>
      <xdr:col>1</xdr:col>
      <xdr:colOff>85519</xdr:colOff>
      <xdr:row>84</xdr:row>
      <xdr:rowOff>28708</xdr:rowOff>
    </xdr:from>
    <xdr:to>
      <xdr:col>1</xdr:col>
      <xdr:colOff>268399</xdr:colOff>
      <xdr:row>84</xdr:row>
      <xdr:rowOff>207050</xdr:rowOff>
    </xdr:to>
    <xdr:pic>
      <xdr:nvPicPr>
        <xdr:cNvPr id="44" name="Picture 44"/>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920788" y="3018093"/>
          <a:ext cx="182880" cy="178342"/>
        </a:xfrm>
        <a:prstGeom prst="rect">
          <a:avLst/>
        </a:prstGeom>
      </xdr:spPr>
    </xdr:pic>
    <xdr:clientData/>
  </xdr:twoCellAnchor>
  <xdr:twoCellAnchor>
    <xdr:from>
      <xdr:col>1</xdr:col>
      <xdr:colOff>85519</xdr:colOff>
      <xdr:row>86</xdr:row>
      <xdr:rowOff>28708</xdr:rowOff>
    </xdr:from>
    <xdr:to>
      <xdr:col>1</xdr:col>
      <xdr:colOff>268399</xdr:colOff>
      <xdr:row>86</xdr:row>
      <xdr:rowOff>207050</xdr:rowOff>
    </xdr:to>
    <xdr:pic>
      <xdr:nvPicPr>
        <xdr:cNvPr id="45" name="Picture 45"/>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920788" y="3018093"/>
          <a:ext cx="182880" cy="178342"/>
        </a:xfrm>
        <a:prstGeom prst="rect">
          <a:avLst/>
        </a:prstGeom>
      </xdr:spPr>
    </xdr:pic>
    <xdr:clientData/>
  </xdr:twoCellAnchor>
  <xdr:twoCellAnchor>
    <xdr:from>
      <xdr:col>1</xdr:col>
      <xdr:colOff>85519</xdr:colOff>
      <xdr:row>88</xdr:row>
      <xdr:rowOff>28708</xdr:rowOff>
    </xdr:from>
    <xdr:to>
      <xdr:col>1</xdr:col>
      <xdr:colOff>268399</xdr:colOff>
      <xdr:row>88</xdr:row>
      <xdr:rowOff>207050</xdr:rowOff>
    </xdr:to>
    <xdr:pic>
      <xdr:nvPicPr>
        <xdr:cNvPr id="46" name="Picture 46"/>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920788" y="3018093"/>
          <a:ext cx="182880" cy="178342"/>
        </a:xfrm>
        <a:prstGeom prst="rect">
          <a:avLst/>
        </a:prstGeom>
      </xdr:spPr>
    </xdr:pic>
    <xdr:clientData/>
  </xdr:twoCellAnchor>
  <xdr:twoCellAnchor>
    <xdr:from>
      <xdr:col>1</xdr:col>
      <xdr:colOff>85519</xdr:colOff>
      <xdr:row>91</xdr:row>
      <xdr:rowOff>28708</xdr:rowOff>
    </xdr:from>
    <xdr:to>
      <xdr:col>1</xdr:col>
      <xdr:colOff>268399</xdr:colOff>
      <xdr:row>91</xdr:row>
      <xdr:rowOff>207050</xdr:rowOff>
    </xdr:to>
    <xdr:pic>
      <xdr:nvPicPr>
        <xdr:cNvPr id="47" name="Picture 47"/>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920788" y="3018093"/>
          <a:ext cx="182880" cy="178342"/>
        </a:xfrm>
        <a:prstGeom prst="rect">
          <a:avLst/>
        </a:prstGeom>
      </xdr:spPr>
    </xdr:pic>
    <xdr:clientData/>
  </xdr:twoCellAnchor>
  <xdr:twoCellAnchor>
    <xdr:from>
      <xdr:col>1</xdr:col>
      <xdr:colOff>85519</xdr:colOff>
      <xdr:row>93</xdr:row>
      <xdr:rowOff>28708</xdr:rowOff>
    </xdr:from>
    <xdr:to>
      <xdr:col>1</xdr:col>
      <xdr:colOff>268399</xdr:colOff>
      <xdr:row>93</xdr:row>
      <xdr:rowOff>207050</xdr:rowOff>
    </xdr:to>
    <xdr:pic>
      <xdr:nvPicPr>
        <xdr:cNvPr id="48" name="Picture 48"/>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920788" y="3018093"/>
          <a:ext cx="182880" cy="178342"/>
        </a:xfrm>
        <a:prstGeom prst="rect">
          <a:avLst/>
        </a:prstGeom>
      </xdr:spPr>
    </xdr:pic>
    <xdr:clientData/>
  </xdr:twoCellAnchor>
  <xdr:twoCellAnchor>
    <xdr:from>
      <xdr:col>1</xdr:col>
      <xdr:colOff>85519</xdr:colOff>
      <xdr:row>95</xdr:row>
      <xdr:rowOff>28708</xdr:rowOff>
    </xdr:from>
    <xdr:to>
      <xdr:col>1</xdr:col>
      <xdr:colOff>268399</xdr:colOff>
      <xdr:row>95</xdr:row>
      <xdr:rowOff>207050</xdr:rowOff>
    </xdr:to>
    <xdr:pic>
      <xdr:nvPicPr>
        <xdr:cNvPr id="49" name="Picture 49"/>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920788" y="3018093"/>
          <a:ext cx="182880" cy="178342"/>
        </a:xfrm>
        <a:prstGeom prst="rect">
          <a:avLst/>
        </a:prstGeom>
      </xdr:spPr>
    </xdr:pic>
    <xdr:clientData/>
  </xdr:twoCellAnchor>
  <xdr:twoCellAnchor>
    <xdr:from>
      <xdr:col>1</xdr:col>
      <xdr:colOff>85519</xdr:colOff>
      <xdr:row>97</xdr:row>
      <xdr:rowOff>28708</xdr:rowOff>
    </xdr:from>
    <xdr:to>
      <xdr:col>1</xdr:col>
      <xdr:colOff>268399</xdr:colOff>
      <xdr:row>97</xdr:row>
      <xdr:rowOff>207050</xdr:rowOff>
    </xdr:to>
    <xdr:pic>
      <xdr:nvPicPr>
        <xdr:cNvPr id="50" name="Picture 50"/>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920788" y="3018093"/>
          <a:ext cx="182880" cy="178342"/>
        </a:xfrm>
        <a:prstGeom prst="rect">
          <a:avLst/>
        </a:prstGeom>
      </xdr:spPr>
    </xdr:pic>
    <xdr:clientData/>
  </xdr:twoCellAnchor>
  <xdr:twoCellAnchor>
    <xdr:from>
      <xdr:col>1</xdr:col>
      <xdr:colOff>85519</xdr:colOff>
      <xdr:row>100</xdr:row>
      <xdr:rowOff>28708</xdr:rowOff>
    </xdr:from>
    <xdr:to>
      <xdr:col>1</xdr:col>
      <xdr:colOff>268399</xdr:colOff>
      <xdr:row>100</xdr:row>
      <xdr:rowOff>207050</xdr:rowOff>
    </xdr:to>
    <xdr:pic>
      <xdr:nvPicPr>
        <xdr:cNvPr id="51" name="Picture 5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920788" y="3018093"/>
          <a:ext cx="182880" cy="178342"/>
        </a:xfrm>
        <a:prstGeom prst="rect">
          <a:avLst/>
        </a:prstGeom>
      </xdr:spPr>
    </xdr:pic>
    <xdr:clientData/>
  </xdr:twoCellAnchor>
  <xdr:twoCellAnchor>
    <xdr:from>
      <xdr:col>1</xdr:col>
      <xdr:colOff>85519</xdr:colOff>
      <xdr:row>103</xdr:row>
      <xdr:rowOff>28708</xdr:rowOff>
    </xdr:from>
    <xdr:to>
      <xdr:col>1</xdr:col>
      <xdr:colOff>268399</xdr:colOff>
      <xdr:row>103</xdr:row>
      <xdr:rowOff>207050</xdr:rowOff>
    </xdr:to>
    <xdr:pic>
      <xdr:nvPicPr>
        <xdr:cNvPr id="52" name="Picture 52"/>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920788" y="3018093"/>
          <a:ext cx="182880" cy="178342"/>
        </a:xfrm>
        <a:prstGeom prst="rect">
          <a:avLst/>
        </a:prstGeom>
      </xdr:spPr>
    </xdr:pic>
    <xdr:clientData/>
  </xdr:twoCellAnchor>
  <xdr:twoCellAnchor>
    <xdr:from>
      <xdr:col>1</xdr:col>
      <xdr:colOff>85519</xdr:colOff>
      <xdr:row>105</xdr:row>
      <xdr:rowOff>28708</xdr:rowOff>
    </xdr:from>
    <xdr:to>
      <xdr:col>1</xdr:col>
      <xdr:colOff>268399</xdr:colOff>
      <xdr:row>105</xdr:row>
      <xdr:rowOff>207050</xdr:rowOff>
    </xdr:to>
    <xdr:pic>
      <xdr:nvPicPr>
        <xdr:cNvPr id="53" name="Picture 53"/>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920788" y="3018093"/>
          <a:ext cx="182880" cy="178342"/>
        </a:xfrm>
        <a:prstGeom prst="rect">
          <a:avLst/>
        </a:prstGeom>
      </xdr:spPr>
    </xdr:pic>
    <xdr:clientData/>
  </xdr:twoCellAnchor>
  <xdr:twoCellAnchor>
    <xdr:from>
      <xdr:col>1</xdr:col>
      <xdr:colOff>85519</xdr:colOff>
      <xdr:row>107</xdr:row>
      <xdr:rowOff>28708</xdr:rowOff>
    </xdr:from>
    <xdr:to>
      <xdr:col>1</xdr:col>
      <xdr:colOff>268399</xdr:colOff>
      <xdr:row>107</xdr:row>
      <xdr:rowOff>207050</xdr:rowOff>
    </xdr:to>
    <xdr:pic>
      <xdr:nvPicPr>
        <xdr:cNvPr id="54" name="Picture 54"/>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920788" y="3018093"/>
          <a:ext cx="182880" cy="178342"/>
        </a:xfrm>
        <a:prstGeom prst="rect">
          <a:avLst/>
        </a:prstGeom>
      </xdr:spPr>
    </xdr:pic>
    <xdr:clientData/>
  </xdr:twoCellAnchor>
  <xdr:twoCellAnchor>
    <xdr:from>
      <xdr:col>1</xdr:col>
      <xdr:colOff>85519</xdr:colOff>
      <xdr:row>109</xdr:row>
      <xdr:rowOff>28708</xdr:rowOff>
    </xdr:from>
    <xdr:to>
      <xdr:col>1</xdr:col>
      <xdr:colOff>268399</xdr:colOff>
      <xdr:row>109</xdr:row>
      <xdr:rowOff>207050</xdr:rowOff>
    </xdr:to>
    <xdr:pic>
      <xdr:nvPicPr>
        <xdr:cNvPr id="55" name="Picture 55"/>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920788" y="3018093"/>
          <a:ext cx="182880" cy="178342"/>
        </a:xfrm>
        <a:prstGeom prst="rect">
          <a:avLst/>
        </a:prstGeom>
      </xdr:spPr>
    </xdr:pic>
    <xdr:clientData/>
  </xdr:twoCellAnchor>
  <xdr:twoCellAnchor>
    <xdr:from>
      <xdr:col>1</xdr:col>
      <xdr:colOff>85519</xdr:colOff>
      <xdr:row>111</xdr:row>
      <xdr:rowOff>28708</xdr:rowOff>
    </xdr:from>
    <xdr:to>
      <xdr:col>1</xdr:col>
      <xdr:colOff>268399</xdr:colOff>
      <xdr:row>111</xdr:row>
      <xdr:rowOff>207050</xdr:rowOff>
    </xdr:to>
    <xdr:pic>
      <xdr:nvPicPr>
        <xdr:cNvPr id="56" name="Picture 56"/>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920788" y="3018093"/>
          <a:ext cx="182880" cy="178342"/>
        </a:xfrm>
        <a:prstGeom prst="rect">
          <a:avLst/>
        </a:prstGeom>
      </xdr:spPr>
    </xdr:pic>
    <xdr:clientData/>
  </xdr:twoCellAnchor>
  <xdr:twoCellAnchor>
    <xdr:from>
      <xdr:col>1</xdr:col>
      <xdr:colOff>85519</xdr:colOff>
      <xdr:row>114</xdr:row>
      <xdr:rowOff>28708</xdr:rowOff>
    </xdr:from>
    <xdr:to>
      <xdr:col>1</xdr:col>
      <xdr:colOff>268399</xdr:colOff>
      <xdr:row>114</xdr:row>
      <xdr:rowOff>207050</xdr:rowOff>
    </xdr:to>
    <xdr:pic>
      <xdr:nvPicPr>
        <xdr:cNvPr id="57" name="Picture 57"/>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920788" y="3018093"/>
          <a:ext cx="182880" cy="178342"/>
        </a:xfrm>
        <a:prstGeom prst="rect">
          <a:avLst/>
        </a:prstGeom>
      </xdr:spPr>
    </xdr:pic>
    <xdr:clientData/>
  </xdr:twoCellAnchor>
  <xdr:twoCellAnchor>
    <xdr:from>
      <xdr:col>1</xdr:col>
      <xdr:colOff>53515</xdr:colOff>
      <xdr:row>116</xdr:row>
      <xdr:rowOff>17584</xdr:rowOff>
    </xdr:from>
    <xdr:to>
      <xdr:col>1</xdr:col>
      <xdr:colOff>300403</xdr:colOff>
      <xdr:row>116</xdr:row>
      <xdr:rowOff>198857</xdr:rowOff>
    </xdr:to>
    <xdr:pic>
      <xdr:nvPicPr>
        <xdr:cNvPr id="58" name="Picture 58"/>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91715" y="2017834"/>
          <a:ext cx="246888" cy="181273"/>
        </a:xfrm>
        <a:prstGeom prst="rect">
          <a:avLst/>
        </a:prstGeom>
      </xdr:spPr>
    </xdr:pic>
    <xdr:clientData/>
  </xdr:twoCellAnchor>
  <xdr:twoCellAnchor>
    <xdr:from>
      <xdr:col>1</xdr:col>
      <xdr:colOff>85519</xdr:colOff>
      <xdr:row>117</xdr:row>
      <xdr:rowOff>28708</xdr:rowOff>
    </xdr:from>
    <xdr:to>
      <xdr:col>1</xdr:col>
      <xdr:colOff>268399</xdr:colOff>
      <xdr:row>117</xdr:row>
      <xdr:rowOff>207050</xdr:rowOff>
    </xdr:to>
    <xdr:pic>
      <xdr:nvPicPr>
        <xdr:cNvPr id="59" name="Picture 59"/>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920788" y="3018093"/>
          <a:ext cx="182880" cy="178342"/>
        </a:xfrm>
        <a:prstGeom prst="rect">
          <a:avLst/>
        </a:prstGeom>
      </xdr:spPr>
    </xdr:pic>
    <xdr:clientData/>
  </xdr:twoCellAnchor>
  <xdr:twoCellAnchor>
    <xdr:from>
      <xdr:col>1</xdr:col>
      <xdr:colOff>85519</xdr:colOff>
      <xdr:row>120</xdr:row>
      <xdr:rowOff>28708</xdr:rowOff>
    </xdr:from>
    <xdr:to>
      <xdr:col>1</xdr:col>
      <xdr:colOff>268399</xdr:colOff>
      <xdr:row>120</xdr:row>
      <xdr:rowOff>207050</xdr:rowOff>
    </xdr:to>
    <xdr:pic>
      <xdr:nvPicPr>
        <xdr:cNvPr id="60" name="Picture 60"/>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920788" y="3018093"/>
          <a:ext cx="182880" cy="178342"/>
        </a:xfrm>
        <a:prstGeom prst="rect">
          <a:avLst/>
        </a:prstGeom>
      </xdr:spPr>
    </xdr:pic>
    <xdr:clientData/>
  </xdr:twoCellAnchor>
  <xdr:twoCellAnchor>
    <xdr:from>
      <xdr:col>1</xdr:col>
      <xdr:colOff>53515</xdr:colOff>
      <xdr:row>123</xdr:row>
      <xdr:rowOff>17584</xdr:rowOff>
    </xdr:from>
    <xdr:to>
      <xdr:col>1</xdr:col>
      <xdr:colOff>300403</xdr:colOff>
      <xdr:row>123</xdr:row>
      <xdr:rowOff>198857</xdr:rowOff>
    </xdr:to>
    <xdr:pic>
      <xdr:nvPicPr>
        <xdr:cNvPr id="61" name="Picture 61"/>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91715" y="2017834"/>
          <a:ext cx="246888" cy="181273"/>
        </a:xfrm>
        <a:prstGeom prst="rect">
          <a:avLst/>
        </a:prstGeom>
      </xdr:spPr>
    </xdr:pic>
    <xdr:clientData/>
  </xdr:twoCellAnchor>
  <xdr:twoCellAnchor>
    <xdr:from>
      <xdr:col>1</xdr:col>
      <xdr:colOff>85519</xdr:colOff>
      <xdr:row>124</xdr:row>
      <xdr:rowOff>28708</xdr:rowOff>
    </xdr:from>
    <xdr:to>
      <xdr:col>1</xdr:col>
      <xdr:colOff>268399</xdr:colOff>
      <xdr:row>124</xdr:row>
      <xdr:rowOff>207050</xdr:rowOff>
    </xdr:to>
    <xdr:pic>
      <xdr:nvPicPr>
        <xdr:cNvPr id="62" name="Picture 62"/>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920788" y="3018093"/>
          <a:ext cx="182880" cy="178342"/>
        </a:xfrm>
        <a:prstGeom prst="rect">
          <a:avLst/>
        </a:prstGeom>
      </xdr:spPr>
    </xdr:pic>
    <xdr:clientData/>
  </xdr:twoCellAnchor>
  <xdr:twoCellAnchor>
    <xdr:from>
      <xdr:col>1</xdr:col>
      <xdr:colOff>53515</xdr:colOff>
      <xdr:row>127</xdr:row>
      <xdr:rowOff>17584</xdr:rowOff>
    </xdr:from>
    <xdr:to>
      <xdr:col>1</xdr:col>
      <xdr:colOff>300403</xdr:colOff>
      <xdr:row>127</xdr:row>
      <xdr:rowOff>198857</xdr:rowOff>
    </xdr:to>
    <xdr:pic>
      <xdr:nvPicPr>
        <xdr:cNvPr id="63" name="Picture 63"/>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91715" y="2017834"/>
          <a:ext cx="246888" cy="181273"/>
        </a:xfrm>
        <a:prstGeom prst="rect">
          <a:avLst/>
        </a:prstGeom>
      </xdr:spPr>
    </xdr:pic>
    <xdr:clientData/>
  </xdr:twoCellAnchor>
  <xdr:twoCellAnchor>
    <xdr:from>
      <xdr:col>1</xdr:col>
      <xdr:colOff>53515</xdr:colOff>
      <xdr:row>128</xdr:row>
      <xdr:rowOff>17584</xdr:rowOff>
    </xdr:from>
    <xdr:to>
      <xdr:col>1</xdr:col>
      <xdr:colOff>300403</xdr:colOff>
      <xdr:row>128</xdr:row>
      <xdr:rowOff>198857</xdr:rowOff>
    </xdr:to>
    <xdr:pic>
      <xdr:nvPicPr>
        <xdr:cNvPr id="64" name="Picture 64"/>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91715" y="2017834"/>
          <a:ext cx="246888" cy="181273"/>
        </a:xfrm>
        <a:prstGeom prst="rect">
          <a:avLst/>
        </a:prstGeom>
      </xdr:spPr>
    </xdr:pic>
    <xdr:clientData/>
  </xdr:twoCellAnchor>
  <xdr:twoCellAnchor>
    <xdr:from>
      <xdr:col>1</xdr:col>
      <xdr:colOff>85519</xdr:colOff>
      <xdr:row>130</xdr:row>
      <xdr:rowOff>28708</xdr:rowOff>
    </xdr:from>
    <xdr:to>
      <xdr:col>1</xdr:col>
      <xdr:colOff>268399</xdr:colOff>
      <xdr:row>130</xdr:row>
      <xdr:rowOff>207050</xdr:rowOff>
    </xdr:to>
    <xdr:pic>
      <xdr:nvPicPr>
        <xdr:cNvPr id="65" name="Picture 65"/>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920788" y="3018093"/>
          <a:ext cx="182880" cy="178342"/>
        </a:xfrm>
        <a:prstGeom prst="rect">
          <a:avLst/>
        </a:prstGeom>
      </xdr:spPr>
    </xdr:pic>
    <xdr:clientData/>
  </xdr:twoCellAnchor>
  <xdr:twoCellAnchor>
    <xdr:from>
      <xdr:col>1</xdr:col>
      <xdr:colOff>85519</xdr:colOff>
      <xdr:row>133</xdr:row>
      <xdr:rowOff>28708</xdr:rowOff>
    </xdr:from>
    <xdr:to>
      <xdr:col>1</xdr:col>
      <xdr:colOff>268399</xdr:colOff>
      <xdr:row>133</xdr:row>
      <xdr:rowOff>207050</xdr:rowOff>
    </xdr:to>
    <xdr:pic>
      <xdr:nvPicPr>
        <xdr:cNvPr id="66" name="Picture 66"/>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920788" y="3018093"/>
          <a:ext cx="182880" cy="178342"/>
        </a:xfrm>
        <a:prstGeom prst="rect">
          <a:avLst/>
        </a:prstGeom>
      </xdr:spPr>
    </xdr:pic>
    <xdr:clientData/>
  </xdr:twoCellAnchor>
  <xdr:twoCellAnchor>
    <xdr:from>
      <xdr:col>1</xdr:col>
      <xdr:colOff>85519</xdr:colOff>
      <xdr:row>136</xdr:row>
      <xdr:rowOff>28708</xdr:rowOff>
    </xdr:from>
    <xdr:to>
      <xdr:col>1</xdr:col>
      <xdr:colOff>268399</xdr:colOff>
      <xdr:row>136</xdr:row>
      <xdr:rowOff>207050</xdr:rowOff>
    </xdr:to>
    <xdr:pic>
      <xdr:nvPicPr>
        <xdr:cNvPr id="67" name="Picture 67"/>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920788" y="3018093"/>
          <a:ext cx="182880" cy="178342"/>
        </a:xfrm>
        <a:prstGeom prst="rect">
          <a:avLst/>
        </a:prstGeom>
      </xdr:spPr>
    </xdr:pic>
    <xdr:clientData/>
  </xdr:twoCellAnchor>
  <xdr:twoCellAnchor>
    <xdr:from>
      <xdr:col>1</xdr:col>
      <xdr:colOff>85519</xdr:colOff>
      <xdr:row>139</xdr:row>
      <xdr:rowOff>28708</xdr:rowOff>
    </xdr:from>
    <xdr:to>
      <xdr:col>1</xdr:col>
      <xdr:colOff>268399</xdr:colOff>
      <xdr:row>139</xdr:row>
      <xdr:rowOff>207050</xdr:rowOff>
    </xdr:to>
    <xdr:pic>
      <xdr:nvPicPr>
        <xdr:cNvPr id="68" name="Picture 68"/>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920788" y="3018093"/>
          <a:ext cx="182880" cy="178342"/>
        </a:xfrm>
        <a:prstGeom prst="rect">
          <a:avLst/>
        </a:prstGeom>
      </xdr:spPr>
    </xdr:pic>
    <xdr:clientData/>
  </xdr:twoCellAnchor>
  <xdr:twoCellAnchor>
    <xdr:from>
      <xdr:col>1</xdr:col>
      <xdr:colOff>85519</xdr:colOff>
      <xdr:row>141</xdr:row>
      <xdr:rowOff>28708</xdr:rowOff>
    </xdr:from>
    <xdr:to>
      <xdr:col>1</xdr:col>
      <xdr:colOff>268399</xdr:colOff>
      <xdr:row>141</xdr:row>
      <xdr:rowOff>207050</xdr:rowOff>
    </xdr:to>
    <xdr:pic>
      <xdr:nvPicPr>
        <xdr:cNvPr id="69" name="Picture 69"/>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920788" y="3018093"/>
          <a:ext cx="182880" cy="178342"/>
        </a:xfrm>
        <a:prstGeom prst="rect">
          <a:avLst/>
        </a:prstGeom>
      </xdr:spPr>
    </xdr:pic>
    <xdr:clientData/>
  </xdr:twoCellAnchor>
  <xdr:twoCellAnchor>
    <xdr:from>
      <xdr:col>1</xdr:col>
      <xdr:colOff>53515</xdr:colOff>
      <xdr:row>144</xdr:row>
      <xdr:rowOff>17584</xdr:rowOff>
    </xdr:from>
    <xdr:to>
      <xdr:col>1</xdr:col>
      <xdr:colOff>300403</xdr:colOff>
      <xdr:row>144</xdr:row>
      <xdr:rowOff>198857</xdr:rowOff>
    </xdr:to>
    <xdr:pic>
      <xdr:nvPicPr>
        <xdr:cNvPr id="70" name="Picture 70"/>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91715" y="2017834"/>
          <a:ext cx="246888" cy="181273"/>
        </a:xfrm>
        <a:prstGeom prst="rect">
          <a:avLst/>
        </a:prstGeom>
      </xdr:spPr>
    </xdr:pic>
    <xdr:clientData/>
  </xdr:twoCellAnchor>
  <xdr:twoCellAnchor>
    <xdr:from>
      <xdr:col>1</xdr:col>
      <xdr:colOff>53515</xdr:colOff>
      <xdr:row>145</xdr:row>
      <xdr:rowOff>17584</xdr:rowOff>
    </xdr:from>
    <xdr:to>
      <xdr:col>1</xdr:col>
      <xdr:colOff>300403</xdr:colOff>
      <xdr:row>145</xdr:row>
      <xdr:rowOff>198857</xdr:rowOff>
    </xdr:to>
    <xdr:pic>
      <xdr:nvPicPr>
        <xdr:cNvPr id="71" name="Picture 71"/>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91715" y="2017834"/>
          <a:ext cx="246888" cy="181273"/>
        </a:xfrm>
        <a:prstGeom prst="rect">
          <a:avLst/>
        </a:prstGeom>
      </xdr:spPr>
    </xdr:pic>
    <xdr:clientData/>
  </xdr:twoCellAnchor>
  <xdr:twoCellAnchor>
    <xdr:from>
      <xdr:col>1</xdr:col>
      <xdr:colOff>53515</xdr:colOff>
      <xdr:row>146</xdr:row>
      <xdr:rowOff>17584</xdr:rowOff>
    </xdr:from>
    <xdr:to>
      <xdr:col>1</xdr:col>
      <xdr:colOff>300403</xdr:colOff>
      <xdr:row>146</xdr:row>
      <xdr:rowOff>198857</xdr:rowOff>
    </xdr:to>
    <xdr:pic>
      <xdr:nvPicPr>
        <xdr:cNvPr id="72" name="Picture 72"/>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91715" y="2017834"/>
          <a:ext cx="246888" cy="181273"/>
        </a:xfrm>
        <a:prstGeom prst="rect">
          <a:avLst/>
        </a:prstGeom>
      </xdr:spPr>
    </xdr:pic>
    <xdr:clientData/>
  </xdr:twoCellAnchor>
  <xdr:twoCellAnchor>
    <xdr:from>
      <xdr:col>1</xdr:col>
      <xdr:colOff>53515</xdr:colOff>
      <xdr:row>147</xdr:row>
      <xdr:rowOff>17584</xdr:rowOff>
    </xdr:from>
    <xdr:to>
      <xdr:col>1</xdr:col>
      <xdr:colOff>300403</xdr:colOff>
      <xdr:row>147</xdr:row>
      <xdr:rowOff>198857</xdr:rowOff>
    </xdr:to>
    <xdr:pic>
      <xdr:nvPicPr>
        <xdr:cNvPr id="73" name="Picture 73"/>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91715" y="2017834"/>
          <a:ext cx="246888" cy="181273"/>
        </a:xfrm>
        <a:prstGeom prst="rect">
          <a:avLst/>
        </a:prstGeom>
      </xdr:spPr>
    </xdr:pic>
    <xdr:clientData/>
  </xdr:twoCellAnchor>
  <xdr:twoCellAnchor>
    <xdr:from>
      <xdr:col>1</xdr:col>
      <xdr:colOff>85519</xdr:colOff>
      <xdr:row>148</xdr:row>
      <xdr:rowOff>28708</xdr:rowOff>
    </xdr:from>
    <xdr:to>
      <xdr:col>1</xdr:col>
      <xdr:colOff>268399</xdr:colOff>
      <xdr:row>148</xdr:row>
      <xdr:rowOff>207050</xdr:rowOff>
    </xdr:to>
    <xdr:pic>
      <xdr:nvPicPr>
        <xdr:cNvPr id="74" name="Picture 74"/>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920788" y="3018093"/>
          <a:ext cx="182880" cy="178342"/>
        </a:xfrm>
        <a:prstGeom prst="rect">
          <a:avLst/>
        </a:prstGeom>
      </xdr:spPr>
    </xdr:pic>
    <xdr:clientData/>
  </xdr:twoCellAnchor>
  <xdr:twoCellAnchor>
    <xdr:from>
      <xdr:col>1</xdr:col>
      <xdr:colOff>53515</xdr:colOff>
      <xdr:row>150</xdr:row>
      <xdr:rowOff>17584</xdr:rowOff>
    </xdr:from>
    <xdr:to>
      <xdr:col>1</xdr:col>
      <xdr:colOff>300403</xdr:colOff>
      <xdr:row>150</xdr:row>
      <xdr:rowOff>198857</xdr:rowOff>
    </xdr:to>
    <xdr:pic>
      <xdr:nvPicPr>
        <xdr:cNvPr id="75" name="Picture 75"/>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91715" y="2017834"/>
          <a:ext cx="246888" cy="181273"/>
        </a:xfrm>
        <a:prstGeom prst="rect">
          <a:avLst/>
        </a:prstGeom>
      </xdr:spPr>
    </xdr:pic>
    <xdr:clientData/>
  </xdr:twoCellAnchor>
  <xdr:twoCellAnchor>
    <xdr:from>
      <xdr:col>1</xdr:col>
      <xdr:colOff>85519</xdr:colOff>
      <xdr:row>151</xdr:row>
      <xdr:rowOff>28708</xdr:rowOff>
    </xdr:from>
    <xdr:to>
      <xdr:col>1</xdr:col>
      <xdr:colOff>268399</xdr:colOff>
      <xdr:row>151</xdr:row>
      <xdr:rowOff>207050</xdr:rowOff>
    </xdr:to>
    <xdr:pic>
      <xdr:nvPicPr>
        <xdr:cNvPr id="76" name="Picture 76"/>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920788" y="3018093"/>
          <a:ext cx="182880" cy="178342"/>
        </a:xfrm>
        <a:prstGeom prst="rect">
          <a:avLst/>
        </a:prstGeom>
      </xdr:spPr>
    </xdr:pic>
    <xdr:clientData/>
  </xdr:twoCellAnchor>
  <xdr:twoCellAnchor>
    <xdr:from>
      <xdr:col>1</xdr:col>
      <xdr:colOff>53515</xdr:colOff>
      <xdr:row>153</xdr:row>
      <xdr:rowOff>17584</xdr:rowOff>
    </xdr:from>
    <xdr:to>
      <xdr:col>1</xdr:col>
      <xdr:colOff>300403</xdr:colOff>
      <xdr:row>153</xdr:row>
      <xdr:rowOff>198857</xdr:rowOff>
    </xdr:to>
    <xdr:pic>
      <xdr:nvPicPr>
        <xdr:cNvPr id="77" name="Picture 77"/>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91715" y="2017834"/>
          <a:ext cx="246888" cy="181273"/>
        </a:xfrm>
        <a:prstGeom prst="rect">
          <a:avLst/>
        </a:prstGeom>
      </xdr:spPr>
    </xdr:pic>
    <xdr:clientData/>
  </xdr:twoCellAnchor>
  <xdr:twoCellAnchor>
    <xdr:from>
      <xdr:col>1</xdr:col>
      <xdr:colOff>85519</xdr:colOff>
      <xdr:row>154</xdr:row>
      <xdr:rowOff>28708</xdr:rowOff>
    </xdr:from>
    <xdr:to>
      <xdr:col>1</xdr:col>
      <xdr:colOff>268399</xdr:colOff>
      <xdr:row>154</xdr:row>
      <xdr:rowOff>207050</xdr:rowOff>
    </xdr:to>
    <xdr:pic>
      <xdr:nvPicPr>
        <xdr:cNvPr id="78" name="Picture 78"/>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920788" y="3018093"/>
          <a:ext cx="182880" cy="178342"/>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Support_EX19_CS4-7a_Revenu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ll Locations"/>
    </sheetNames>
    <sheetDataSet>
      <sheetData sheetId="0">
        <row r="12">
          <cell r="F12">
            <v>767912.1</v>
          </cell>
        </row>
      </sheetData>
    </sheetDataSet>
  </externalBook>
</externalLink>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Support_EX19_CS4-7a_Properties_3" connectionId="2" xr16:uid="{2CA2200C-534F-4487-9D95-670C312F0632}" autoFormatId="16" applyNumberFormats="0" applyBorderFormats="0" applyFontFormats="1" applyPatternFormats="1" applyAlignmentFormats="0" applyWidthHeightFormats="0"/>
</file>

<file path=xl/queryTables/queryTable2.xml><?xml version="1.0" encoding="utf-8"?>
<queryTable xmlns="http://schemas.openxmlformats.org/spreadsheetml/2006/main" xmlns:mc="http://schemas.openxmlformats.org/markup-compatibility/2006" xmlns:xr16="http://schemas.microsoft.com/office/spreadsheetml/2017/revision16" mc:Ignorable="xr16" name="Support_EX19_CS4-7a_Properties_2" connectionId="1" xr16:uid="{BD6CD520-B8A4-4E40-A3A4-31697486B69E}" autoFormatId="16" applyNumberFormats="0" applyBorderFormats="0" applyFontFormats="1" applyPatternFormats="1" applyAlignmentFormats="0" applyWidthHeightFormats="0"/>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72E8D465-2526-4B52-8020-CF56EF762397}" name="Table3" displayName="Table3" ref="A5:F12" totalsRowShown="0" headerRowDxfId="32" dataDxfId="31" tableBorderDxfId="30" headerRowCellStyle="Accent1" dataCellStyle="Comma">
  <autoFilter ref="A5:F12" xr:uid="{1D8A7CBC-4A30-4C7C-964F-D9CBDB47CC90}"/>
  <tableColumns count="6">
    <tableColumn id="1" xr3:uid="{2F94346E-E0EA-47AE-AF41-8DD970E06AD6}" name="Type" dataDxfId="29"/>
    <tableColumn id="2" xr3:uid="{BEE3C5DC-BC7B-4AA5-9BF0-04EB289D8673}" name="Quarter 1" dataDxfId="28" dataCellStyle="Comma"/>
    <tableColumn id="3" xr3:uid="{CA2E8CBA-F8C7-4C94-BA56-4E194A601DCF}" name="Quarter 2" dataDxfId="27" dataCellStyle="Comma"/>
    <tableColumn id="4" xr3:uid="{E40F8DFA-2782-4D31-B4F5-9BA4DC73C526}" name="Quarter 3" dataDxfId="26" dataCellStyle="Comma"/>
    <tableColumn id="5" xr3:uid="{306BC3DB-956E-4C10-9DDE-138FBBE4DCA0}" name="Quarter 4" dataDxfId="25" dataCellStyle="Comma"/>
    <tableColumn id="6" xr3:uid="{6BA7C713-B6F2-425C-8EDB-AE0240BE7A7C}" name="Total"/>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Projects" displayName="Projects" ref="A1:G23" totalsRowShown="0" headerRowDxfId="24">
  <tableColumns count="7">
    <tableColumn id="9" xr3:uid="{00000000-0010-0000-0000-000009000000}" name="ID" dataDxfId="23"/>
    <tableColumn id="1" xr3:uid="{00000000-0010-0000-0000-000001000000}" name="Project Name" dataDxfId="22"/>
    <tableColumn id="3" xr3:uid="{00000000-0010-0000-0000-000003000000}" name="Project Type" dataDxfId="21"/>
    <tableColumn id="2" xr3:uid="{00000000-0010-0000-0000-000002000000}" name="Start Date" dataDxfId="20"/>
    <tableColumn id="6" xr3:uid="{00000000-0010-0000-0000-000006000000}" name="Budget" dataDxfId="19" dataCellStyle="Comma"/>
    <tableColumn id="4" xr3:uid="{00000000-0010-0000-0000-000004000000}" name="Approved?" dataDxfId="18"/>
    <tableColumn id="5" xr3:uid="{8B51CB7F-6D67-47D3-ABF9-AC5D2F38CF95}" name="Delay?" dataDxfId="17">
      <calculatedColumnFormula>AND(Projects[[#This Row],[Project Type]]="Drama",Projects[[#This Row],[Approved?]]="No")</calculatedColumnFormula>
    </tableColumn>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E5FC1DBB-9293-4F25-B60F-640A84A4F825}" name="Table5" displayName="Table5" ref="A28:F36" totalsRowShown="0" headerRowDxfId="16" headerRowBorderDxfId="15" tableBorderDxfId="14" totalsRowBorderDxfId="13">
  <autoFilter ref="A28:F36" xr:uid="{BE9547B2-BBAC-4DB4-BB07-E9431646A00B}">
    <filterColumn colId="2">
      <filters>
        <filter val="TV show"/>
      </filters>
    </filterColumn>
  </autoFilter>
  <tableColumns count="6">
    <tableColumn id="1" xr3:uid="{D282FBDD-4D1F-4F2A-90F9-31EB25183FCB}" name="ID" dataDxfId="12"/>
    <tableColumn id="2" xr3:uid="{CED459F9-3160-404D-9F83-C27E15260B3E}" name="Project Name" dataDxfId="11"/>
    <tableColumn id="3" xr3:uid="{0CD66718-347B-43D1-AC0F-15DE083BBE4A}" name="Project Type" dataDxfId="10"/>
    <tableColumn id="4" xr3:uid="{C09DA2D4-6556-45B7-B71D-24E79FFAE704}" name="Start Date" dataDxfId="9"/>
    <tableColumn id="5" xr3:uid="{50E9600C-B0C5-48C4-8787-FD1C028BDE50}" name="Budget" dataDxfId="8" dataCellStyle="Comma"/>
    <tableColumn id="6" xr3:uid="{FC4A19E5-952C-4B03-9604-340C9BD90F37}" name="Approved?" dataDxfId="7" dataCellStyle="Currency"/>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Lookup3" displayName="Lookup3" ref="A1:E23" totalsRowShown="0" headerRowDxfId="6" dataDxfId="5">
  <autoFilter ref="A1:E23" xr:uid="{00000000-0009-0000-0100-000002000000}"/>
  <tableColumns count="5">
    <tableColumn id="9" xr3:uid="{00000000-0010-0000-0100-000009000000}" name="ID" dataDxfId="4"/>
    <tableColumn id="1" xr3:uid="{00000000-0010-0000-0100-000001000000}" name="Project Name" dataDxfId="3"/>
    <tableColumn id="3" xr3:uid="{00000000-0010-0000-0100-000003000000}" name="Project Type" dataDxfId="2"/>
    <tableColumn id="2" xr3:uid="{00000000-0010-0000-0100-000002000000}" name="Start Date" dataDxfId="1"/>
    <tableColumn id="6" xr3:uid="{00000000-0010-0000-0100-000006000000}" name="Budget" dataDxfId="0"/>
  </tableColumns>
  <tableStyleInfo name="TableStyleMedium2" showFirstColumn="0" showLastColumn="0" showRowStripes="1" showColumnStripes="0"/>
</table>
</file>

<file path=xl/theme/theme1.xml><?xml version="1.0" encoding="utf-8"?>
<a:theme xmlns:a="http://schemas.openxmlformats.org/drawingml/2006/main" name="Berlin">
  <a:themeElements>
    <a:clrScheme name="Slipstream">
      <a:dk1>
        <a:sysClr val="windowText" lastClr="000000"/>
      </a:dk1>
      <a:lt1>
        <a:sysClr val="window" lastClr="FFFFFF"/>
      </a:lt1>
      <a:dk2>
        <a:srgbClr val="212745"/>
      </a:dk2>
      <a:lt2>
        <a:srgbClr val="B4DCFA"/>
      </a:lt2>
      <a:accent1>
        <a:srgbClr val="4E67C8"/>
      </a:accent1>
      <a:accent2>
        <a:srgbClr val="5ECCF3"/>
      </a:accent2>
      <a:accent3>
        <a:srgbClr val="A7EA52"/>
      </a:accent3>
      <a:accent4>
        <a:srgbClr val="5DCEAF"/>
      </a:accent4>
      <a:accent5>
        <a:srgbClr val="FF8021"/>
      </a:accent5>
      <a:accent6>
        <a:srgbClr val="F14124"/>
      </a:accent6>
      <a:hlink>
        <a:srgbClr val="56C7AA"/>
      </a:hlink>
      <a:folHlink>
        <a:srgbClr val="59A8D1"/>
      </a:folHlink>
    </a:clrScheme>
    <a:fontScheme name="Berlin">
      <a:majorFont>
        <a:latin typeface="Trebuchet MS" panose="020B060302020202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Trebuchet MS" panose="020B0603020202020204"/>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Berlin">
      <a:fillStyleLst>
        <a:solidFill>
          <a:schemeClr val="phClr"/>
        </a:solidFill>
        <a:gradFill rotWithShape="1">
          <a:gsLst>
            <a:gs pos="0">
              <a:schemeClr val="phClr">
                <a:tint val="60000"/>
                <a:satMod val="100000"/>
                <a:lumMod val="110000"/>
              </a:schemeClr>
            </a:gs>
            <a:gs pos="100000">
              <a:schemeClr val="phClr">
                <a:tint val="70000"/>
                <a:satMod val="100000"/>
                <a:lumMod val="100000"/>
              </a:schemeClr>
            </a:gs>
          </a:gsLst>
          <a:lin ang="5400000" scaled="0"/>
        </a:gradFill>
        <a:gradFill rotWithShape="1">
          <a:gsLst>
            <a:gs pos="0">
              <a:schemeClr val="phClr">
                <a:tint val="94000"/>
                <a:satMod val="103000"/>
                <a:lumMod val="102000"/>
              </a:schemeClr>
            </a:gs>
            <a:gs pos="50000">
              <a:schemeClr val="phClr">
                <a:shade val="100000"/>
                <a:satMod val="110000"/>
                <a:lumMod val="100000"/>
              </a:schemeClr>
            </a:gs>
            <a:gs pos="100000">
              <a:schemeClr val="phClr">
                <a:shade val="78000"/>
                <a:satMod val="120000"/>
                <a:lumMod val="99000"/>
              </a:schemeClr>
            </a:gs>
          </a:gsLst>
          <a:lin ang="5400000" scaled="0"/>
        </a:gradFill>
      </a:fillStyleLst>
      <a:lnStyleLst>
        <a:ln w="9525" cap="flat" cmpd="sng" algn="ctr">
          <a:solidFill>
            <a:schemeClr val="phClr"/>
          </a:solidFill>
          <a:prstDash val="solid"/>
        </a:ln>
        <a:ln w="12700" cap="flat" cmpd="sng" algn="ctr">
          <a:solidFill>
            <a:schemeClr val="phClr"/>
          </a:solidFill>
          <a:prstDash val="solid"/>
        </a:ln>
        <a:ln w="19050" cap="flat" cmpd="sng" algn="ctr">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6000"/>
                <a:shade val="100000"/>
                <a:hueMod val="270000"/>
                <a:satMod val="200000"/>
                <a:lumMod val="128000"/>
              </a:schemeClr>
            </a:gs>
            <a:gs pos="50000">
              <a:schemeClr val="phClr">
                <a:shade val="100000"/>
                <a:hueMod val="100000"/>
                <a:satMod val="110000"/>
                <a:lumMod val="130000"/>
              </a:schemeClr>
            </a:gs>
            <a:gs pos="100000">
              <a:schemeClr val="phClr">
                <a:shade val="78000"/>
                <a:hueMod val="44000"/>
                <a:satMod val="200000"/>
                <a:lumMod val="69000"/>
              </a:schemeClr>
            </a:gs>
          </a:gsLst>
          <a:lin ang="2520000" scaled="0"/>
        </a:gradFill>
      </a:bgFillStyleLst>
    </a:fmtScheme>
  </a:themeElements>
  <a:objectDefaults/>
  <a:extraClrSchemeLst/>
  <a:extLst>
    <a:ext uri="{05A4C25C-085E-4340-85A3-A5531E510DB2}">
      <thm15:themeFamily xmlns:thm15="http://schemas.microsoft.com/office/thememl/2012/main" name="Berlin" id="{7B5DBA9E-B069-418E-9360-A61BDD0615A4}" vid="{C0CBE056-4EF4-4D92-969E-947779DA7AA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&#65279;<?xml version="1.0" encoding="utf-8" standalone="yes"?>
<Relationships xmlns="http://schemas.openxmlformats.org/package/2006/relationships">
  <Relationship Id="rId1" Type="http://schemas.openxmlformats.org/officeDocument/2006/relationships/comments" Target="../comments1.xml" />
  <Relationship Id="rId2" Type="http://schemas.openxmlformats.org/officeDocument/2006/relationships/vmlDrawing" Target="../drawings/vmlDrawing1.vml" />
</Relationships>
</file>

<file path=xl/worksheets/_rels/sheet5.xml.rels>&#65279;<?xml version="1.0" encoding="utf-8" standalone="yes"?>
<Relationships xmlns="http://schemas.openxmlformats.org/package/2006/relationships">
  <Relationship Id="rId2" Type="http://schemas.openxmlformats.org/officeDocument/2006/relationships/table" Target="../tables/table1.xml" />
  <Relationship Id="rId1" Type="http://schemas.openxmlformats.org/officeDocument/2006/relationships/drawing" Target="../drawings/drawing2.xml" />
  <Relationship Id="rId3" Type="http://schemas.openxmlformats.org/officeDocument/2006/relationships/comments" Target="../comments2.xml" />
  <Relationship Id="rId4" Type="http://schemas.openxmlformats.org/officeDocument/2006/relationships/vmlDrawing" Target="../drawings/vmlDrawing2.vml" />
</Relationships>
</file>

<file path=xl/worksheets/_rels/sheet6.xml.rels>&#65279;<?xml version="1.0" encoding="utf-8" standalone="yes"?>
<Relationships xmlns="http://schemas.openxmlformats.org/package/2006/relationships">
  <Relationship Id="rId3" Type="http://schemas.openxmlformats.org/officeDocument/2006/relationships/table" Target="../tables/table3.xml" />
  <Relationship Id="rId2" Type="http://schemas.openxmlformats.org/officeDocument/2006/relationships/table" Target="../tables/table2.xml" />
  <Relationship Id="rId1" Type="http://schemas.openxmlformats.org/officeDocument/2006/relationships/printerSettings" Target="../printerSettings/printerSettings2.bin" />
  <Relationship Id="rId4" Type="http://schemas.openxmlformats.org/officeDocument/2006/relationships/comments" Target="../comments3.xml" />
  <Relationship Id="rId5" Type="http://schemas.openxmlformats.org/officeDocument/2006/relationships/vmlDrawing" Target="../drawings/vmlDrawing3.vml" />
</Relationships>
</file>

<file path=xl/worksheets/_rels/sheet7.xml.rels>&#65279;<?xml version="1.0" encoding="utf-8" standalone="yes"?>
<Relationships xmlns="http://schemas.openxmlformats.org/package/2006/relationships">
  <Relationship Id="rId2" Type="http://schemas.openxmlformats.org/officeDocument/2006/relationships/table" Target="../tables/table4.xml" />
  <Relationship Id="rId1" Type="http://schemas.openxmlformats.org/officeDocument/2006/relationships/printerSettings" Target="../printerSettings/printerSettings3.bin" />
  <Relationship Id="rId3" Type="http://schemas.openxmlformats.org/officeDocument/2006/relationships/comments" Target="../comments4.xml" />
  <Relationship Id="rId4" Type="http://schemas.openxmlformats.org/officeDocument/2006/relationships/vmlDrawing" Target="../drawings/vmlDrawing4.vml" />
</Relationships>
</file>

<file path=xl/worksheets/_rels/sheet8.xml.rels>&#65279;<?xml version="1.0" encoding="utf-8" standalone="yes"?>
<Relationships xmlns="http://schemas.openxmlformats.org/package/2006/relationships">
  <Relationship Id="rId3" Type="http://schemas.openxmlformats.org/officeDocument/2006/relationships/queryTable" Target="../queryTables/queryTable2.xml" />
  <Relationship Id="rId2" Type="http://schemas.openxmlformats.org/officeDocument/2006/relationships/queryTable" Target="../queryTables/queryTable1.xml" />
  <Relationship Id="rId1" Type="http://schemas.openxmlformats.org/officeDocument/2006/relationships/printerSettings" Target="../printerSettings/printerSettings4.bin" />
  <Relationship Id="rId4" Type="http://schemas.openxmlformats.org/officeDocument/2006/relationships/comments" Target="../comments5.xml" />
  <Relationship Id="rId5" Type="http://schemas.openxmlformats.org/officeDocument/2006/relationships/vmlDrawing" Target="../drawings/vmlDrawing5.vml" />
</Relationships>
</file>

<file path=xl/worksheets/_rels/sheet9.xml.rels>&#65279;<?xml version="1.0" encoding="utf-8" standalone="yes"?>
<Relationships xmlns="http://schemas.openxmlformats.org/package/2006/relationships">
  <Relationship Id="rId1" Type="http://schemas.openxmlformats.org/officeDocument/2006/relationships/drawing" Target="../drawings/drawing3.xml"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1"/>
  <sheetViews>
    <sheetView showGridLines="0" zoomScaleNormal="100" workbookViewId="0">
      <selection activeCell="A8" sqref="A8:C10"/>
    </sheetView>
  </sheetViews>
  <sheetFormatPr defaultColWidth="8.75" defaultRowHeight="12.75" x14ac:dyDescent="0.2"/>
  <cols>
    <col min="1" max="1" width="8.625" style="3" customWidth="1"/>
    <col min="2" max="2" width="80.625" style="3" customWidth="1"/>
    <col min="3" max="3" width="3.625" style="3" customWidth="1"/>
    <col min="4" max="16384" width="8.75" style="3"/>
  </cols>
  <sheetData>
    <row r="1" spans="1:3" ht="32.25" customHeight="1" x14ac:dyDescent="0.25">
      <c r="A1" s="9"/>
      <c r="B1" s="9" t="s">
        <v>123</v>
      </c>
      <c r="C1" s="10"/>
    </row>
    <row r="2" spans="1:3" ht="5.0999999999999996" customHeight="1" x14ac:dyDescent="0.3">
      <c r="A2" s="11"/>
      <c r="B2"/>
      <c r="C2" s="6"/>
    </row>
    <row r="3" spans="1:3" s="4" customFormat="1" ht="34.5" x14ac:dyDescent="0.25">
      <c r="A3" s="2"/>
      <c r="B3" s="12" t="s">
        <v>30</v>
      </c>
      <c r="C3" s="7"/>
    </row>
    <row r="4" spans="1:3" ht="16.5" x14ac:dyDescent="0.25">
      <c r="A4" s="2"/>
      <c r="B4" s="13" t="s">
        <v>31</v>
      </c>
      <c r="C4" s="6"/>
    </row>
    <row r="5" spans="1:3" ht="15.75" customHeight="1" x14ac:dyDescent="0.25">
      <c r="A5" s="2"/>
      <c r="B5" s="2"/>
      <c r="C5" s="6"/>
    </row>
    <row r="6" spans="1:3" ht="13.5" x14ac:dyDescent="0.25">
      <c r="A6" s="5" t="s">
        <v>2</v>
      </c>
      <c r="B6" s="8" t="s">
        <v>1</v>
      </c>
      <c r="C6" s="6"/>
    </row>
    <row r="7" spans="1:3" ht="13.5" x14ac:dyDescent="0.25">
      <c r="A7" s="2"/>
      <c r="B7" s="2"/>
      <c r="C7" s="6"/>
    </row>
    <row r="8" spans="1:3" x14ac:dyDescent="0.2">
      <c r="A8" s="124" t="s">
        <v>0</v>
      </c>
      <c r="B8" s="124"/>
      <c r="C8" s="125"/>
    </row>
    <row r="9" spans="1:3" x14ac:dyDescent="0.2">
      <c r="A9" s="124"/>
      <c r="B9" s="124"/>
      <c r="C9" s="125"/>
    </row>
    <row r="10" spans="1:3" ht="13.5" thickBot="1" x14ac:dyDescent="0.25">
      <c r="A10" s="126"/>
      <c r="B10" s="126"/>
      <c r="C10" s="127"/>
    </row>
    <row r="11" spans="1:3" ht="13.5" thickTop="1" x14ac:dyDescent="0.2"/>
  </sheetData>
  <mergeCells count="1">
    <mergeCell ref="A8:C10"/>
  </mergeCells>
  <dataValidations count="2">
    <dataValidation allowBlank="1" showInputMessage="1" showErrorMessage="1" error="                                                                " sqref="J3" xr:uid="{00000000-0002-0000-0000-000000000000}"/>
    <dataValidation allowBlank="1" error="pavI8MeUFtEyxX2I4tky4110bfd2-b078-4de6-8830-440a6f7593d0" sqref="A1:C2 A3:C3 A4:C11" xr:uid="{00000000-0002-0000-0000-000001000000}"/>
  </dataValidation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13"/>
  <sheetViews>
    <sheetView workbookViewId="0">
      <selection activeCell="K10" sqref="K10"/>
    </sheetView>
  </sheetViews>
  <sheetFormatPr defaultRowHeight="16.5" x14ac:dyDescent="0.3"/>
  <cols>
    <col min="1" max="1" width="13.75" bestFit="1" customWidth="1"/>
    <col min="2" max="2" width="15.5" customWidth="1"/>
    <col min="3" max="6" width="15.5" bestFit="1" customWidth="1"/>
    <col min="7" max="7" width="9" bestFit="1" customWidth="1"/>
    <col min="8" max="11" width="15.5" customWidth="1"/>
  </cols>
  <sheetData>
    <row r="1" spans="1:11" ht="23.25" x14ac:dyDescent="0.35">
      <c r="A1" s="129" t="s">
        <v>30</v>
      </c>
      <c r="B1" s="129"/>
      <c r="C1" s="129"/>
      <c r="D1" s="129"/>
      <c r="E1" s="129"/>
      <c r="F1" s="129"/>
      <c r="G1" t="s">
        <v>25</v>
      </c>
      <c r="H1" s="22">
        <f ca="1">TODAY()</f>
        <v>43758</v>
      </c>
    </row>
    <row r="2" spans="1:11" ht="18.75" thickBot="1" x14ac:dyDescent="0.4">
      <c r="A2" s="130" t="s">
        <v>26</v>
      </c>
      <c r="B2" s="130"/>
      <c r="C2" s="130"/>
      <c r="D2" s="130"/>
      <c r="E2" s="130"/>
      <c r="F2" s="130"/>
      <c r="G2" t="s">
        <v>42</v>
      </c>
      <c r="H2" s="26">
        <v>9.9499999999999993</v>
      </c>
      <c r="I2" t="s">
        <v>43</v>
      </c>
      <c r="J2" s="26">
        <v>12.95</v>
      </c>
    </row>
    <row r="3" spans="1:11" ht="17.25" thickTop="1" x14ac:dyDescent="0.3">
      <c r="A3" s="16" t="s">
        <v>46</v>
      </c>
    </row>
    <row r="4" spans="1:11" ht="20.25" customHeight="1" x14ac:dyDescent="0.3">
      <c r="A4" s="131" t="s">
        <v>45</v>
      </c>
      <c r="B4" s="131"/>
      <c r="C4" s="131"/>
      <c r="D4" s="131"/>
      <c r="E4" s="131"/>
      <c r="F4" s="131"/>
      <c r="H4" s="131" t="s">
        <v>44</v>
      </c>
      <c r="I4" s="131"/>
      <c r="J4" s="131"/>
      <c r="K4" s="131"/>
    </row>
    <row r="5" spans="1:11" ht="18" customHeight="1" x14ac:dyDescent="0.3">
      <c r="A5" s="75" t="s">
        <v>3</v>
      </c>
      <c r="B5" s="76" t="s">
        <v>32</v>
      </c>
      <c r="C5" s="76" t="s">
        <v>33</v>
      </c>
      <c r="D5" s="76" t="s">
        <v>34</v>
      </c>
      <c r="E5" s="76" t="s">
        <v>35</v>
      </c>
      <c r="F5" s="76" t="s">
        <v>27</v>
      </c>
      <c r="H5" s="76" t="s">
        <v>32</v>
      </c>
      <c r="I5" s="76" t="s">
        <v>33</v>
      </c>
      <c r="J5" s="76" t="s">
        <v>34</v>
      </c>
      <c r="K5" s="76" t="s">
        <v>35</v>
      </c>
    </row>
    <row r="6" spans="1:11" x14ac:dyDescent="0.3">
      <c r="A6" s="35" t="s">
        <v>40</v>
      </c>
      <c r="B6" s="36">
        <v>12873.34</v>
      </c>
      <c r="C6" s="36">
        <v>13869.22</v>
      </c>
      <c r="D6" s="36">
        <v>15904.17</v>
      </c>
      <c r="E6" s="36">
        <v>15874.43</v>
      </c>
      <c r="F6" s="73">
        <f t="shared" ref="F6:F11" si="0">SUM(B6:E6)</f>
        <v>58521.159999999996</v>
      </c>
      <c r="H6" s="132" t="s">
        <v>47</v>
      </c>
      <c r="I6" s="132"/>
      <c r="J6" s="132"/>
      <c r="K6" s="132"/>
    </row>
    <row r="7" spans="1:11" x14ac:dyDescent="0.3">
      <c r="A7" s="37" t="s">
        <v>41</v>
      </c>
      <c r="B7" s="38">
        <v>10027.27</v>
      </c>
      <c r="C7" s="38">
        <v>11095.67</v>
      </c>
      <c r="D7" s="38">
        <v>11124.24</v>
      </c>
      <c r="E7" s="38">
        <v>11006.08</v>
      </c>
      <c r="F7" s="74">
        <f t="shared" si="0"/>
        <v>43253.26</v>
      </c>
      <c r="H7" s="38">
        <f>AVERAGE(B12:E12)</f>
        <v>84309.150000000009</v>
      </c>
      <c r="I7" s="38">
        <v>86206</v>
      </c>
      <c r="J7" s="38">
        <v>88103</v>
      </c>
      <c r="K7" s="38">
        <v>90000</v>
      </c>
    </row>
    <row r="8" spans="1:11" x14ac:dyDescent="0.3">
      <c r="A8" s="35" t="s">
        <v>37</v>
      </c>
      <c r="B8" s="36">
        <v>20193.55</v>
      </c>
      <c r="C8" s="36">
        <v>21282.15</v>
      </c>
      <c r="D8" s="36">
        <v>21130.43</v>
      </c>
      <c r="E8" s="36">
        <v>21215.59</v>
      </c>
      <c r="F8" s="73">
        <f t="shared" si="0"/>
        <v>83821.72</v>
      </c>
      <c r="H8" s="128" t="s">
        <v>48</v>
      </c>
      <c r="I8" s="128"/>
      <c r="J8" s="128"/>
      <c r="K8" s="128"/>
    </row>
    <row r="9" spans="1:11" x14ac:dyDescent="0.3">
      <c r="A9" s="37" t="s">
        <v>38</v>
      </c>
      <c r="B9" s="38">
        <v>9489.16</v>
      </c>
      <c r="C9" s="38">
        <v>10036.08</v>
      </c>
      <c r="D9" s="38">
        <v>10798.98</v>
      </c>
      <c r="E9" s="38">
        <v>9803.34</v>
      </c>
      <c r="F9" s="74">
        <f t="shared" si="0"/>
        <v>40127.56</v>
      </c>
      <c r="H9" s="38">
        <f>H7</f>
        <v>84309.150000000009</v>
      </c>
      <c r="I9" s="97">
        <f>1.02*H9</f>
        <v>85995.333000000013</v>
      </c>
      <c r="J9" s="97">
        <f>1.02*I9</f>
        <v>87715.239660000021</v>
      </c>
      <c r="K9" s="97">
        <f>1.02*J9</f>
        <v>89469.544453200026</v>
      </c>
    </row>
    <row r="10" spans="1:11" x14ac:dyDescent="0.3">
      <c r="A10" s="35" t="s">
        <v>39</v>
      </c>
      <c r="B10" s="36">
        <v>6405.95</v>
      </c>
      <c r="C10" s="36">
        <v>6788.96</v>
      </c>
      <c r="D10" s="36">
        <v>5239.33</v>
      </c>
      <c r="E10" s="36">
        <v>6011.16</v>
      </c>
      <c r="F10" s="73">
        <f t="shared" si="0"/>
        <v>24445.399999999998</v>
      </c>
    </row>
    <row r="11" spans="1:11" x14ac:dyDescent="0.3">
      <c r="A11" s="37" t="s">
        <v>36</v>
      </c>
      <c r="B11" s="38">
        <v>20397.330000000002</v>
      </c>
      <c r="C11" s="38">
        <v>21655.78</v>
      </c>
      <c r="D11" s="38">
        <v>22244.400000000001</v>
      </c>
      <c r="E11" s="38">
        <v>22769.99</v>
      </c>
      <c r="F11" s="74">
        <f t="shared" si="0"/>
        <v>87067.5</v>
      </c>
    </row>
    <row r="12" spans="1:11" x14ac:dyDescent="0.3">
      <c r="A12" s="39" t="s">
        <v>27</v>
      </c>
      <c r="B12" s="72">
        <f>SUM(B6:B11)</f>
        <v>79386.600000000006</v>
      </c>
      <c r="C12" s="72">
        <f t="shared" ref="C12:F12" si="1">SUM(C6:C11)</f>
        <v>84727.86</v>
      </c>
      <c r="D12" s="72">
        <f t="shared" si="1"/>
        <v>86441.549999999988</v>
      </c>
      <c r="E12" s="72">
        <f t="shared" si="1"/>
        <v>86680.590000000011</v>
      </c>
      <c r="F12" s="72">
        <f t="shared" si="1"/>
        <v>337236.6</v>
      </c>
      <c r="G12" s="40"/>
    </row>
    <row r="13" spans="1:11" x14ac:dyDescent="0.3">
      <c r="H13" s="40"/>
      <c r="I13" s="40"/>
      <c r="J13" s="40"/>
      <c r="K13" s="40"/>
    </row>
  </sheetData>
  <sortState ref="A6:F11">
    <sortCondition ref="A6"/>
  </sortState>
  <mergeCells count="6">
    <mergeCell ref="H8:K8"/>
    <mergeCell ref="A1:F1"/>
    <mergeCell ref="A2:F2"/>
    <mergeCell ref="A4:F4"/>
    <mergeCell ref="H4:K4"/>
    <mergeCell ref="H6:K6"/>
  </mergeCells>
  <dataValidations count="1">
    <dataValidation allowBlank="1" error="pavI8MeUFtEyxX2I4tky4110bfd2-b078-4de6-8830-440a6f7593d0" sqref="A1:K13" xr:uid="{00000000-0002-0000-0100-000000000000}"/>
  </dataValidations>
  <pageMargins left="0.7" right="0.7" top="0.75" bottom="0.75" header="0.3" footer="0.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16"/>
  <sheetViews>
    <sheetView workbookViewId="0">
      <selection activeCell="K10" sqref="K10"/>
    </sheetView>
  </sheetViews>
  <sheetFormatPr defaultRowHeight="16.5" x14ac:dyDescent="0.3"/>
  <cols>
    <col min="1" max="1" width="13.75" bestFit="1" customWidth="1"/>
    <col min="2" max="2" width="15.5" customWidth="1"/>
    <col min="3" max="6" width="15.5" bestFit="1" customWidth="1"/>
    <col min="7" max="7" width="9" bestFit="1" customWidth="1"/>
    <col min="8" max="11" width="15.5" customWidth="1"/>
  </cols>
  <sheetData>
    <row r="1" spans="1:11" ht="23.25" x14ac:dyDescent="0.35">
      <c r="A1" s="129" t="s">
        <v>30</v>
      </c>
      <c r="B1" s="129"/>
      <c r="C1" s="129"/>
      <c r="D1" s="129"/>
      <c r="E1" s="129"/>
      <c r="F1" s="129"/>
      <c r="G1" t="s">
        <v>25</v>
      </c>
      <c r="H1" s="22">
        <f ca="1">TODAY()</f>
        <v>43758</v>
      </c>
    </row>
    <row r="2" spans="1:11" ht="18.75" thickBot="1" x14ac:dyDescent="0.4">
      <c r="A2" s="130" t="s">
        <v>28</v>
      </c>
      <c r="B2" s="130"/>
      <c r="C2" s="130"/>
      <c r="D2" s="130"/>
      <c r="E2" s="130"/>
      <c r="F2" s="130"/>
      <c r="G2" t="s">
        <v>42</v>
      </c>
      <c r="H2" s="26">
        <v>10.95</v>
      </c>
      <c r="I2" t="s">
        <v>43</v>
      </c>
      <c r="J2" s="26">
        <v>13.95</v>
      </c>
    </row>
    <row r="3" spans="1:11" ht="17.25" thickTop="1" x14ac:dyDescent="0.3">
      <c r="A3" s="16" t="s">
        <v>46</v>
      </c>
    </row>
    <row r="4" spans="1:11" ht="20.25" customHeight="1" x14ac:dyDescent="0.3">
      <c r="A4" s="131" t="s">
        <v>45</v>
      </c>
      <c r="B4" s="131"/>
      <c r="C4" s="131"/>
      <c r="D4" s="131"/>
      <c r="E4" s="131"/>
      <c r="F4" s="131"/>
      <c r="H4" s="131" t="s">
        <v>44</v>
      </c>
      <c r="I4" s="131"/>
      <c r="J4" s="131"/>
      <c r="K4" s="131"/>
    </row>
    <row r="5" spans="1:11" ht="18" customHeight="1" x14ac:dyDescent="0.3">
      <c r="A5" s="75" t="s">
        <v>3</v>
      </c>
      <c r="B5" s="76" t="s">
        <v>32</v>
      </c>
      <c r="C5" s="76" t="s">
        <v>33</v>
      </c>
      <c r="D5" s="76" t="s">
        <v>34</v>
      </c>
      <c r="E5" s="76" t="s">
        <v>35</v>
      </c>
      <c r="F5" s="76" t="s">
        <v>27</v>
      </c>
      <c r="H5" s="76" t="s">
        <v>32</v>
      </c>
      <c r="I5" s="76" t="s">
        <v>33</v>
      </c>
      <c r="J5" s="76" t="s">
        <v>34</v>
      </c>
      <c r="K5" s="76" t="s">
        <v>35</v>
      </c>
    </row>
    <row r="6" spans="1:11" x14ac:dyDescent="0.3">
      <c r="A6" s="35" t="s">
        <v>40</v>
      </c>
      <c r="B6" s="36">
        <v>9068.8799999999992</v>
      </c>
      <c r="C6" s="36">
        <v>9082.86</v>
      </c>
      <c r="D6" s="36">
        <v>9120.23</v>
      </c>
      <c r="E6" s="36">
        <v>10015.33</v>
      </c>
      <c r="F6" s="73">
        <f>SUM(B6:E6)</f>
        <v>37287.299999999996</v>
      </c>
      <c r="H6" s="132" t="s">
        <v>50</v>
      </c>
      <c r="I6" s="132"/>
      <c r="J6" s="132"/>
      <c r="K6" s="132"/>
    </row>
    <row r="7" spans="1:11" x14ac:dyDescent="0.3">
      <c r="A7" s="37" t="s">
        <v>41</v>
      </c>
      <c r="B7" s="38">
        <v>6189.92</v>
      </c>
      <c r="C7" s="38">
        <v>6836.38</v>
      </c>
      <c r="D7" s="38">
        <v>7084.45</v>
      </c>
      <c r="E7" s="38">
        <v>6408.09</v>
      </c>
      <c r="F7" s="74">
        <f t="shared" ref="F7:F11" si="0">SUM(B7:E7)</f>
        <v>26518.84</v>
      </c>
      <c r="H7" s="38">
        <f>AVERAGE(B12:E12)</f>
        <v>57891.240000000005</v>
      </c>
      <c r="I7" s="38">
        <v>86206</v>
      </c>
      <c r="J7" s="38">
        <v>88103</v>
      </c>
      <c r="K7" s="38"/>
    </row>
    <row r="8" spans="1:11" x14ac:dyDescent="0.3">
      <c r="A8" s="35" t="s">
        <v>37</v>
      </c>
      <c r="B8" s="36">
        <v>12005.56</v>
      </c>
      <c r="C8" s="36">
        <v>12488.18</v>
      </c>
      <c r="D8" s="36">
        <v>12339.34</v>
      </c>
      <c r="E8" s="36">
        <v>12411.28</v>
      </c>
      <c r="F8" s="73">
        <f t="shared" si="0"/>
        <v>49244.36</v>
      </c>
      <c r="H8" s="133" t="s">
        <v>48</v>
      </c>
      <c r="I8" s="133"/>
      <c r="J8" s="133"/>
      <c r="K8" s="133"/>
    </row>
    <row r="9" spans="1:11" x14ac:dyDescent="0.3">
      <c r="A9" s="37" t="s">
        <v>38</v>
      </c>
      <c r="B9" s="38">
        <v>10907.72</v>
      </c>
      <c r="C9" s="38">
        <v>11055.82</v>
      </c>
      <c r="D9" s="38">
        <v>11144.19</v>
      </c>
      <c r="E9" s="38">
        <v>11469.87</v>
      </c>
      <c r="F9" s="74">
        <f t="shared" si="0"/>
        <v>44577.600000000006</v>
      </c>
      <c r="H9" s="43">
        <f>H7</f>
        <v>57891.240000000005</v>
      </c>
      <c r="I9" s="37">
        <f>1.02*H9</f>
        <v>59049.064800000007</v>
      </c>
      <c r="J9" s="37">
        <f>1.02*I9</f>
        <v>60230.046096000005</v>
      </c>
      <c r="K9" s="37">
        <f>1.02*J9</f>
        <v>61434.647017920004</v>
      </c>
    </row>
    <row r="10" spans="1:11" x14ac:dyDescent="0.3">
      <c r="A10" s="35" t="s">
        <v>39</v>
      </c>
      <c r="B10" s="36">
        <v>7731.16</v>
      </c>
      <c r="C10" s="36">
        <v>7792.27</v>
      </c>
      <c r="D10" s="36">
        <v>8045.58</v>
      </c>
      <c r="E10" s="36">
        <v>8174.14</v>
      </c>
      <c r="F10" s="73">
        <f t="shared" si="0"/>
        <v>31743.15</v>
      </c>
    </row>
    <row r="11" spans="1:11" x14ac:dyDescent="0.3">
      <c r="A11" s="37" t="s">
        <v>36</v>
      </c>
      <c r="B11" s="38">
        <v>9707.4699999999993</v>
      </c>
      <c r="C11" s="38">
        <v>10795.92</v>
      </c>
      <c r="D11" s="38">
        <v>10824.24</v>
      </c>
      <c r="E11" s="38">
        <v>10866.08</v>
      </c>
      <c r="F11" s="74">
        <f t="shared" si="0"/>
        <v>42193.71</v>
      </c>
    </row>
    <row r="12" spans="1:11" x14ac:dyDescent="0.3">
      <c r="A12" s="39" t="s">
        <v>27</v>
      </c>
      <c r="B12" s="72">
        <f>SUM(B6:B11)</f>
        <v>55610.710000000006</v>
      </c>
      <c r="C12" s="72">
        <f t="shared" ref="C12:F12" si="1">SUM(C6:C11)</f>
        <v>58051.430000000008</v>
      </c>
      <c r="D12" s="72">
        <f t="shared" si="1"/>
        <v>58558.03</v>
      </c>
      <c r="E12" s="72">
        <f t="shared" si="1"/>
        <v>59344.79</v>
      </c>
      <c r="F12" s="72">
        <f t="shared" si="1"/>
        <v>231564.96</v>
      </c>
      <c r="G12" s="40"/>
    </row>
    <row r="13" spans="1:11" x14ac:dyDescent="0.3">
      <c r="H13" s="40"/>
      <c r="I13" s="40"/>
      <c r="J13" s="40"/>
      <c r="K13" s="40"/>
    </row>
    <row r="15" spans="1:11" x14ac:dyDescent="0.3">
      <c r="H15" s="40"/>
      <c r="I15" s="40"/>
      <c r="J15" s="40"/>
      <c r="K15" s="40"/>
    </row>
    <row r="16" spans="1:11" x14ac:dyDescent="0.3">
      <c r="G16" s="42"/>
    </row>
  </sheetData>
  <mergeCells count="6">
    <mergeCell ref="H8:K8"/>
    <mergeCell ref="A1:F1"/>
    <mergeCell ref="A2:F2"/>
    <mergeCell ref="A4:F4"/>
    <mergeCell ref="H4:K4"/>
    <mergeCell ref="H6:K6"/>
  </mergeCells>
  <dataValidations count="1">
    <dataValidation allowBlank="1" error="pavI8MeUFtEyxX2I4tky4110bfd2-b078-4de6-8830-440a6f7593d0" sqref="A1:K16" xr:uid="{00000000-0002-0000-0200-000000000000}"/>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16"/>
  <sheetViews>
    <sheetView workbookViewId="0">
      <selection activeCell="K10" sqref="K10"/>
    </sheetView>
  </sheetViews>
  <sheetFormatPr defaultRowHeight="16.5" x14ac:dyDescent="0.3"/>
  <cols>
    <col min="1" max="1" width="13.75" bestFit="1" customWidth="1"/>
    <col min="2" max="2" width="15.5" customWidth="1"/>
    <col min="3" max="6" width="15.5" bestFit="1" customWidth="1"/>
    <col min="7" max="7" width="9" bestFit="1" customWidth="1"/>
    <col min="8" max="11" width="15.5" customWidth="1"/>
  </cols>
  <sheetData>
    <row r="1" spans="1:11" ht="23.25" x14ac:dyDescent="0.35">
      <c r="A1" s="129" t="s">
        <v>30</v>
      </c>
      <c r="B1" s="129"/>
      <c r="C1" s="129"/>
      <c r="D1" s="129"/>
      <c r="E1" s="129"/>
      <c r="F1" s="129"/>
      <c r="G1" t="s">
        <v>25</v>
      </c>
      <c r="H1" s="22">
        <f ca="1">TODAY()</f>
        <v>43758</v>
      </c>
    </row>
    <row r="2" spans="1:11" ht="18.75" thickBot="1" x14ac:dyDescent="0.4">
      <c r="A2" s="130" t="s">
        <v>49</v>
      </c>
      <c r="B2" s="130"/>
      <c r="C2" s="130"/>
      <c r="D2" s="130"/>
      <c r="E2" s="130"/>
      <c r="F2" s="130"/>
      <c r="G2" t="s">
        <v>42</v>
      </c>
      <c r="H2" s="26">
        <v>11.95</v>
      </c>
      <c r="I2" t="s">
        <v>43</v>
      </c>
      <c r="J2" s="26">
        <v>14.95</v>
      </c>
    </row>
    <row r="3" spans="1:11" ht="17.25" thickTop="1" x14ac:dyDescent="0.3">
      <c r="A3" s="16" t="s">
        <v>46</v>
      </c>
    </row>
    <row r="4" spans="1:11" ht="20.25" customHeight="1" x14ac:dyDescent="0.3">
      <c r="A4" s="131" t="s">
        <v>45</v>
      </c>
      <c r="B4" s="131"/>
      <c r="C4" s="131"/>
      <c r="D4" s="131"/>
      <c r="E4" s="131"/>
      <c r="F4" s="131"/>
      <c r="H4" s="131" t="s">
        <v>44</v>
      </c>
      <c r="I4" s="131"/>
      <c r="J4" s="131"/>
      <c r="K4" s="131"/>
    </row>
    <row r="5" spans="1:11" ht="18" customHeight="1" x14ac:dyDescent="0.3">
      <c r="A5" s="75" t="s">
        <v>3</v>
      </c>
      <c r="B5" s="76" t="s">
        <v>32</v>
      </c>
      <c r="C5" s="76" t="s">
        <v>33</v>
      </c>
      <c r="D5" s="76" t="s">
        <v>34</v>
      </c>
      <c r="E5" s="76" t="s">
        <v>35</v>
      </c>
      <c r="F5" s="76" t="s">
        <v>27</v>
      </c>
      <c r="H5" s="76" t="s">
        <v>32</v>
      </c>
      <c r="I5" s="76" t="s">
        <v>33</v>
      </c>
      <c r="J5" s="76" t="s">
        <v>34</v>
      </c>
      <c r="K5" s="76" t="s">
        <v>35</v>
      </c>
    </row>
    <row r="6" spans="1:11" x14ac:dyDescent="0.3">
      <c r="A6" s="35" t="s">
        <v>40</v>
      </c>
      <c r="B6" s="36">
        <v>9652.58</v>
      </c>
      <c r="C6" s="36">
        <v>9705.16</v>
      </c>
      <c r="D6" s="36">
        <v>9807.75</v>
      </c>
      <c r="E6" s="36">
        <v>9812.2800000000007</v>
      </c>
      <c r="F6" s="36">
        <f>SUM(B6:E6)</f>
        <v>38977.769999999997</v>
      </c>
      <c r="H6" s="132" t="s">
        <v>51</v>
      </c>
      <c r="I6" s="132"/>
      <c r="J6" s="132"/>
      <c r="K6" s="132"/>
    </row>
    <row r="7" spans="1:11" x14ac:dyDescent="0.3">
      <c r="A7" s="37" t="s">
        <v>41</v>
      </c>
      <c r="B7" s="38">
        <v>7189.81</v>
      </c>
      <c r="C7" s="38">
        <v>7227.34</v>
      </c>
      <c r="D7" s="38">
        <v>8265.26</v>
      </c>
      <c r="E7" s="38">
        <v>8303.19</v>
      </c>
      <c r="F7" s="38">
        <f t="shared" ref="F7:F11" si="0">SUM(B7:E7)</f>
        <v>30985.600000000006</v>
      </c>
      <c r="H7" s="38">
        <f>AVERAGE(B12:E12)</f>
        <v>61520.597499999996</v>
      </c>
      <c r="I7" s="38">
        <v>86206</v>
      </c>
      <c r="J7" s="38">
        <v>88103</v>
      </c>
      <c r="K7" s="38"/>
    </row>
    <row r="8" spans="1:11" x14ac:dyDescent="0.3">
      <c r="A8" s="35" t="s">
        <v>37</v>
      </c>
      <c r="B8" s="36">
        <v>12805.26</v>
      </c>
      <c r="C8" s="36">
        <v>12928.22</v>
      </c>
      <c r="D8" s="36">
        <v>13007.22</v>
      </c>
      <c r="E8" s="36">
        <v>13175.57</v>
      </c>
      <c r="F8" s="36">
        <f t="shared" si="0"/>
        <v>51916.27</v>
      </c>
      <c r="H8" s="133" t="s">
        <v>48</v>
      </c>
      <c r="I8" s="133"/>
      <c r="J8" s="133"/>
      <c r="K8" s="133"/>
    </row>
    <row r="9" spans="1:11" x14ac:dyDescent="0.3">
      <c r="A9" s="37" t="s">
        <v>38</v>
      </c>
      <c r="B9" s="38">
        <v>10497.92</v>
      </c>
      <c r="C9" s="38">
        <v>11610.66</v>
      </c>
      <c r="D9" s="38">
        <v>11652.34</v>
      </c>
      <c r="E9" s="38">
        <v>10736.37</v>
      </c>
      <c r="F9" s="38">
        <f t="shared" si="0"/>
        <v>44497.29</v>
      </c>
      <c r="H9" s="43">
        <f>H7</f>
        <v>61520.597499999996</v>
      </c>
      <c r="I9" s="37">
        <f>1.02*H9</f>
        <v>62751.009449999998</v>
      </c>
      <c r="J9" s="37">
        <f>1.02*I9</f>
        <v>64006.029639</v>
      </c>
      <c r="K9" s="37">
        <f>1.02*J9</f>
        <v>65286.150231780004</v>
      </c>
    </row>
    <row r="10" spans="1:11" x14ac:dyDescent="0.3">
      <c r="A10" s="35" t="s">
        <v>39</v>
      </c>
      <c r="B10" s="36">
        <v>9712.77</v>
      </c>
      <c r="C10" s="36">
        <v>9799.1</v>
      </c>
      <c r="D10" s="36">
        <v>9886.4500000000007</v>
      </c>
      <c r="E10" s="36">
        <v>9073.32</v>
      </c>
      <c r="F10" s="36">
        <f t="shared" si="0"/>
        <v>38471.64</v>
      </c>
    </row>
    <row r="11" spans="1:11" x14ac:dyDescent="0.3">
      <c r="A11" s="37" t="s">
        <v>36</v>
      </c>
      <c r="B11" s="38">
        <v>10227.51</v>
      </c>
      <c r="C11" s="38">
        <v>10281.91</v>
      </c>
      <c r="D11" s="38">
        <v>10335.290000000001</v>
      </c>
      <c r="E11" s="38">
        <v>10389.11</v>
      </c>
      <c r="F11" s="38">
        <f t="shared" si="0"/>
        <v>41233.82</v>
      </c>
    </row>
    <row r="12" spans="1:11" x14ac:dyDescent="0.3">
      <c r="A12" s="39" t="s">
        <v>27</v>
      </c>
      <c r="B12" s="72">
        <f>SUM(B6:B11)</f>
        <v>60085.85</v>
      </c>
      <c r="C12" s="72">
        <f t="shared" ref="C12:F12" si="1">SUM(C6:C11)</f>
        <v>61552.39</v>
      </c>
      <c r="D12" s="72">
        <f t="shared" si="1"/>
        <v>62954.310000000005</v>
      </c>
      <c r="E12" s="72">
        <f t="shared" si="1"/>
        <v>61489.840000000004</v>
      </c>
      <c r="F12" s="72">
        <f t="shared" si="1"/>
        <v>246082.39</v>
      </c>
      <c r="G12" s="40"/>
    </row>
    <row r="13" spans="1:11" x14ac:dyDescent="0.3">
      <c r="H13" s="40"/>
      <c r="I13" s="40"/>
      <c r="J13" s="40"/>
      <c r="K13" s="40"/>
    </row>
    <row r="15" spans="1:11" x14ac:dyDescent="0.3">
      <c r="H15" s="40"/>
      <c r="I15" s="40"/>
      <c r="J15" s="40"/>
      <c r="K15" s="40"/>
    </row>
    <row r="16" spans="1:11" x14ac:dyDescent="0.3">
      <c r="G16" s="42"/>
    </row>
  </sheetData>
  <mergeCells count="6">
    <mergeCell ref="H8:K8"/>
    <mergeCell ref="H4:K4"/>
    <mergeCell ref="A1:F1"/>
    <mergeCell ref="A2:F2"/>
    <mergeCell ref="A4:F4"/>
    <mergeCell ref="H6:K6"/>
  </mergeCells>
  <dataValidations count="1">
    <dataValidation allowBlank="1" error="pavI8MeUFtEyxX2I4tky4110bfd2-b078-4de6-8830-440a6f7593d0" sqref="A1:K16" xr:uid="{00000000-0002-0000-0300-000000000000}"/>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O16"/>
  <sheetViews>
    <sheetView topLeftCell="A4" workbookViewId="0">
      <selection activeCell="G41" sqref="G41"/>
    </sheetView>
  </sheetViews>
  <sheetFormatPr defaultRowHeight="16.5" x14ac:dyDescent="0.3"/>
  <cols>
    <col min="1" max="1" width="13.75" bestFit="1" customWidth="1"/>
    <col min="2" max="6" width="15.5" customWidth="1"/>
    <col min="7" max="7" width="13.125" bestFit="1" customWidth="1"/>
    <col min="8" max="15" width="10.625" bestFit="1" customWidth="1"/>
  </cols>
  <sheetData>
    <row r="1" spans="1:15" ht="23.25" x14ac:dyDescent="0.35">
      <c r="A1" s="129" t="s">
        <v>30</v>
      </c>
      <c r="B1" s="129"/>
      <c r="C1" s="129"/>
      <c r="D1" s="129"/>
      <c r="E1" s="129"/>
      <c r="F1" s="129"/>
      <c r="H1" s="22"/>
    </row>
    <row r="2" spans="1:15" ht="18.75" thickBot="1" x14ac:dyDescent="0.4">
      <c r="A2" s="130" t="s">
        <v>29</v>
      </c>
      <c r="B2" s="130"/>
      <c r="C2" s="130"/>
      <c r="D2" s="130"/>
      <c r="E2" s="130"/>
      <c r="F2" s="130"/>
      <c r="H2" s="26"/>
    </row>
    <row r="3" spans="1:15" ht="17.25" thickTop="1" x14ac:dyDescent="0.3">
      <c r="A3" s="16" t="s">
        <v>46</v>
      </c>
    </row>
    <row r="4" spans="1:15" ht="20.25" customHeight="1" x14ac:dyDescent="0.3">
      <c r="A4" s="131" t="s">
        <v>45</v>
      </c>
      <c r="B4" s="131"/>
      <c r="C4" s="131"/>
      <c r="D4" s="131"/>
      <c r="E4" s="131"/>
      <c r="F4" s="131"/>
    </row>
    <row r="5" spans="1:15" ht="18" customHeight="1" x14ac:dyDescent="0.3">
      <c r="A5" s="75" t="s">
        <v>3</v>
      </c>
      <c r="B5" s="76" t="s">
        <v>32</v>
      </c>
      <c r="C5" s="76" t="s">
        <v>33</v>
      </c>
      <c r="D5" s="76" t="s">
        <v>34</v>
      </c>
      <c r="E5" s="76" t="s">
        <v>35</v>
      </c>
      <c r="F5" s="76" t="s">
        <v>27</v>
      </c>
    </row>
    <row r="6" spans="1:15" x14ac:dyDescent="0.3">
      <c r="A6" s="35" t="s">
        <v>40</v>
      </c>
      <c r="B6" s="73">
        <f>SUM(U.S.:U.K.!B6)</f>
        <v>31594.800000000003</v>
      </c>
      <c r="C6" s="73">
        <f>SUM(U.S.:U.K.!C6)</f>
        <v>32657.24</v>
      </c>
      <c r="D6" s="73">
        <f>SUM(U.S.:U.K.!D6)</f>
        <v>34832.15</v>
      </c>
      <c r="E6" s="73">
        <f>SUM(U.S.:U.K.!E6)</f>
        <v>35702.04</v>
      </c>
      <c r="F6" s="73">
        <f>SUM(B6:E6)</f>
        <v>134786.23000000001</v>
      </c>
    </row>
    <row r="7" spans="1:15" x14ac:dyDescent="0.3">
      <c r="A7" s="37" t="s">
        <v>41</v>
      </c>
      <c r="B7" s="73">
        <f>SUM(U.S.:U.K.!B7)</f>
        <v>23407</v>
      </c>
      <c r="C7" s="73">
        <f>SUM(U.S.:U.K.!C7)</f>
        <v>25159.39</v>
      </c>
      <c r="D7" s="73">
        <f>SUM(U.S.:U.K.!D7)</f>
        <v>26473.949999999997</v>
      </c>
      <c r="E7" s="73">
        <f>SUM(U.S.:U.K.!E7)</f>
        <v>25717.360000000001</v>
      </c>
      <c r="F7" s="74">
        <f t="shared" ref="F7:F11" si="0">SUM(B7:E7)</f>
        <v>100757.7</v>
      </c>
    </row>
    <row r="8" spans="1:15" x14ac:dyDescent="0.3">
      <c r="A8" s="35" t="s">
        <v>37</v>
      </c>
      <c r="B8" s="73">
        <f>SUM(U.S.:U.K.!B8)</f>
        <v>45004.37</v>
      </c>
      <c r="C8" s="73">
        <f>SUM(U.S.:U.K.!C8)</f>
        <v>46698.55</v>
      </c>
      <c r="D8" s="73">
        <f>SUM(U.S.:U.K.!D8)</f>
        <v>46476.990000000005</v>
      </c>
      <c r="E8" s="73">
        <f>SUM(U.S.:U.K.!E8)</f>
        <v>46802.44</v>
      </c>
      <c r="F8" s="73">
        <f t="shared" si="0"/>
        <v>184982.35000000003</v>
      </c>
    </row>
    <row r="9" spans="1:15" x14ac:dyDescent="0.3">
      <c r="A9" s="37" t="s">
        <v>38</v>
      </c>
      <c r="B9" s="73">
        <f>SUM(U.S.:U.K.!B9)</f>
        <v>30894.799999999996</v>
      </c>
      <c r="C9" s="73">
        <f>SUM(U.S.:U.K.!C9)</f>
        <v>32702.560000000001</v>
      </c>
      <c r="D9" s="73">
        <f>SUM(U.S.:U.K.!D9)</f>
        <v>33595.509999999995</v>
      </c>
      <c r="E9" s="73">
        <f>SUM(U.S.:U.K.!E9)</f>
        <v>32009.58</v>
      </c>
      <c r="F9" s="74">
        <f t="shared" si="0"/>
        <v>129202.45</v>
      </c>
    </row>
    <row r="10" spans="1:15" x14ac:dyDescent="0.3">
      <c r="A10" s="35" t="s">
        <v>39</v>
      </c>
      <c r="B10" s="73">
        <f>SUM(U.S.:U.K.!B10)</f>
        <v>23849.88</v>
      </c>
      <c r="C10" s="73">
        <f>SUM(U.S.:U.K.!C10)</f>
        <v>24380.33</v>
      </c>
      <c r="D10" s="73">
        <f>SUM(U.S.:U.K.!D10)</f>
        <v>23171.360000000001</v>
      </c>
      <c r="E10" s="73">
        <f>SUM(U.S.:U.K.!E10)</f>
        <v>23258.62</v>
      </c>
      <c r="F10" s="73">
        <f t="shared" si="0"/>
        <v>94660.19</v>
      </c>
    </row>
    <row r="11" spans="1:15" x14ac:dyDescent="0.3">
      <c r="A11" s="37" t="s">
        <v>36</v>
      </c>
      <c r="B11" s="73">
        <f>SUM(U.S.:U.K.!B11)</f>
        <v>40332.310000000005</v>
      </c>
      <c r="C11" s="73">
        <f>SUM(U.S.:U.K.!C11)</f>
        <v>42733.61</v>
      </c>
      <c r="D11" s="73">
        <f>SUM(U.S.:U.K.!D11)</f>
        <v>43403.93</v>
      </c>
      <c r="E11" s="73">
        <f>SUM(U.S.:U.K.!E11)</f>
        <v>44025.18</v>
      </c>
      <c r="F11" s="74">
        <f t="shared" si="0"/>
        <v>170495.03</v>
      </c>
    </row>
    <row r="12" spans="1:15" x14ac:dyDescent="0.3">
      <c r="A12" s="99" t="s">
        <v>27</v>
      </c>
      <c r="B12" s="100">
        <f>ROUND(SUM(B6:B11),0)</f>
        <v>195083</v>
      </c>
      <c r="C12" s="100">
        <f t="shared" ref="C12:F12" si="1">ROUND(SUM(C6:C11),0)</f>
        <v>204332</v>
      </c>
      <c r="D12" s="100">
        <f t="shared" si="1"/>
        <v>207954</v>
      </c>
      <c r="E12" s="100">
        <f t="shared" si="1"/>
        <v>207515</v>
      </c>
      <c r="F12" s="100">
        <f t="shared" si="1"/>
        <v>814884</v>
      </c>
      <c r="G12" s="40"/>
    </row>
    <row r="13" spans="1:15" x14ac:dyDescent="0.3">
      <c r="H13" s="40"/>
      <c r="I13" s="40"/>
      <c r="J13" s="40"/>
      <c r="K13" s="40"/>
      <c r="L13" s="40"/>
      <c r="M13" s="40"/>
      <c r="N13" s="40"/>
      <c r="O13" s="40"/>
    </row>
    <row r="14" spans="1:15" x14ac:dyDescent="0.3">
      <c r="E14" s="71" t="s">
        <v>112</v>
      </c>
      <c r="F14" s="98">
        <f>'[1]All Locations'!$F$12</f>
        <v>767912.1</v>
      </c>
    </row>
    <row r="15" spans="1:15" x14ac:dyDescent="0.3">
      <c r="H15" s="41"/>
      <c r="I15" s="41"/>
      <c r="J15" s="41"/>
      <c r="K15" s="41"/>
      <c r="L15" s="41"/>
      <c r="M15" s="41"/>
      <c r="N15" s="41"/>
      <c r="O15" s="41"/>
    </row>
    <row r="16" spans="1:15" x14ac:dyDescent="0.3">
      <c r="G16" s="42"/>
    </row>
  </sheetData>
  <mergeCells count="3">
    <mergeCell ref="A1:F1"/>
    <mergeCell ref="A2:F2"/>
    <mergeCell ref="A4:F4"/>
  </mergeCells>
  <dataValidations count="1">
    <dataValidation allowBlank="1" error="pavI8MeUFtEyxX2I4tky4110bfd2-b078-4de6-8830-440a6f7593d0" sqref="A1:O16" xr:uid="{00000000-0002-0000-0400-000000000000}"/>
  </dataValidations>
  <pageMargins left="0.7" right="0.7" top="0.75" bottom="0.75" header="0.3" footer="0.3"/>
  <drawing r:id="rId1"/>
  <legacyDrawing r:id="rId4"/>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36"/>
  <sheetViews>
    <sheetView topLeftCell="D18" zoomScaleNormal="100" workbookViewId="0">
      <selection activeCell="H30" sqref="H30"/>
    </sheetView>
  </sheetViews>
  <sheetFormatPr defaultRowHeight="16.5" x14ac:dyDescent="0.3"/>
  <cols>
    <col min="1" max="1" width="6.875" bestFit="1" customWidth="1"/>
    <col min="2" max="2" width="20.5" bestFit="1" customWidth="1"/>
    <col min="3" max="3" width="16.625" bestFit="1" customWidth="1"/>
    <col min="4" max="4" width="14.125" style="1" bestFit="1" customWidth="1"/>
    <col min="5" max="5" width="11.375" style="1" bestFit="1" customWidth="1"/>
    <col min="6" max="6" width="14.625" bestFit="1" customWidth="1"/>
    <col min="7" max="7" width="10.375" customWidth="1"/>
    <col min="8" max="8" width="18.625" bestFit="1" customWidth="1"/>
    <col min="9" max="9" width="18.625" customWidth="1"/>
    <col min="10" max="10" width="13.75" customWidth="1"/>
    <col min="11" max="11" width="15.5" bestFit="1" customWidth="1"/>
    <col min="12" max="12" width="15.5" customWidth="1"/>
  </cols>
  <sheetData>
    <row r="1" spans="1:11" ht="37.5" customHeight="1" x14ac:dyDescent="0.3">
      <c r="A1" s="44" t="s">
        <v>52</v>
      </c>
      <c r="B1" s="44" t="s">
        <v>53</v>
      </c>
      <c r="C1" s="44" t="s">
        <v>54</v>
      </c>
      <c r="D1" s="45" t="s">
        <v>17</v>
      </c>
      <c r="E1" s="45" t="s">
        <v>59</v>
      </c>
      <c r="F1" s="45" t="s">
        <v>115</v>
      </c>
      <c r="G1" s="122" t="s">
        <v>125</v>
      </c>
      <c r="H1" s="134" t="s">
        <v>55</v>
      </c>
      <c r="I1" s="135"/>
      <c r="J1" s="47"/>
      <c r="K1" s="47"/>
    </row>
    <row r="2" spans="1:11" ht="18" x14ac:dyDescent="0.35">
      <c r="A2" s="48" t="s">
        <v>60</v>
      </c>
      <c r="B2" s="49" t="s">
        <v>84</v>
      </c>
      <c r="C2" s="50" t="s">
        <v>82</v>
      </c>
      <c r="D2" s="86">
        <v>44714</v>
      </c>
      <c r="E2" s="82">
        <v>45500</v>
      </c>
      <c r="F2" s="51" t="s">
        <v>114</v>
      </c>
      <c r="G2" t="b">
        <f>AND(Projects[[#This Row],[Project Type]]="Drama",Projects[[#This Row],[Approved?]]="No")</f>
        <v>0</v>
      </c>
      <c r="H2" s="57" t="s">
        <v>56</v>
      </c>
      <c r="I2" s="58" t="s">
        <v>79</v>
      </c>
      <c r="J2" s="52"/>
      <c r="K2" s="52"/>
    </row>
    <row r="3" spans="1:11" ht="18" x14ac:dyDescent="0.35">
      <c r="A3" s="53" t="s">
        <v>61</v>
      </c>
      <c r="B3" s="49" t="s">
        <v>85</v>
      </c>
      <c r="C3" s="50" t="s">
        <v>82</v>
      </c>
      <c r="D3" s="86">
        <v>44725</v>
      </c>
      <c r="E3" s="82">
        <v>12000</v>
      </c>
      <c r="F3" s="51" t="s">
        <v>117</v>
      </c>
      <c r="G3" t="b">
        <f>AND(Projects[[#This Row],[Project Type]]="Drama",Projects[[#This Row],[Approved?]]="No")</f>
        <v>0</v>
      </c>
      <c r="H3" s="57" t="s">
        <v>53</v>
      </c>
      <c r="I3" s="123" t="s">
        <v>100</v>
      </c>
      <c r="K3" s="52"/>
    </row>
    <row r="4" spans="1:11" ht="18" x14ac:dyDescent="0.35">
      <c r="A4" s="48" t="s">
        <v>76</v>
      </c>
      <c r="B4" s="49" t="s">
        <v>88</v>
      </c>
      <c r="C4" s="50" t="s">
        <v>83</v>
      </c>
      <c r="D4" s="86">
        <v>44754</v>
      </c>
      <c r="E4" s="82">
        <v>22500</v>
      </c>
      <c r="F4" s="51" t="s">
        <v>117</v>
      </c>
      <c r="G4" t="b">
        <f>AND(Projects[[#This Row],[Project Type]]="Drama",Projects[[#This Row],[Approved?]]="No")</f>
        <v>0</v>
      </c>
      <c r="H4" s="57" t="s">
        <v>17</v>
      </c>
      <c r="I4" s="123">
        <v>43547</v>
      </c>
      <c r="J4" s="52">
        <v>0</v>
      </c>
      <c r="K4" s="52"/>
    </row>
    <row r="5" spans="1:11" ht="18" x14ac:dyDescent="0.35">
      <c r="A5" s="48" t="s">
        <v>77</v>
      </c>
      <c r="B5" s="49" t="s">
        <v>122</v>
      </c>
      <c r="C5" s="50" t="s">
        <v>83</v>
      </c>
      <c r="D5" s="86">
        <v>44770</v>
      </c>
      <c r="E5" s="82">
        <v>28500</v>
      </c>
      <c r="F5" s="51" t="s">
        <v>114</v>
      </c>
      <c r="G5" t="b">
        <f>AND(Projects[[#This Row],[Project Type]]="Drama",Projects[[#This Row],[Approved?]]="No")</f>
        <v>0</v>
      </c>
      <c r="J5" s="54"/>
      <c r="K5" s="54"/>
    </row>
    <row r="6" spans="1:11" x14ac:dyDescent="0.3">
      <c r="A6" s="55" t="s">
        <v>62</v>
      </c>
      <c r="B6" s="49" t="s">
        <v>104</v>
      </c>
      <c r="C6" s="50" t="s">
        <v>82</v>
      </c>
      <c r="D6" s="86">
        <v>44805</v>
      </c>
      <c r="E6" s="82">
        <v>23010</v>
      </c>
      <c r="F6" s="51" t="s">
        <v>117</v>
      </c>
      <c r="G6" t="b">
        <f>AND(Projects[[#This Row],[Project Type]]="Drama",Projects[[#This Row],[Approved?]]="No")</f>
        <v>0</v>
      </c>
      <c r="H6" s="57" t="s">
        <v>59</v>
      </c>
      <c r="I6" s="52"/>
      <c r="J6">
        <f>DCOUNT(Projects[#All],"Budget",I6:I7)</f>
        <v>22</v>
      </c>
      <c r="K6" s="52"/>
    </row>
    <row r="7" spans="1:11" ht="18" x14ac:dyDescent="0.35">
      <c r="A7" s="48" t="s">
        <v>65</v>
      </c>
      <c r="B7" s="49" t="s">
        <v>92</v>
      </c>
      <c r="C7" s="50" t="s">
        <v>37</v>
      </c>
      <c r="D7" s="86">
        <v>44824</v>
      </c>
      <c r="E7" s="82">
        <v>18555</v>
      </c>
      <c r="F7" s="51" t="s">
        <v>117</v>
      </c>
      <c r="G7" t="b">
        <f>AND(Projects[[#This Row],[Project Type]]="Drama",Projects[[#This Row],[Approved?]]="No")</f>
        <v>0</v>
      </c>
      <c r="H7" s="57" t="s">
        <v>102</v>
      </c>
      <c r="I7" s="52"/>
      <c r="J7" s="52"/>
      <c r="K7" s="52"/>
    </row>
    <row r="8" spans="1:11" ht="18" x14ac:dyDescent="0.35">
      <c r="A8" s="48" t="s">
        <v>66</v>
      </c>
      <c r="B8" s="49" t="s">
        <v>94</v>
      </c>
      <c r="C8" s="50" t="s">
        <v>37</v>
      </c>
      <c r="D8" s="86">
        <v>44837</v>
      </c>
      <c r="E8" s="82">
        <v>25000</v>
      </c>
      <c r="F8" s="51" t="s">
        <v>117</v>
      </c>
      <c r="G8" t="b">
        <f>AND(Projects[[#This Row],[Project Type]]="Drama",Projects[[#This Row],[Approved?]]="No")</f>
        <v>0</v>
      </c>
      <c r="H8" s="57" t="s">
        <v>57</v>
      </c>
      <c r="I8" s="58">
        <v>15</v>
      </c>
      <c r="J8" s="52">
        <f>DCOUNT(Projects[#All],"Budget",I6:I7)</f>
        <v>22</v>
      </c>
      <c r="K8" s="52"/>
    </row>
    <row r="9" spans="1:11" ht="18" x14ac:dyDescent="0.35">
      <c r="A9" s="48" t="s">
        <v>67</v>
      </c>
      <c r="B9" s="49" t="s">
        <v>97</v>
      </c>
      <c r="C9" s="50" t="s">
        <v>37</v>
      </c>
      <c r="D9" s="86">
        <v>44843</v>
      </c>
      <c r="E9" s="82">
        <v>20000</v>
      </c>
      <c r="F9" s="51" t="s">
        <v>114</v>
      </c>
      <c r="G9" t="b">
        <f>AND(Projects[[#This Row],[Project Type]]="Drama",Projects[[#This Row],[Approved?]]="No")</f>
        <v>0</v>
      </c>
      <c r="J9" s="52"/>
      <c r="K9" s="52"/>
    </row>
    <row r="10" spans="1:11" ht="18" x14ac:dyDescent="0.35">
      <c r="A10" s="48" t="s">
        <v>71</v>
      </c>
      <c r="B10" s="49" t="s">
        <v>101</v>
      </c>
      <c r="C10" s="50" t="s">
        <v>38</v>
      </c>
      <c r="D10" s="86">
        <v>44866</v>
      </c>
      <c r="E10" s="82">
        <v>19700</v>
      </c>
      <c r="F10" s="51" t="s">
        <v>117</v>
      </c>
      <c r="G10" t="b">
        <f>AND(Projects[[#This Row],[Project Type]]="Drama",Projects[[#This Row],[Approved?]]="No")</f>
        <v>1</v>
      </c>
      <c r="J10" s="52"/>
      <c r="K10" s="52"/>
    </row>
    <row r="11" spans="1:11" ht="18" x14ac:dyDescent="0.35">
      <c r="A11" s="48" t="s">
        <v>72</v>
      </c>
      <c r="B11" s="49" t="s">
        <v>89</v>
      </c>
      <c r="C11" s="50" t="s">
        <v>38</v>
      </c>
      <c r="D11" s="86">
        <v>44883</v>
      </c>
      <c r="E11" s="82">
        <v>12200</v>
      </c>
      <c r="F11" s="51" t="s">
        <v>117</v>
      </c>
      <c r="G11" t="b">
        <f>AND(Projects[[#This Row],[Project Type]]="Drama",Projects[[#This Row],[Approved?]]="No")</f>
        <v>1</v>
      </c>
      <c r="H11" s="57" t="s">
        <v>54</v>
      </c>
      <c r="I11" s="52"/>
    </row>
    <row r="12" spans="1:11" ht="18" x14ac:dyDescent="0.35">
      <c r="A12" s="48" t="s">
        <v>73</v>
      </c>
      <c r="B12" s="49" t="s">
        <v>105</v>
      </c>
      <c r="C12" s="50" t="s">
        <v>38</v>
      </c>
      <c r="D12" s="86">
        <v>44936</v>
      </c>
      <c r="E12" s="82">
        <v>31500</v>
      </c>
      <c r="F12" s="77" t="s">
        <v>114</v>
      </c>
      <c r="G12" s="56" t="b">
        <f>AND(Projects[[#This Row],[Project Type]]="Drama",Projects[[#This Row],[Approved?]]="No")</f>
        <v>0</v>
      </c>
      <c r="H12" s="57" t="s">
        <v>37</v>
      </c>
      <c r="I12" s="52"/>
    </row>
    <row r="13" spans="1:11" ht="18" x14ac:dyDescent="0.35">
      <c r="A13" s="48" t="s">
        <v>68</v>
      </c>
      <c r="B13" s="49" t="s">
        <v>86</v>
      </c>
      <c r="C13" s="50" t="s">
        <v>37</v>
      </c>
      <c r="D13" s="86">
        <v>44939</v>
      </c>
      <c r="E13" s="82">
        <v>24000</v>
      </c>
      <c r="F13" s="77" t="s">
        <v>117</v>
      </c>
      <c r="G13" t="b">
        <f>AND(Projects[[#This Row],[Project Type]]="Drama",Projects[[#This Row],[Approved?]]="No")</f>
        <v>0</v>
      </c>
      <c r="H13" s="57" t="s">
        <v>103</v>
      </c>
      <c r="I13">
        <f>DAVERAGE(Projects[#All],"Budget",I11:I12)</f>
        <v>21884.772727272728</v>
      </c>
    </row>
    <row r="14" spans="1:11" ht="18" x14ac:dyDescent="0.35">
      <c r="A14" s="48" t="s">
        <v>74</v>
      </c>
      <c r="B14" s="49" t="s">
        <v>99</v>
      </c>
      <c r="C14" s="50" t="s">
        <v>38</v>
      </c>
      <c r="D14" s="86">
        <v>44979</v>
      </c>
      <c r="E14" s="82">
        <v>12500</v>
      </c>
      <c r="F14" s="77" t="s">
        <v>117</v>
      </c>
      <c r="G14" t="b">
        <f>AND(Projects[[#This Row],[Project Type]]="Drama",Projects[[#This Row],[Approved?]]="No")</f>
        <v>1</v>
      </c>
    </row>
    <row r="15" spans="1:11" ht="18" x14ac:dyDescent="0.35">
      <c r="A15" s="48" t="s">
        <v>75</v>
      </c>
      <c r="B15" s="49" t="s">
        <v>58</v>
      </c>
      <c r="C15" s="50" t="s">
        <v>38</v>
      </c>
      <c r="D15" s="86">
        <v>44985</v>
      </c>
      <c r="E15" s="82">
        <v>15000</v>
      </c>
      <c r="F15" s="77" t="s">
        <v>114</v>
      </c>
      <c r="G15" t="b">
        <f>AND(Projects[[#This Row],[Project Type]]="Drama",Projects[[#This Row],[Approved?]]="No")</f>
        <v>0</v>
      </c>
      <c r="H15" s="83" t="s">
        <v>54</v>
      </c>
      <c r="I15" s="84" t="s">
        <v>118</v>
      </c>
      <c r="J15" s="84" t="s">
        <v>119</v>
      </c>
      <c r="K15" s="84" t="s">
        <v>103</v>
      </c>
    </row>
    <row r="16" spans="1:11" ht="18" x14ac:dyDescent="0.35">
      <c r="A16" s="48" t="s">
        <v>78</v>
      </c>
      <c r="B16" s="49" t="s">
        <v>90</v>
      </c>
      <c r="C16" s="50" t="s">
        <v>83</v>
      </c>
      <c r="D16" s="86">
        <v>44988</v>
      </c>
      <c r="E16" s="82">
        <v>24500</v>
      </c>
      <c r="F16" s="77" t="s">
        <v>117</v>
      </c>
      <c r="G16" t="b">
        <f>AND(Projects[[#This Row],[Project Type]]="Drama",Projects[[#This Row],[Approved?]]="No")</f>
        <v>0</v>
      </c>
      <c r="H16" s="57" t="s">
        <v>82</v>
      </c>
      <c r="I16" s="95">
        <f ca="1">COUNTIF(Projects[Project Type],I16)</f>
        <v>0</v>
      </c>
      <c r="J16" s="85">
        <f ca="1">I16=COUNTIF(Projects[Project Type],I16)</f>
        <v>0</v>
      </c>
      <c r="K16" s="85">
        <f ca="1">SUMIF(Projects[Project Type],I16)</f>
        <v>0</v>
      </c>
    </row>
    <row r="17" spans="1:11" ht="18" x14ac:dyDescent="0.35">
      <c r="A17" s="48" t="s">
        <v>63</v>
      </c>
      <c r="B17" s="49" t="s">
        <v>93</v>
      </c>
      <c r="C17" s="50" t="s">
        <v>82</v>
      </c>
      <c r="D17" s="86">
        <v>44998</v>
      </c>
      <c r="E17" s="82">
        <v>10000</v>
      </c>
      <c r="F17" s="77" t="s">
        <v>117</v>
      </c>
      <c r="G17" t="b">
        <f>AND(Projects[[#This Row],[Project Type]]="Drama",Projects[[#This Row],[Approved?]]="No")</f>
        <v>0</v>
      </c>
      <c r="H17" s="57" t="s">
        <v>37</v>
      </c>
      <c r="I17" s="95">
        <f ca="1">COUNTIF(Projects[Project Type],I17)</f>
        <v>0</v>
      </c>
      <c r="J17" s="85">
        <f ca="1">COUNTIF(Projects[Project Type],I17)</f>
        <v>0</v>
      </c>
      <c r="K17" s="85">
        <f ca="1">SUMIF(Projects[Project Type],I17)</f>
        <v>0</v>
      </c>
    </row>
    <row r="18" spans="1:11" ht="18" x14ac:dyDescent="0.35">
      <c r="A18" s="48" t="s">
        <v>64</v>
      </c>
      <c r="B18" s="49" t="s">
        <v>95</v>
      </c>
      <c r="C18" s="50" t="s">
        <v>82</v>
      </c>
      <c r="D18" s="86">
        <v>45004</v>
      </c>
      <c r="E18" s="82">
        <v>15000</v>
      </c>
      <c r="F18" s="77" t="s">
        <v>117</v>
      </c>
      <c r="G18" t="b">
        <f>AND(Projects[[#This Row],[Project Type]]="Drama",Projects[[#This Row],[Approved?]]="No")</f>
        <v>0</v>
      </c>
      <c r="H18" s="57" t="s">
        <v>38</v>
      </c>
      <c r="I18" s="95">
        <f ca="1">COUNTIF(Projects[Project Type],I18)</f>
        <v>0</v>
      </c>
      <c r="J18" s="85">
        <f ca="1">COUNTIF(Projects[Project Type],I18)</f>
        <v>0</v>
      </c>
      <c r="K18" s="85">
        <f ca="1">SUMIF(Projects[Project Type],I18)</f>
        <v>0</v>
      </c>
    </row>
    <row r="19" spans="1:11" ht="18" x14ac:dyDescent="0.35">
      <c r="A19" s="48" t="s">
        <v>79</v>
      </c>
      <c r="B19" s="49" t="s">
        <v>100</v>
      </c>
      <c r="C19" s="50" t="s">
        <v>83</v>
      </c>
      <c r="D19" s="86">
        <v>45005</v>
      </c>
      <c r="E19" s="82">
        <v>14000</v>
      </c>
      <c r="F19" s="77" t="s">
        <v>114</v>
      </c>
      <c r="G19" t="b">
        <f>AND(Projects[[#This Row],[Project Type]]="Drama",Projects[[#This Row],[Approved?]]="No")</f>
        <v>0</v>
      </c>
      <c r="H19" s="57" t="s">
        <v>83</v>
      </c>
      <c r="I19" s="95">
        <f ca="1">COUNTIF(Projects[Project Type],I19)</f>
        <v>0</v>
      </c>
      <c r="J19" s="85">
        <f ca="1">COUNTIF(Projects[Project Type],I19)</f>
        <v>0</v>
      </c>
      <c r="K19" s="85">
        <f ca="1">SUMIF(Projects[Project Type],I19)</f>
        <v>0</v>
      </c>
    </row>
    <row r="20" spans="1:11" ht="18" x14ac:dyDescent="0.35">
      <c r="A20" s="48" t="s">
        <v>80</v>
      </c>
      <c r="B20" s="49" t="s">
        <v>98</v>
      </c>
      <c r="C20" s="50" t="s">
        <v>83</v>
      </c>
      <c r="D20" s="86">
        <v>45008</v>
      </c>
      <c r="E20" s="82">
        <v>22500</v>
      </c>
      <c r="F20" s="77" t="s">
        <v>117</v>
      </c>
      <c r="G20" t="b">
        <f>AND(Projects[[#This Row],[Project Type]]="Drama",Projects[[#This Row],[Approved?]]="No")</f>
        <v>0</v>
      </c>
    </row>
    <row r="21" spans="1:11" ht="18" x14ac:dyDescent="0.35">
      <c r="A21" s="48" t="s">
        <v>69</v>
      </c>
      <c r="B21" s="49" t="s">
        <v>96</v>
      </c>
      <c r="C21" s="50" t="s">
        <v>37</v>
      </c>
      <c r="D21" s="86">
        <v>45025</v>
      </c>
      <c r="E21" s="82">
        <v>19500</v>
      </c>
      <c r="F21" s="77" t="s">
        <v>114</v>
      </c>
      <c r="G21" t="b">
        <f>AND(Projects[[#This Row],[Project Type]]="Drama",Projects[[#This Row],[Approved?]]="No")</f>
        <v>0</v>
      </c>
    </row>
    <row r="22" spans="1:11" ht="18" x14ac:dyDescent="0.35">
      <c r="A22" s="48" t="s">
        <v>70</v>
      </c>
      <c r="B22" s="49" t="s">
        <v>87</v>
      </c>
      <c r="C22" s="50" t="s">
        <v>37</v>
      </c>
      <c r="D22" s="86">
        <v>45028</v>
      </c>
      <c r="E22" s="82">
        <v>16000</v>
      </c>
      <c r="F22" s="77" t="s">
        <v>117</v>
      </c>
      <c r="G22" t="b">
        <f>AND(Projects[[#This Row],[Project Type]]="Drama",Projects[[#This Row],[Approved?]]="No")</f>
        <v>0</v>
      </c>
    </row>
    <row r="23" spans="1:11" ht="18" x14ac:dyDescent="0.35">
      <c r="A23" s="48" t="s">
        <v>81</v>
      </c>
      <c r="B23" s="49" t="s">
        <v>91</v>
      </c>
      <c r="C23" s="50" t="s">
        <v>83</v>
      </c>
      <c r="D23" s="86">
        <v>45034</v>
      </c>
      <c r="E23" s="82">
        <v>50000</v>
      </c>
      <c r="F23" s="77" t="s">
        <v>114</v>
      </c>
      <c r="G23" t="b">
        <f>AND(Projects[[#This Row],[Project Type]]="Drama",Projects[[#This Row],[Approved?]]="No")</f>
        <v>0</v>
      </c>
    </row>
    <row r="24" spans="1:11" ht="27" customHeight="1" thickBot="1" x14ac:dyDescent="0.35">
      <c r="A24" s="136" t="s">
        <v>116</v>
      </c>
      <c r="B24" s="136"/>
      <c r="C24" s="136"/>
      <c r="D24" s="136"/>
      <c r="E24" s="136"/>
      <c r="F24" s="136"/>
    </row>
    <row r="25" spans="1:11" x14ac:dyDescent="0.3">
      <c r="A25" s="78" t="s">
        <v>52</v>
      </c>
      <c r="B25" s="79" t="s">
        <v>53</v>
      </c>
      <c r="C25" s="79" t="s">
        <v>54</v>
      </c>
      <c r="D25" s="80" t="s">
        <v>113</v>
      </c>
      <c r="E25" s="80" t="s">
        <v>59</v>
      </c>
      <c r="F25" s="81" t="s">
        <v>115</v>
      </c>
    </row>
    <row r="26" spans="1:11" x14ac:dyDescent="0.3">
      <c r="F26" s="1" t="s">
        <v>124</v>
      </c>
    </row>
    <row r="28" spans="1:11" x14ac:dyDescent="0.3">
      <c r="A28" s="114" t="s">
        <v>52</v>
      </c>
      <c r="B28" s="114" t="s">
        <v>53</v>
      </c>
      <c r="C28" s="114" t="s">
        <v>54</v>
      </c>
      <c r="D28" s="115" t="s">
        <v>17</v>
      </c>
      <c r="E28" s="115" t="s">
        <v>59</v>
      </c>
      <c r="F28" s="115" t="s">
        <v>115</v>
      </c>
    </row>
    <row r="29" spans="1:11" ht="18" hidden="1" x14ac:dyDescent="0.35">
      <c r="A29" s="108" t="s">
        <v>60</v>
      </c>
      <c r="B29" s="101" t="s">
        <v>84</v>
      </c>
      <c r="C29" s="102" t="s">
        <v>82</v>
      </c>
      <c r="D29" s="96">
        <v>44714</v>
      </c>
      <c r="E29" s="103">
        <v>45500</v>
      </c>
      <c r="F29" s="110" t="s">
        <v>114</v>
      </c>
    </row>
    <row r="30" spans="1:11" ht="18" x14ac:dyDescent="0.35">
      <c r="A30" s="109" t="s">
        <v>77</v>
      </c>
      <c r="B30" s="104" t="s">
        <v>122</v>
      </c>
      <c r="C30" s="105" t="s">
        <v>83</v>
      </c>
      <c r="D30" s="106">
        <v>44770</v>
      </c>
      <c r="E30" s="107">
        <v>28500</v>
      </c>
      <c r="F30" s="111" t="s">
        <v>114</v>
      </c>
    </row>
    <row r="31" spans="1:11" ht="18" hidden="1" x14ac:dyDescent="0.35">
      <c r="A31" s="108" t="s">
        <v>67</v>
      </c>
      <c r="B31" s="101" t="s">
        <v>97</v>
      </c>
      <c r="C31" s="102" t="s">
        <v>37</v>
      </c>
      <c r="D31" s="96">
        <v>44843</v>
      </c>
      <c r="E31" s="103">
        <v>20000</v>
      </c>
      <c r="F31" s="110" t="s">
        <v>114</v>
      </c>
    </row>
    <row r="32" spans="1:11" ht="18" hidden="1" x14ac:dyDescent="0.35">
      <c r="A32" s="109" t="s">
        <v>73</v>
      </c>
      <c r="B32" s="104" t="s">
        <v>105</v>
      </c>
      <c r="C32" s="105" t="s">
        <v>38</v>
      </c>
      <c r="D32" s="106">
        <v>44936</v>
      </c>
      <c r="E32" s="107">
        <v>31500</v>
      </c>
      <c r="F32" s="112" t="s">
        <v>114</v>
      </c>
    </row>
    <row r="33" spans="1:6" ht="18" hidden="1" x14ac:dyDescent="0.35">
      <c r="A33" s="108" t="s">
        <v>75</v>
      </c>
      <c r="B33" s="101" t="s">
        <v>58</v>
      </c>
      <c r="C33" s="102" t="s">
        <v>38</v>
      </c>
      <c r="D33" s="96">
        <v>44985</v>
      </c>
      <c r="E33" s="103">
        <v>15000</v>
      </c>
      <c r="F33" s="113" t="s">
        <v>114</v>
      </c>
    </row>
    <row r="34" spans="1:6" ht="18" x14ac:dyDescent="0.35">
      <c r="A34" s="109" t="s">
        <v>79</v>
      </c>
      <c r="B34" s="104" t="s">
        <v>100</v>
      </c>
      <c r="C34" s="105" t="s">
        <v>83</v>
      </c>
      <c r="D34" s="106">
        <v>45005</v>
      </c>
      <c r="E34" s="107">
        <v>14000</v>
      </c>
      <c r="F34" s="112" t="s">
        <v>114</v>
      </c>
    </row>
    <row r="35" spans="1:6" ht="18" hidden="1" x14ac:dyDescent="0.35">
      <c r="A35" s="108" t="s">
        <v>69</v>
      </c>
      <c r="B35" s="101" t="s">
        <v>96</v>
      </c>
      <c r="C35" s="102" t="s">
        <v>37</v>
      </c>
      <c r="D35" s="96">
        <v>45025</v>
      </c>
      <c r="E35" s="103">
        <v>19500</v>
      </c>
      <c r="F35" s="113" t="s">
        <v>114</v>
      </c>
    </row>
    <row r="36" spans="1:6" ht="18" x14ac:dyDescent="0.35">
      <c r="A36" s="116" t="s">
        <v>81</v>
      </c>
      <c r="B36" s="117" t="s">
        <v>91</v>
      </c>
      <c r="C36" s="118" t="s">
        <v>83</v>
      </c>
      <c r="D36" s="119">
        <v>45034</v>
      </c>
      <c r="E36" s="120">
        <v>50000</v>
      </c>
      <c r="F36" s="121" t="s">
        <v>114</v>
      </c>
    </row>
  </sheetData>
  <mergeCells count="2">
    <mergeCell ref="H1:I1"/>
    <mergeCell ref="A24:F24"/>
  </mergeCells>
  <conditionalFormatting sqref="E2:E23">
    <cfRule type="iconSet" priority="1">
      <iconSet iconSet="3Symbols">
        <cfvo type="percent" val="0"/>
        <cfvo type="num" val="15000"/>
        <cfvo type="num" val="25000"/>
      </iconSet>
    </cfRule>
  </conditionalFormatting>
  <dataValidations count="1">
    <dataValidation allowBlank="1" error="pavI8MeUFtEyxX2I4tky4110bfd2-b078-4de6-8830-440a6f7593d0" sqref="A28:F36 A4:K5 A13:I13 K13 A7:K12 A6:I6 K6 A1:K2 K3 A3:I3 A14:K26" xr:uid="{00000000-0002-0000-0500-000000000000}"/>
  </dataValidations>
  <pageMargins left="0.75" right="0.75" top="1" bottom="1" header="0.5" footer="0.5"/>
  <pageSetup orientation="landscape" horizontalDpi="300" verticalDpi="300" r:id="rId1"/>
  <headerFooter alignWithMargins="0"/>
  <legacyDrawing r:id="rId5"/>
  <tableParts count="2">
    <tablePart r:id="rId2"/>
    <tablePart r:id="rId3"/>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23"/>
  <sheetViews>
    <sheetView topLeftCell="A10" zoomScaleNormal="100" workbookViewId="0">
      <selection activeCell="G1" sqref="G1"/>
    </sheetView>
  </sheetViews>
  <sheetFormatPr defaultRowHeight="16.5" x14ac:dyDescent="0.3"/>
  <cols>
    <col min="1" max="1" width="11.625" bestFit="1" customWidth="1"/>
    <col min="2" max="2" width="25.75" bestFit="1" customWidth="1"/>
    <col min="3" max="3" width="15.5" bestFit="1" customWidth="1"/>
    <col min="4" max="4" width="13.375" style="1" bestFit="1" customWidth="1"/>
    <col min="5" max="5" width="11.5" style="1" bestFit="1" customWidth="1"/>
    <col min="6" max="6" width="8.375" customWidth="1"/>
    <col min="7" max="7" width="18.625" bestFit="1" customWidth="1"/>
    <col min="8" max="8" width="25.75" customWidth="1"/>
  </cols>
  <sheetData>
    <row r="1" spans="1:10" ht="37.5" customHeight="1" x14ac:dyDescent="0.3">
      <c r="A1" s="44" t="s">
        <v>52</v>
      </c>
      <c r="B1" s="44" t="s">
        <v>53</v>
      </c>
      <c r="C1" s="44" t="s">
        <v>54</v>
      </c>
      <c r="D1" s="45" t="s">
        <v>17</v>
      </c>
      <c r="E1" s="45" t="s">
        <v>59</v>
      </c>
      <c r="F1" s="46"/>
      <c r="I1" s="47"/>
      <c r="J1" s="47"/>
    </row>
    <row r="2" spans="1:10" ht="18" x14ac:dyDescent="0.35">
      <c r="A2" s="87" t="s">
        <v>60</v>
      </c>
      <c r="B2" s="88" t="s">
        <v>84</v>
      </c>
      <c r="C2" s="89" t="s">
        <v>82</v>
      </c>
      <c r="D2" s="90">
        <v>44714</v>
      </c>
      <c r="E2" s="91">
        <v>45500</v>
      </c>
      <c r="I2" s="52"/>
      <c r="J2" s="52"/>
    </row>
    <row r="3" spans="1:10" ht="18" x14ac:dyDescent="0.35">
      <c r="A3" s="92" t="s">
        <v>61</v>
      </c>
      <c r="B3" s="88" t="s">
        <v>85</v>
      </c>
      <c r="C3" s="89" t="s">
        <v>82</v>
      </c>
      <c r="D3" s="90">
        <v>44725</v>
      </c>
      <c r="E3" s="91">
        <v>12000</v>
      </c>
      <c r="I3" s="52"/>
      <c r="J3" s="52"/>
    </row>
    <row r="4" spans="1:10" ht="18" x14ac:dyDescent="0.35">
      <c r="A4" s="87" t="s">
        <v>76</v>
      </c>
      <c r="B4" s="88" t="s">
        <v>88</v>
      </c>
      <c r="C4" s="89" t="s">
        <v>83</v>
      </c>
      <c r="D4" s="90">
        <v>44754</v>
      </c>
      <c r="E4" s="91">
        <v>22500</v>
      </c>
      <c r="I4" s="52"/>
      <c r="J4" s="52"/>
    </row>
    <row r="5" spans="1:10" ht="18" x14ac:dyDescent="0.35">
      <c r="A5" s="87" t="s">
        <v>77</v>
      </c>
      <c r="B5" s="88" t="s">
        <v>121</v>
      </c>
      <c r="C5" s="89" t="s">
        <v>83</v>
      </c>
      <c r="D5" s="90">
        <v>44770</v>
      </c>
      <c r="E5" s="91">
        <v>28500</v>
      </c>
      <c r="I5" s="54"/>
      <c r="J5" s="54"/>
    </row>
    <row r="6" spans="1:10" x14ac:dyDescent="0.3">
      <c r="A6" s="93" t="s">
        <v>62</v>
      </c>
      <c r="B6" s="88" t="s">
        <v>104</v>
      </c>
      <c r="C6" s="89" t="s">
        <v>82</v>
      </c>
      <c r="D6" s="90">
        <v>44805</v>
      </c>
      <c r="E6" s="91">
        <v>23010</v>
      </c>
      <c r="I6" s="52"/>
      <c r="J6" s="52"/>
    </row>
    <row r="7" spans="1:10" ht="18" x14ac:dyDescent="0.35">
      <c r="A7" s="87" t="s">
        <v>65</v>
      </c>
      <c r="B7" s="88" t="s">
        <v>92</v>
      </c>
      <c r="C7" s="89" t="s">
        <v>37</v>
      </c>
      <c r="D7" s="90">
        <v>44824</v>
      </c>
      <c r="E7" s="91">
        <v>18555</v>
      </c>
      <c r="I7" s="52"/>
      <c r="J7" s="52"/>
    </row>
    <row r="8" spans="1:10" ht="18" x14ac:dyDescent="0.35">
      <c r="A8" s="87" t="s">
        <v>66</v>
      </c>
      <c r="B8" s="88" t="s">
        <v>94</v>
      </c>
      <c r="C8" s="89" t="s">
        <v>37</v>
      </c>
      <c r="D8" s="90">
        <v>44837</v>
      </c>
      <c r="E8" s="91">
        <v>25000</v>
      </c>
      <c r="I8" s="52"/>
      <c r="J8" s="52"/>
    </row>
    <row r="9" spans="1:10" ht="18" x14ac:dyDescent="0.35">
      <c r="A9" s="87" t="s">
        <v>67</v>
      </c>
      <c r="B9" s="88" t="s">
        <v>97</v>
      </c>
      <c r="C9" s="89" t="s">
        <v>37</v>
      </c>
      <c r="D9" s="90">
        <v>44843</v>
      </c>
      <c r="E9" s="91">
        <v>20000</v>
      </c>
      <c r="I9" s="52"/>
      <c r="J9" s="52"/>
    </row>
    <row r="10" spans="1:10" ht="18" x14ac:dyDescent="0.35">
      <c r="A10" s="87" t="s">
        <v>71</v>
      </c>
      <c r="B10" s="88" t="s">
        <v>101</v>
      </c>
      <c r="C10" s="89" t="s">
        <v>38</v>
      </c>
      <c r="D10" s="90">
        <v>44866</v>
      </c>
      <c r="E10" s="91">
        <v>19700</v>
      </c>
      <c r="I10" s="52"/>
      <c r="J10" s="52"/>
    </row>
    <row r="11" spans="1:10" ht="18" x14ac:dyDescent="0.35">
      <c r="A11" s="87" t="s">
        <v>72</v>
      </c>
      <c r="B11" s="88" t="s">
        <v>89</v>
      </c>
      <c r="C11" s="89" t="s">
        <v>38</v>
      </c>
      <c r="D11" s="90">
        <v>44883</v>
      </c>
      <c r="E11" s="91">
        <v>12200</v>
      </c>
    </row>
    <row r="12" spans="1:10" ht="18" x14ac:dyDescent="0.35">
      <c r="A12" s="87" t="s">
        <v>73</v>
      </c>
      <c r="B12" s="88" t="s">
        <v>105</v>
      </c>
      <c r="C12" s="89" t="s">
        <v>38</v>
      </c>
      <c r="D12" s="90">
        <v>44936</v>
      </c>
      <c r="E12" s="94">
        <v>31500</v>
      </c>
      <c r="F12" s="56"/>
    </row>
    <row r="13" spans="1:10" ht="18" x14ac:dyDescent="0.35">
      <c r="A13" s="87" t="s">
        <v>68</v>
      </c>
      <c r="B13" s="88" t="s">
        <v>86</v>
      </c>
      <c r="C13" s="89" t="s">
        <v>37</v>
      </c>
      <c r="D13" s="90">
        <v>44939</v>
      </c>
      <c r="E13" s="94">
        <v>24000</v>
      </c>
    </row>
    <row r="14" spans="1:10" ht="18" x14ac:dyDescent="0.35">
      <c r="A14" s="87" t="s">
        <v>74</v>
      </c>
      <c r="B14" s="88" t="s">
        <v>99</v>
      </c>
      <c r="C14" s="89" t="s">
        <v>38</v>
      </c>
      <c r="D14" s="90">
        <v>44979</v>
      </c>
      <c r="E14" s="94">
        <v>12500</v>
      </c>
    </row>
    <row r="15" spans="1:10" ht="18" x14ac:dyDescent="0.35">
      <c r="A15" s="87" t="s">
        <v>75</v>
      </c>
      <c r="B15" s="88" t="s">
        <v>58</v>
      </c>
      <c r="C15" s="89" t="s">
        <v>38</v>
      </c>
      <c r="D15" s="90">
        <v>44985</v>
      </c>
      <c r="E15" s="94">
        <v>15000</v>
      </c>
    </row>
    <row r="16" spans="1:10" ht="18" x14ac:dyDescent="0.35">
      <c r="A16" s="87" t="s">
        <v>78</v>
      </c>
      <c r="B16" s="88" t="s">
        <v>90</v>
      </c>
      <c r="C16" s="89" t="s">
        <v>83</v>
      </c>
      <c r="D16" s="90">
        <v>44988</v>
      </c>
      <c r="E16" s="94">
        <v>24500</v>
      </c>
    </row>
    <row r="17" spans="1:5" ht="18" x14ac:dyDescent="0.35">
      <c r="A17" s="87" t="s">
        <v>63</v>
      </c>
      <c r="B17" s="88" t="s">
        <v>93</v>
      </c>
      <c r="C17" s="89" t="s">
        <v>82</v>
      </c>
      <c r="D17" s="90">
        <v>44998</v>
      </c>
      <c r="E17" s="94">
        <v>10000</v>
      </c>
    </row>
    <row r="18" spans="1:5" ht="18" x14ac:dyDescent="0.35">
      <c r="A18" s="87" t="s">
        <v>64</v>
      </c>
      <c r="B18" s="88" t="s">
        <v>95</v>
      </c>
      <c r="C18" s="89" t="s">
        <v>82</v>
      </c>
      <c r="D18" s="90">
        <v>45004</v>
      </c>
      <c r="E18" s="94">
        <v>15000</v>
      </c>
    </row>
    <row r="19" spans="1:5" ht="18" x14ac:dyDescent="0.35">
      <c r="A19" s="87" t="s">
        <v>79</v>
      </c>
      <c r="B19" s="88" t="s">
        <v>100</v>
      </c>
      <c r="C19" s="89" t="s">
        <v>83</v>
      </c>
      <c r="D19" s="90">
        <v>45005</v>
      </c>
      <c r="E19" s="94">
        <v>14000</v>
      </c>
    </row>
    <row r="20" spans="1:5" ht="18" x14ac:dyDescent="0.35">
      <c r="A20" s="87" t="s">
        <v>80</v>
      </c>
      <c r="B20" s="88" t="s">
        <v>98</v>
      </c>
      <c r="C20" s="89" t="s">
        <v>83</v>
      </c>
      <c r="D20" s="90">
        <v>45008</v>
      </c>
      <c r="E20" s="94">
        <v>22500</v>
      </c>
    </row>
    <row r="21" spans="1:5" ht="18" x14ac:dyDescent="0.35">
      <c r="A21" s="87" t="s">
        <v>69</v>
      </c>
      <c r="B21" s="88" t="s">
        <v>96</v>
      </c>
      <c r="C21" s="89" t="s">
        <v>37</v>
      </c>
      <c r="D21" s="90">
        <v>45025</v>
      </c>
      <c r="E21" s="94">
        <v>19500</v>
      </c>
    </row>
    <row r="22" spans="1:5" ht="18" x14ac:dyDescent="0.35">
      <c r="A22" s="87" t="s">
        <v>70</v>
      </c>
      <c r="B22" s="88" t="s">
        <v>87</v>
      </c>
      <c r="C22" s="89" t="s">
        <v>37</v>
      </c>
      <c r="D22" s="90">
        <v>45028</v>
      </c>
      <c r="E22" s="94">
        <v>16000</v>
      </c>
    </row>
    <row r="23" spans="1:5" ht="18" x14ac:dyDescent="0.35">
      <c r="A23" s="87" t="s">
        <v>81</v>
      </c>
      <c r="B23" s="88" t="s">
        <v>91</v>
      </c>
      <c r="C23" s="89" t="s">
        <v>83</v>
      </c>
      <c r="D23" s="90">
        <v>45034</v>
      </c>
      <c r="E23" s="94">
        <v>50000</v>
      </c>
    </row>
  </sheetData>
  <dataValidations count="1">
    <dataValidation allowBlank="1" error="pavI8MeUFtEyxX2I4tky4110bfd2-b078-4de6-8830-440a6f7593d0" sqref="A1:J23" xr:uid="{00000000-0002-0000-0600-000000000000}"/>
  </dataValidations>
  <pageMargins left="0.75" right="0.75" top="1" bottom="1" header="0.5" footer="0.5"/>
  <pageSetup orientation="landscape" horizontalDpi="300" verticalDpi="300" r:id="rId1"/>
  <headerFooter alignWithMargins="0"/>
  <legacyDrawing r:id="rId4"/>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O41"/>
  <sheetViews>
    <sheetView tabSelected="0" topLeftCell="D10" workbookViewId="0">
      <selection activeCell="I17" sqref="I17"/>
    </sheetView>
  </sheetViews>
  <sheetFormatPr defaultRowHeight="16.5" x14ac:dyDescent="0.3"/>
  <cols>
    <col min="1" max="1" width="20.875" bestFit="1" customWidth="1"/>
    <col min="2" max="3" width="16.625" bestFit="1" customWidth="1"/>
    <col min="4" max="4" width="14.75" customWidth="1"/>
    <col min="5" max="5" width="6.25" customWidth="1"/>
    <col min="6" max="6" width="19.375" bestFit="1" customWidth="1"/>
    <col min="7" max="7" width="12.75" bestFit="1" customWidth="1"/>
    <col min="8" max="8" width="11.75" bestFit="1" customWidth="1"/>
    <col min="9" max="9" width="11.5" bestFit="1" customWidth="1"/>
    <col min="10" max="10" width="9.625" bestFit="1" customWidth="1"/>
    <col min="11" max="11" width="21.125" bestFit="1" customWidth="1"/>
    <col min="12" max="12" width="12.75" bestFit="1" customWidth="1"/>
    <col min="13" max="13" width="11.75" bestFit="1" customWidth="1"/>
    <col min="14" max="14" width="11.5" bestFit="1" customWidth="1"/>
    <col min="15" max="15" width="9.625" bestFit="1" customWidth="1"/>
  </cols>
  <sheetData>
    <row r="1" spans="1:15" ht="23.25" x14ac:dyDescent="0.35">
      <c r="A1" s="142" t="s">
        <v>106</v>
      </c>
      <c r="B1" s="142"/>
      <c r="C1" s="142"/>
      <c r="D1" s="142"/>
    </row>
    <row r="2" spans="1:15" ht="21" thickBot="1" x14ac:dyDescent="0.4">
      <c r="A2" s="143" t="s">
        <v>19</v>
      </c>
      <c r="B2" s="143"/>
      <c r="C2" s="143"/>
      <c r="D2" s="143"/>
      <c r="K2" s="21"/>
      <c r="L2" s="21"/>
      <c r="M2" s="21"/>
      <c r="N2" s="21"/>
    </row>
    <row r="3" spans="1:15" ht="17.25" thickTop="1" x14ac:dyDescent="0.3">
      <c r="A3" s="144" t="s">
        <v>12</v>
      </c>
      <c r="B3" s="144"/>
      <c r="C3" s="144"/>
      <c r="D3" s="144"/>
      <c r="K3" s="23" t="s">
        <v>18</v>
      </c>
      <c r="L3" s="59" t="s">
        <v>109</v>
      </c>
      <c r="M3" s="15" t="s">
        <v>110</v>
      </c>
      <c r="N3" s="15" t="s">
        <v>120</v>
      </c>
    </row>
    <row r="4" spans="1:15" x14ac:dyDescent="0.3">
      <c r="A4" s="20" t="s">
        <v>4</v>
      </c>
      <c r="B4" s="60">
        <v>44481</v>
      </c>
      <c r="C4" s="20" t="s">
        <v>8</v>
      </c>
      <c r="D4" s="19">
        <v>4.3499999999999997E-2</v>
      </c>
      <c r="K4" s="20" t="s">
        <v>7</v>
      </c>
      <c r="L4" s="14">
        <f>Loan_Amount</f>
        <v>1720000</v>
      </c>
      <c r="M4" s="14">
        <f>PV(M6,M8,M10)</f>
        <v>2105561.1196936551</v>
      </c>
      <c r="N4" s="14">
        <f>Loan_Amount</f>
        <v>1720000</v>
      </c>
    </row>
    <row r="5" spans="1:15" x14ac:dyDescent="0.3">
      <c r="A5" s="20" t="s">
        <v>107</v>
      </c>
      <c r="B5" s="61" t="s">
        <v>108</v>
      </c>
      <c r="C5" s="20" t="s">
        <v>22</v>
      </c>
      <c r="D5">
        <v>180</v>
      </c>
      <c r="K5" s="20" t="s">
        <v>13</v>
      </c>
      <c r="L5" s="19">
        <v>4.4499999999999998E-2</v>
      </c>
      <c r="M5" s="19">
        <v>4.3999999999999997E-2</v>
      </c>
      <c r="N5" s="19">
        <v>4.5499999999999999E-2</v>
      </c>
    </row>
    <row r="6" spans="1:15" x14ac:dyDescent="0.3">
      <c r="A6" s="20" t="s">
        <v>5</v>
      </c>
      <c r="B6" s="62">
        <v>2150000</v>
      </c>
      <c r="C6" s="20" t="s">
        <v>9</v>
      </c>
      <c r="D6" s="145">
        <f>PMT(Rate/12,Term_in_Months,Loan_Amount)*-1</f>
        <v>13026.410889894827</v>
      </c>
      <c r="K6" s="20" t="s">
        <v>14</v>
      </c>
      <c r="L6" s="18">
        <f>L5/12</f>
        <v>3.708333333333333E-3</v>
      </c>
      <c r="M6" s="18">
        <f t="shared" ref="M6:N6" si="0">M5/12</f>
        <v>3.6666666666666666E-3</v>
      </c>
      <c r="N6" s="18">
        <f t="shared" si="0"/>
        <v>3.7916666666666667E-3</v>
      </c>
    </row>
    <row r="7" spans="1:15" x14ac:dyDescent="0.3">
      <c r="A7" s="20" t="s">
        <v>6</v>
      </c>
      <c r="B7" s="62">
        <v>430000</v>
      </c>
      <c r="C7" s="20" t="s">
        <v>10</v>
      </c>
      <c r="D7" s="26">
        <f>(Monthly_Payment*Term_in_Months)-Loan_Amount</f>
        <v>624753.96018106909</v>
      </c>
      <c r="K7" s="20" t="s">
        <v>15</v>
      </c>
      <c r="L7">
        <v>10</v>
      </c>
      <c r="M7">
        <v>15</v>
      </c>
      <c r="N7">
        <v>5</v>
      </c>
    </row>
    <row r="8" spans="1:15" x14ac:dyDescent="0.3">
      <c r="A8" s="24" t="s">
        <v>7</v>
      </c>
      <c r="B8" s="63">
        <f>Price-Down_Payment</f>
        <v>1720000</v>
      </c>
      <c r="C8" s="24" t="s">
        <v>11</v>
      </c>
      <c r="D8" s="31">
        <f>B6+D7</f>
        <v>2774753.9601810691</v>
      </c>
      <c r="K8" s="20" t="s">
        <v>16</v>
      </c>
      <c r="L8">
        <f>L7*12</f>
        <v>120</v>
      </c>
      <c r="M8">
        <f>M7*12</f>
        <v>180</v>
      </c>
      <c r="N8">
        <f>N7*12</f>
        <v>60</v>
      </c>
    </row>
    <row r="9" spans="1:15" ht="17.25" thickBot="1" x14ac:dyDescent="0.35">
      <c r="E9" s="17"/>
      <c r="F9" s="17"/>
      <c r="G9" s="17"/>
      <c r="H9" s="17"/>
      <c r="I9" s="17"/>
      <c r="J9" s="17"/>
      <c r="K9" s="20" t="s">
        <v>17</v>
      </c>
      <c r="L9" s="22">
        <v>44564</v>
      </c>
      <c r="M9" s="22">
        <v>44564</v>
      </c>
      <c r="N9" s="22">
        <v>44564</v>
      </c>
    </row>
    <row r="10" spans="1:15" ht="17.25" thickTop="1" x14ac:dyDescent="0.3">
      <c r="A10" s="137" t="s">
        <v>20</v>
      </c>
      <c r="B10" s="138"/>
      <c r="C10" s="138"/>
      <c r="D10" s="139"/>
      <c r="K10" s="27" t="s">
        <v>9</v>
      </c>
      <c r="L10" s="28">
        <f>PMT(L6,L8,L4)</f>
        <v>-17784.379675529894</v>
      </c>
      <c r="M10" s="28">
        <v>-16000</v>
      </c>
      <c r="N10" s="28">
        <v>-20000</v>
      </c>
    </row>
    <row r="11" spans="1:15" x14ac:dyDescent="0.3">
      <c r="A11" s="64" t="s">
        <v>8</v>
      </c>
      <c r="B11" s="140" t="s">
        <v>21</v>
      </c>
      <c r="C11" s="140"/>
      <c r="D11" s="141"/>
      <c r="K11" s="29" t="s">
        <v>23</v>
      </c>
      <c r="L11" s="30" t="s">
        <v>24</v>
      </c>
      <c r="M11" s="30" t="s">
        <v>24</v>
      </c>
      <c r="N11" s="146">
        <f>FV(N6,N8,,10)</f>
        <v>-12.549174393753454</v>
      </c>
    </row>
    <row r="12" spans="1:15" x14ac:dyDescent="0.3">
      <c r="A12" s="67">
        <f>Monthly_Payment</f>
        <v>13026.410889894827</v>
      </c>
      <c r="B12" s="68">
        <v>120</v>
      </c>
      <c r="C12" s="69">
        <v>180</v>
      </c>
      <c r="D12" s="70">
        <v>240</v>
      </c>
    </row>
    <row r="13" spans="1:15" x14ac:dyDescent="0.3">
      <c r="A13" s="65">
        <v>3.85E-2</v>
      </c>
      <c r="B13" s="25">
        <f t="dataTable" ref="B13:D25" dt2D="1" dtr="1" r1="D5" r2="D4"/>
        <v>17291.810145965286</v>
      </c>
      <c r="C13" s="25">
        <v>12593.72988155132</v>
      </c>
      <c r="D13" s="32">
        <v>10287.41600074465</v>
      </c>
      <c r="K13" s="148" t="s">
        <v>111</v>
      </c>
      <c r="L13" s="148"/>
      <c r="M13" s="148"/>
      <c r="N13" s="148"/>
      <c r="O13" s="148"/>
    </row>
    <row r="14" spans="1:15" x14ac:dyDescent="0.3">
      <c r="A14" s="65">
        <v>3.95E-2</v>
      </c>
      <c r="B14" s="25">
        <v>17373.320707298561</v>
      </c>
      <c r="C14" s="25">
        <v>12679.578729087332</v>
      </c>
      <c r="D14" s="32">
        <v>10377.601322144035</v>
      </c>
      <c r="K14" s="149" t="s">
        <v>3</v>
      </c>
      <c r="L14" s="149" t="s">
        <v>127</v>
      </c>
      <c r="M14" s="149" t="s">
        <v>128</v>
      </c>
      <c r="N14" s="149" t="s">
        <v>129</v>
      </c>
      <c r="O14" s="149" t="s">
        <v>130</v>
      </c>
    </row>
    <row r="15" spans="1:15" x14ac:dyDescent="0.3">
      <c r="A15" s="65">
        <v>4.0500000000000001E-2</v>
      </c>
      <c r="B15" s="25">
        <v>17455.065303493659</v>
      </c>
      <c r="C15" s="25">
        <v>12765.771915346395</v>
      </c>
      <c r="D15" s="32">
        <v>10468.233551787715</v>
      </c>
      <c r="F15" t="str">
        <f>PROPER(F27)</f>
        <v>Type</v>
      </c>
      <c r="G15" t="str">
        <f>CONCATENATE(H27," ",I27)</f>
        <v>Contact First Contact Last</v>
      </c>
      <c r="H15" t="str">
        <f>RIGHT(G27)</f>
        <v>n</v>
      </c>
      <c r="I15" t="str">
        <f>LEFT(J27)</f>
        <v>O</v>
      </c>
      <c r="K15" t="s">
        <v>131</v>
      </c>
      <c r="L15" t="s">
        <v>132</v>
      </c>
      <c r="M15" t="s">
        <v>133</v>
      </c>
      <c r="N15" t="s">
        <v>134</v>
      </c>
      <c r="O15" t="s">
        <v>135</v>
      </c>
    </row>
    <row r="16" spans="1:15" x14ac:dyDescent="0.3">
      <c r="A16" s="65">
        <v>4.1500000000000002E-2</v>
      </c>
      <c r="B16" s="25">
        <v>17537.043719764457</v>
      </c>
      <c r="C16" s="25">
        <v>12852.308785518702</v>
      </c>
      <c r="D16" s="32">
        <v>10559.311230451849</v>
      </c>
      <c r="F16" t="str">
        <f t="shared" ref="F16:F19" si="1">PROPER(F28)</f>
        <v>Warehouse</v>
      </c>
      <c r="G16" t="str">
        <f t="shared" ref="G16:G19" si="2">CONCATENATE(H28," ",I28)</f>
        <v>Terry McGregor</v>
      </c>
      <c r="H16" t="str">
        <f t="shared" ref="H16:H19" si="3">RIGHT(G28)</f>
        <v>N</v>
      </c>
      <c r="I16" t="str">
        <f t="shared" ref="I16:I19" si="4">LEFT(J28)</f>
        <v>8</v>
      </c>
      <c r="K16" t="s">
        <v>136</v>
      </c>
      <c r="L16" t="s">
        <v>137</v>
      </c>
      <c r="M16" t="s">
        <v>138</v>
      </c>
      <c r="N16" t="s">
        <v>139</v>
      </c>
      <c r="O16" t="s">
        <v>140</v>
      </c>
    </row>
    <row r="17" spans="1:15" x14ac:dyDescent="0.3">
      <c r="A17" s="65">
        <v>4.2500000000000003E-2</v>
      </c>
      <c r="B17" s="25">
        <v>17619.255736942439</v>
      </c>
      <c r="C17" s="25">
        <v>12939.188671079804</v>
      </c>
      <c r="D17" s="32">
        <v>10650.832869803426</v>
      </c>
      <c r="F17" t="str">
        <f t="shared" si="1"/>
        <v>Distribution Center</v>
      </c>
      <c r="G17" t="str">
        <f t="shared" si="2"/>
        <v>Anita Arnaz</v>
      </c>
      <c r="H17" t="str">
        <f t="shared" si="3"/>
        <v>Z</v>
      </c>
      <c r="I17" t="str">
        <f t="shared" si="4"/>
        <v>1</v>
      </c>
      <c r="K17" t="s">
        <v>131</v>
      </c>
      <c r="L17" t="s">
        <v>141</v>
      </c>
      <c r="M17" t="s">
        <v>142</v>
      </c>
      <c r="N17" t="s">
        <v>143</v>
      </c>
      <c r="O17" t="s">
        <v>144</v>
      </c>
    </row>
    <row r="18" spans="1:15" x14ac:dyDescent="0.3">
      <c r="A18" s="65">
        <v>4.3499999999999997E-2</v>
      </c>
      <c r="B18" s="25">
        <v>17701.701131492631</v>
      </c>
      <c r="C18" s="25">
        <v>13026.410889894827</v>
      </c>
      <c r="D18" s="32">
        <v>10742.796952794679</v>
      </c>
      <c r="F18" t="str">
        <f t="shared" si="1"/>
        <v>Warehouse</v>
      </c>
      <c r="G18" t="str">
        <f t="shared" si="2"/>
        <v>Hector Murillo</v>
      </c>
      <c r="H18" t="str">
        <f t="shared" si="3"/>
        <v>X</v>
      </c>
      <c r="I18" t="str">
        <f t="shared" si="4"/>
        <v>2</v>
      </c>
      <c r="K18" t="s">
        <v>145</v>
      </c>
      <c r="L18" t="s">
        <v>146</v>
      </c>
      <c r="M18" t="s">
        <v>147</v>
      </c>
      <c r="N18" t="s">
        <v>148</v>
      </c>
      <c r="O18" t="s">
        <v>149</v>
      </c>
    </row>
    <row r="19" spans="1:15" x14ac:dyDescent="0.3">
      <c r="A19" s="65">
        <v>4.4499999999999998E-2</v>
      </c>
      <c r="B19" s="25">
        <v>17784.379675529894</v>
      </c>
      <c r="C19" s="25">
        <v>13113.974746324473</v>
      </c>
      <c r="D19" s="32">
        <v>10835.20193406328</v>
      </c>
      <c r="F19" t="str">
        <f t="shared" si="1"/>
        <v>Manufacturing Center</v>
      </c>
      <c r="G19" t="str">
        <f t="shared" si="2"/>
        <v>Padma Shalikar</v>
      </c>
      <c r="H19" t="str">
        <f t="shared" si="3"/>
        <v>C</v>
      </c>
      <c r="I19" t="str">
        <f t="shared" si="4"/>
        <v>1</v>
      </c>
      <c r="K19" t="s">
        <v>136</v>
      </c>
      <c r="L19" t="s">
        <v>150</v>
      </c>
      <c r="M19" t="s">
        <v>151</v>
      </c>
      <c r="N19" t="s">
        <v>152</v>
      </c>
      <c r="O19" t="s">
        <v>153</v>
      </c>
    </row>
    <row r="20" spans="1:15" x14ac:dyDescent="0.3">
      <c r="A20" s="65">
        <v>4.5499999999999999E-2</v>
      </c>
      <c r="B20" s="25">
        <v>17867.291136835433</v>
      </c>
      <c r="C20" s="25">
        <v>13201.879531332799</v>
      </c>
      <c r="D20" s="32">
        <v>10928.046240338157</v>
      </c>
    </row>
    <row r="21" spans="1:15" x14ac:dyDescent="0.3">
      <c r="A21" s="65">
        <v>4.65E-2</v>
      </c>
      <c r="B21" s="25">
        <v>17950.435278873592</v>
      </c>
      <c r="C21" s="25">
        <v>13290.124522596741</v>
      </c>
      <c r="D21" s="32">
        <v>11021.328270850669</v>
      </c>
    </row>
    <row r="22" spans="1:15" x14ac:dyDescent="0.3">
      <c r="A22" s="65">
        <v>4.7500000000000001E-2</v>
      </c>
      <c r="B22" s="25">
        <v>18033.811860808979</v>
      </c>
      <c r="C22" s="25">
        <v>13378.708984617346</v>
      </c>
      <c r="D22" s="32">
        <v>11115.046397751037</v>
      </c>
    </row>
    <row r="23" spans="1:15" x14ac:dyDescent="0.3">
      <c r="A23" s="65">
        <v>4.8500000000000001E-2</v>
      </c>
      <c r="B23" s="25">
        <v>18117.420637523737</v>
      </c>
      <c r="C23" s="25">
        <v>13467.632168832646</v>
      </c>
      <c r="D23" s="32">
        <v>11209.198966529702</v>
      </c>
    </row>
    <row r="24" spans="1:15" x14ac:dyDescent="0.3">
      <c r="A24" s="65">
        <v>4.9500000000000002E-2</v>
      </c>
      <c r="B24" s="25">
        <v>18201.261359635242</v>
      </c>
      <c r="C24" s="25">
        <v>13556.893313732222</v>
      </c>
      <c r="D24" s="32">
        <v>11303.784296443504</v>
      </c>
    </row>
    <row r="25" spans="1:15" x14ac:dyDescent="0.3">
      <c r="A25" s="66">
        <v>5.0500000000000003E-2</v>
      </c>
      <c r="B25" s="33">
        <v>18285.333773513947</v>
      </c>
      <c r="C25" s="33">
        <v>13646.491644973348</v>
      </c>
      <c r="D25" s="34">
        <v>11398.800680946428</v>
      </c>
    </row>
    <row r="26" spans="1:15" x14ac:dyDescent="0.3">
      <c r="F26" t="s">
        <v>111</v>
      </c>
      <c r="K26" s="147"/>
    </row>
    <row r="27" spans="1:15" x14ac:dyDescent="0.3">
      <c r="F27" t="s">
        <v>3</v>
      </c>
      <c r="G27" t="s">
        <v>127</v>
      </c>
      <c r="H27" t="s">
        <v>128</v>
      </c>
      <c r="I27" t="s">
        <v>129</v>
      </c>
      <c r="J27" t="s">
        <v>130</v>
      </c>
    </row>
    <row r="28" spans="1:15" x14ac:dyDescent="0.3">
      <c r="F28" t="s">
        <v>131</v>
      </c>
      <c r="G28" t="s">
        <v>132</v>
      </c>
      <c r="H28" t="s">
        <v>133</v>
      </c>
      <c r="I28" t="s">
        <v>134</v>
      </c>
      <c r="J28" t="s">
        <v>135</v>
      </c>
    </row>
    <row r="29" spans="1:15" x14ac:dyDescent="0.3">
      <c r="F29" t="s">
        <v>136</v>
      </c>
      <c r="G29" t="s">
        <v>137</v>
      </c>
      <c r="H29" t="s">
        <v>138</v>
      </c>
      <c r="I29" t="s">
        <v>139</v>
      </c>
      <c r="J29" t="s">
        <v>140</v>
      </c>
    </row>
    <row r="30" spans="1:15" x14ac:dyDescent="0.3">
      <c r="F30" t="s">
        <v>131</v>
      </c>
      <c r="G30" t="s">
        <v>141</v>
      </c>
      <c r="H30" t="s">
        <v>142</v>
      </c>
      <c r="I30" t="s">
        <v>143</v>
      </c>
      <c r="J30" t="s">
        <v>144</v>
      </c>
    </row>
    <row r="31" spans="1:15" x14ac:dyDescent="0.3">
      <c r="F31" t="s">
        <v>145</v>
      </c>
      <c r="G31" t="s">
        <v>146</v>
      </c>
      <c r="H31" t="s">
        <v>147</v>
      </c>
      <c r="I31" t="s">
        <v>148</v>
      </c>
      <c r="J31" t="s">
        <v>149</v>
      </c>
    </row>
    <row r="32" spans="1:15" x14ac:dyDescent="0.3">
      <c r="F32" t="s">
        <v>136</v>
      </c>
      <c r="G32" t="s">
        <v>150</v>
      </c>
      <c r="H32" t="s">
        <v>151</v>
      </c>
      <c r="I32" t="s">
        <v>152</v>
      </c>
      <c r="J32" t="s">
        <v>153</v>
      </c>
    </row>
    <row r="41" spans="1:1" x14ac:dyDescent="0.3">
      <c r="A41" t="s">
        <v>126</v>
      </c>
    </row>
  </sheetData>
  <mergeCells count="6">
    <mergeCell ref="A10:D10"/>
    <mergeCell ref="B11:D11"/>
    <mergeCell ref="A1:D1"/>
    <mergeCell ref="A2:D2"/>
    <mergeCell ref="A3:D3"/>
    <mergeCell ref="K13:O13"/>
  </mergeCells>
  <dataValidations count="1">
    <dataValidation allowBlank="1" error="pavI8MeUFtEyxX2I4tky4110bfd2-b078-4de6-8830-440a6f7593d0" sqref="K20:O25 K1:O12 A1:J25" xr:uid="{00000000-0002-0000-0700-000000000000}"/>
  </dataValidations>
  <pageMargins left="0.7" right="0.7" top="0.75" bottom="0.75" header="0.3" footer="0.3"/>
  <pageSetup orientation="portrait" r:id="rId1"/>
  <legacyDrawing r:id="rId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55"/>
  <sheetViews>
    <sheetView tabSelected="1" zoomScaleNormal="100" workbookViewId="0">
      <selection activeCell="A1" sqref="A1"/>
    </sheetView>
  </sheetViews>
  <sheetFormatPr defaultColWidth="8" defaultRowHeight="18" x14ac:dyDescent="0.2"/>
  <cols>
    <col min="1" max="1" width="15.000000000000000000000000001" style="150" customWidth="1"/>
    <col min="2" max="2" width="5.4285714285714285714285714288" style="150" customWidth="1"/>
    <col min="3" max="3" width="100.14285714285714285714285715" style="150" customWidth="1"/>
    <col min="4" max="4" width="11.714285714285714285714285715" style="150" customWidth="1"/>
    <col min="5" max="5" width="4.2857142857142857142857142859" style="150" customWidth="1"/>
    <col min="6" max="16384" width="9.142857142857142857142857143" style="151"/>
  </cols>
  <sheetData>
    <row r="1" spans="1:5" ht="9.9499999999999993" customHeight="1" x14ac:dyDescent="0.3">
      <c r="A1" s="152"/>
      <c r="B1" s="152"/>
      <c r="C1" s="152"/>
      <c r="D1" s="152"/>
      <c r="E1" s="152"/>
    </row>
    <row r="2" spans="1:5" ht="16.5" customHeight="1" x14ac:dyDescent="0.3">
      <c r="A2" s="152"/>
      <c r="B2" s="154" t="s">
        <v>156</v>
      </c>
      <c r="C2" s="154"/>
      <c r="D2" s="152"/>
      <c r="E2" s="152"/>
    </row>
    <row r="3" spans="1:5" ht="9.9499999999999993" customHeight="1" x14ac:dyDescent="0.3">
      <c r="A3" s="152"/>
      <c r="B3" s="152"/>
      <c r="C3" s="152"/>
      <c r="D3" s="152"/>
      <c r="E3" s="152"/>
    </row>
    <row r="4" spans="1:5" ht="34.5" customHeight="1" x14ac:dyDescent="0.3">
      <c r="A4" s="150"/>
      <c r="B4" s="153" t="s">
        <v>155</v>
      </c>
      <c r="C4" s="153"/>
      <c r="D4" s="150"/>
      <c r="E4" s="150"/>
    </row>
    <row r="5" spans="1:5" ht="18" customHeight="1" x14ac:dyDescent="0.3">
      <c r="A5" s="150"/>
      <c r="B5" s="155" t="s">
        <v>157</v>
      </c>
      <c r="C5" s="155"/>
      <c r="D5" s="156" t="s">
        <v>158</v>
      </c>
      <c r="E5" s="150"/>
    </row>
    <row r="6" spans="1:5" ht="24" customHeight="1" thickBot="1" x14ac:dyDescent="0.35">
      <c r="A6" s="157"/>
      <c r="B6" s="157"/>
      <c r="C6" s="157"/>
      <c r="D6" s="157"/>
      <c r="E6" s="157"/>
    </row>
    <row r="7" spans="1:5" ht="13.5" customHeight="1" thickTop="1" x14ac:dyDescent="0.2">
      <c r="A7" s="158"/>
      <c r="B7" s="158"/>
      <c r="C7" s="158"/>
      <c r="D7" s="158"/>
    </row>
    <row r="8" spans="1:5" ht="144" customHeight="1" x14ac:dyDescent="0.2">
      <c r="A8" s="159" t="s">
        <v>159</v>
      </c>
      <c r="B8" s="160" t="s">
        <v>160</v>
      </c>
      <c r="C8" s="160"/>
      <c r="D8" s="159" t="s">
        <v>161</v>
      </c>
    </row>
    <row r="9" spans="1:5" ht="16" customHeight="1" x14ac:dyDescent="0.2">
      <c r="A9" s="150"/>
      <c r="B9" s="150"/>
      <c r="C9" s="161" t="s">
        <v>162</v>
      </c>
      <c r="D9" s="150"/>
    </row>
    <row r="10" spans="1:5" ht="16" customHeight="1" x14ac:dyDescent="0.2">
      <c r="A10" s="159" t="s">
        <v>163</v>
      </c>
      <c r="B10" s="160" t="s">
        <v>164</v>
      </c>
      <c r="C10" s="160"/>
      <c r="D10" s="159" t="s">
        <v>165</v>
      </c>
    </row>
    <row r="11" spans="1:5" ht="16" customHeight="1" x14ac:dyDescent="0.2">
      <c r="A11" s="150"/>
      <c r="B11" s="150"/>
      <c r="C11" s="161" t="s">
        <v>166</v>
      </c>
      <c r="D11" s="150"/>
    </row>
    <row r="12" spans="1:5" ht="96" customHeight="1" x14ac:dyDescent="0.2">
      <c r="A12" s="159" t="s">
        <v>167</v>
      </c>
      <c r="B12" s="160" t="s">
        <v>168</v>
      </c>
      <c r="C12" s="160"/>
      <c r="D12" s="159" t="s">
        <v>169</v>
      </c>
    </row>
    <row r="13" spans="1:5" ht="16" customHeight="1" x14ac:dyDescent="0.2">
      <c r="A13" s="150"/>
      <c r="B13" s="150"/>
      <c r="C13" s="161" t="s">
        <v>170</v>
      </c>
      <c r="D13" s="150"/>
    </row>
    <row r="14" spans="1:5" ht="16" customHeight="1" x14ac:dyDescent="0.2">
      <c r="A14" s="150"/>
      <c r="B14" s="150"/>
      <c r="C14" s="162" t="s">
        <v>171</v>
      </c>
      <c r="D14" s="150"/>
    </row>
    <row r="15" spans="1:5" ht="80" customHeight="1" x14ac:dyDescent="0.2">
      <c r="A15" s="159" t="s">
        <v>172</v>
      </c>
      <c r="B15" s="160" t="s">
        <v>173</v>
      </c>
      <c r="C15" s="160"/>
      <c r="D15" s="159" t="s">
        <v>174</v>
      </c>
    </row>
    <row r="16" spans="1:5" ht="16" customHeight="1" x14ac:dyDescent="0.2">
      <c r="A16" s="150"/>
      <c r="B16" s="150"/>
      <c r="C16" s="161" t="s">
        <v>175</v>
      </c>
      <c r="D16" s="150"/>
    </row>
    <row r="17" spans="1:5" ht="144" customHeight="1" x14ac:dyDescent="0.2">
      <c r="A17" s="159" t="s">
        <v>176</v>
      </c>
      <c r="B17" s="160" t="s">
        <v>177</v>
      </c>
      <c r="C17" s="160"/>
      <c r="D17" s="159" t="s">
        <v>178</v>
      </c>
    </row>
    <row r="18" spans="1:5" ht="16" customHeight="1" x14ac:dyDescent="0.2">
      <c r="A18" s="150"/>
      <c r="B18" s="150"/>
      <c r="C18" s="161" t="s">
        <v>179</v>
      </c>
      <c r="D18" s="150"/>
    </row>
    <row r="19" spans="1:5" ht="16" customHeight="1" x14ac:dyDescent="0.2">
      <c r="A19" s="150"/>
      <c r="B19" s="150"/>
      <c r="C19" s="161" t="s">
        <v>180</v>
      </c>
      <c r="D19" s="150"/>
    </row>
    <row r="20" spans="1:5" ht="64" customHeight="1" x14ac:dyDescent="0.2">
      <c r="A20" s="159" t="s">
        <v>181</v>
      </c>
      <c r="B20" s="160" t="s">
        <v>182</v>
      </c>
      <c r="C20" s="160"/>
      <c r="D20" s="159" t="s">
        <v>183</v>
      </c>
    </row>
    <row r="21" spans="1:5" ht="16" customHeight="1" x14ac:dyDescent="0.2">
      <c r="A21" s="150"/>
      <c r="B21" s="150"/>
      <c r="C21" s="161" t="s">
        <v>184</v>
      </c>
      <c r="D21" s="150"/>
    </row>
    <row r="22" spans="1:5" ht="16" customHeight="1" x14ac:dyDescent="0.2">
      <c r="A22" s="150"/>
      <c r="B22" s="150"/>
      <c r="C22" s="162" t="s">
        <v>185</v>
      </c>
      <c r="D22" s="150"/>
    </row>
    <row r="23" spans="1:5" ht="16" customHeight="1" x14ac:dyDescent="0.2">
      <c r="A23" s="150"/>
      <c r="B23" s="150"/>
      <c r="C23" s="161" t="s">
        <v>186</v>
      </c>
      <c r="D23" s="150"/>
    </row>
    <row r="24" spans="1:5" ht="16" customHeight="1" x14ac:dyDescent="0.2">
      <c r="A24" s="150"/>
      <c r="B24" s="150"/>
      <c r="C24" s="162" t="s">
        <v>187</v>
      </c>
      <c r="D24" s="150"/>
    </row>
    <row r="25" spans="1:5" ht="80" customHeight="1" x14ac:dyDescent="0.2">
      <c r="A25" s="159" t="s">
        <v>188</v>
      </c>
      <c r="B25" s="160" t="s">
        <v>189</v>
      </c>
      <c r="C25" s="160"/>
      <c r="D25" s="159" t="s">
        <v>190</v>
      </c>
    </row>
    <row r="26" spans="1:5" ht="16" customHeight="1" x14ac:dyDescent="0.2">
      <c r="A26" s="150"/>
      <c r="B26" s="150"/>
      <c r="C26" s="161" t="s">
        <v>191</v>
      </c>
      <c r="D26" s="150"/>
    </row>
    <row r="27" spans="1:5" ht="16" customHeight="1" x14ac:dyDescent="0.2">
      <c r="A27" s="150"/>
      <c r="B27" s="150"/>
      <c r="C27" s="161" t="s">
        <v>192</v>
      </c>
      <c r="D27" s="150"/>
    </row>
    <row r="28" spans="1:5" ht="128" customHeight="1" x14ac:dyDescent="0.2">
      <c r="A28" s="159" t="s">
        <v>193</v>
      </c>
      <c r="B28" s="160" t="s">
        <v>194</v>
      </c>
      <c r="C28" s="160"/>
      <c r="D28" s="159" t="s">
        <v>195</v>
      </c>
    </row>
    <row r="29" spans="1:5" ht="16" customHeight="1" x14ac:dyDescent="0.2">
      <c r="A29" s="150"/>
      <c r="B29" s="150"/>
      <c r="C29" s="161" t="s">
        <v>196</v>
      </c>
      <c r="D29" s="150"/>
    </row>
    <row r="30" spans="1:5" ht="16" customHeight="1" x14ac:dyDescent="0.2">
      <c r="A30" s="150"/>
      <c r="B30" s="150"/>
      <c r="C30" s="161" t="s">
        <v>197</v>
      </c>
      <c r="D30" s="150"/>
    </row>
    <row r="31" spans="1:5" ht="128" customHeight="1" x14ac:dyDescent="0.2">
      <c r="A31" s="159" t="s">
        <v>198</v>
      </c>
      <c r="B31" s="160" t="s">
        <v>199</v>
      </c>
      <c r="C31" s="160"/>
      <c r="D31" s="159" t="s">
        <v>200</v>
      </c>
    </row>
    <row r="32" spans="1:5" ht="16" customHeight="1" x14ac:dyDescent="0.2">
      <c r="A32" s="150"/>
      <c r="B32" s="150"/>
      <c r="C32" s="161" t="s">
        <v>201</v>
      </c>
      <c r="D32" s="150"/>
    </row>
    <row r="33" spans="1:5" ht="16" customHeight="1" x14ac:dyDescent="0.2">
      <c r="A33" s="150"/>
      <c r="B33" s="150"/>
      <c r="C33" s="161" t="s">
        <v>202</v>
      </c>
      <c r="D33" s="150"/>
    </row>
    <row r="34" spans="1:5" ht="16" customHeight="1" x14ac:dyDescent="0.2">
      <c r="A34" s="150"/>
      <c r="B34" s="150"/>
      <c r="C34" s="161" t="s">
        <v>203</v>
      </c>
      <c r="D34" s="150"/>
    </row>
    <row r="35" spans="1:5" ht="32" customHeight="1" x14ac:dyDescent="0.2">
      <c r="A35" s="150"/>
      <c r="B35" s="150"/>
      <c r="C35" s="162" t="s">
        <v>204</v>
      </c>
      <c r="D35" s="150"/>
    </row>
    <row r="36" spans="1:5" ht="16" customHeight="1" x14ac:dyDescent="0.2">
      <c r="A36" s="150"/>
      <c r="B36" s="150"/>
      <c r="C36" s="161" t="s">
        <v>205</v>
      </c>
      <c r="D36" s="150"/>
    </row>
    <row r="37" spans="1:5" ht="16" customHeight="1" x14ac:dyDescent="0.2">
      <c r="A37" s="150"/>
      <c r="B37" s="150"/>
      <c r="C37" s="161" t="s">
        <v>206</v>
      </c>
      <c r="D37" s="150"/>
    </row>
    <row r="38" spans="1:5" ht="16" customHeight="1" x14ac:dyDescent="0.2">
      <c r="A38" s="150"/>
      <c r="B38" s="150"/>
      <c r="C38" s="161" t="s">
        <v>207</v>
      </c>
      <c r="D38" s="150"/>
    </row>
    <row r="39" spans="1:5" ht="16" customHeight="1" x14ac:dyDescent="0.2">
      <c r="A39" s="150"/>
      <c r="B39" s="150"/>
      <c r="C39" s="161" t="s">
        <v>208</v>
      </c>
      <c r="D39" s="150"/>
    </row>
    <row r="40" spans="1:5" ht="160" customHeight="1" x14ac:dyDescent="0.2">
      <c r="A40" s="159" t="s">
        <v>209</v>
      </c>
      <c r="B40" s="160" t="s">
        <v>210</v>
      </c>
      <c r="C40" s="160"/>
      <c r="D40" s="159" t="s">
        <v>211</v>
      </c>
    </row>
    <row r="41" spans="1:5" ht="16" customHeight="1" x14ac:dyDescent="0.2">
      <c r="A41" s="150"/>
      <c r="B41" s="150"/>
      <c r="C41" s="161" t="s">
        <v>212</v>
      </c>
      <c r="D41" s="150"/>
    </row>
    <row r="42" spans="1:5" ht="16" customHeight="1" x14ac:dyDescent="0.2">
      <c r="A42" s="150"/>
      <c r="B42" s="150"/>
      <c r="C42" s="161" t="s">
        <v>213</v>
      </c>
      <c r="D42" s="150"/>
    </row>
    <row r="43" spans="1:5" ht="16" customHeight="1" x14ac:dyDescent="0.2">
      <c r="A43" s="150"/>
      <c r="B43" s="150"/>
      <c r="C43" s="161" t="s">
        <v>214</v>
      </c>
      <c r="D43" s="150"/>
    </row>
    <row r="44" spans="1:5" ht="96" customHeight="1" x14ac:dyDescent="0.2">
      <c r="A44" s="159" t="s">
        <v>215</v>
      </c>
      <c r="B44" s="160" t="s">
        <v>216</v>
      </c>
      <c r="C44" s="160"/>
      <c r="D44" s="159" t="s">
        <v>217</v>
      </c>
    </row>
    <row r="45" spans="1:5" ht="16" customHeight="1" x14ac:dyDescent="0.2">
      <c r="A45" s="150"/>
      <c r="B45" s="150"/>
      <c r="C45" s="161" t="s">
        <v>218</v>
      </c>
      <c r="D45" s="150"/>
    </row>
    <row r="46" spans="1:5" ht="32" customHeight="1" x14ac:dyDescent="0.2">
      <c r="A46" s="150"/>
      <c r="B46" s="150"/>
      <c r="C46" s="162" t="s">
        <v>219</v>
      </c>
      <c r="D46" s="150"/>
    </row>
    <row r="47" spans="1:5" ht="16" customHeight="1" x14ac:dyDescent="0.2">
      <c r="A47" s="150"/>
      <c r="B47" s="150"/>
      <c r="C47" s="161" t="s">
        <v>220</v>
      </c>
      <c r="D47" s="150"/>
    </row>
    <row r="48" spans="1:5" ht="16" customHeight="1" x14ac:dyDescent="0.2">
      <c r="A48" s="150"/>
      <c r="B48" s="150"/>
      <c r="C48" s="161" t="s">
        <v>221</v>
      </c>
      <c r="D48" s="150"/>
    </row>
    <row r="49" spans="1:5" ht="16" customHeight="1" x14ac:dyDescent="0.2">
      <c r="A49" s="150"/>
      <c r="B49" s="150"/>
      <c r="C49" s="162" t="s">
        <v>222</v>
      </c>
      <c r="D49" s="150"/>
    </row>
    <row r="50" spans="1:5" ht="16" customHeight="1" x14ac:dyDescent="0.2">
      <c r="A50" s="150"/>
      <c r="B50" s="150"/>
      <c r="C50" s="161" t="s">
        <v>223</v>
      </c>
      <c r="D50" s="150"/>
    </row>
    <row r="51" spans="1:5" ht="176" customHeight="1" x14ac:dyDescent="0.2">
      <c r="A51" s="159" t="s">
        <v>224</v>
      </c>
      <c r="B51" s="160" t="s">
        <v>225</v>
      </c>
      <c r="C51" s="160"/>
      <c r="D51" s="159" t="s">
        <v>226</v>
      </c>
    </row>
    <row r="52" spans="1:5" ht="16" customHeight="1" x14ac:dyDescent="0.2">
      <c r="A52" s="150"/>
      <c r="B52" s="150"/>
      <c r="C52" s="161" t="s">
        <v>227</v>
      </c>
      <c r="D52" s="150"/>
    </row>
    <row r="53" spans="1:5" ht="32" customHeight="1" x14ac:dyDescent="0.2">
      <c r="A53" s="150"/>
      <c r="B53" s="150"/>
      <c r="C53" s="162" t="s">
        <v>228</v>
      </c>
      <c r="D53" s="150"/>
    </row>
    <row r="54" spans="1:5" ht="16" customHeight="1" x14ac:dyDescent="0.2">
      <c r="A54" s="150"/>
      <c r="B54" s="150"/>
      <c r="C54" s="161" t="s">
        <v>229</v>
      </c>
      <c r="D54" s="150"/>
    </row>
    <row r="55" spans="1:5" ht="32" customHeight="1" x14ac:dyDescent="0.2">
      <c r="A55" s="150"/>
      <c r="B55" s="150"/>
      <c r="C55" s="162" t="s">
        <v>230</v>
      </c>
      <c r="D55" s="150"/>
    </row>
    <row r="56" spans="1:5" ht="32" customHeight="1" x14ac:dyDescent="0.2">
      <c r="A56" s="159" t="s">
        <v>231</v>
      </c>
      <c r="B56" s="160" t="s">
        <v>232</v>
      </c>
      <c r="C56" s="160"/>
      <c r="D56" s="159" t="s">
        <v>233</v>
      </c>
    </row>
    <row r="57" spans="1:5" ht="16" customHeight="1" x14ac:dyDescent="0.2">
      <c r="A57" s="150"/>
      <c r="B57" s="150"/>
      <c r="C57" s="161" t="s">
        <v>234</v>
      </c>
      <c r="D57" s="150"/>
    </row>
    <row r="58" spans="1:5" ht="192" customHeight="1" x14ac:dyDescent="0.2">
      <c r="A58" s="159" t="s">
        <v>235</v>
      </c>
      <c r="B58" s="160" t="s">
        <v>236</v>
      </c>
      <c r="C58" s="160"/>
      <c r="D58" s="159" t="s">
        <v>237</v>
      </c>
    </row>
    <row r="59" spans="1:5" ht="16" customHeight="1" x14ac:dyDescent="0.2">
      <c r="A59" s="150"/>
      <c r="B59" s="150"/>
      <c r="C59" s="161" t="s">
        <v>238</v>
      </c>
      <c r="D59" s="150"/>
    </row>
    <row r="60" spans="1:5" ht="48" customHeight="1" x14ac:dyDescent="0.2">
      <c r="A60" s="150"/>
      <c r="B60" s="150"/>
      <c r="C60" s="162" t="s">
        <v>239</v>
      </c>
      <c r="D60" s="150"/>
    </row>
    <row r="61" spans="1:5" ht="16" customHeight="1" x14ac:dyDescent="0.2">
      <c r="A61" s="150"/>
      <c r="B61" s="150"/>
      <c r="C61" s="161" t="s">
        <v>240</v>
      </c>
      <c r="D61" s="150"/>
    </row>
    <row r="62" spans="1:5" ht="16" customHeight="1" x14ac:dyDescent="0.2">
      <c r="A62" s="150"/>
      <c r="B62" s="150"/>
      <c r="C62" s="161" t="s">
        <v>241</v>
      </c>
      <c r="D62" s="150"/>
    </row>
    <row r="63" spans="1:5" ht="160" customHeight="1" x14ac:dyDescent="0.2">
      <c r="A63" s="159" t="s">
        <v>242</v>
      </c>
      <c r="B63" s="160" t="s">
        <v>243</v>
      </c>
      <c r="C63" s="160"/>
      <c r="D63" s="159" t="s">
        <v>244</v>
      </c>
    </row>
    <row r="64" spans="1:5" ht="16" customHeight="1" x14ac:dyDescent="0.2">
      <c r="A64" s="150"/>
      <c r="B64" s="150"/>
      <c r="C64" s="161" t="s">
        <v>245</v>
      </c>
      <c r="D64" s="150"/>
    </row>
    <row r="65" spans="1:5" ht="16" customHeight="1" x14ac:dyDescent="0.2">
      <c r="A65" s="150"/>
      <c r="B65" s="150"/>
      <c r="C65" s="161" t="s">
        <v>246</v>
      </c>
      <c r="D65" s="150"/>
    </row>
    <row r="66" spans="1:5" ht="128" customHeight="1" x14ac:dyDescent="0.2">
      <c r="A66" s="159" t="s">
        <v>247</v>
      </c>
      <c r="B66" s="160" t="s">
        <v>248</v>
      </c>
      <c r="C66" s="160"/>
      <c r="D66" s="159" t="s">
        <v>249</v>
      </c>
    </row>
    <row r="67" spans="1:5" ht="16" customHeight="1" x14ac:dyDescent="0.2">
      <c r="A67" s="150"/>
      <c r="B67" s="150"/>
      <c r="C67" s="161" t="s">
        <v>250</v>
      </c>
      <c r="D67" s="150"/>
    </row>
    <row r="68" spans="1:5" ht="144" customHeight="1" x14ac:dyDescent="0.2">
      <c r="A68" s="159" t="s">
        <v>251</v>
      </c>
      <c r="B68" s="160" t="s">
        <v>252</v>
      </c>
      <c r="C68" s="160"/>
      <c r="D68" s="159" t="s">
        <v>253</v>
      </c>
    </row>
    <row r="69" spans="1:5" ht="16" customHeight="1" x14ac:dyDescent="0.2">
      <c r="A69" s="150"/>
      <c r="B69" s="150"/>
      <c r="C69" s="161" t="s">
        <v>254</v>
      </c>
      <c r="D69" s="150"/>
    </row>
    <row r="70" spans="1:5" ht="16" customHeight="1" x14ac:dyDescent="0.2">
      <c r="A70" s="150"/>
      <c r="B70" s="150"/>
      <c r="C70" s="162" t="s">
        <v>255</v>
      </c>
      <c r="D70" s="150"/>
    </row>
    <row r="71" spans="1:5" ht="64" customHeight="1" x14ac:dyDescent="0.2">
      <c r="A71" s="159" t="s">
        <v>256</v>
      </c>
      <c r="B71" s="160" t="s">
        <v>257</v>
      </c>
      <c r="C71" s="160"/>
      <c r="D71" s="159" t="s">
        <v>258</v>
      </c>
    </row>
    <row r="72" spans="1:5" ht="16" customHeight="1" x14ac:dyDescent="0.2">
      <c r="A72" s="150"/>
      <c r="B72" s="150"/>
      <c r="C72" s="161" t="s">
        <v>259</v>
      </c>
      <c r="D72" s="150"/>
    </row>
    <row r="73" spans="1:5" ht="16" customHeight="1" x14ac:dyDescent="0.2">
      <c r="A73" s="150"/>
      <c r="B73" s="150"/>
      <c r="C73" s="162" t="s">
        <v>260</v>
      </c>
      <c r="D73" s="150"/>
    </row>
    <row r="74" spans="1:5" ht="144" customHeight="1" x14ac:dyDescent="0.2">
      <c r="A74" s="159" t="s">
        <v>261</v>
      </c>
      <c r="B74" s="160" t="s">
        <v>262</v>
      </c>
      <c r="C74" s="160"/>
      <c r="D74" s="159" t="s">
        <v>263</v>
      </c>
    </row>
    <row r="75" spans="1:5" ht="16" customHeight="1" x14ac:dyDescent="0.2">
      <c r="A75" s="150"/>
      <c r="B75" s="150"/>
      <c r="C75" s="161" t="s">
        <v>264</v>
      </c>
      <c r="D75" s="150"/>
    </row>
    <row r="76" spans="1:5" ht="16" customHeight="1" x14ac:dyDescent="0.2">
      <c r="A76" s="150"/>
      <c r="B76" s="150"/>
      <c r="C76" s="161" t="s">
        <v>265</v>
      </c>
      <c r="D76" s="150"/>
    </row>
    <row r="77" spans="1:5" ht="16" customHeight="1" x14ac:dyDescent="0.2">
      <c r="A77" s="150"/>
      <c r="B77" s="150"/>
      <c r="C77" s="162" t="s">
        <v>266</v>
      </c>
      <c r="D77" s="150"/>
    </row>
    <row r="78" spans="1:5" ht="224" customHeight="1" x14ac:dyDescent="0.2">
      <c r="A78" s="159" t="s">
        <v>267</v>
      </c>
      <c r="B78" s="160" t="s">
        <v>268</v>
      </c>
      <c r="C78" s="160"/>
      <c r="D78" s="159" t="s">
        <v>269</v>
      </c>
    </row>
    <row r="79" spans="1:5" ht="16" customHeight="1" x14ac:dyDescent="0.2">
      <c r="A79" s="150"/>
      <c r="B79" s="150"/>
      <c r="C79" s="161" t="s">
        <v>270</v>
      </c>
      <c r="D79" s="150"/>
    </row>
    <row r="80" spans="1:5" ht="16" customHeight="1" x14ac:dyDescent="0.2">
      <c r="A80" s="150"/>
      <c r="B80" s="150"/>
      <c r="C80" s="162" t="s">
        <v>271</v>
      </c>
      <c r="D80" s="150"/>
    </row>
    <row r="81" spans="1:5" ht="16" customHeight="1" x14ac:dyDescent="0.2">
      <c r="A81" s="150"/>
      <c r="B81" s="150"/>
      <c r="C81" s="161" t="s">
        <v>272</v>
      </c>
      <c r="D81" s="150"/>
    </row>
    <row r="82" spans="1:5" ht="16" customHeight="1" x14ac:dyDescent="0.2">
      <c r="A82" s="150"/>
      <c r="B82" s="150"/>
      <c r="C82" s="162" t="s">
        <v>273</v>
      </c>
      <c r="D82" s="150"/>
    </row>
    <row r="83" spans="1:5" ht="16" customHeight="1" x14ac:dyDescent="0.2">
      <c r="A83" s="150"/>
      <c r="B83" s="150"/>
      <c r="C83" s="161" t="s">
        <v>274</v>
      </c>
      <c r="D83" s="150"/>
    </row>
    <row r="84" spans="1:5" ht="32" customHeight="1" x14ac:dyDescent="0.2">
      <c r="A84" s="150"/>
      <c r="B84" s="150"/>
      <c r="C84" s="162" t="s">
        <v>275</v>
      </c>
      <c r="D84" s="150"/>
    </row>
    <row r="85" spans="1:5" ht="16" customHeight="1" x14ac:dyDescent="0.2">
      <c r="A85" s="150"/>
      <c r="B85" s="150"/>
      <c r="C85" s="161" t="s">
        <v>276</v>
      </c>
      <c r="D85" s="150"/>
    </row>
    <row r="86" spans="1:5" ht="32" customHeight="1" x14ac:dyDescent="0.2">
      <c r="A86" s="150"/>
      <c r="B86" s="150"/>
      <c r="C86" s="162" t="s">
        <v>277</v>
      </c>
      <c r="D86" s="150"/>
    </row>
    <row r="87" spans="1:5" ht="16" customHeight="1" x14ac:dyDescent="0.2">
      <c r="A87" s="150"/>
      <c r="B87" s="150"/>
      <c r="C87" s="161" t="s">
        <v>278</v>
      </c>
      <c r="D87" s="150"/>
    </row>
    <row r="88" spans="1:5" ht="32" customHeight="1" x14ac:dyDescent="0.2">
      <c r="A88" s="150"/>
      <c r="B88" s="150"/>
      <c r="C88" s="162" t="s">
        <v>279</v>
      </c>
      <c r="D88" s="150"/>
    </row>
    <row r="89" spans="1:5" ht="16" customHeight="1" x14ac:dyDescent="0.2">
      <c r="A89" s="150"/>
      <c r="B89" s="150"/>
      <c r="C89" s="161" t="s">
        <v>280</v>
      </c>
      <c r="D89" s="150"/>
    </row>
    <row r="90" spans="1:5" ht="32" customHeight="1" x14ac:dyDescent="0.2">
      <c r="A90" s="150"/>
      <c r="B90" s="150"/>
      <c r="C90" s="162" t="s">
        <v>281</v>
      </c>
      <c r="D90" s="150"/>
    </row>
    <row r="91" spans="1:5" ht="96" customHeight="1" x14ac:dyDescent="0.2">
      <c r="A91" s="159" t="s">
        <v>282</v>
      </c>
      <c r="B91" s="160" t="s">
        <v>283</v>
      </c>
      <c r="C91" s="160"/>
      <c r="D91" s="159" t="s">
        <v>284</v>
      </c>
    </row>
    <row r="92" spans="1:5" ht="16" customHeight="1" x14ac:dyDescent="0.2">
      <c r="A92" s="150"/>
      <c r="B92" s="150"/>
      <c r="C92" s="161" t="s">
        <v>285</v>
      </c>
      <c r="D92" s="150"/>
    </row>
    <row r="93" spans="1:5" ht="16" customHeight="1" x14ac:dyDescent="0.2">
      <c r="A93" s="150"/>
      <c r="B93" s="150"/>
      <c r="C93" s="162" t="s">
        <v>286</v>
      </c>
      <c r="D93" s="150"/>
    </row>
    <row r="94" spans="1:5" ht="16" customHeight="1" x14ac:dyDescent="0.2">
      <c r="A94" s="150"/>
      <c r="B94" s="150"/>
      <c r="C94" s="161" t="s">
        <v>287</v>
      </c>
      <c r="D94" s="150"/>
    </row>
    <row r="95" spans="1:5" ht="16" customHeight="1" x14ac:dyDescent="0.2">
      <c r="A95" s="150"/>
      <c r="B95" s="150"/>
      <c r="C95" s="162" t="s">
        <v>288</v>
      </c>
      <c r="D95" s="150"/>
    </row>
    <row r="96" spans="1:5" ht="16" customHeight="1" x14ac:dyDescent="0.2">
      <c r="A96" s="150"/>
      <c r="B96" s="150"/>
      <c r="C96" s="161" t="s">
        <v>289</v>
      </c>
      <c r="D96" s="150"/>
    </row>
    <row r="97" spans="1:5" ht="16" customHeight="1" x14ac:dyDescent="0.2">
      <c r="A97" s="150"/>
      <c r="B97" s="150"/>
      <c r="C97" s="162" t="s">
        <v>290</v>
      </c>
      <c r="D97" s="150"/>
    </row>
    <row r="98" spans="1:5" ht="16" customHeight="1" x14ac:dyDescent="0.2">
      <c r="A98" s="150"/>
      <c r="B98" s="150"/>
      <c r="C98" s="161" t="s">
        <v>291</v>
      </c>
      <c r="D98" s="150"/>
    </row>
    <row r="99" spans="1:5" ht="16" customHeight="1" x14ac:dyDescent="0.2">
      <c r="A99" s="150"/>
      <c r="B99" s="150"/>
      <c r="C99" s="162" t="s">
        <v>292</v>
      </c>
      <c r="D99" s="150"/>
    </row>
    <row r="100" spans="1:5" ht="96" customHeight="1" x14ac:dyDescent="0.2">
      <c r="A100" s="159" t="s">
        <v>293</v>
      </c>
      <c r="B100" s="160" t="s">
        <v>294</v>
      </c>
      <c r="C100" s="160"/>
      <c r="D100" s="159" t="s">
        <v>295</v>
      </c>
    </row>
    <row r="101" spans="1:5" ht="16" customHeight="1" x14ac:dyDescent="0.2">
      <c r="A101" s="150"/>
      <c r="B101" s="150"/>
      <c r="C101" s="161" t="s">
        <v>296</v>
      </c>
      <c r="D101" s="150"/>
    </row>
    <row r="102" spans="1:5" ht="32" customHeight="1" x14ac:dyDescent="0.2">
      <c r="A102" s="150"/>
      <c r="B102" s="150"/>
      <c r="C102" s="162" t="s">
        <v>297</v>
      </c>
      <c r="D102" s="150"/>
    </row>
    <row r="103" spans="1:5" ht="112" customHeight="1" x14ac:dyDescent="0.2">
      <c r="A103" s="159" t="s">
        <v>298</v>
      </c>
      <c r="B103" s="160" t="s">
        <v>299</v>
      </c>
      <c r="C103" s="160"/>
      <c r="D103" s="159" t="s">
        <v>300</v>
      </c>
    </row>
    <row r="104" spans="1:5" ht="16" customHeight="1" x14ac:dyDescent="0.2">
      <c r="A104" s="150"/>
      <c r="B104" s="150"/>
      <c r="C104" s="161" t="s">
        <v>301</v>
      </c>
      <c r="D104" s="150"/>
    </row>
    <row r="105" spans="1:5" ht="32" customHeight="1" x14ac:dyDescent="0.2">
      <c r="A105" s="150"/>
      <c r="B105" s="150"/>
      <c r="C105" s="162" t="s">
        <v>302</v>
      </c>
      <c r="D105" s="150"/>
    </row>
    <row r="106" spans="1:5" ht="16" customHeight="1" x14ac:dyDescent="0.2">
      <c r="A106" s="150"/>
      <c r="B106" s="150"/>
      <c r="C106" s="161" t="s">
        <v>303</v>
      </c>
      <c r="D106" s="150"/>
    </row>
    <row r="107" spans="1:5" ht="16" customHeight="1" x14ac:dyDescent="0.2">
      <c r="A107" s="150"/>
      <c r="B107" s="150"/>
      <c r="C107" s="162" t="s">
        <v>304</v>
      </c>
      <c r="D107" s="150"/>
    </row>
    <row r="108" spans="1:5" ht="16" customHeight="1" x14ac:dyDescent="0.2">
      <c r="A108" s="150"/>
      <c r="B108" s="150"/>
      <c r="C108" s="161" t="s">
        <v>305</v>
      </c>
      <c r="D108" s="150"/>
    </row>
    <row r="109" spans="1:5" ht="32" customHeight="1" x14ac:dyDescent="0.2">
      <c r="A109" s="150"/>
      <c r="B109" s="150"/>
      <c r="C109" s="162" t="s">
        <v>306</v>
      </c>
      <c r="D109" s="150"/>
    </row>
    <row r="110" spans="1:5" ht="16" customHeight="1" x14ac:dyDescent="0.2">
      <c r="A110" s="150"/>
      <c r="B110" s="150"/>
      <c r="C110" s="161" t="s">
        <v>307</v>
      </c>
      <c r="D110" s="150"/>
    </row>
    <row r="111" spans="1:5" ht="16" customHeight="1" x14ac:dyDescent="0.2">
      <c r="A111" s="150"/>
      <c r="B111" s="150"/>
      <c r="C111" s="162" t="s">
        <v>308</v>
      </c>
      <c r="D111" s="150"/>
    </row>
    <row r="112" spans="1:5" ht="16" customHeight="1" x14ac:dyDescent="0.2">
      <c r="A112" s="150"/>
      <c r="B112" s="150"/>
      <c r="C112" s="161" t="s">
        <v>309</v>
      </c>
      <c r="D112" s="150"/>
    </row>
    <row r="113" spans="1:5" ht="32" customHeight="1" x14ac:dyDescent="0.2">
      <c r="A113" s="150"/>
      <c r="B113" s="150"/>
      <c r="C113" s="162" t="s">
        <v>310</v>
      </c>
      <c r="D113" s="150"/>
    </row>
    <row r="114" spans="1:5" ht="144" customHeight="1" x14ac:dyDescent="0.2">
      <c r="A114" s="159" t="s">
        <v>311</v>
      </c>
      <c r="B114" s="160" t="s">
        <v>312</v>
      </c>
      <c r="C114" s="160"/>
      <c r="D114" s="159" t="s">
        <v>313</v>
      </c>
    </row>
    <row r="115" spans="1:5" ht="16" customHeight="1" x14ac:dyDescent="0.2">
      <c r="A115" s="150"/>
      <c r="B115" s="150"/>
      <c r="C115" s="161" t="s">
        <v>314</v>
      </c>
      <c r="D115" s="150"/>
    </row>
    <row r="116" spans="1:5" ht="16" customHeight="1" x14ac:dyDescent="0.2">
      <c r="A116" s="150"/>
      <c r="B116" s="150"/>
      <c r="C116" s="162" t="s">
        <v>315</v>
      </c>
      <c r="D116" s="150"/>
    </row>
    <row r="117" spans="1:5" ht="16" customHeight="1" x14ac:dyDescent="0.2">
      <c r="A117" s="150"/>
      <c r="B117" s="150"/>
      <c r="C117" s="161" t="s">
        <v>316</v>
      </c>
      <c r="D117" s="150"/>
    </row>
    <row r="118" spans="1:5" ht="16" customHeight="1" x14ac:dyDescent="0.2">
      <c r="A118" s="150"/>
      <c r="B118" s="150"/>
      <c r="C118" s="161" t="s">
        <v>317</v>
      </c>
      <c r="D118" s="150"/>
    </row>
    <row r="119" spans="1:5" ht="32" customHeight="1" x14ac:dyDescent="0.2">
      <c r="A119" s="150"/>
      <c r="B119" s="150"/>
      <c r="C119" s="162" t="s">
        <v>318</v>
      </c>
      <c r="D119" s="150"/>
    </row>
    <row r="120" spans="1:5" ht="112" customHeight="1" x14ac:dyDescent="0.2">
      <c r="A120" s="159" t="s">
        <v>319</v>
      </c>
      <c r="B120" s="160" t="s">
        <v>320</v>
      </c>
      <c r="C120" s="160"/>
      <c r="D120" s="159" t="s">
        <v>321</v>
      </c>
    </row>
    <row r="121" spans="1:5" ht="16" customHeight="1" x14ac:dyDescent="0.2">
      <c r="A121" s="150"/>
      <c r="B121" s="150"/>
      <c r="C121" s="161" t="s">
        <v>322</v>
      </c>
      <c r="D121" s="150"/>
    </row>
    <row r="122" spans="1:5" ht="16" customHeight="1" x14ac:dyDescent="0.2">
      <c r="A122" s="150"/>
      <c r="B122" s="150"/>
      <c r="C122" s="162" t="s">
        <v>323</v>
      </c>
      <c r="D122" s="150"/>
    </row>
    <row r="123" spans="1:5" ht="96" customHeight="1" x14ac:dyDescent="0.2">
      <c r="A123" s="159" t="s">
        <v>324</v>
      </c>
      <c r="B123" s="160" t="s">
        <v>325</v>
      </c>
      <c r="C123" s="160"/>
      <c r="D123" s="159" t="s">
        <v>326</v>
      </c>
    </row>
    <row r="124" spans="1:5" ht="16" customHeight="1" x14ac:dyDescent="0.2">
      <c r="A124" s="150"/>
      <c r="B124" s="150"/>
      <c r="C124" s="161" t="s">
        <v>327</v>
      </c>
      <c r="D124" s="150"/>
    </row>
    <row r="125" spans="1:5" ht="16" customHeight="1" x14ac:dyDescent="0.2">
      <c r="A125" s="150"/>
      <c r="B125" s="150"/>
      <c r="C125" s="161" t="s">
        <v>328</v>
      </c>
      <c r="D125" s="150"/>
    </row>
    <row r="126" spans="1:5" ht="32" customHeight="1" x14ac:dyDescent="0.2">
      <c r="A126" s="150"/>
      <c r="B126" s="150"/>
      <c r="C126" s="162" t="s">
        <v>329</v>
      </c>
      <c r="D126" s="150"/>
    </row>
    <row r="127" spans="1:5" ht="144" customHeight="1" x14ac:dyDescent="0.2">
      <c r="A127" s="159" t="s">
        <v>330</v>
      </c>
      <c r="B127" s="160" t="s">
        <v>331</v>
      </c>
      <c r="C127" s="160"/>
      <c r="D127" s="159" t="s">
        <v>332</v>
      </c>
    </row>
    <row r="128" spans="1:5" ht="16" customHeight="1" x14ac:dyDescent="0.2">
      <c r="A128" s="150"/>
      <c r="B128" s="150"/>
      <c r="C128" s="161" t="s">
        <v>333</v>
      </c>
      <c r="D128" s="150"/>
    </row>
    <row r="129" spans="1:5" ht="16" customHeight="1" x14ac:dyDescent="0.2">
      <c r="A129" s="150"/>
      <c r="B129" s="150"/>
      <c r="C129" s="161" t="s">
        <v>334</v>
      </c>
      <c r="D129" s="150"/>
    </row>
    <row r="130" spans="1:5" ht="112" customHeight="1" x14ac:dyDescent="0.2">
      <c r="A130" s="159" t="s">
        <v>335</v>
      </c>
      <c r="B130" s="160" t="s">
        <v>336</v>
      </c>
      <c r="C130" s="160"/>
      <c r="D130" s="159" t="s">
        <v>337</v>
      </c>
    </row>
    <row r="131" spans="1:5" ht="16" customHeight="1" x14ac:dyDescent="0.2">
      <c r="A131" s="150"/>
      <c r="B131" s="150"/>
      <c r="C131" s="161" t="s">
        <v>338</v>
      </c>
      <c r="D131" s="150"/>
    </row>
    <row r="132" spans="1:5" ht="16" customHeight="1" x14ac:dyDescent="0.2">
      <c r="A132" s="150"/>
      <c r="B132" s="150"/>
      <c r="C132" s="162" t="s">
        <v>339</v>
      </c>
      <c r="D132" s="150"/>
    </row>
    <row r="133" spans="1:5" ht="112" customHeight="1" x14ac:dyDescent="0.2">
      <c r="A133" s="159" t="s">
        <v>340</v>
      </c>
      <c r="B133" s="160" t="s">
        <v>341</v>
      </c>
      <c r="C133" s="160"/>
      <c r="D133" s="159" t="s">
        <v>342</v>
      </c>
    </row>
    <row r="134" spans="1:5" ht="16" customHeight="1" x14ac:dyDescent="0.2">
      <c r="A134" s="150"/>
      <c r="B134" s="150"/>
      <c r="C134" s="161" t="s">
        <v>343</v>
      </c>
      <c r="D134" s="150"/>
    </row>
    <row r="135" spans="1:5" ht="16" customHeight="1" x14ac:dyDescent="0.2">
      <c r="A135" s="150"/>
      <c r="B135" s="150"/>
      <c r="C135" s="162" t="s">
        <v>344</v>
      </c>
      <c r="D135" s="150"/>
    </row>
    <row r="136" spans="1:5" ht="96" customHeight="1" x14ac:dyDescent="0.2">
      <c r="A136" s="159" t="s">
        <v>345</v>
      </c>
      <c r="B136" s="160" t="s">
        <v>346</v>
      </c>
      <c r="C136" s="160"/>
      <c r="D136" s="159" t="s">
        <v>347</v>
      </c>
    </row>
    <row r="137" spans="1:5" ht="16" customHeight="1" x14ac:dyDescent="0.2">
      <c r="A137" s="150"/>
      <c r="B137" s="150"/>
      <c r="C137" s="161" t="s">
        <v>348</v>
      </c>
      <c r="D137" s="150"/>
    </row>
    <row r="138" spans="1:5" ht="16" customHeight="1" x14ac:dyDescent="0.2">
      <c r="A138" s="150"/>
      <c r="B138" s="150"/>
      <c r="C138" s="162" t="s">
        <v>349</v>
      </c>
      <c r="D138" s="150"/>
    </row>
    <row r="139" spans="1:5" ht="224" customHeight="1" x14ac:dyDescent="0.2">
      <c r="A139" s="159" t="s">
        <v>350</v>
      </c>
      <c r="B139" s="160" t="s">
        <v>351</v>
      </c>
      <c r="C139" s="160"/>
      <c r="D139" s="159" t="s">
        <v>352</v>
      </c>
    </row>
    <row r="140" spans="1:5" ht="16" customHeight="1" x14ac:dyDescent="0.2">
      <c r="A140" s="150"/>
      <c r="B140" s="150"/>
      <c r="C140" s="161" t="s">
        <v>353</v>
      </c>
      <c r="D140" s="150"/>
    </row>
    <row r="141" spans="1:5" ht="16" customHeight="1" x14ac:dyDescent="0.2">
      <c r="A141" s="150"/>
      <c r="B141" s="150"/>
      <c r="C141" s="162" t="s">
        <v>354</v>
      </c>
      <c r="D141" s="150"/>
    </row>
    <row r="142" spans="1:5" ht="16" customHeight="1" x14ac:dyDescent="0.2">
      <c r="A142" s="150"/>
      <c r="B142" s="150"/>
      <c r="C142" s="161" t="s">
        <v>355</v>
      </c>
      <c r="D142" s="150"/>
    </row>
    <row r="143" spans="1:5" ht="16" customHeight="1" x14ac:dyDescent="0.2">
      <c r="A143" s="150"/>
      <c r="B143" s="150"/>
      <c r="C143" s="162" t="s">
        <v>356</v>
      </c>
      <c r="D143" s="150"/>
    </row>
    <row r="144" spans="1:5" ht="224" customHeight="1" x14ac:dyDescent="0.2">
      <c r="A144" s="159" t="s">
        <v>357</v>
      </c>
      <c r="B144" s="160" t="s">
        <v>358</v>
      </c>
      <c r="C144" s="160"/>
      <c r="D144" s="159" t="s">
        <v>359</v>
      </c>
    </row>
    <row r="145" spans="1:5" ht="16" customHeight="1" x14ac:dyDescent="0.2">
      <c r="A145" s="150"/>
      <c r="B145" s="150"/>
      <c r="C145" s="161" t="s">
        <v>360</v>
      </c>
      <c r="D145" s="150"/>
    </row>
    <row r="146" spans="1:5" ht="16" customHeight="1" x14ac:dyDescent="0.2">
      <c r="A146" s="150"/>
      <c r="B146" s="150"/>
      <c r="C146" s="161" t="s">
        <v>361</v>
      </c>
      <c r="D146" s="150"/>
    </row>
    <row r="147" spans="1:5" ht="16" customHeight="1" x14ac:dyDescent="0.2">
      <c r="A147" s="150"/>
      <c r="B147" s="150"/>
      <c r="C147" s="161" t="s">
        <v>362</v>
      </c>
      <c r="D147" s="150"/>
    </row>
    <row r="148" spans="1:5" ht="16" customHeight="1" x14ac:dyDescent="0.2">
      <c r="A148" s="150"/>
      <c r="B148" s="150"/>
      <c r="C148" s="161" t="s">
        <v>363</v>
      </c>
      <c r="D148" s="150"/>
    </row>
    <row r="149" spans="1:5" ht="16" customHeight="1" x14ac:dyDescent="0.2">
      <c r="A149" s="150"/>
      <c r="B149" s="150"/>
      <c r="C149" s="161" t="s">
        <v>364</v>
      </c>
      <c r="D149" s="150"/>
    </row>
    <row r="150" spans="1:5" ht="16" customHeight="1" x14ac:dyDescent="0.2">
      <c r="A150" s="150"/>
      <c r="B150" s="150"/>
      <c r="C150" s="162" t="s">
        <v>365</v>
      </c>
      <c r="D150" s="150"/>
    </row>
    <row r="151" spans="1:5" ht="16" customHeight="1" x14ac:dyDescent="0.2">
      <c r="A151" s="150"/>
      <c r="B151" s="150"/>
      <c r="C151" s="161" t="s">
        <v>366</v>
      </c>
      <c r="D151" s="150"/>
    </row>
    <row r="152" spans="1:5" ht="16" customHeight="1" x14ac:dyDescent="0.2">
      <c r="A152" s="150"/>
      <c r="B152" s="150"/>
      <c r="C152" s="161" t="s">
        <v>367</v>
      </c>
      <c r="D152" s="150"/>
    </row>
    <row r="153" spans="1:5" ht="16" customHeight="1" x14ac:dyDescent="0.2">
      <c r="A153" s="150"/>
      <c r="B153" s="150"/>
      <c r="C153" s="162" t="s">
        <v>368</v>
      </c>
      <c r="D153" s="150"/>
    </row>
    <row r="154" spans="1:5" ht="16" customHeight="1" x14ac:dyDescent="0.2">
      <c r="A154" s="150"/>
      <c r="B154" s="150"/>
      <c r="C154" s="161" t="s">
        <v>369</v>
      </c>
      <c r="D154" s="150"/>
    </row>
    <row r="155" spans="1:5" ht="16" customHeight="1" x14ac:dyDescent="0.2">
      <c r="A155" s="150"/>
      <c r="B155" s="150"/>
      <c r="C155" s="161" t="s">
        <v>370</v>
      </c>
      <c r="D155" s="150"/>
    </row>
    <row r="156" spans="1:5" ht="16" customHeight="1" x14ac:dyDescent="0.2">
      <c r="A156" s="150"/>
      <c r="B156" s="150"/>
      <c r="C156" s="162" t="s">
        <v>371</v>
      </c>
      <c r="D156" s="150"/>
    </row>
  </sheetData>
  <mergeCells count="37">
    <mergeCell ref="B2:C2"/>
    <mergeCell ref="B3:C3"/>
    <mergeCell ref="B4:C4"/>
    <mergeCell ref="B5:C5"/>
    <mergeCell ref="A7:D7"/>
    <mergeCell ref="B8:C8"/>
    <mergeCell ref="B10:C10"/>
    <mergeCell ref="B12:C12"/>
    <mergeCell ref="B15:C15"/>
    <mergeCell ref="B17:C17"/>
    <mergeCell ref="B20:C20"/>
    <mergeCell ref="B25:C25"/>
    <mergeCell ref="B28:C28"/>
    <mergeCell ref="B31:C31"/>
    <mergeCell ref="B40:C40"/>
    <mergeCell ref="B44:C44"/>
    <mergeCell ref="B51:C51"/>
    <mergeCell ref="B56:C56"/>
    <mergeCell ref="B58:C58"/>
    <mergeCell ref="B63:C63"/>
    <mergeCell ref="B66:C66"/>
    <mergeCell ref="B68:C68"/>
    <mergeCell ref="B71:C71"/>
    <mergeCell ref="B74:C74"/>
    <mergeCell ref="B78:C78"/>
    <mergeCell ref="B91:C91"/>
    <mergeCell ref="B100:C100"/>
    <mergeCell ref="B103:C103"/>
    <mergeCell ref="B114:C114"/>
    <mergeCell ref="B120:C120"/>
    <mergeCell ref="B123:C123"/>
    <mergeCell ref="B127:C127"/>
    <mergeCell ref="B130:C130"/>
    <mergeCell ref="B133:C133"/>
    <mergeCell ref="B136:C136"/>
    <mergeCell ref="B139:C139"/>
    <mergeCell ref="B144:C144"/>
  </mergeCells>
  <pageMargins left="0.5" right="0.5" top="0.5" bottom="0.5" header="0" footer="0"/>
  <ignoredErrors>
    <ignoredError sqref="A8" numberStoredAsText="1"/>
    <ignoredError sqref="A10" numberStoredAsText="1"/>
    <ignoredError sqref="A12" numberStoredAsText="1"/>
    <ignoredError sqref="A15" numberStoredAsText="1"/>
    <ignoredError sqref="A17" numberStoredAsText="1"/>
    <ignoredError sqref="A20" numberStoredAsText="1"/>
    <ignoredError sqref="A25" numberStoredAsText="1"/>
    <ignoredError sqref="A28" numberStoredAsText="1"/>
    <ignoredError sqref="A31" numberStoredAsText="1"/>
    <ignoredError sqref="A40" numberStoredAsText="1"/>
    <ignoredError sqref="A44" numberStoredAsText="1"/>
    <ignoredError sqref="A51" numberStoredAsText="1"/>
    <ignoredError sqref="A56" numberStoredAsText="1"/>
    <ignoredError sqref="A58" numberStoredAsText="1"/>
    <ignoredError sqref="A63" numberStoredAsText="1"/>
    <ignoredError sqref="A66" numberStoredAsText="1"/>
    <ignoredError sqref="A68" numberStoredAsText="1"/>
    <ignoredError sqref="A71" numberStoredAsText="1"/>
    <ignoredError sqref="A74" numberStoredAsText="1"/>
    <ignoredError sqref="A78" numberStoredAsText="1"/>
    <ignoredError sqref="A91" numberStoredAsText="1"/>
    <ignoredError sqref="A100" numberStoredAsText="1"/>
    <ignoredError sqref="A103" numberStoredAsText="1"/>
    <ignoredError sqref="A114" numberStoredAsText="1"/>
    <ignoredError sqref="A120" numberStoredAsText="1"/>
    <ignoredError sqref="A123" numberStoredAsText="1"/>
    <ignoredError sqref="A127" numberStoredAsText="1"/>
    <ignoredError sqref="A130" numberStoredAsText="1"/>
    <ignoredError sqref="A133" numberStoredAsText="1"/>
    <ignoredError sqref="A136" numberStoredAsText="1"/>
    <ignoredError sqref="A139" numberStoredAsText="1"/>
    <ignoredError sqref="A144" numberStoredAsText="1"/>
  </ignoredErrors>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GradingEngineProps xmlns="http://tempuri.org/temp">
  <UserID>{4110bfd2-b078-4de6-8830-440a6f7593d0}</UserID>
  <AssignmentID>{4110bfd2-b078-4de6-8830-440a6f7593d0}</AssignmentID>
</GradingEngineProps>
</file>

<file path=customXml/itemProps1.xml><?xml version="1.0" encoding="utf-8"?>
<ds:datastoreItem xmlns:ds="http://schemas.openxmlformats.org/officeDocument/2006/customXml" ds:itemID="{0BA7BE7B-C648-4AFC-85C9-E997E9C0F162}">
  <ds:schemaRefs>
    <ds:schemaRef ds:uri="http://tempuri.org/tem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11</vt:i4>
      </vt:variant>
    </vt:vector>
  </HeadingPairs>
  <TitlesOfParts>
    <vt:vector size="19" baseType="lpstr">
      <vt:lpstr>Documentation</vt:lpstr>
      <vt:lpstr>U.S.</vt:lpstr>
      <vt:lpstr>Canada</vt:lpstr>
      <vt:lpstr>U.K.</vt:lpstr>
      <vt:lpstr>All Locations</vt:lpstr>
      <vt:lpstr>Original Content</vt:lpstr>
      <vt:lpstr>Subtotals</vt:lpstr>
      <vt:lpstr>Expansion Funding</vt:lpstr>
      <vt:lpstr>'Original Content'!Criteria</vt:lpstr>
      <vt:lpstr>Down_Payment</vt:lpstr>
      <vt:lpstr>Loan_Amount</vt:lpstr>
      <vt:lpstr>Loan_Calculator</vt:lpstr>
      <vt:lpstr>Monthly_Payment</vt:lpstr>
      <vt:lpstr>Price</vt:lpstr>
      <vt:lpstr>Rate</vt:lpstr>
      <vt:lpstr>'Expansion Funding'!Support_EX19_CS4_7a_Properties_2</vt:lpstr>
      <vt:lpstr>'Expansion Funding'!Support_EX19_CS4_7a_Properties_3</vt:lpstr>
      <vt:lpstr>Term_in_Months</vt:lpstr>
      <vt:lpstr>Total_Cost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Your Name</dc:creator>
  <cp:keywords>© 2020 Cengage Learning.</cp:keywords>
  <cp:lastModifiedBy>STEPHEN CALVINCE</cp:lastModifiedBy>
  <dcterms:created xsi:type="dcterms:W3CDTF">2015-10-12T11:05:43Z</dcterms:created>
  <dcterms:modified xsi:type="dcterms:W3CDTF">2019-10-20T15:49:13Z</dcterms:modified>
</cp:coreProperties>
</file>