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charnock\Desktop\"/>
    </mc:Choice>
  </mc:AlternateContent>
  <xr:revisionPtr revIDLastSave="0" documentId="13_ncr:1_{416871D5-CA42-423C-ACE6-E207082A566F}" xr6:coauthVersionLast="36" xr6:coauthVersionMax="40" xr10:uidLastSave="{00000000-0000-0000-0000-000000000000}"/>
  <bookViews>
    <workbookView xWindow="0" yWindow="0" windowWidth="15300" windowHeight="7520" xr2:uid="{00000000-000D-0000-FFFF-FFFF00000000}"/>
  </bookViews>
  <sheets>
    <sheet name="Documentation" sheetId="11" r:id="rId1"/>
    <sheet name="U.S." sheetId="15" r:id="rId2"/>
    <sheet name="Canada" sheetId="16" r:id="rId3"/>
    <sheet name="U.K." sheetId="17" r:id="rId4"/>
    <sheet name="All Locations" sheetId="18" r:id="rId5"/>
    <sheet name="Original Content" sheetId="19" r:id="rId6"/>
    <sheet name="Subtotals" sheetId="20" r:id="rId7"/>
    <sheet name="Expansion Funding" sheetId="13" r:id="rId8"/>
  </sheets>
  <definedNames>
    <definedName name="Down_Payment">'Expansion Funding'!$B$7</definedName>
    <definedName name="Loan_Am">'Expansion Funding'!$B$8</definedName>
    <definedName name="Loan_Calculator">'Expansion Funding'!$A$2</definedName>
    <definedName name="Price">'Expansion Funding'!$B$6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6" i="13" l="1"/>
  <c r="I6" i="13"/>
  <c r="G6" i="13"/>
  <c r="E12" i="18" l="1"/>
  <c r="D12" i="18"/>
  <c r="C12" i="18"/>
  <c r="B12" i="18"/>
  <c r="F11" i="18"/>
  <c r="F10" i="18"/>
  <c r="F9" i="18"/>
  <c r="F8" i="18"/>
  <c r="F12" i="18" s="1"/>
  <c r="F7" i="18"/>
  <c r="F6" i="18"/>
  <c r="E12" i="17"/>
  <c r="D12" i="17"/>
  <c r="C12" i="17"/>
  <c r="B12" i="17"/>
  <c r="F11" i="17"/>
  <c r="F10" i="17"/>
  <c r="F9" i="17"/>
  <c r="F8" i="17"/>
  <c r="F7" i="17"/>
  <c r="F6" i="17"/>
  <c r="E12" i="16"/>
  <c r="D12" i="16"/>
  <c r="C12" i="16"/>
  <c r="B12" i="16"/>
  <c r="F11" i="16"/>
  <c r="F10" i="16"/>
  <c r="F9" i="16"/>
  <c r="F8" i="16"/>
  <c r="F7" i="16"/>
  <c r="F6" i="16"/>
  <c r="E12" i="15"/>
  <c r="D12" i="15"/>
  <c r="C12" i="15"/>
  <c r="B12" i="15"/>
  <c r="F7" i="15"/>
  <c r="F6" i="15"/>
  <c r="F11" i="15"/>
  <c r="F10" i="15"/>
  <c r="F9" i="15"/>
  <c r="F8" i="15"/>
  <c r="H7" i="17" l="1"/>
  <c r="H9" i="17" s="1"/>
  <c r="H7" i="16"/>
  <c r="H9" i="16" s="1"/>
  <c r="H7" i="15"/>
  <c r="H9" i="15" s="1"/>
  <c r="F12" i="17"/>
  <c r="F12" i="16"/>
  <c r="F12" i="15"/>
  <c r="B8" i="13" l="1"/>
  <c r="G4" i="13" s="1"/>
  <c r="I4" i="13" l="1"/>
  <c r="H8" i="13"/>
  <c r="I8" i="13" l="1"/>
  <c r="G8" i="13"/>
</calcChain>
</file>

<file path=xl/sharedStrings.xml><?xml version="1.0" encoding="utf-8"?>
<sst xmlns="http://schemas.openxmlformats.org/spreadsheetml/2006/main" count="323" uniqueCount="127">
  <si>
    <t>Note: Do not edit this sheet. If your name does not appear in cell B6, please download a new copy of the file from the SAM website.</t>
  </si>
  <si>
    <t>Daniel Kabala</t>
  </si>
  <si>
    <t>Author:</t>
  </si>
  <si>
    <t>Type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</si>
  <si>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</si>
  <si>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</si>
  <si>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</si>
  <si>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</si>
  <si>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</si>
  <si>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</si>
  <si>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</si>
  <si>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</si>
  <si>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</si>
  <si>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</si>
  <si>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</si>
  <si>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</si>
  <si>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</si>
  <si>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</si>
  <si>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</si>
  <si>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Loan Calculator</t>
  </si>
  <si>
    <t>Varying Interest Rates and Terms</t>
  </si>
  <si>
    <t>Number of Months</t>
  </si>
  <si>
    <t>Term in Months</t>
  </si>
  <si>
    <t>Future Value</t>
  </si>
  <si>
    <t>n/a</t>
  </si>
  <si>
    <t>Date:</t>
  </si>
  <si>
    <t>United States</t>
  </si>
  <si>
    <t>Total</t>
  </si>
  <si>
    <t>Canada</t>
  </si>
  <si>
    <t>All Locations</t>
  </si>
  <si>
    <t>Victoria Streaming Service</t>
  </si>
  <si>
    <t>CONSOLIDATE DATA AND USE FINANCIAL FUNCTIONS, TABLES, AND CHARTS</t>
  </si>
  <si>
    <t>Quarter 1</t>
  </si>
  <si>
    <t>Quarter 2</t>
  </si>
  <si>
    <t>Quarter 3</t>
  </si>
  <si>
    <t>Quarter 4</t>
  </si>
  <si>
    <t>TV shows</t>
  </si>
  <si>
    <t>Comedy</t>
  </si>
  <si>
    <t>Drama</t>
  </si>
  <si>
    <t>Foreign</t>
  </si>
  <si>
    <t>Action</t>
  </si>
  <si>
    <t>Animation</t>
  </si>
  <si>
    <t>Standard:</t>
  </si>
  <si>
    <t>Premium:</t>
  </si>
  <si>
    <t>2022 Revenue Projections</t>
  </si>
  <si>
    <t>2021 Revenue</t>
  </si>
  <si>
    <t>in 000s</t>
  </si>
  <si>
    <t>Increase revenue to 90,000 in Q4</t>
  </si>
  <si>
    <t>Increase revenue by 2% per quarter</t>
  </si>
  <si>
    <t>United Kingdom</t>
  </si>
  <si>
    <t>Increase revenue to 60,000 in Q4</t>
  </si>
  <si>
    <t>Increase revenue to 65,000 in Q4</t>
  </si>
  <si>
    <t>ID</t>
  </si>
  <si>
    <t>Project Name</t>
  </si>
  <si>
    <t>Project Type</t>
  </si>
  <si>
    <t>Project Information</t>
  </si>
  <si>
    <t>Project ID</t>
  </si>
  <si>
    <t>Number of Projects</t>
  </si>
  <si>
    <t>Downtown Bike Path</t>
  </si>
  <si>
    <t>Budget</t>
  </si>
  <si>
    <t>AC533</t>
  </si>
  <si>
    <t>AC210</t>
  </si>
  <si>
    <t>AC328</t>
  </si>
  <si>
    <t>AC736</t>
  </si>
  <si>
    <t>AC447</t>
  </si>
  <si>
    <t>CO720</t>
  </si>
  <si>
    <t>CO789</t>
  </si>
  <si>
    <t>CO329</t>
  </si>
  <si>
    <t>CO325</t>
  </si>
  <si>
    <t>CO305</t>
  </si>
  <si>
    <t>CO220</t>
  </si>
  <si>
    <t>DR887</t>
  </si>
  <si>
    <t>DR543</t>
  </si>
  <si>
    <t>DR521</t>
  </si>
  <si>
    <t>DR512</t>
  </si>
  <si>
    <t>DR622</t>
  </si>
  <si>
    <t>TV453</t>
  </si>
  <si>
    <t>TV697</t>
  </si>
  <si>
    <t>TV482</t>
  </si>
  <si>
    <t>TV245</t>
  </si>
  <si>
    <t>TV598</t>
  </si>
  <si>
    <t>TV552</t>
  </si>
  <si>
    <t>Action movie</t>
  </si>
  <si>
    <t>TV show</t>
  </si>
  <si>
    <t>Just Spirits</t>
  </si>
  <si>
    <t>Tension Sunrise</t>
  </si>
  <si>
    <t>Teenage Miracle Mile</t>
  </si>
  <si>
    <t>This Guy Laughed</t>
  </si>
  <si>
    <t>Against the Wall</t>
  </si>
  <si>
    <t>All My Friends</t>
  </si>
  <si>
    <t>Because of Winston</t>
  </si>
  <si>
    <t>Celeste and Cecilia</t>
  </si>
  <si>
    <t>Mack and Mack</t>
  </si>
  <si>
    <t>Mad Music</t>
  </si>
  <si>
    <t>Space Plum</t>
  </si>
  <si>
    <t>A Slight Case of Spring</t>
  </si>
  <si>
    <t>Shark Myths</t>
  </si>
  <si>
    <t>Karate Night</t>
  </si>
  <si>
    <t>Good Gold Bad Blue</t>
  </si>
  <si>
    <t>The Great Grasshopper</t>
  </si>
  <si>
    <t>Paradise Moon</t>
  </si>
  <si>
    <t>Never in Common</t>
  </si>
  <si>
    <t>&gt; 15000</t>
  </si>
  <si>
    <t>Average Budget</t>
  </si>
  <si>
    <t>The Castle Behind Me</t>
  </si>
  <si>
    <t>A Great Getaway</t>
  </si>
  <si>
    <t>Business Expansion</t>
  </si>
  <si>
    <t>Purchase</t>
  </si>
  <si>
    <t>Distribution center</t>
  </si>
  <si>
    <t>10 Years</t>
  </si>
  <si>
    <t>15 Years</t>
  </si>
  <si>
    <t>Candidate Properties</t>
  </si>
  <si>
    <t>Contact</t>
  </si>
  <si>
    <t>State</t>
  </si>
  <si>
    <t>Months on Mkt</t>
  </si>
  <si>
    <t>Total revenue last year:</t>
  </si>
  <si>
    <t>Approval Date</t>
  </si>
  <si>
    <t>Yes</t>
  </si>
  <si>
    <t>Approved?</t>
  </si>
  <si>
    <t>Approved Projects</t>
  </si>
  <si>
    <t>No</t>
  </si>
  <si>
    <t>Number</t>
  </si>
  <si>
    <t>Total Budget</t>
  </si>
  <si>
    <t>5 Years</t>
  </si>
  <si>
    <t>Bay ridge</t>
  </si>
  <si>
    <t>Bayridge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</si>
  <si>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Modules 4-7: SAM Capstone Project 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</si>
</sst>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  <numFmt numFmtId="168" formatCode="&quot;$&quot;#,##0"/>
    <numFmt numFmtId="169" formatCode="m/yy"/>
  </numFmts>
  <fonts count="36" x14ac:knownFonts="1">
    <font>
      <sz val="11"/>
      <color theme="1"/>
      <name val="Trebuchet MS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Trebuchet MS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Trebuchet MS"/>
      <family val="2"/>
      <scheme val="minor"/>
    </font>
    <font>
      <b/>
      <sz val="15"/>
      <color theme="3"/>
      <name val="Trebuchet MS"/>
      <family val="2"/>
      <scheme val="minor"/>
    </font>
    <font>
      <sz val="15"/>
      <color theme="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1"/>
      <name val="Trebuchet MS"/>
      <family val="2"/>
      <scheme val="minor"/>
    </font>
    <font>
      <b/>
      <sz val="10"/>
      <color theme="1" tint="0.24994659260841701"/>
      <name val="Trebuchet MS"/>
      <family val="2"/>
      <scheme val="major"/>
    </font>
    <font>
      <sz val="10"/>
      <color theme="1" tint="0.24994659260841701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b/>
      <sz val="16"/>
      <color theme="1" tint="0.24994659260841701"/>
      <name val="Trebuchet MS"/>
      <family val="2"/>
      <scheme val="major"/>
    </font>
    <font>
      <sz val="11"/>
      <name val="Trebuchet MS"/>
      <family val="2"/>
      <scheme val="minor"/>
    </font>
    <font>
      <b/>
      <sz val="11"/>
      <color theme="1" tint="0.24994659260841701"/>
      <name val="Trebuchet MS"/>
      <family val="2"/>
      <scheme val="major"/>
    </font>
    <font>
      <i/>
      <sz val="11"/>
      <color theme="1" tint="0.34998626667073579"/>
      <name val="Trebuchet MS"/>
      <family val="2"/>
      <scheme val="minor"/>
    </font>
    <font>
      <sz val="11"/>
      <color theme="1" tint="0.2499465926084170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3"/>
      <color theme="3"/>
      <name val="Trebuchet MS"/>
      <family val="2"/>
      <scheme val="minor"/>
    </font>
    <font>
      <b/>
      <sz val="11"/>
      <color theme="7" tint="-0.499984740745262"/>
      <name val="Trebuchet MS"/>
      <family val="2"/>
      <scheme val="minor"/>
    </font>
    <font>
      <sz val="12"/>
      <color theme="1"/>
      <name val="Trebuchet MS"/>
      <family val="2"/>
      <scheme val="minor"/>
    </font>
    <font>
      <b/>
      <sz val="11"/>
      <color theme="1" tint="0.249977111117893"/>
      <name val="Trebuchet MS"/>
      <family val="1"/>
      <scheme val="minor"/>
    </font>
    <font>
      <sz val="12"/>
      <color theme="1"/>
      <name val="Trebuchet MS"/>
      <family val="1"/>
      <scheme val="minor"/>
    </font>
    <font>
      <b/>
      <sz val="12"/>
      <color theme="3"/>
      <name val="Trebuchet MS"/>
      <family val="2"/>
      <scheme val="minor"/>
    </font>
    <font>
      <b/>
      <sz val="12"/>
      <color theme="1" tint="0.24994659260841701"/>
      <name val="Trebuchet MS"/>
      <family val="2"/>
      <scheme val="major"/>
    </font>
    <font>
      <i/>
      <sz val="11"/>
      <color indexed="8"/>
      <name val="Trebuchet MS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9" tint="0.79998168889431442"/>
      </patternFill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4"/>
      </left>
      <right/>
      <top style="thick">
        <color theme="4"/>
      </top>
      <bottom/>
      <diagonal/>
    </border>
    <border>
      <left/>
      <right style="thin">
        <color theme="4"/>
      </right>
      <top style="thick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ck">
        <color theme="3" tint="0.39994506668294322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4506668294322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10" applyNumberFormat="0" applyFill="0" applyProtection="0">
      <alignment vertical="center"/>
    </xf>
    <xf numFmtId="0" fontId="18" fillId="6" borderId="11" applyNumberFormat="0" applyProtection="0"/>
    <xf numFmtId="0" fontId="21" fillId="0" borderId="13" applyNumberFormat="0" applyFill="0" applyProtection="0">
      <alignment vertical="center"/>
    </xf>
    <xf numFmtId="0" fontId="22" fillId="0" borderId="0"/>
    <xf numFmtId="0" fontId="23" fillId="0" borderId="10" applyNumberFormat="0" applyFill="0" applyProtection="0">
      <alignment vertical="center"/>
    </xf>
    <xf numFmtId="0" fontId="24" fillId="0" borderId="11" applyNumberFormat="0" applyProtection="0">
      <alignment vertical="center"/>
    </xf>
    <xf numFmtId="167" fontId="25" fillId="6" borderId="0" applyFont="0" applyFill="0" applyBorder="0" applyAlignment="0" applyProtection="0"/>
    <xf numFmtId="0" fontId="25" fillId="8" borderId="0" applyNumberFormat="0" applyFont="0" applyAlignment="0">
      <alignment horizontal="center" vertical="center" wrapText="1"/>
    </xf>
    <xf numFmtId="10" fontId="22" fillId="0" borderId="0" applyFont="0" applyFill="0" applyBorder="0" applyAlignment="0" applyProtection="0"/>
    <xf numFmtId="1" fontId="25" fillId="8" borderId="0" applyFont="0" applyFill="0" applyBorder="0" applyAlignment="0"/>
    <xf numFmtId="14" fontId="25" fillId="0" borderId="0" applyFont="0" applyFill="0" applyBorder="0" applyAlignment="0"/>
    <xf numFmtId="0" fontId="19" fillId="0" borderId="14" applyNumberFormat="0" applyFill="0" applyProtection="0">
      <alignment vertical="center"/>
    </xf>
    <xf numFmtId="0" fontId="25" fillId="6" borderId="11" applyNumberFormat="0" applyProtection="0">
      <alignment horizontal="right"/>
    </xf>
    <xf numFmtId="0" fontId="20" fillId="9" borderId="0" applyNumberFormat="0" applyBorder="0" applyProtection="0">
      <alignment vertical="center" wrapText="1"/>
    </xf>
    <xf numFmtId="0" fontId="20" fillId="9" borderId="0" applyBorder="0" applyProtection="0">
      <alignment horizontal="right" vertical="center" wrapText="1" indent="2"/>
    </xf>
    <xf numFmtId="167" fontId="25" fillId="6" borderId="0" applyFont="0" applyFill="0" applyBorder="0" applyProtection="0">
      <alignment horizontal="right" indent="2"/>
    </xf>
    <xf numFmtId="0" fontId="26" fillId="0" borderId="15" applyNumberFormat="0" applyFill="0" applyAlignment="0" applyProtection="0"/>
    <xf numFmtId="0" fontId="27" fillId="14" borderId="0" applyNumberFormat="0" applyBorder="0" applyAlignment="0" applyProtection="0"/>
    <xf numFmtId="0" fontId="12" fillId="8" borderId="0" applyNumberFormat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0" fontId="0" fillId="5" borderId="0" xfId="10" applyFont="1" applyAlignment="1">
      <alignment horizontal="center"/>
    </xf>
    <xf numFmtId="0" fontId="16" fillId="0" borderId="0" xfId="0" applyFont="1"/>
    <xf numFmtId="166" fontId="0" fillId="0" borderId="0" xfId="0" applyNumberFormat="1"/>
    <xf numFmtId="10" fontId="0" fillId="0" borderId="0" xfId="0" applyNumberFormat="1"/>
    <xf numFmtId="10" fontId="0" fillId="0" borderId="0" xfId="11" applyNumberFormat="1" applyFont="1"/>
    <xf numFmtId="0" fontId="15" fillId="0" borderId="0" xfId="0" applyFont="1"/>
    <xf numFmtId="0" fontId="13" fillId="0" borderId="7" xfId="9"/>
    <xf numFmtId="14" fontId="0" fillId="0" borderId="0" xfId="0" applyNumberFormat="1"/>
    <xf numFmtId="0" fontId="0" fillId="5" borderId="0" xfId="10" applyFont="1"/>
    <xf numFmtId="0" fontId="15" fillId="0" borderId="12" xfId="0" applyFont="1" applyBorder="1"/>
    <xf numFmtId="44" fontId="0" fillId="0" borderId="0" xfId="7" applyFont="1" applyBorder="1"/>
    <xf numFmtId="44" fontId="0" fillId="0" borderId="0" xfId="7" applyFont="1"/>
    <xf numFmtId="0" fontId="15" fillId="0" borderId="0" xfId="12" applyBorder="1"/>
    <xf numFmtId="164" fontId="15" fillId="0" borderId="0" xfId="7" applyNumberFormat="1" applyFont="1" applyBorder="1"/>
    <xf numFmtId="0" fontId="15" fillId="0" borderId="12" xfId="12" applyFill="1" applyBorder="1"/>
    <xf numFmtId="0" fontId="0" fillId="0" borderId="12" xfId="0" applyBorder="1" applyAlignment="1">
      <alignment horizontal="right"/>
    </xf>
    <xf numFmtId="0" fontId="0" fillId="0" borderId="12" xfId="0" applyBorder="1"/>
    <xf numFmtId="44" fontId="0" fillId="0" borderId="12" xfId="7" applyNumberFormat="1" applyFont="1" applyBorder="1"/>
    <xf numFmtId="44" fontId="0" fillId="0" borderId="18" xfId="7" applyFont="1" applyBorder="1"/>
    <xf numFmtId="44" fontId="0" fillId="0" borderId="12" xfId="7" applyFont="1" applyBorder="1"/>
    <xf numFmtId="44" fontId="0" fillId="0" borderId="19" xfId="7" applyFont="1" applyBorder="1"/>
    <xf numFmtId="0" fontId="0" fillId="12" borderId="0" xfId="0" applyFill="1"/>
    <xf numFmtId="165" fontId="0" fillId="12" borderId="0" xfId="8" applyNumberFormat="1" applyFont="1" applyFill="1"/>
    <xf numFmtId="0" fontId="0" fillId="10" borderId="0" xfId="0" applyFill="1"/>
    <xf numFmtId="165" fontId="0" fillId="10" borderId="0" xfId="8" applyNumberFormat="1" applyFont="1" applyFill="1"/>
    <xf numFmtId="0" fontId="0" fillId="12" borderId="21" xfId="0" applyFill="1" applyBorder="1"/>
    <xf numFmtId="165" fontId="0" fillId="0" borderId="0" xfId="0" applyNumberFormat="1"/>
    <xf numFmtId="43" fontId="0" fillId="0" borderId="0" xfId="0" applyNumberFormat="1"/>
    <xf numFmtId="0" fontId="0" fillId="0" borderId="0" xfId="0" applyAlignment="1">
      <alignment vertical="center"/>
    </xf>
    <xf numFmtId="3" fontId="0" fillId="1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 applyFill="1" applyBorder="1" applyAlignment="1"/>
    <xf numFmtId="0" fontId="30" fillId="0" borderId="0" xfId="0" applyNumberFormat="1" applyFon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left"/>
    </xf>
    <xf numFmtId="42" fontId="0" fillId="0" borderId="0" xfId="0" applyNumberFormat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32" fillId="0" borderId="0" xfId="0" applyNumberFormat="1" applyFont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1" fontId="31" fillId="13" borderId="22" xfId="0" applyNumberFormat="1" applyFont="1" applyFill="1" applyBorder="1" applyAlignment="1">
      <alignment horizontal="right"/>
    </xf>
    <xf numFmtId="1" fontId="0" fillId="13" borderId="22" xfId="0" applyNumberFormat="1" applyFont="1" applyFill="1" applyBorder="1" applyAlignment="1">
      <alignment horizontal="center"/>
    </xf>
    <xf numFmtId="0" fontId="30" fillId="13" borderId="22" xfId="0" applyNumberFormat="1" applyFont="1" applyFill="1" applyBorder="1" applyAlignment="1">
      <alignment horizontal="center"/>
    </xf>
    <xf numFmtId="42" fontId="0" fillId="13" borderId="22" xfId="0" applyNumberFormat="1" applyFont="1" applyFill="1" applyBorder="1" applyAlignment="1">
      <alignment horizontal="center"/>
    </xf>
    <xf numFmtId="0" fontId="0" fillId="5" borderId="0" xfId="10" applyFont="1" applyBorder="1" applyAlignment="1">
      <alignment horizontal="center"/>
    </xf>
    <xf numFmtId="14" fontId="0" fillId="0" borderId="18" xfId="0" applyNumberFormat="1" applyBorder="1"/>
    <xf numFmtId="0" fontId="0" fillId="0" borderId="18" xfId="0" applyBorder="1"/>
    <xf numFmtId="164" fontId="0" fillId="0" borderId="18" xfId="7" applyNumberFormat="1" applyFont="1" applyBorder="1"/>
    <xf numFmtId="164" fontId="0" fillId="0" borderId="19" xfId="0" applyNumberFormat="1" applyBorder="1"/>
    <xf numFmtId="0" fontId="15" fillId="7" borderId="26" xfId="0" applyFont="1" applyFill="1" applyBorder="1" applyAlignment="1">
      <alignment horizontal="center"/>
    </xf>
    <xf numFmtId="10" fontId="0" fillId="0" borderId="26" xfId="11" applyNumberFormat="1" applyFont="1" applyBorder="1" applyAlignment="1">
      <alignment horizontal="center"/>
    </xf>
    <xf numFmtId="10" fontId="0" fillId="0" borderId="25" xfId="11" applyNumberFormat="1" applyFont="1" applyBorder="1" applyAlignment="1">
      <alignment horizontal="center"/>
    </xf>
    <xf numFmtId="164" fontId="15" fillId="0" borderId="25" xfId="0" applyNumberFormat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0" xfId="12" applyFill="1" applyBorder="1" applyAlignment="1"/>
    <xf numFmtId="0" fontId="0" fillId="0" borderId="0" xfId="0" applyAlignment="1">
      <alignment horizontal="right"/>
    </xf>
    <xf numFmtId="44" fontId="0" fillId="12" borderId="21" xfId="7" applyFont="1" applyFill="1" applyBorder="1"/>
    <xf numFmtId="43" fontId="0" fillId="12" borderId="0" xfId="8" applyNumberFormat="1" applyFont="1" applyFill="1"/>
    <xf numFmtId="43" fontId="0" fillId="10" borderId="0" xfId="8" applyNumberFormat="1" applyFont="1" applyFill="1"/>
    <xf numFmtId="0" fontId="27" fillId="14" borderId="0" xfId="30"/>
    <xf numFmtId="0" fontId="27" fillId="14" borderId="0" xfId="30" applyAlignment="1">
      <alignment horizontal="center"/>
    </xf>
    <xf numFmtId="42" fontId="0" fillId="0" borderId="0" xfId="7" applyNumberFormat="1" applyFont="1" applyAlignment="1">
      <alignment horizontal="center"/>
    </xf>
    <xf numFmtId="0" fontId="27" fillId="14" borderId="27" xfId="30" applyBorder="1" applyAlignment="1">
      <alignment horizontal="center" vertical="center"/>
    </xf>
    <xf numFmtId="0" fontId="27" fillId="14" borderId="28" xfId="30" applyBorder="1" applyAlignment="1">
      <alignment horizontal="center" vertical="center"/>
    </xf>
    <xf numFmtId="0" fontId="27" fillId="14" borderId="28" xfId="30" applyBorder="1" applyAlignment="1">
      <alignment horizontal="center" vertical="center" wrapText="1"/>
    </xf>
    <xf numFmtId="0" fontId="27" fillId="14" borderId="29" xfId="30" applyBorder="1" applyAlignment="1">
      <alignment horizontal="center" vertical="center" wrapText="1"/>
    </xf>
    <xf numFmtId="168" fontId="0" fillId="0" borderId="0" xfId="8" applyNumberFormat="1" applyFont="1" applyAlignment="1">
      <alignment horizontal="right"/>
    </xf>
    <xf numFmtId="1" fontId="20" fillId="14" borderId="0" xfId="30" applyNumberFormat="1" applyFont="1" applyBorder="1" applyAlignment="1">
      <alignment horizontal="center"/>
    </xf>
    <xf numFmtId="0" fontId="20" fillId="14" borderId="0" xfId="30" applyFont="1" applyAlignment="1">
      <alignment horizontal="center"/>
    </xf>
    <xf numFmtId="164" fontId="12" fillId="8" borderId="30" xfId="7" applyNumberFormat="1" applyFill="1" applyBorder="1"/>
    <xf numFmtId="164" fontId="12" fillId="8" borderId="22" xfId="7" applyNumberFormat="1" applyFill="1" applyBorder="1"/>
    <xf numFmtId="169" fontId="0" fillId="0" borderId="0" xfId="0" applyNumberFormat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/>
    <xf numFmtId="1" fontId="0" fillId="0" borderId="0" xfId="0" applyNumberFormat="1" applyFill="1" applyBorder="1" applyAlignment="1">
      <alignment horizontal="left"/>
    </xf>
    <xf numFmtId="14" fontId="0" fillId="0" borderId="0" xfId="0" applyNumberFormat="1" applyFill="1" applyBorder="1" applyAlignment="1">
      <alignment horizontal="center"/>
    </xf>
    <xf numFmtId="42" fontId="0" fillId="0" borderId="0" xfId="0" applyNumberFormat="1" applyFill="1" applyBorder="1" applyAlignment="1">
      <alignment horizontal="center"/>
    </xf>
    <xf numFmtId="0" fontId="32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164" fontId="0" fillId="0" borderId="0" xfId="7" applyNumberFormat="1" applyFont="1" applyFill="1" applyBorder="1" applyAlignment="1">
      <alignment horizontal="center"/>
    </xf>
    <xf numFmtId="0" fontId="12" fillId="8" borderId="30" xfId="31" applyBorder="1" applyAlignment="1">
      <alignment horizontal="center"/>
    </xf>
    <xf numFmtId="0" fontId="12" fillId="8" borderId="22" xfId="31" applyBorder="1" applyAlignment="1">
      <alignment horizontal="center"/>
    </xf>
    <xf numFmtId="169" fontId="0" fillId="15" borderId="28" xfId="0" applyNumberFormat="1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6" fillId="0" borderId="0" xfId="0" applyFont="1"/>
    <xf numFmtId="0" fontId="8" fillId="10" borderId="0" xfId="6" applyFont="1" applyFill="1" applyAlignment="1">
      <alignment horizontal="center"/>
    </xf>
    <xf numFmtId="0" fontId="28" fillId="10" borderId="20" xfId="29" applyFont="1" applyFill="1" applyBorder="1" applyAlignment="1">
      <alignment horizontal="center"/>
    </xf>
    <xf numFmtId="0" fontId="27" fillId="11" borderId="0" xfId="0" applyFont="1" applyFill="1" applyAlignment="1">
      <alignment horizontal="center" vertical="center"/>
    </xf>
    <xf numFmtId="165" fontId="16" fillId="12" borderId="0" xfId="8" applyNumberFormat="1" applyFont="1" applyFill="1"/>
    <xf numFmtId="0" fontId="35" fillId="0" borderId="0" xfId="0" applyFont="1"/>
    <xf numFmtId="0" fontId="20" fillId="14" borderId="23" xfId="30" applyFont="1" applyBorder="1" applyAlignment="1">
      <alignment horizontal="center" vertical="center" wrapText="1"/>
    </xf>
    <xf numFmtId="0" fontId="20" fillId="14" borderId="24" xfId="30" applyFont="1" applyBorder="1" applyAlignment="1">
      <alignment horizontal="center" vertical="center" wrapText="1"/>
    </xf>
    <xf numFmtId="0" fontId="34" fillId="0" borderId="10" xfId="17" applyFont="1" applyAlignment="1">
      <alignment horizontal="center" vertical="center"/>
    </xf>
    <xf numFmtId="0" fontId="33" fillId="0" borderId="7" xfId="9" applyFont="1" applyAlignment="1">
      <alignment horizontal="center"/>
    </xf>
    <xf numFmtId="0" fontId="0" fillId="5" borderId="16" xfId="10" applyFont="1" applyBorder="1" applyAlignment="1">
      <alignment horizontal="center"/>
    </xf>
    <xf numFmtId="0" fontId="0" fillId="5" borderId="9" xfId="10" applyFont="1" applyBorder="1" applyAlignment="1">
      <alignment horizontal="center"/>
    </xf>
    <xf numFmtId="0" fontId="0" fillId="5" borderId="17" xfId="10" applyFont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8" fillId="0" borderId="0" xfId="6"/>
    <xf numFmtId="0" fontId="14" fillId="0" borderId="7" xfId="9" applyFont="1"/>
    <xf numFmtId="0" fontId="12" fillId="5" borderId="9" xfId="10" applyBorder="1" applyAlignment="1">
      <alignment horizontal="center"/>
    </xf>
  </cellXfs>
  <cellStyles count="32">
    <cellStyle name="20% - Accent1" xfId="31" builtinId="30"/>
    <cellStyle name="40% - Accent1" xfId="10" builtinId="31"/>
    <cellStyle name="Accent1" xfId="30" builtinId="29"/>
    <cellStyle name="Amount" xfId="19" xr:uid="{00000000-0005-0000-0000-000003000000}"/>
    <cellStyle name="Comma" xfId="8" builtinId="3"/>
    <cellStyle name="Currency" xfId="7" builtinId="4"/>
    <cellStyle name="Date" xfId="23" xr:uid="{00000000-0005-0000-0000-000006000000}"/>
    <cellStyle name="Explanatory Text 2" xfId="18" xr:uid="{00000000-0005-0000-0000-000007000000}"/>
    <cellStyle name="Heading 1" xfId="9" builtinId="16"/>
    <cellStyle name="Heading 1 2" xfId="15" xr:uid="{00000000-0005-0000-0000-000009000000}"/>
    <cellStyle name="Heading 2" xfId="29" builtinId="17"/>
    <cellStyle name="Heading 2 2" xfId="13" xr:uid="{00000000-0005-0000-0000-00000B000000}"/>
    <cellStyle name="Heading 2 3" xfId="17" xr:uid="{00000000-0005-0000-0000-00000C000000}"/>
    <cellStyle name="Heading 3 2" xfId="24" xr:uid="{00000000-0005-0000-0000-00000D000000}"/>
    <cellStyle name="Heading 4 2" xfId="26" xr:uid="{00000000-0005-0000-0000-00000E000000}"/>
    <cellStyle name="Heading 4 Right aligned" xfId="27" xr:uid="{00000000-0005-0000-0000-00000F000000}"/>
    <cellStyle name="Input 2" xfId="14" xr:uid="{00000000-0005-0000-0000-000010000000}"/>
    <cellStyle name="Input 3" xfId="25" xr:uid="{00000000-0005-0000-0000-000011000000}"/>
    <cellStyle name="Loan Summary" xfId="20" xr:uid="{00000000-0005-0000-0000-000012000000}"/>
    <cellStyle name="Normal" xfId="0" builtinId="0"/>
    <cellStyle name="Normal 2" xfId="1" xr:uid="{00000000-0005-0000-0000-000014000000}"/>
    <cellStyle name="Normal 2 2" xfId="2" xr:uid="{00000000-0005-0000-0000-000015000000}"/>
    <cellStyle name="Normal 3" xfId="16" xr:uid="{00000000-0005-0000-0000-000016000000}"/>
    <cellStyle name="Number" xfId="22" xr:uid="{00000000-0005-0000-0000-000017000000}"/>
    <cellStyle name="Percent" xfId="11" builtinId="5"/>
    <cellStyle name="Percent 2" xfId="21" xr:uid="{00000000-0005-0000-0000-000019000000}"/>
    <cellStyle name="Project Header" xfId="3" xr:uid="{00000000-0005-0000-0000-00001A000000}"/>
    <cellStyle name="Student Name" xfId="4" xr:uid="{00000000-0005-0000-0000-00001B000000}"/>
    <cellStyle name="Submission" xfId="5" xr:uid="{00000000-0005-0000-0000-00001C000000}"/>
    <cellStyle name="Table Amount" xfId="28" xr:uid="{00000000-0005-0000-0000-00001D000000}"/>
    <cellStyle name="Title" xfId="6" builtinId="15"/>
    <cellStyle name="Total" xfId="12" builtinId="25"/>
  </cellStyles>
  <dxfs count="21">
    <dxf>
      <numFmt numFmtId="32" formatCode="_(&quot;$&quot;* #,##0_);_(&quot;$&quot;* \(#,##0\);_(&quot;$&quot;* &quot;-&quot;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alignment vertical="center" textRotation="0" indent="0" justifyLastLine="0" shrinkToFit="0" readingOrder="0"/>
    </dxf>
    <dxf>
      <numFmt numFmtId="32" formatCode="_(&quot;$&quot;* #,##0_);_(&quot;$&quot;* \(#,##0\);_(&quot;$&quot;* &quot;-&quot;_);_(@_)"/>
      <alignment horizontal="center" vertical="bottom" textRotation="0" wrapText="0" indent="0" justifyLastLine="0" shrinkToFit="0" readingOrder="0"/>
    </dxf>
    <dxf>
      <numFmt numFmtId="168" formatCode="&quot;$&quot;#,##0"/>
      <alignment horizontal="right" vertical="bottom" textRotation="0" wrapText="0" indent="0" justifyLastLine="0" shrinkToFit="0" readingOrder="0"/>
    </dxf>
    <dxf>
      <numFmt numFmtId="169" formatCode="m/yy"/>
      <alignment horizontal="center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worksheet" Target="worksheets/sheet8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sharedStrings" Target="sharedStrings.xml" />
  <Relationship Id="rId5" Type="http://schemas.openxmlformats.org/officeDocument/2006/relationships/worksheet" Target="worksheets/sheet5.xml" />
  <Relationship Id="rId10" Type="http://schemas.openxmlformats.org/officeDocument/2006/relationships/styles" Target="styles.xml" />
  <Relationship Id="rId4" Type="http://schemas.openxmlformats.org/officeDocument/2006/relationships/worksheet" Target="worksheets/sheet4.xml" />
  <Relationship Id="rId9" Type="http://schemas.openxmlformats.org/officeDocument/2006/relationships/theme" Target="theme/theme1.xml" />
  <Relationship Id="rId13" Type="http://schemas.openxmlformats.org/officeDocument/2006/relationships/customXml" Target="../customXml/item1.xml" />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4632223</xdr:colOff>
      <xdr:row>0</xdr:row>
      <xdr:rowOff>9525</xdr:rowOff>
    </xdr:from>
    <xdr:to>
      <xdr:col>2</xdr:col>
      <xdr:colOff>275921</xdr:colOff>
      <xdr:row>1</xdr:row>
      <xdr:rowOff>11450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448" y="9525"/>
          <a:ext cx="1787323" cy="41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jects" displayName="Projects" ref="A1:F23" totalsRowShown="0" headerRowDxfId="13">
  <autoFilter ref="A1:F23" xr:uid="{00000000-0009-0000-0100-000001000000}"/>
  <tableColumns count="6">
    <tableColumn id="9" xr3:uid="{00000000-0010-0000-0000-000009000000}" name="ID" dataDxfId="12"/>
    <tableColumn id="1" xr3:uid="{00000000-0010-0000-0000-000001000000}" name="Project Name" dataDxfId="11"/>
    <tableColumn id="3" xr3:uid="{00000000-0010-0000-0000-000003000000}" name="Project Type" dataDxfId="10"/>
    <tableColumn id="2" xr3:uid="{00000000-0010-0000-0000-000002000000}" name="Start Date" dataDxfId="9"/>
    <tableColumn id="6" xr3:uid="{00000000-0010-0000-0000-000006000000}" name="Budget" dataDxfId="8" dataCellStyle="Comma"/>
    <tableColumn id="4" xr3:uid="{00000000-0010-0000-0000-000004000000}" name="Approved?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ookup3" displayName="Lookup3" ref="A1:E23" totalsRowShown="0" headerRowDxfId="6" dataDxfId="5">
  <autoFilter ref="A1:E23" xr:uid="{00000000-0009-0000-0100-000002000000}"/>
  <tableColumns count="5">
    <tableColumn id="9" xr3:uid="{00000000-0010-0000-0100-000009000000}" name="ID" dataDxfId="4"/>
    <tableColumn id="1" xr3:uid="{00000000-0010-0000-0100-000001000000}" name="Project Name" dataDxfId="3"/>
    <tableColumn id="3" xr3:uid="{00000000-0010-0000-0100-000003000000}" name="Project Type" dataDxfId="2"/>
    <tableColumn id="2" xr3:uid="{00000000-0010-0000-0100-000002000000}" name="Start Date" dataDxfId="1"/>
    <tableColumn id="6" xr3:uid="{00000000-0010-0000-0100-000006000000}" name="Budg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Berlin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defaultColWidth="8.75" defaultRowHeight="12.5" x14ac:dyDescent="0.25"/>
  <cols>
    <col min="1" max="1" width="8.58203125" style="3" customWidth="1"/>
    <col min="2" max="2" width="80.58203125" style="3" customWidth="1"/>
    <col min="3" max="3" width="3.58203125" style="3" customWidth="1"/>
    <col min="4" max="16384" width="8.75" style="3"/>
  </cols>
  <sheetData>
    <row r="1" spans="1:3" ht="32.25" customHeight="1" x14ac:dyDescent="0.25">
      <c r="A1" s="9"/>
      <c r="B1" s="9" t="s">
        <v>126</v>
      </c>
      <c r="C1" s="10"/>
    </row>
    <row r="2" spans="1:3" ht="5.15" customHeight="1" x14ac:dyDescent="0.35">
      <c r="A2" s="11"/>
      <c r="B2"/>
      <c r="C2" s="6"/>
    </row>
    <row r="3" spans="1:3" s="4" customFormat="1" ht="36.5" x14ac:dyDescent="0.25">
      <c r="A3" s="2"/>
      <c r="B3" s="12" t="s">
        <v>30</v>
      </c>
      <c r="C3" s="7"/>
    </row>
    <row r="4" spans="1:3" ht="13.5" x14ac:dyDescent="0.25">
      <c r="A4" s="2"/>
      <c r="B4" s="13" t="s">
        <v>31</v>
      </c>
      <c r="C4" s="6"/>
    </row>
    <row r="5" spans="1:3" ht="15.75" customHeight="1" x14ac:dyDescent="0.25">
      <c r="A5" s="2"/>
      <c r="B5" s="2"/>
      <c r="C5" s="6"/>
    </row>
    <row r="6" spans="1:3" x14ac:dyDescent="0.25">
      <c r="A6" s="5" t="s">
        <v>2</v>
      </c>
      <c r="B6" s="8" t="s">
        <v>1</v>
      </c>
      <c r="C6" s="6"/>
    </row>
    <row r="7" spans="1:3" x14ac:dyDescent="0.25">
      <c r="A7" s="2"/>
      <c r="B7" s="2"/>
      <c r="C7" s="6"/>
    </row>
    <row r="8" spans="1:3" x14ac:dyDescent="0.25">
      <c r="A8" s="103" t="s">
        <v>0</v>
      </c>
      <c r="B8" s="103"/>
      <c r="C8" s="104"/>
    </row>
    <row r="9" spans="1:3" x14ac:dyDescent="0.25">
      <c r="A9" s="103"/>
      <c r="B9" s="103"/>
      <c r="C9" s="104"/>
    </row>
    <row r="10" spans="1:3" ht="13" thickBot="1" x14ac:dyDescent="0.3">
      <c r="A10" s="105"/>
      <c r="B10" s="105"/>
      <c r="C10" s="106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4110bfd2-b078-4de6-8830-440a6f7593d0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M1" sqref="M1"/>
    </sheetView>
  </sheetViews>
  <sheetFormatPr defaultRowHeight="14.5" x14ac:dyDescent="0.35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" x14ac:dyDescent="0.5">
      <c r="A1" s="108" t="s">
        <v>30</v>
      </c>
      <c r="B1" s="108"/>
      <c r="C1" s="108"/>
      <c r="D1" s="108"/>
      <c r="E1" s="108"/>
      <c r="F1" s="108"/>
      <c r="G1" t="s">
        <v>25</v>
      </c>
      <c r="H1" s="22"/>
    </row>
    <row r="2" spans="1:11" ht="17.5" thickBot="1" x14ac:dyDescent="0.45">
      <c r="A2" s="109" t="s">
        <v>26</v>
      </c>
      <c r="B2" s="109"/>
      <c r="C2" s="109"/>
      <c r="D2" s="109"/>
      <c r="E2" s="109"/>
      <c r="F2" s="109"/>
      <c r="G2" t="s">
        <v>42</v>
      </c>
      <c r="H2" s="26">
        <v>9.9499999999999993</v>
      </c>
      <c r="I2" t="s">
        <v>43</v>
      </c>
      <c r="J2" s="26">
        <v>12.95</v>
      </c>
    </row>
    <row r="3" spans="1:11" ht="15" thickTop="1" x14ac:dyDescent="0.35">
      <c r="A3" s="16" t="s">
        <v>46</v>
      </c>
    </row>
    <row r="4" spans="1:11" ht="20.25" customHeight="1" x14ac:dyDescent="0.35">
      <c r="A4" s="110" t="s">
        <v>45</v>
      </c>
      <c r="B4" s="110"/>
      <c r="C4" s="110"/>
      <c r="D4" s="110"/>
      <c r="E4" s="110"/>
      <c r="F4" s="110"/>
      <c r="H4" s="110" t="s">
        <v>44</v>
      </c>
      <c r="I4" s="110"/>
      <c r="J4" s="110"/>
      <c r="K4" s="110"/>
    </row>
    <row r="5" spans="1:11" ht="18" customHeight="1" x14ac:dyDescent="0.35">
      <c r="A5" s="79" t="s">
        <v>3</v>
      </c>
      <c r="B5" s="80" t="s">
        <v>32</v>
      </c>
      <c r="C5" s="80" t="s">
        <v>33</v>
      </c>
      <c r="D5" s="80" t="s">
        <v>34</v>
      </c>
      <c r="E5" s="80" t="s">
        <v>35</v>
      </c>
      <c r="F5" s="80" t="s">
        <v>27</v>
      </c>
      <c r="H5" s="80" t="s">
        <v>32</v>
      </c>
      <c r="I5" s="80"/>
      <c r="J5" s="80"/>
      <c r="K5" s="80"/>
    </row>
    <row r="6" spans="1:11" x14ac:dyDescent="0.35">
      <c r="A6" s="36" t="s">
        <v>40</v>
      </c>
      <c r="B6" s="37">
        <v>12873.34</v>
      </c>
      <c r="C6" s="37">
        <v>13869.22</v>
      </c>
      <c r="D6" s="37">
        <v>15904.17</v>
      </c>
      <c r="E6" s="37">
        <v>15874.43</v>
      </c>
      <c r="F6" s="77">
        <f t="shared" ref="F6:F11" si="0">SUM(B6:E6)</f>
        <v>58521.159999999996</v>
      </c>
      <c r="H6" s="111" t="s">
        <v>47</v>
      </c>
      <c r="I6" s="111"/>
      <c r="J6" s="111"/>
      <c r="K6" s="111"/>
    </row>
    <row r="7" spans="1:11" x14ac:dyDescent="0.35">
      <c r="A7" s="38" t="s">
        <v>41</v>
      </c>
      <c r="B7" s="39">
        <v>10027.27</v>
      </c>
      <c r="C7" s="39">
        <v>11095.67</v>
      </c>
      <c r="D7" s="39">
        <v>11124.24</v>
      </c>
      <c r="E7" s="39">
        <v>11006.08</v>
      </c>
      <c r="F7" s="78">
        <f t="shared" si="0"/>
        <v>43253.26</v>
      </c>
      <c r="H7" s="39">
        <f>AVERAGE(B12:E12)</f>
        <v>84309.150000000009</v>
      </c>
      <c r="I7" s="39"/>
      <c r="J7" s="39"/>
      <c r="K7" s="39">
        <v>90000</v>
      </c>
    </row>
    <row r="8" spans="1:11" x14ac:dyDescent="0.35">
      <c r="A8" s="36" t="s">
        <v>37</v>
      </c>
      <c r="B8" s="37">
        <v>20193.55</v>
      </c>
      <c r="C8" s="37">
        <v>21282.15</v>
      </c>
      <c r="D8" s="37">
        <v>21130.43</v>
      </c>
      <c r="E8" s="37">
        <v>21215.59</v>
      </c>
      <c r="F8" s="77">
        <f t="shared" si="0"/>
        <v>83821.72</v>
      </c>
      <c r="H8" s="107" t="s">
        <v>48</v>
      </c>
      <c r="I8" s="107"/>
      <c r="J8" s="107"/>
      <c r="K8" s="107"/>
    </row>
    <row r="9" spans="1:11" x14ac:dyDescent="0.35">
      <c r="A9" s="38" t="s">
        <v>38</v>
      </c>
      <c r="B9" s="39">
        <v>9489.16</v>
      </c>
      <c r="C9" s="39">
        <v>10036.08</v>
      </c>
      <c r="D9" s="39">
        <v>10798.98</v>
      </c>
      <c r="E9" s="39">
        <v>9803.34</v>
      </c>
      <c r="F9" s="78">
        <f t="shared" si="0"/>
        <v>40127.56</v>
      </c>
      <c r="H9" s="39">
        <f>H7</f>
        <v>84309.150000000009</v>
      </c>
      <c r="I9" s="38"/>
      <c r="J9" s="38"/>
      <c r="K9" s="38"/>
    </row>
    <row r="10" spans="1:11" x14ac:dyDescent="0.35">
      <c r="A10" s="36" t="s">
        <v>39</v>
      </c>
      <c r="B10" s="37">
        <v>6405.95</v>
      </c>
      <c r="C10" s="37">
        <v>6788.96</v>
      </c>
      <c r="D10" s="37">
        <v>5239.33</v>
      </c>
      <c r="E10" s="37">
        <v>6011.16</v>
      </c>
      <c r="F10" s="77">
        <f t="shared" si="0"/>
        <v>24445.399999999998</v>
      </c>
    </row>
    <row r="11" spans="1:11" x14ac:dyDescent="0.35">
      <c r="A11" s="38" t="s">
        <v>36</v>
      </c>
      <c r="B11" s="39">
        <v>20397.330000000002</v>
      </c>
      <c r="C11" s="39">
        <v>21655.78</v>
      </c>
      <c r="D11" s="39">
        <v>22244.400000000001</v>
      </c>
      <c r="E11" s="39">
        <v>22769.99</v>
      </c>
      <c r="F11" s="78">
        <f t="shared" si="0"/>
        <v>87067.5</v>
      </c>
    </row>
    <row r="12" spans="1:11" x14ac:dyDescent="0.35">
      <c r="A12" s="40" t="s">
        <v>27</v>
      </c>
      <c r="B12" s="76">
        <f>SUM(B6:B11)</f>
        <v>79386.600000000006</v>
      </c>
      <c r="C12" s="76">
        <f t="shared" ref="C12:F12" si="1">SUM(C6:C11)</f>
        <v>84727.86</v>
      </c>
      <c r="D12" s="76">
        <f t="shared" si="1"/>
        <v>86441.549999999988</v>
      </c>
      <c r="E12" s="76">
        <f t="shared" si="1"/>
        <v>86680.590000000011</v>
      </c>
      <c r="F12" s="76">
        <f t="shared" si="1"/>
        <v>337236.6</v>
      </c>
      <c r="G12" s="41"/>
    </row>
    <row r="13" spans="1:11" x14ac:dyDescent="0.35">
      <c r="H13" s="41"/>
      <c r="I13" s="41"/>
      <c r="J13" s="41"/>
      <c r="K13" s="41"/>
    </row>
  </sheetData>
  <sortState ref="A6:F11">
    <sortCondition ref="A6"/>
  </sortState>
  <mergeCells count="6">
    <mergeCell ref="H8:K8"/>
    <mergeCell ref="A1:F1"/>
    <mergeCell ref="A2:F2"/>
    <mergeCell ref="A4:F4"/>
    <mergeCell ref="H4:K4"/>
    <mergeCell ref="H6:K6"/>
  </mergeCells>
  <dataValidations count="1">
    <dataValidation error="pavI8MeUFtEyxX2I4tky4110bfd2-b078-4de6-8830-440a6f7593d0" showErrorMessage="0" showInputMessage="0" allowBlank="1" sqref="A1:K13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selection activeCell="M1" sqref="M1"/>
    </sheetView>
  </sheetViews>
  <sheetFormatPr defaultRowHeight="14.5" x14ac:dyDescent="0.35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" x14ac:dyDescent="0.5">
      <c r="A1" s="108" t="s">
        <v>30</v>
      </c>
      <c r="B1" s="108"/>
      <c r="C1" s="108"/>
      <c r="D1" s="108"/>
      <c r="E1" s="108"/>
      <c r="F1" s="108"/>
      <c r="G1" t="s">
        <v>25</v>
      </c>
      <c r="H1" s="22"/>
    </row>
    <row r="2" spans="1:11" ht="17.5" thickBot="1" x14ac:dyDescent="0.45">
      <c r="A2" s="109" t="s">
        <v>28</v>
      </c>
      <c r="B2" s="109"/>
      <c r="C2" s="109"/>
      <c r="D2" s="109"/>
      <c r="E2" s="109"/>
      <c r="F2" s="109"/>
      <c r="G2" t="s">
        <v>42</v>
      </c>
      <c r="H2" s="26">
        <v>10.95</v>
      </c>
      <c r="I2" t="s">
        <v>43</v>
      </c>
      <c r="J2" s="26">
        <v>13.95</v>
      </c>
    </row>
    <row r="3" spans="1:11" ht="15" thickTop="1" x14ac:dyDescent="0.35">
      <c r="A3" s="16" t="s">
        <v>46</v>
      </c>
    </row>
    <row r="4" spans="1:11" ht="20.25" customHeight="1" x14ac:dyDescent="0.35">
      <c r="A4" s="110" t="s">
        <v>45</v>
      </c>
      <c r="B4" s="110"/>
      <c r="C4" s="110"/>
      <c r="D4" s="110"/>
      <c r="E4" s="110"/>
      <c r="F4" s="110"/>
      <c r="H4" s="110" t="s">
        <v>44</v>
      </c>
      <c r="I4" s="110"/>
      <c r="J4" s="110"/>
      <c r="K4" s="110"/>
    </row>
    <row r="5" spans="1:11" ht="18" customHeight="1" x14ac:dyDescent="0.35">
      <c r="A5" s="79" t="s">
        <v>3</v>
      </c>
      <c r="B5" s="80" t="s">
        <v>32</v>
      </c>
      <c r="C5" s="80" t="s">
        <v>33</v>
      </c>
      <c r="D5" s="80" t="s">
        <v>34</v>
      </c>
      <c r="E5" s="80" t="s">
        <v>35</v>
      </c>
      <c r="F5" s="80" t="s">
        <v>27</v>
      </c>
      <c r="H5" s="80" t="s">
        <v>32</v>
      </c>
      <c r="I5" s="80"/>
      <c r="J5" s="80"/>
      <c r="K5" s="80"/>
    </row>
    <row r="6" spans="1:11" x14ac:dyDescent="0.35">
      <c r="A6" s="36" t="s">
        <v>40</v>
      </c>
      <c r="B6" s="37">
        <v>9068.8799999999992</v>
      </c>
      <c r="C6" s="37">
        <v>9082.86</v>
      </c>
      <c r="D6" s="37">
        <v>9120.23</v>
      </c>
      <c r="E6" s="37">
        <v>10015.33</v>
      </c>
      <c r="F6" s="77">
        <f>SUM(B6:E6)</f>
        <v>37287.299999999996</v>
      </c>
      <c r="H6" s="111" t="s">
        <v>50</v>
      </c>
      <c r="I6" s="111"/>
      <c r="J6" s="111"/>
      <c r="K6" s="111"/>
    </row>
    <row r="7" spans="1:11" x14ac:dyDescent="0.35">
      <c r="A7" s="38" t="s">
        <v>41</v>
      </c>
      <c r="B7" s="39">
        <v>6189.92</v>
      </c>
      <c r="C7" s="39">
        <v>6836.38</v>
      </c>
      <c r="D7" s="39">
        <v>7084.45</v>
      </c>
      <c r="E7" s="39">
        <v>6408.09</v>
      </c>
      <c r="F7" s="78">
        <f t="shared" ref="F7:F11" si="0">SUM(B7:E7)</f>
        <v>26518.84</v>
      </c>
      <c r="H7" s="39">
        <f>AVERAGE(B12:E12)</f>
        <v>57891.240000000005</v>
      </c>
      <c r="I7" s="39"/>
      <c r="J7" s="39"/>
      <c r="K7" s="39"/>
    </row>
    <row r="8" spans="1:11" x14ac:dyDescent="0.35">
      <c r="A8" s="36" t="s">
        <v>37</v>
      </c>
      <c r="B8" s="37">
        <v>12005.56</v>
      </c>
      <c r="C8" s="37">
        <v>12488.18</v>
      </c>
      <c r="D8" s="37">
        <v>12339.34</v>
      </c>
      <c r="E8" s="37">
        <v>12411.28</v>
      </c>
      <c r="F8" s="77">
        <f t="shared" si="0"/>
        <v>49244.36</v>
      </c>
      <c r="H8" s="112" t="s">
        <v>48</v>
      </c>
      <c r="I8" s="112"/>
      <c r="J8" s="112"/>
      <c r="K8" s="112"/>
    </row>
    <row r="9" spans="1:11" x14ac:dyDescent="0.35">
      <c r="A9" s="38" t="s">
        <v>38</v>
      </c>
      <c r="B9" s="39">
        <v>10907.72</v>
      </c>
      <c r="C9" s="39">
        <v>11055.82</v>
      </c>
      <c r="D9" s="39">
        <v>11144.19</v>
      </c>
      <c r="E9" s="39">
        <v>11469.87</v>
      </c>
      <c r="F9" s="78">
        <f t="shared" si="0"/>
        <v>44577.600000000006</v>
      </c>
      <c r="H9" s="44">
        <f>H7</f>
        <v>57891.240000000005</v>
      </c>
      <c r="I9" s="38"/>
      <c r="J9" s="38"/>
      <c r="K9" s="38"/>
    </row>
    <row r="10" spans="1:11" x14ac:dyDescent="0.35">
      <c r="A10" s="36" t="s">
        <v>39</v>
      </c>
      <c r="B10" s="37">
        <v>7731.16</v>
      </c>
      <c r="C10" s="37">
        <v>7792.27</v>
      </c>
      <c r="D10" s="37">
        <v>8045.58</v>
      </c>
      <c r="E10" s="37">
        <v>8174.14</v>
      </c>
      <c r="F10" s="77">
        <f t="shared" si="0"/>
        <v>31743.15</v>
      </c>
    </row>
    <row r="11" spans="1:11" x14ac:dyDescent="0.35">
      <c r="A11" s="38" t="s">
        <v>36</v>
      </c>
      <c r="B11" s="39">
        <v>9707.4699999999993</v>
      </c>
      <c r="C11" s="39">
        <v>10795.92</v>
      </c>
      <c r="D11" s="39">
        <v>10824.24</v>
      </c>
      <c r="E11" s="39">
        <v>10866.08</v>
      </c>
      <c r="F11" s="78">
        <f t="shared" si="0"/>
        <v>42193.71</v>
      </c>
    </row>
    <row r="12" spans="1:11" x14ac:dyDescent="0.35">
      <c r="A12" s="40" t="s">
        <v>27</v>
      </c>
      <c r="B12" s="76">
        <f>SUM(B6:B11)</f>
        <v>55610.710000000006</v>
      </c>
      <c r="C12" s="76">
        <f t="shared" ref="C12:F12" si="1">SUM(C6:C11)</f>
        <v>58051.430000000008</v>
      </c>
      <c r="D12" s="76">
        <f t="shared" si="1"/>
        <v>58558.03</v>
      </c>
      <c r="E12" s="76">
        <f t="shared" si="1"/>
        <v>59344.79</v>
      </c>
      <c r="F12" s="76">
        <f t="shared" si="1"/>
        <v>231564.96</v>
      </c>
      <c r="G12" s="41"/>
    </row>
    <row r="13" spans="1:11" x14ac:dyDescent="0.35">
      <c r="H13" s="41"/>
      <c r="I13" s="41"/>
      <c r="J13" s="41"/>
      <c r="K13" s="41"/>
    </row>
    <row r="15" spans="1:11" x14ac:dyDescent="0.35">
      <c r="H15" s="41"/>
      <c r="I15" s="41"/>
      <c r="J15" s="41"/>
      <c r="K15" s="41"/>
    </row>
    <row r="16" spans="1:11" x14ac:dyDescent="0.35">
      <c r="G16" s="43"/>
    </row>
  </sheetData>
  <mergeCells count="6">
    <mergeCell ref="H8:K8"/>
    <mergeCell ref="A1:F1"/>
    <mergeCell ref="A2:F2"/>
    <mergeCell ref="A4:F4"/>
    <mergeCell ref="H4:K4"/>
    <mergeCell ref="H6:K6"/>
  </mergeCells>
  <dataValidations count="1">
    <dataValidation error="pavI8MeUFtEyxX2I4tky4110bfd2-b078-4de6-8830-440a6f7593d0" showErrorMessage="0" showInputMessage="0" allowBlank="1" sqref="A1:K16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activeCell="M1" sqref="M1"/>
    </sheetView>
  </sheetViews>
  <sheetFormatPr defaultRowHeight="14.5" x14ac:dyDescent="0.35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" x14ac:dyDescent="0.5">
      <c r="A1" s="108" t="s">
        <v>30</v>
      </c>
      <c r="B1" s="108"/>
      <c r="C1" s="108"/>
      <c r="D1" s="108"/>
      <c r="E1" s="108"/>
      <c r="F1" s="108"/>
      <c r="G1" t="s">
        <v>25</v>
      </c>
      <c r="H1" s="22"/>
    </row>
    <row r="2" spans="1:11" ht="17.5" thickBot="1" x14ac:dyDescent="0.45">
      <c r="A2" s="109" t="s">
        <v>49</v>
      </c>
      <c r="B2" s="109"/>
      <c r="C2" s="109"/>
      <c r="D2" s="109"/>
      <c r="E2" s="109"/>
      <c r="F2" s="109"/>
      <c r="G2" t="s">
        <v>42</v>
      </c>
      <c r="H2" s="26">
        <v>11.95</v>
      </c>
      <c r="I2" t="s">
        <v>43</v>
      </c>
      <c r="J2" s="26">
        <v>14.95</v>
      </c>
    </row>
    <row r="3" spans="1:11" ht="15" thickTop="1" x14ac:dyDescent="0.35">
      <c r="A3" s="16" t="s">
        <v>46</v>
      </c>
    </row>
    <row r="4" spans="1:11" ht="20.25" customHeight="1" x14ac:dyDescent="0.35">
      <c r="A4" s="110" t="s">
        <v>45</v>
      </c>
      <c r="B4" s="110"/>
      <c r="C4" s="110"/>
      <c r="D4" s="110"/>
      <c r="E4" s="110"/>
      <c r="F4" s="110"/>
      <c r="H4" s="110" t="s">
        <v>44</v>
      </c>
      <c r="I4" s="110"/>
      <c r="J4" s="110"/>
      <c r="K4" s="110"/>
    </row>
    <row r="5" spans="1:11" ht="18" customHeight="1" x14ac:dyDescent="0.35">
      <c r="A5" s="79" t="s">
        <v>3</v>
      </c>
      <c r="B5" s="80" t="s">
        <v>32</v>
      </c>
      <c r="C5" s="80" t="s">
        <v>33</v>
      </c>
      <c r="D5" s="80" t="s">
        <v>34</v>
      </c>
      <c r="E5" s="80" t="s">
        <v>35</v>
      </c>
      <c r="F5" s="80" t="s">
        <v>27</v>
      </c>
      <c r="H5" s="80" t="s">
        <v>32</v>
      </c>
      <c r="I5" s="80"/>
      <c r="J5" s="80"/>
      <c r="K5" s="80"/>
    </row>
    <row r="6" spans="1:11" x14ac:dyDescent="0.35">
      <c r="A6" s="36" t="s">
        <v>40</v>
      </c>
      <c r="B6" s="37">
        <v>9652.58</v>
      </c>
      <c r="C6" s="37">
        <v>9705.16</v>
      </c>
      <c r="D6" s="37">
        <v>9807.75</v>
      </c>
      <c r="E6" s="37">
        <v>9812.2800000000007</v>
      </c>
      <c r="F6" s="37">
        <f>SUM(B6:E6)</f>
        <v>38977.769999999997</v>
      </c>
      <c r="H6" s="111" t="s">
        <v>51</v>
      </c>
      <c r="I6" s="111"/>
      <c r="J6" s="111"/>
      <c r="K6" s="111"/>
    </row>
    <row r="7" spans="1:11" x14ac:dyDescent="0.35">
      <c r="A7" s="38" t="s">
        <v>41</v>
      </c>
      <c r="B7" s="39">
        <v>7189.81</v>
      </c>
      <c r="C7" s="39">
        <v>7227.34</v>
      </c>
      <c r="D7" s="39">
        <v>8265.26</v>
      </c>
      <c r="E7" s="39">
        <v>8303.19</v>
      </c>
      <c r="F7" s="39">
        <f t="shared" ref="F7:F11" si="0">SUM(B7:E7)</f>
        <v>30985.600000000006</v>
      </c>
      <c r="H7" s="39">
        <f>AVERAGE(B12:E12)</f>
        <v>61520.597499999996</v>
      </c>
      <c r="I7" s="39"/>
      <c r="J7" s="39"/>
      <c r="K7" s="39"/>
    </row>
    <row r="8" spans="1:11" x14ac:dyDescent="0.35">
      <c r="A8" s="36" t="s">
        <v>37</v>
      </c>
      <c r="B8" s="37">
        <v>12805.26</v>
      </c>
      <c r="C8" s="37">
        <v>12928.22</v>
      </c>
      <c r="D8" s="37">
        <v>13007.22</v>
      </c>
      <c r="E8" s="37">
        <v>13175.57</v>
      </c>
      <c r="F8" s="37">
        <f t="shared" si="0"/>
        <v>51916.27</v>
      </c>
      <c r="H8" s="112" t="s">
        <v>48</v>
      </c>
      <c r="I8" s="112"/>
      <c r="J8" s="112"/>
      <c r="K8" s="112"/>
    </row>
    <row r="9" spans="1:11" x14ac:dyDescent="0.35">
      <c r="A9" s="38" t="s">
        <v>38</v>
      </c>
      <c r="B9" s="39">
        <v>10497.92</v>
      </c>
      <c r="C9" s="39">
        <v>11610.66</v>
      </c>
      <c r="D9" s="39">
        <v>11652.34</v>
      </c>
      <c r="E9" s="39">
        <v>10736.37</v>
      </c>
      <c r="F9" s="39">
        <f t="shared" si="0"/>
        <v>44497.29</v>
      </c>
      <c r="H9" s="44">
        <f>H7</f>
        <v>61520.597499999996</v>
      </c>
      <c r="I9" s="38"/>
      <c r="J9" s="38"/>
      <c r="K9" s="38"/>
    </row>
    <row r="10" spans="1:11" x14ac:dyDescent="0.35">
      <c r="A10" s="36" t="s">
        <v>39</v>
      </c>
      <c r="B10" s="37">
        <v>9712.77</v>
      </c>
      <c r="C10" s="37">
        <v>9799.1</v>
      </c>
      <c r="D10" s="37">
        <v>9886.4500000000007</v>
      </c>
      <c r="E10" s="37">
        <v>9073.32</v>
      </c>
      <c r="F10" s="37">
        <f t="shared" si="0"/>
        <v>38471.64</v>
      </c>
    </row>
    <row r="11" spans="1:11" x14ac:dyDescent="0.35">
      <c r="A11" s="38" t="s">
        <v>36</v>
      </c>
      <c r="B11" s="39">
        <v>10227.51</v>
      </c>
      <c r="C11" s="39">
        <v>10281.91</v>
      </c>
      <c r="D11" s="39">
        <v>10335.290000000001</v>
      </c>
      <c r="E11" s="39">
        <v>10389.11</v>
      </c>
      <c r="F11" s="39">
        <f t="shared" si="0"/>
        <v>41233.82</v>
      </c>
    </row>
    <row r="12" spans="1:11" x14ac:dyDescent="0.35">
      <c r="A12" s="40" t="s">
        <v>27</v>
      </c>
      <c r="B12" s="76">
        <f>SUM(B6:B11)</f>
        <v>60085.85</v>
      </c>
      <c r="C12" s="76">
        <f t="shared" ref="C12:F12" si="1">SUM(C6:C11)</f>
        <v>61552.39</v>
      </c>
      <c r="D12" s="76">
        <f t="shared" si="1"/>
        <v>62954.310000000005</v>
      </c>
      <c r="E12" s="76">
        <f t="shared" si="1"/>
        <v>61489.840000000004</v>
      </c>
      <c r="F12" s="76">
        <f t="shared" si="1"/>
        <v>246082.39</v>
      </c>
      <c r="G12" s="41"/>
    </row>
    <row r="13" spans="1:11" x14ac:dyDescent="0.35">
      <c r="H13" s="41"/>
      <c r="I13" s="41"/>
      <c r="J13" s="41"/>
      <c r="K13" s="41"/>
    </row>
    <row r="15" spans="1:11" x14ac:dyDescent="0.35">
      <c r="H15" s="41"/>
      <c r="I15" s="41"/>
      <c r="J15" s="41"/>
      <c r="K15" s="41"/>
    </row>
    <row r="16" spans="1:11" x14ac:dyDescent="0.35">
      <c r="G16" s="43"/>
    </row>
  </sheetData>
  <mergeCells count="6">
    <mergeCell ref="H8:K8"/>
    <mergeCell ref="H4:K4"/>
    <mergeCell ref="A1:F1"/>
    <mergeCell ref="A2:F2"/>
    <mergeCell ref="A4:F4"/>
    <mergeCell ref="H6:K6"/>
  </mergeCells>
  <dataValidations count="1">
    <dataValidation error="pavI8MeUFtEyxX2I4tky4110bfd2-b078-4de6-8830-440a6f7593d0" showErrorMessage="0" showInputMessage="0" allowBlank="1" sqref="A1:K16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"/>
  <sheetViews>
    <sheetView workbookViewId="0">
      <selection activeCell="H1" sqref="H1"/>
    </sheetView>
  </sheetViews>
  <sheetFormatPr defaultRowHeight="14.5" x14ac:dyDescent="0.35"/>
  <cols>
    <col min="1" max="1" width="13.75" bestFit="1" customWidth="1"/>
    <col min="2" max="6" width="15.5" customWidth="1"/>
    <col min="7" max="7" width="13.08203125" bestFit="1" customWidth="1"/>
    <col min="8" max="15" width="10.58203125" bestFit="1" customWidth="1"/>
  </cols>
  <sheetData>
    <row r="1" spans="1:15" ht="23" x14ac:dyDescent="0.5">
      <c r="A1" s="108" t="s">
        <v>30</v>
      </c>
      <c r="B1" s="108"/>
      <c r="C1" s="108"/>
      <c r="D1" s="108"/>
      <c r="E1" s="108"/>
      <c r="F1" s="108"/>
      <c r="H1" s="22"/>
    </row>
    <row r="2" spans="1:15" ht="17.5" thickBot="1" x14ac:dyDescent="0.45">
      <c r="A2" s="109" t="s">
        <v>29</v>
      </c>
      <c r="B2" s="109"/>
      <c r="C2" s="109"/>
      <c r="D2" s="109"/>
      <c r="E2" s="109"/>
      <c r="F2" s="109"/>
      <c r="H2" s="26"/>
    </row>
    <row r="3" spans="1:15" ht="15" thickTop="1" x14ac:dyDescent="0.35">
      <c r="A3" s="16" t="s">
        <v>46</v>
      </c>
    </row>
    <row r="4" spans="1:15" ht="20.25" customHeight="1" x14ac:dyDescent="0.35">
      <c r="A4" s="110" t="s">
        <v>45</v>
      </c>
      <c r="B4" s="110"/>
      <c r="C4" s="110"/>
      <c r="D4" s="110"/>
      <c r="E4" s="110"/>
      <c r="F4" s="110"/>
    </row>
    <row r="5" spans="1:15" ht="18" customHeight="1" x14ac:dyDescent="0.35">
      <c r="A5" s="79" t="s">
        <v>3</v>
      </c>
      <c r="B5" s="80" t="s">
        <v>32</v>
      </c>
      <c r="C5" s="80" t="s">
        <v>33</v>
      </c>
      <c r="D5" s="80" t="s">
        <v>34</v>
      </c>
      <c r="E5" s="80" t="s">
        <v>35</v>
      </c>
      <c r="F5" s="80" t="s">
        <v>27</v>
      </c>
    </row>
    <row r="6" spans="1:15" x14ac:dyDescent="0.35">
      <c r="A6" s="36" t="s">
        <v>40</v>
      </c>
      <c r="B6" s="77"/>
      <c r="C6" s="77"/>
      <c r="D6" s="77"/>
      <c r="E6" s="77"/>
      <c r="F6" s="77">
        <f>SUM(B6:E6)</f>
        <v>0</v>
      </c>
    </row>
    <row r="7" spans="1:15" x14ac:dyDescent="0.35">
      <c r="A7" s="38" t="s">
        <v>41</v>
      </c>
      <c r="B7" s="78"/>
      <c r="C7" s="78"/>
      <c r="D7" s="78"/>
      <c r="E7" s="78"/>
      <c r="F7" s="78">
        <f t="shared" ref="F7:F11" si="0">SUM(B7:E7)</f>
        <v>0</v>
      </c>
    </row>
    <row r="8" spans="1:15" x14ac:dyDescent="0.35">
      <c r="A8" s="36" t="s">
        <v>37</v>
      </c>
      <c r="B8" s="77"/>
      <c r="C8" s="77"/>
      <c r="D8" s="77"/>
      <c r="E8" s="77"/>
      <c r="F8" s="77">
        <f t="shared" si="0"/>
        <v>0</v>
      </c>
    </row>
    <row r="9" spans="1:15" x14ac:dyDescent="0.35">
      <c r="A9" s="38" t="s">
        <v>38</v>
      </c>
      <c r="B9" s="78"/>
      <c r="C9" s="78"/>
      <c r="D9" s="78"/>
      <c r="E9" s="78"/>
      <c r="F9" s="78">
        <f t="shared" si="0"/>
        <v>0</v>
      </c>
    </row>
    <row r="10" spans="1:15" x14ac:dyDescent="0.35">
      <c r="A10" s="36" t="s">
        <v>39</v>
      </c>
      <c r="B10" s="77"/>
      <c r="C10" s="77"/>
      <c r="D10" s="77"/>
      <c r="E10" s="77"/>
      <c r="F10" s="77">
        <f t="shared" si="0"/>
        <v>0</v>
      </c>
    </row>
    <row r="11" spans="1:15" x14ac:dyDescent="0.35">
      <c r="A11" s="38" t="s">
        <v>36</v>
      </c>
      <c r="B11" s="78"/>
      <c r="C11" s="78"/>
      <c r="D11" s="78"/>
      <c r="E11" s="78"/>
      <c r="F11" s="78">
        <f t="shared" si="0"/>
        <v>0</v>
      </c>
    </row>
    <row r="12" spans="1:15" x14ac:dyDescent="0.35">
      <c r="A12" s="40" t="s">
        <v>27</v>
      </c>
      <c r="B12" s="76">
        <f>SUM(B6:B11)</f>
        <v>0</v>
      </c>
      <c r="C12" s="76">
        <f t="shared" ref="C12:F12" si="1">SUM(C6:C11)</f>
        <v>0</v>
      </c>
      <c r="D12" s="76">
        <f t="shared" si="1"/>
        <v>0</v>
      </c>
      <c r="E12" s="76">
        <f t="shared" si="1"/>
        <v>0</v>
      </c>
      <c r="F12" s="76">
        <f t="shared" si="1"/>
        <v>0</v>
      </c>
      <c r="G12" s="41"/>
    </row>
    <row r="13" spans="1:15" x14ac:dyDescent="0.35">
      <c r="H13" s="41"/>
      <c r="I13" s="41"/>
      <c r="J13" s="41"/>
      <c r="K13" s="41"/>
      <c r="L13" s="41"/>
      <c r="M13" s="41"/>
      <c r="N13" s="41"/>
      <c r="O13" s="41"/>
    </row>
    <row r="14" spans="1:15" x14ac:dyDescent="0.35">
      <c r="E14" s="75" t="s">
        <v>115</v>
      </c>
    </row>
    <row r="15" spans="1:15" x14ac:dyDescent="0.35">
      <c r="H15" s="42"/>
      <c r="I15" s="42"/>
      <c r="J15" s="42"/>
      <c r="K15" s="42"/>
      <c r="L15" s="42"/>
      <c r="M15" s="42"/>
      <c r="N15" s="42"/>
      <c r="O15" s="42"/>
    </row>
    <row r="16" spans="1:15" x14ac:dyDescent="0.35">
      <c r="G16" s="43"/>
    </row>
  </sheetData>
  <mergeCells count="3">
    <mergeCell ref="A1:F1"/>
    <mergeCell ref="A2:F2"/>
    <mergeCell ref="A4:F4"/>
  </mergeCells>
  <dataValidations count="1">
    <dataValidation error="pavI8MeUFtEyxX2I4tky4110bfd2-b078-4de6-8830-440a6f7593d0" showErrorMessage="0" showInputMessage="0" allowBlank="1" sqref="A1:O16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topLeftCell="B1" zoomScaleNormal="100" workbookViewId="0">
      <selection activeCell="K1" sqref="K1"/>
    </sheetView>
  </sheetViews>
  <sheetFormatPr defaultRowHeight="14.5" x14ac:dyDescent="0.35"/>
  <cols>
    <col min="1" max="1" width="6.83203125" bestFit="1" customWidth="1"/>
    <col min="2" max="2" width="20.5" bestFit="1" customWidth="1"/>
    <col min="3" max="3" width="16.58203125" bestFit="1" customWidth="1"/>
    <col min="4" max="4" width="14.08203125" style="1" bestFit="1" customWidth="1"/>
    <col min="5" max="5" width="11.33203125" style="1" bestFit="1" customWidth="1"/>
    <col min="6" max="6" width="14.58203125" bestFit="1" customWidth="1"/>
    <col min="7" max="7" width="8.58203125" customWidth="1"/>
    <col min="8" max="8" width="18.58203125" bestFit="1" customWidth="1"/>
    <col min="9" max="9" width="18.58203125" customWidth="1"/>
    <col min="10" max="10" width="13.75" customWidth="1"/>
    <col min="11" max="11" width="15.5" bestFit="1" customWidth="1"/>
    <col min="12" max="12" width="15.5" customWidth="1"/>
  </cols>
  <sheetData>
    <row r="1" spans="1:11" ht="37.5" customHeight="1" x14ac:dyDescent="0.35">
      <c r="A1" s="45" t="s">
        <v>52</v>
      </c>
      <c r="B1" s="45" t="s">
        <v>53</v>
      </c>
      <c r="C1" s="45" t="s">
        <v>54</v>
      </c>
      <c r="D1" s="46" t="s">
        <v>17</v>
      </c>
      <c r="E1" s="46" t="s">
        <v>59</v>
      </c>
      <c r="F1" s="46" t="s">
        <v>118</v>
      </c>
      <c r="G1" s="47"/>
      <c r="H1" s="113" t="s">
        <v>55</v>
      </c>
      <c r="I1" s="114"/>
      <c r="J1" s="48"/>
      <c r="K1" s="48"/>
    </row>
    <row r="2" spans="1:11" ht="15.5" x14ac:dyDescent="0.35">
      <c r="A2" s="49" t="s">
        <v>60</v>
      </c>
      <c r="B2" s="50" t="s">
        <v>84</v>
      </c>
      <c r="C2" s="51" t="s">
        <v>82</v>
      </c>
      <c r="D2" s="91">
        <v>44714</v>
      </c>
      <c r="E2" s="86">
        <v>45500</v>
      </c>
      <c r="F2" s="52" t="s">
        <v>117</v>
      </c>
      <c r="H2" s="58" t="s">
        <v>56</v>
      </c>
      <c r="I2" s="59" t="s">
        <v>79</v>
      </c>
      <c r="J2" s="53"/>
      <c r="K2" s="53"/>
    </row>
    <row r="3" spans="1:11" ht="15.5" x14ac:dyDescent="0.35">
      <c r="A3" s="54" t="s">
        <v>61</v>
      </c>
      <c r="B3" s="50" t="s">
        <v>85</v>
      </c>
      <c r="C3" s="51" t="s">
        <v>82</v>
      </c>
      <c r="D3" s="91">
        <v>44725</v>
      </c>
      <c r="E3" s="86">
        <v>12000</v>
      </c>
      <c r="F3" s="52" t="s">
        <v>120</v>
      </c>
      <c r="H3" s="58" t="s">
        <v>53</v>
      </c>
      <c r="I3" s="60"/>
      <c r="J3" s="53"/>
      <c r="K3" s="53"/>
    </row>
    <row r="4" spans="1:11" ht="15.5" x14ac:dyDescent="0.35">
      <c r="A4" s="49" t="s">
        <v>76</v>
      </c>
      <c r="B4" s="50" t="s">
        <v>88</v>
      </c>
      <c r="C4" s="51" t="s">
        <v>83</v>
      </c>
      <c r="D4" s="91">
        <v>44754</v>
      </c>
      <c r="E4" s="86">
        <v>22500</v>
      </c>
      <c r="F4" s="52" t="s">
        <v>120</v>
      </c>
      <c r="H4" s="58" t="s">
        <v>17</v>
      </c>
      <c r="I4" s="102"/>
      <c r="J4" s="53"/>
      <c r="K4" s="53"/>
    </row>
    <row r="5" spans="1:11" ht="15.5" x14ac:dyDescent="0.35">
      <c r="A5" s="49" t="s">
        <v>77</v>
      </c>
      <c r="B5" s="50" t="s">
        <v>125</v>
      </c>
      <c r="C5" s="51" t="s">
        <v>83</v>
      </c>
      <c r="D5" s="91">
        <v>44770</v>
      </c>
      <c r="E5" s="86">
        <v>28500</v>
      </c>
      <c r="F5" s="52" t="s">
        <v>117</v>
      </c>
      <c r="J5" s="55"/>
      <c r="K5" s="55"/>
    </row>
    <row r="6" spans="1:11" x14ac:dyDescent="0.35">
      <c r="A6" s="56" t="s">
        <v>62</v>
      </c>
      <c r="B6" s="50" t="s">
        <v>104</v>
      </c>
      <c r="C6" s="51" t="s">
        <v>82</v>
      </c>
      <c r="D6" s="91">
        <v>44805</v>
      </c>
      <c r="E6" s="86">
        <v>23010</v>
      </c>
      <c r="F6" s="52" t="s">
        <v>120</v>
      </c>
      <c r="H6" s="58" t="s">
        <v>59</v>
      </c>
      <c r="I6" s="53"/>
      <c r="J6" s="53"/>
      <c r="K6" s="53"/>
    </row>
    <row r="7" spans="1:11" ht="15.5" x14ac:dyDescent="0.35">
      <c r="A7" s="49" t="s">
        <v>65</v>
      </c>
      <c r="B7" s="50" t="s">
        <v>92</v>
      </c>
      <c r="C7" s="51" t="s">
        <v>37</v>
      </c>
      <c r="D7" s="91">
        <v>44824</v>
      </c>
      <c r="E7" s="86">
        <v>18555</v>
      </c>
      <c r="F7" s="52" t="s">
        <v>120</v>
      </c>
      <c r="H7" s="58" t="s">
        <v>102</v>
      </c>
      <c r="I7" s="53"/>
      <c r="J7" s="53"/>
      <c r="K7" s="53"/>
    </row>
    <row r="8" spans="1:11" ht="15.5" x14ac:dyDescent="0.35">
      <c r="A8" s="49" t="s">
        <v>66</v>
      </c>
      <c r="B8" s="50" t="s">
        <v>94</v>
      </c>
      <c r="C8" s="51" t="s">
        <v>37</v>
      </c>
      <c r="D8" s="91">
        <v>44837</v>
      </c>
      <c r="E8" s="86">
        <v>25000</v>
      </c>
      <c r="F8" s="52" t="s">
        <v>120</v>
      </c>
      <c r="H8" s="58" t="s">
        <v>57</v>
      </c>
      <c r="I8" s="59"/>
      <c r="J8" s="53"/>
      <c r="K8" s="53"/>
    </row>
    <row r="9" spans="1:11" ht="15.5" x14ac:dyDescent="0.35">
      <c r="A9" s="49" t="s">
        <v>67</v>
      </c>
      <c r="B9" s="50" t="s">
        <v>97</v>
      </c>
      <c r="C9" s="51" t="s">
        <v>37</v>
      </c>
      <c r="D9" s="91">
        <v>44843</v>
      </c>
      <c r="E9" s="86">
        <v>20000</v>
      </c>
      <c r="F9" s="52" t="s">
        <v>117</v>
      </c>
      <c r="J9" s="53"/>
      <c r="K9" s="53"/>
    </row>
    <row r="10" spans="1:11" ht="15.5" x14ac:dyDescent="0.35">
      <c r="A10" s="49" t="s">
        <v>71</v>
      </c>
      <c r="B10" s="50" t="s">
        <v>101</v>
      </c>
      <c r="C10" s="51" t="s">
        <v>38</v>
      </c>
      <c r="D10" s="91">
        <v>44866</v>
      </c>
      <c r="E10" s="86">
        <v>19700</v>
      </c>
      <c r="F10" s="52" t="s">
        <v>120</v>
      </c>
      <c r="J10" s="53"/>
      <c r="K10" s="53"/>
    </row>
    <row r="11" spans="1:11" ht="15.5" x14ac:dyDescent="0.35">
      <c r="A11" s="49" t="s">
        <v>72</v>
      </c>
      <c r="B11" s="50" t="s">
        <v>89</v>
      </c>
      <c r="C11" s="51" t="s">
        <v>38</v>
      </c>
      <c r="D11" s="91">
        <v>44883</v>
      </c>
      <c r="E11" s="86">
        <v>12200</v>
      </c>
      <c r="F11" s="52" t="s">
        <v>120</v>
      </c>
      <c r="H11" s="58" t="s">
        <v>54</v>
      </c>
      <c r="I11" s="53"/>
    </row>
    <row r="12" spans="1:11" ht="15.5" x14ac:dyDescent="0.35">
      <c r="A12" s="49" t="s">
        <v>73</v>
      </c>
      <c r="B12" s="50" t="s">
        <v>105</v>
      </c>
      <c r="C12" s="51" t="s">
        <v>38</v>
      </c>
      <c r="D12" s="91">
        <v>44936</v>
      </c>
      <c r="E12" s="86">
        <v>31500</v>
      </c>
      <c r="F12" s="81" t="s">
        <v>117</v>
      </c>
      <c r="G12" s="57"/>
      <c r="H12" s="58" t="s">
        <v>37</v>
      </c>
      <c r="I12" s="53"/>
    </row>
    <row r="13" spans="1:11" ht="15.5" x14ac:dyDescent="0.35">
      <c r="A13" s="49" t="s">
        <v>68</v>
      </c>
      <c r="B13" s="50" t="s">
        <v>86</v>
      </c>
      <c r="C13" s="51" t="s">
        <v>37</v>
      </c>
      <c r="D13" s="91">
        <v>44939</v>
      </c>
      <c r="E13" s="86">
        <v>24000</v>
      </c>
      <c r="F13" s="81" t="s">
        <v>120</v>
      </c>
      <c r="H13" s="58" t="s">
        <v>103</v>
      </c>
      <c r="I13" s="61"/>
    </row>
    <row r="14" spans="1:11" ht="15.5" x14ac:dyDescent="0.35">
      <c r="A14" s="49" t="s">
        <v>74</v>
      </c>
      <c r="B14" s="50" t="s">
        <v>99</v>
      </c>
      <c r="C14" s="51" t="s">
        <v>38</v>
      </c>
      <c r="D14" s="91">
        <v>44979</v>
      </c>
      <c r="E14" s="86">
        <v>12500</v>
      </c>
      <c r="F14" s="81" t="s">
        <v>120</v>
      </c>
    </row>
    <row r="15" spans="1:11" ht="15.5" x14ac:dyDescent="0.35">
      <c r="A15" s="49" t="s">
        <v>75</v>
      </c>
      <c r="B15" s="50" t="s">
        <v>58</v>
      </c>
      <c r="C15" s="51" t="s">
        <v>38</v>
      </c>
      <c r="D15" s="91">
        <v>44985</v>
      </c>
      <c r="E15" s="86">
        <v>15000</v>
      </c>
      <c r="F15" s="81" t="s">
        <v>117</v>
      </c>
      <c r="H15" s="87" t="s">
        <v>54</v>
      </c>
      <c r="I15" s="88" t="s">
        <v>121</v>
      </c>
      <c r="J15" s="88" t="s">
        <v>122</v>
      </c>
      <c r="K15" s="88" t="s">
        <v>103</v>
      </c>
    </row>
    <row r="16" spans="1:11" ht="15.5" x14ac:dyDescent="0.35">
      <c r="A16" s="49" t="s">
        <v>78</v>
      </c>
      <c r="B16" s="50" t="s">
        <v>90</v>
      </c>
      <c r="C16" s="51" t="s">
        <v>83</v>
      </c>
      <c r="D16" s="91">
        <v>44988</v>
      </c>
      <c r="E16" s="86">
        <v>24500</v>
      </c>
      <c r="F16" s="81" t="s">
        <v>120</v>
      </c>
      <c r="H16" s="58" t="s">
        <v>82</v>
      </c>
      <c r="I16" s="100"/>
      <c r="J16" s="89"/>
      <c r="K16" s="89"/>
    </row>
    <row r="17" spans="1:11" ht="15.5" x14ac:dyDescent="0.35">
      <c r="A17" s="49" t="s">
        <v>63</v>
      </c>
      <c r="B17" s="50" t="s">
        <v>93</v>
      </c>
      <c r="C17" s="51" t="s">
        <v>82</v>
      </c>
      <c r="D17" s="91">
        <v>44998</v>
      </c>
      <c r="E17" s="86">
        <v>10000</v>
      </c>
      <c r="F17" s="81" t="s">
        <v>120</v>
      </c>
      <c r="H17" s="58" t="s">
        <v>37</v>
      </c>
      <c r="I17" s="101"/>
      <c r="J17" s="90"/>
      <c r="K17" s="90"/>
    </row>
    <row r="18" spans="1:11" ht="15.5" x14ac:dyDescent="0.35">
      <c r="A18" s="49" t="s">
        <v>64</v>
      </c>
      <c r="B18" s="50" t="s">
        <v>95</v>
      </c>
      <c r="C18" s="51" t="s">
        <v>82</v>
      </c>
      <c r="D18" s="91">
        <v>45004</v>
      </c>
      <c r="E18" s="86">
        <v>15000</v>
      </c>
      <c r="F18" s="81" t="s">
        <v>120</v>
      </c>
      <c r="H18" s="58" t="s">
        <v>38</v>
      </c>
      <c r="I18" s="101"/>
      <c r="J18" s="90"/>
      <c r="K18" s="90"/>
    </row>
    <row r="19" spans="1:11" ht="15.5" x14ac:dyDescent="0.35">
      <c r="A19" s="49" t="s">
        <v>79</v>
      </c>
      <c r="B19" s="50" t="s">
        <v>100</v>
      </c>
      <c r="C19" s="51" t="s">
        <v>83</v>
      </c>
      <c r="D19" s="91">
        <v>45005</v>
      </c>
      <c r="E19" s="86">
        <v>14000</v>
      </c>
      <c r="F19" s="81" t="s">
        <v>117</v>
      </c>
      <c r="H19" s="58" t="s">
        <v>83</v>
      </c>
      <c r="I19" s="101"/>
      <c r="J19" s="90"/>
      <c r="K19" s="90"/>
    </row>
    <row r="20" spans="1:11" ht="15.5" x14ac:dyDescent="0.35">
      <c r="A20" s="49" t="s">
        <v>80</v>
      </c>
      <c r="B20" s="50" t="s">
        <v>98</v>
      </c>
      <c r="C20" s="51" t="s">
        <v>83</v>
      </c>
      <c r="D20" s="91">
        <v>45008</v>
      </c>
      <c r="E20" s="86">
        <v>22500</v>
      </c>
      <c r="F20" s="81" t="s">
        <v>120</v>
      </c>
    </row>
    <row r="21" spans="1:11" ht="15.5" x14ac:dyDescent="0.35">
      <c r="A21" s="49" t="s">
        <v>69</v>
      </c>
      <c r="B21" s="50" t="s">
        <v>96</v>
      </c>
      <c r="C21" s="51" t="s">
        <v>37</v>
      </c>
      <c r="D21" s="91">
        <v>45025</v>
      </c>
      <c r="E21" s="86">
        <v>19500</v>
      </c>
      <c r="F21" s="81" t="s">
        <v>117</v>
      </c>
    </row>
    <row r="22" spans="1:11" ht="15.5" x14ac:dyDescent="0.35">
      <c r="A22" s="49" t="s">
        <v>70</v>
      </c>
      <c r="B22" s="50" t="s">
        <v>87</v>
      </c>
      <c r="C22" s="51" t="s">
        <v>37</v>
      </c>
      <c r="D22" s="91">
        <v>45028</v>
      </c>
      <c r="E22" s="86">
        <v>16000</v>
      </c>
      <c r="F22" s="81" t="s">
        <v>120</v>
      </c>
    </row>
    <row r="23" spans="1:11" ht="15.5" x14ac:dyDescent="0.35">
      <c r="A23" s="49" t="s">
        <v>81</v>
      </c>
      <c r="B23" s="50" t="s">
        <v>91</v>
      </c>
      <c r="C23" s="51" t="s">
        <v>83</v>
      </c>
      <c r="D23" s="91">
        <v>45034</v>
      </c>
      <c r="E23" s="86">
        <v>50000</v>
      </c>
      <c r="F23" s="81" t="s">
        <v>117</v>
      </c>
    </row>
    <row r="24" spans="1:11" ht="27" customHeight="1" thickBot="1" x14ac:dyDescent="0.4">
      <c r="A24" s="115" t="s">
        <v>119</v>
      </c>
      <c r="B24" s="115"/>
      <c r="C24" s="115"/>
      <c r="D24" s="115"/>
      <c r="E24" s="115"/>
      <c r="F24" s="115"/>
    </row>
    <row r="25" spans="1:11" x14ac:dyDescent="0.35">
      <c r="A25" s="82" t="s">
        <v>52</v>
      </c>
      <c r="B25" s="83" t="s">
        <v>53</v>
      </c>
      <c r="C25" s="83" t="s">
        <v>54</v>
      </c>
      <c r="D25" s="84" t="s">
        <v>116</v>
      </c>
      <c r="E25" s="84" t="s">
        <v>59</v>
      </c>
      <c r="F25" s="85" t="s">
        <v>118</v>
      </c>
    </row>
    <row r="26" spans="1:11" x14ac:dyDescent="0.35">
      <c r="F26" s="1"/>
    </row>
  </sheetData>
  <mergeCells count="2">
    <mergeCell ref="H1:I1"/>
    <mergeCell ref="A24:F24"/>
  </mergeCells>
  <dataValidations count="1">
    <dataValidation error="pavI8MeUFtEyxX2I4tky4110bfd2-b078-4de6-8830-440a6f7593d0" showErrorMessage="0" showInputMessage="0" allowBlank="1" sqref="A1:K26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zoomScaleNormal="100" workbookViewId="0">
      <selection activeCell="G1" sqref="G1"/>
    </sheetView>
  </sheetViews>
  <sheetFormatPr defaultRowHeight="14.5" x14ac:dyDescent="0.35"/>
  <cols>
    <col min="1" max="1" width="11.58203125" bestFit="1" customWidth="1"/>
    <col min="2" max="2" width="25.75" bestFit="1" customWidth="1"/>
    <col min="3" max="3" width="15.5" bestFit="1" customWidth="1"/>
    <col min="4" max="4" width="13.33203125" style="1" bestFit="1" customWidth="1"/>
    <col min="5" max="5" width="11.5" style="1" bestFit="1" customWidth="1"/>
    <col min="6" max="6" width="8.33203125" customWidth="1"/>
    <col min="7" max="7" width="18.58203125" bestFit="1" customWidth="1"/>
    <col min="8" max="8" width="25.75" customWidth="1"/>
  </cols>
  <sheetData>
    <row r="1" spans="1:10" ht="37.5" customHeight="1" x14ac:dyDescent="0.35">
      <c r="A1" s="45" t="s">
        <v>52</v>
      </c>
      <c r="B1" s="45" t="s">
        <v>53</v>
      </c>
      <c r="C1" s="45" t="s">
        <v>54</v>
      </c>
      <c r="D1" s="46" t="s">
        <v>17</v>
      </c>
      <c r="E1" s="46" t="s">
        <v>59</v>
      </c>
      <c r="F1" s="47"/>
      <c r="I1" s="48"/>
      <c r="J1" s="48"/>
    </row>
    <row r="2" spans="1:10" ht="15.5" x14ac:dyDescent="0.35">
      <c r="A2" s="92" t="s">
        <v>60</v>
      </c>
      <c r="B2" s="93" t="s">
        <v>84</v>
      </c>
      <c r="C2" s="94" t="s">
        <v>82</v>
      </c>
      <c r="D2" s="95">
        <v>44714</v>
      </c>
      <c r="E2" s="96">
        <v>45500</v>
      </c>
      <c r="I2" s="53"/>
      <c r="J2" s="53"/>
    </row>
    <row r="3" spans="1:10" ht="15.5" x14ac:dyDescent="0.35">
      <c r="A3" s="97" t="s">
        <v>61</v>
      </c>
      <c r="B3" s="93" t="s">
        <v>85</v>
      </c>
      <c r="C3" s="94" t="s">
        <v>82</v>
      </c>
      <c r="D3" s="95">
        <v>44725</v>
      </c>
      <c r="E3" s="96">
        <v>12000</v>
      </c>
      <c r="I3" s="53"/>
      <c r="J3" s="53"/>
    </row>
    <row r="4" spans="1:10" ht="15.5" x14ac:dyDescent="0.35">
      <c r="A4" s="92" t="s">
        <v>76</v>
      </c>
      <c r="B4" s="93" t="s">
        <v>88</v>
      </c>
      <c r="C4" s="94" t="s">
        <v>83</v>
      </c>
      <c r="D4" s="95">
        <v>44754</v>
      </c>
      <c r="E4" s="96">
        <v>22500</v>
      </c>
      <c r="I4" s="53"/>
      <c r="J4" s="53"/>
    </row>
    <row r="5" spans="1:10" ht="15.5" x14ac:dyDescent="0.35">
      <c r="A5" s="92" t="s">
        <v>77</v>
      </c>
      <c r="B5" s="93" t="s">
        <v>124</v>
      </c>
      <c r="C5" s="94" t="s">
        <v>83</v>
      </c>
      <c r="D5" s="95">
        <v>44770</v>
      </c>
      <c r="E5" s="96">
        <v>28500</v>
      </c>
      <c r="I5" s="55"/>
      <c r="J5" s="55"/>
    </row>
    <row r="6" spans="1:10" x14ac:dyDescent="0.35">
      <c r="A6" s="98" t="s">
        <v>62</v>
      </c>
      <c r="B6" s="93" t="s">
        <v>104</v>
      </c>
      <c r="C6" s="94" t="s">
        <v>82</v>
      </c>
      <c r="D6" s="95">
        <v>44805</v>
      </c>
      <c r="E6" s="96">
        <v>23010</v>
      </c>
      <c r="I6" s="53"/>
      <c r="J6" s="53"/>
    </row>
    <row r="7" spans="1:10" ht="15.5" x14ac:dyDescent="0.35">
      <c r="A7" s="92" t="s">
        <v>65</v>
      </c>
      <c r="B7" s="93" t="s">
        <v>92</v>
      </c>
      <c r="C7" s="94" t="s">
        <v>37</v>
      </c>
      <c r="D7" s="95">
        <v>44824</v>
      </c>
      <c r="E7" s="96">
        <v>18555</v>
      </c>
      <c r="I7" s="53"/>
      <c r="J7" s="53"/>
    </row>
    <row r="8" spans="1:10" ht="15.5" x14ac:dyDescent="0.35">
      <c r="A8" s="92" t="s">
        <v>66</v>
      </c>
      <c r="B8" s="93" t="s">
        <v>94</v>
      </c>
      <c r="C8" s="94" t="s">
        <v>37</v>
      </c>
      <c r="D8" s="95">
        <v>44837</v>
      </c>
      <c r="E8" s="96">
        <v>25000</v>
      </c>
      <c r="I8" s="53"/>
      <c r="J8" s="53"/>
    </row>
    <row r="9" spans="1:10" ht="15.5" x14ac:dyDescent="0.35">
      <c r="A9" s="92" t="s">
        <v>67</v>
      </c>
      <c r="B9" s="93" t="s">
        <v>97</v>
      </c>
      <c r="C9" s="94" t="s">
        <v>37</v>
      </c>
      <c r="D9" s="95">
        <v>44843</v>
      </c>
      <c r="E9" s="96">
        <v>20000</v>
      </c>
      <c r="I9" s="53"/>
      <c r="J9" s="53"/>
    </row>
    <row r="10" spans="1:10" ht="15.5" x14ac:dyDescent="0.35">
      <c r="A10" s="92" t="s">
        <v>71</v>
      </c>
      <c r="B10" s="93" t="s">
        <v>101</v>
      </c>
      <c r="C10" s="94" t="s">
        <v>38</v>
      </c>
      <c r="D10" s="95">
        <v>44866</v>
      </c>
      <c r="E10" s="96">
        <v>19700</v>
      </c>
      <c r="I10" s="53"/>
      <c r="J10" s="53"/>
    </row>
    <row r="11" spans="1:10" ht="15.5" x14ac:dyDescent="0.35">
      <c r="A11" s="92" t="s">
        <v>72</v>
      </c>
      <c r="B11" s="93" t="s">
        <v>89</v>
      </c>
      <c r="C11" s="94" t="s">
        <v>38</v>
      </c>
      <c r="D11" s="95">
        <v>44883</v>
      </c>
      <c r="E11" s="96">
        <v>12200</v>
      </c>
    </row>
    <row r="12" spans="1:10" ht="15.5" x14ac:dyDescent="0.35">
      <c r="A12" s="92" t="s">
        <v>73</v>
      </c>
      <c r="B12" s="93" t="s">
        <v>105</v>
      </c>
      <c r="C12" s="94" t="s">
        <v>38</v>
      </c>
      <c r="D12" s="95">
        <v>44936</v>
      </c>
      <c r="E12" s="99">
        <v>31500</v>
      </c>
      <c r="F12" s="57"/>
    </row>
    <row r="13" spans="1:10" ht="15.5" x14ac:dyDescent="0.35">
      <c r="A13" s="92" t="s">
        <v>68</v>
      </c>
      <c r="B13" s="93" t="s">
        <v>86</v>
      </c>
      <c r="C13" s="94" t="s">
        <v>37</v>
      </c>
      <c r="D13" s="95">
        <v>44939</v>
      </c>
      <c r="E13" s="99">
        <v>24000</v>
      </c>
    </row>
    <row r="14" spans="1:10" ht="15.5" x14ac:dyDescent="0.35">
      <c r="A14" s="92" t="s">
        <v>74</v>
      </c>
      <c r="B14" s="93" t="s">
        <v>99</v>
      </c>
      <c r="C14" s="94" t="s">
        <v>38</v>
      </c>
      <c r="D14" s="95">
        <v>44979</v>
      </c>
      <c r="E14" s="99">
        <v>12500</v>
      </c>
    </row>
    <row r="15" spans="1:10" ht="15.5" x14ac:dyDescent="0.35">
      <c r="A15" s="92" t="s">
        <v>75</v>
      </c>
      <c r="B15" s="93" t="s">
        <v>58</v>
      </c>
      <c r="C15" s="94" t="s">
        <v>38</v>
      </c>
      <c r="D15" s="95">
        <v>44985</v>
      </c>
      <c r="E15" s="99">
        <v>15000</v>
      </c>
    </row>
    <row r="16" spans="1:10" ht="15.5" x14ac:dyDescent="0.35">
      <c r="A16" s="92" t="s">
        <v>78</v>
      </c>
      <c r="B16" s="93" t="s">
        <v>90</v>
      </c>
      <c r="C16" s="94" t="s">
        <v>83</v>
      </c>
      <c r="D16" s="95">
        <v>44988</v>
      </c>
      <c r="E16" s="99">
        <v>24500</v>
      </c>
    </row>
    <row r="17" spans="1:5" ht="15.5" x14ac:dyDescent="0.35">
      <c r="A17" s="92" t="s">
        <v>63</v>
      </c>
      <c r="B17" s="93" t="s">
        <v>93</v>
      </c>
      <c r="C17" s="94" t="s">
        <v>82</v>
      </c>
      <c r="D17" s="95">
        <v>44998</v>
      </c>
      <c r="E17" s="99">
        <v>10000</v>
      </c>
    </row>
    <row r="18" spans="1:5" ht="15.5" x14ac:dyDescent="0.35">
      <c r="A18" s="92" t="s">
        <v>64</v>
      </c>
      <c r="B18" s="93" t="s">
        <v>95</v>
      </c>
      <c r="C18" s="94" t="s">
        <v>82</v>
      </c>
      <c r="D18" s="95">
        <v>45004</v>
      </c>
      <c r="E18" s="99">
        <v>15000</v>
      </c>
    </row>
    <row r="19" spans="1:5" ht="15.5" x14ac:dyDescent="0.35">
      <c r="A19" s="92" t="s">
        <v>79</v>
      </c>
      <c r="B19" s="93" t="s">
        <v>100</v>
      </c>
      <c r="C19" s="94" t="s">
        <v>83</v>
      </c>
      <c r="D19" s="95">
        <v>45005</v>
      </c>
      <c r="E19" s="99">
        <v>14000</v>
      </c>
    </row>
    <row r="20" spans="1:5" ht="15.5" x14ac:dyDescent="0.35">
      <c r="A20" s="92" t="s">
        <v>80</v>
      </c>
      <c r="B20" s="93" t="s">
        <v>98</v>
      </c>
      <c r="C20" s="94" t="s">
        <v>83</v>
      </c>
      <c r="D20" s="95">
        <v>45008</v>
      </c>
      <c r="E20" s="99">
        <v>22500</v>
      </c>
    </row>
    <row r="21" spans="1:5" ht="15.5" x14ac:dyDescent="0.35">
      <c r="A21" s="92" t="s">
        <v>69</v>
      </c>
      <c r="B21" s="93" t="s">
        <v>96</v>
      </c>
      <c r="C21" s="94" t="s">
        <v>37</v>
      </c>
      <c r="D21" s="95">
        <v>45025</v>
      </c>
      <c r="E21" s="99">
        <v>19500</v>
      </c>
    </row>
    <row r="22" spans="1:5" ht="15.5" x14ac:dyDescent="0.35">
      <c r="A22" s="92" t="s">
        <v>70</v>
      </c>
      <c r="B22" s="93" t="s">
        <v>87</v>
      </c>
      <c r="C22" s="94" t="s">
        <v>37</v>
      </c>
      <c r="D22" s="95">
        <v>45028</v>
      </c>
      <c r="E22" s="99">
        <v>16000</v>
      </c>
    </row>
    <row r="23" spans="1:5" ht="15.5" x14ac:dyDescent="0.35">
      <c r="A23" s="92" t="s">
        <v>81</v>
      </c>
      <c r="B23" s="93" t="s">
        <v>91</v>
      </c>
      <c r="C23" s="94" t="s">
        <v>83</v>
      </c>
      <c r="D23" s="95">
        <v>45034</v>
      </c>
      <c r="E23" s="99">
        <v>50000</v>
      </c>
    </row>
  </sheetData>
  <dataValidations count="1">
    <dataValidation error="pavI8MeUFtEyxX2I4tky4110bfd2-b078-4de6-8830-440a6f7593d0" showErrorMessage="0" showInputMessage="0" allowBlank="1" sqref="A1:J23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5"/>
  <sheetViews>
    <sheetView workbookViewId="0">
      <selection activeCell="K1" sqref="K1"/>
    </sheetView>
  </sheetViews>
  <sheetFormatPr defaultRowHeight="14.5" x14ac:dyDescent="0.35"/>
  <cols>
    <col min="1" max="1" width="20.83203125" bestFit="1" customWidth="1"/>
    <col min="2" max="3" width="16.58203125" bestFit="1" customWidth="1"/>
    <col min="4" max="4" width="14.75" customWidth="1"/>
    <col min="5" max="5" width="6.25" customWidth="1"/>
    <col min="6" max="6" width="20.83203125" bestFit="1" customWidth="1"/>
    <col min="7" max="7" width="14.08203125" bestFit="1" customWidth="1"/>
    <col min="8" max="8" width="12" bestFit="1" customWidth="1"/>
    <col min="9" max="9" width="14.08203125" customWidth="1"/>
    <col min="10" max="10" width="12.33203125" bestFit="1" customWidth="1"/>
  </cols>
  <sheetData>
    <row r="1" spans="1:10" ht="23" x14ac:dyDescent="0.5">
      <c r="A1" s="122" t="s">
        <v>106</v>
      </c>
      <c r="B1" s="122"/>
      <c r="C1" s="122"/>
      <c r="D1" s="122"/>
    </row>
    <row r="2" spans="1:10" ht="20" thickBot="1" x14ac:dyDescent="0.5">
      <c r="A2" s="123" t="s">
        <v>19</v>
      </c>
      <c r="B2" s="123"/>
      <c r="C2" s="123"/>
      <c r="D2" s="123"/>
      <c r="F2" s="21"/>
      <c r="G2" s="21"/>
      <c r="H2" s="21"/>
      <c r="I2" s="21"/>
    </row>
    <row r="3" spans="1:10" ht="15" thickTop="1" x14ac:dyDescent="0.35">
      <c r="A3" s="124" t="s">
        <v>12</v>
      </c>
      <c r="B3" s="124"/>
      <c r="C3" s="124"/>
      <c r="D3" s="124"/>
      <c r="F3" s="23" t="s">
        <v>18</v>
      </c>
      <c r="G3" s="62" t="s">
        <v>109</v>
      </c>
      <c r="H3" s="15" t="s">
        <v>110</v>
      </c>
      <c r="I3" s="15" t="s">
        <v>123</v>
      </c>
    </row>
    <row r="4" spans="1:10" x14ac:dyDescent="0.35">
      <c r="A4" s="20" t="s">
        <v>4</v>
      </c>
      <c r="B4" s="63">
        <v>44481</v>
      </c>
      <c r="C4" s="20" t="s">
        <v>8</v>
      </c>
      <c r="D4" s="19">
        <v>4.3499999999999997E-2</v>
      </c>
      <c r="F4" s="20" t="s">
        <v>7</v>
      </c>
      <c r="G4" s="14">
        <f>Loan_Am</f>
        <v>1720000</v>
      </c>
      <c r="H4" s="14"/>
      <c r="I4" s="14">
        <f>Loan_Am</f>
        <v>1720000</v>
      </c>
    </row>
    <row r="5" spans="1:10" x14ac:dyDescent="0.35">
      <c r="A5" s="20" t="s">
        <v>107</v>
      </c>
      <c r="B5" s="64" t="s">
        <v>108</v>
      </c>
      <c r="C5" s="20" t="s">
        <v>22</v>
      </c>
      <c r="D5">
        <v>180</v>
      </c>
      <c r="F5" s="20" t="s">
        <v>13</v>
      </c>
      <c r="G5" s="19">
        <v>4.4499999999999998E-2</v>
      </c>
      <c r="H5" s="19">
        <v>4.3999999999999997E-2</v>
      </c>
      <c r="I5" s="19">
        <v>4.5499999999999999E-2</v>
      </c>
    </row>
    <row r="6" spans="1:10" x14ac:dyDescent="0.35">
      <c r="A6" s="20" t="s">
        <v>5</v>
      </c>
      <c r="B6" s="65">
        <v>2150000</v>
      </c>
      <c r="C6" s="20" t="s">
        <v>9</v>
      </c>
      <c r="D6" s="26"/>
      <c r="F6" s="20" t="s">
        <v>14</v>
      </c>
      <c r="G6" s="18">
        <f>G5/12</f>
        <v>3.708333333333333E-3</v>
      </c>
      <c r="H6" s="18">
        <f t="shared" ref="H6:I6" si="0">H5/12</f>
        <v>3.6666666666666666E-3</v>
      </c>
      <c r="I6" s="18">
        <f t="shared" si="0"/>
        <v>3.7916666666666667E-3</v>
      </c>
    </row>
    <row r="7" spans="1:10" x14ac:dyDescent="0.35">
      <c r="A7" s="20" t="s">
        <v>6</v>
      </c>
      <c r="B7" s="65">
        <v>430000</v>
      </c>
      <c r="C7" s="20" t="s">
        <v>10</v>
      </c>
      <c r="D7" s="26"/>
      <c r="F7" s="20" t="s">
        <v>15</v>
      </c>
      <c r="G7">
        <v>10</v>
      </c>
      <c r="H7">
        <v>15</v>
      </c>
      <c r="I7">
        <v>5</v>
      </c>
    </row>
    <row r="8" spans="1:10" x14ac:dyDescent="0.35">
      <c r="A8" s="24" t="s">
        <v>7</v>
      </c>
      <c r="B8" s="66">
        <f>Price-Down_Payment</f>
        <v>1720000</v>
      </c>
      <c r="C8" s="24" t="s">
        <v>11</v>
      </c>
      <c r="D8" s="32"/>
      <c r="F8" s="20" t="s">
        <v>16</v>
      </c>
      <c r="G8">
        <f>G7*12</f>
        <v>120</v>
      </c>
      <c r="H8">
        <f>H7*12</f>
        <v>180</v>
      </c>
      <c r="I8">
        <f>I7*12</f>
        <v>60</v>
      </c>
    </row>
    <row r="9" spans="1:10" ht="15" thickBot="1" x14ac:dyDescent="0.4">
      <c r="E9" s="17"/>
      <c r="F9" s="20" t="s">
        <v>17</v>
      </c>
      <c r="G9" s="22">
        <v>44564</v>
      </c>
      <c r="H9" s="22">
        <v>44564</v>
      </c>
      <c r="I9" s="22">
        <v>44564</v>
      </c>
    </row>
    <row r="10" spans="1:10" ht="15" thickTop="1" x14ac:dyDescent="0.35">
      <c r="A10" s="117" t="s">
        <v>20</v>
      </c>
      <c r="B10" s="118"/>
      <c r="C10" s="118"/>
      <c r="D10" s="119"/>
      <c r="F10" s="27" t="s">
        <v>9</v>
      </c>
      <c r="G10" s="28"/>
      <c r="H10" s="28">
        <v>-16000</v>
      </c>
      <c r="I10" s="28">
        <v>-20000</v>
      </c>
    </row>
    <row r="11" spans="1:10" x14ac:dyDescent="0.35">
      <c r="A11" s="67" t="s">
        <v>8</v>
      </c>
      <c r="B11" s="120" t="s">
        <v>21</v>
      </c>
      <c r="C11" s="120"/>
      <c r="D11" s="121"/>
      <c r="F11" s="29" t="s">
        <v>23</v>
      </c>
      <c r="G11" s="30" t="s">
        <v>24</v>
      </c>
      <c r="H11" s="30" t="s">
        <v>24</v>
      </c>
      <c r="I11" s="31"/>
    </row>
    <row r="12" spans="1:10" x14ac:dyDescent="0.35">
      <c r="A12" s="70"/>
      <c r="B12" s="71">
        <v>120</v>
      </c>
      <c r="C12" s="72">
        <v>180</v>
      </c>
      <c r="D12" s="73">
        <v>240</v>
      </c>
    </row>
    <row r="13" spans="1:10" ht="16" thickBot="1" x14ac:dyDescent="0.4">
      <c r="A13" s="68">
        <v>3.85E-2</v>
      </c>
      <c r="B13" s="25"/>
      <c r="C13" s="25"/>
      <c r="D13" s="33"/>
      <c r="F13" s="116" t="s">
        <v>111</v>
      </c>
      <c r="G13" s="116"/>
      <c r="H13" s="116"/>
      <c r="I13" s="116"/>
      <c r="J13" s="74"/>
    </row>
    <row r="14" spans="1:10" ht="15" thickTop="1" x14ac:dyDescent="0.35">
      <c r="A14" s="68">
        <v>3.95E-2</v>
      </c>
      <c r="B14" s="25"/>
      <c r="C14" s="25"/>
      <c r="D14" s="33"/>
      <c r="F14" s="23" t="s">
        <v>3</v>
      </c>
      <c r="G14" s="23" t="s">
        <v>112</v>
      </c>
      <c r="H14" s="23" t="s">
        <v>113</v>
      </c>
      <c r="I14" s="23" t="s">
        <v>114</v>
      </c>
    </row>
    <row r="15" spans="1:10" x14ac:dyDescent="0.35">
      <c r="A15" s="68">
        <v>4.0500000000000001E-2</v>
      </c>
      <c r="B15" s="25"/>
      <c r="C15" s="25"/>
      <c r="D15" s="33"/>
      <c r="H15" s="1"/>
      <c r="I15" s="1"/>
    </row>
    <row r="16" spans="1:10" x14ac:dyDescent="0.35">
      <c r="A16" s="68">
        <v>4.1500000000000002E-2</v>
      </c>
      <c r="B16" s="25"/>
      <c r="C16" s="25"/>
      <c r="D16" s="33"/>
      <c r="H16" s="1"/>
      <c r="I16" s="1"/>
    </row>
    <row r="17" spans="1:9" x14ac:dyDescent="0.35">
      <c r="A17" s="68">
        <v>4.2500000000000003E-2</v>
      </c>
      <c r="B17" s="25"/>
      <c r="C17" s="25"/>
      <c r="D17" s="33"/>
      <c r="H17" s="1"/>
      <c r="I17" s="1"/>
    </row>
    <row r="18" spans="1:9" x14ac:dyDescent="0.35">
      <c r="A18" s="68">
        <v>4.3499999999999997E-2</v>
      </c>
      <c r="B18" s="25"/>
      <c r="C18" s="25"/>
      <c r="D18" s="33"/>
      <c r="H18" s="1"/>
      <c r="I18" s="1"/>
    </row>
    <row r="19" spans="1:9" x14ac:dyDescent="0.35">
      <c r="A19" s="68">
        <v>4.4499999999999998E-2</v>
      </c>
      <c r="B19" s="25"/>
      <c r="C19" s="25"/>
      <c r="D19" s="33"/>
      <c r="H19" s="1"/>
      <c r="I19" s="1"/>
    </row>
    <row r="20" spans="1:9" x14ac:dyDescent="0.35">
      <c r="A20" s="68">
        <v>4.5499999999999999E-2</v>
      </c>
      <c r="B20" s="25"/>
      <c r="C20" s="25"/>
      <c r="D20" s="33"/>
    </row>
    <row r="21" spans="1:9" x14ac:dyDescent="0.35">
      <c r="A21" s="68">
        <v>4.65E-2</v>
      </c>
      <c r="B21" s="25"/>
      <c r="C21" s="25"/>
      <c r="D21" s="33"/>
    </row>
    <row r="22" spans="1:9" x14ac:dyDescent="0.35">
      <c r="A22" s="68">
        <v>4.7500000000000001E-2</v>
      </c>
      <c r="B22" s="25"/>
      <c r="C22" s="25"/>
      <c r="D22" s="33"/>
    </row>
    <row r="23" spans="1:9" x14ac:dyDescent="0.35">
      <c r="A23" s="68">
        <v>4.8500000000000001E-2</v>
      </c>
      <c r="B23" s="25"/>
      <c r="C23" s="25"/>
      <c r="D23" s="33"/>
    </row>
    <row r="24" spans="1:9" x14ac:dyDescent="0.35">
      <c r="A24" s="68">
        <v>4.9500000000000002E-2</v>
      </c>
      <c r="B24" s="25"/>
      <c r="C24" s="25"/>
      <c r="D24" s="33"/>
    </row>
    <row r="25" spans="1:9" x14ac:dyDescent="0.35">
      <c r="A25" s="69">
        <v>5.0500000000000003E-2</v>
      </c>
      <c r="B25" s="34"/>
      <c r="C25" s="34"/>
      <c r="D25" s="35"/>
    </row>
  </sheetData>
  <mergeCells count="6">
    <mergeCell ref="F13:I13"/>
    <mergeCell ref="A10:D10"/>
    <mergeCell ref="B11:D11"/>
    <mergeCell ref="A1:D1"/>
    <mergeCell ref="A2:D2"/>
    <mergeCell ref="A3:D3"/>
  </mergeCells>
  <dataValidations count="1">
    <dataValidation error="pavI8MeUFtEyxX2I4tky4110bfd2-b078-4de6-8830-440a6f7593d0" showErrorMessage="0" showInputMessage="0" allowBlank="1" sqref="A1:J25"/>
  </dataValidations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{4110bfd2-b078-4de6-8830-440a6f7593d0}</UserID>
  <AssignmentID>{4110bfd2-b078-4de6-8830-440a6f7593d0}</AssignmentID>
</GradingEngineProps>
</file>

<file path=customXml/itemProps1.xml><?xml version="1.0" encoding="utf-8"?>
<ds:datastoreItem xmlns:ds="http://schemas.openxmlformats.org/officeDocument/2006/customXml" ds:itemID="{0ba7be7b-c648-4afc-85c9-e997e9c0f162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Documentation</vt:lpstr>
      <vt:lpstr>U.S.</vt:lpstr>
      <vt:lpstr>Canada</vt:lpstr>
      <vt:lpstr>U.K.</vt:lpstr>
      <vt:lpstr>All Locations</vt:lpstr>
      <vt:lpstr>Original Content</vt:lpstr>
      <vt:lpstr>Subtotals</vt:lpstr>
      <vt:lpstr>Expansion Funding</vt:lpstr>
      <vt:lpstr>Down_Payment</vt:lpstr>
      <vt:lpstr>Loan_Am</vt:lpstr>
      <vt:lpstr>Loan_Calculator</vt:lpstr>
      <vt:lpstr>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2015-10-12T11:05:43Z</dcterms:created>
  <dcterms:modified xsi:type="dcterms:W3CDTF">2019-02-24T23:34:27Z</dcterms:modified>
</cp:coreProperties>
</file>