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ocuments\"/>
    </mc:Choice>
  </mc:AlternateContent>
  <xr:revisionPtr revIDLastSave="0" documentId="8_{DC165001-B342-4B87-875C-67EE68D0EEB1}" xr6:coauthVersionLast="46" xr6:coauthVersionMax="46" xr10:uidLastSave="{00000000-0000-0000-0000-000000000000}"/>
  <bookViews>
    <workbookView xWindow="-108" yWindow="-108" windowWidth="23256" windowHeight="12576" activeTab="4" xr2:uid="{695020E2-3958-4056-9D66-86A38ADE4C3E}"/>
  </bookViews>
  <sheets>
    <sheet name="Part a" sheetId="1" r:id="rId1"/>
    <sheet name="Part B" sheetId="2" r:id="rId2"/>
    <sheet name="Part c" sheetId="3" r:id="rId3"/>
    <sheet name="Part D &amp; E" sheetId="4" r:id="rId4"/>
    <sheet name="Part F" sheetId="5" r:id="rId5"/>
  </sheets>
  <definedNames>
    <definedName name="_xlchart.v1.0" hidden="1">'Part B'!$A$2:$A$30</definedName>
    <definedName name="_xlchart.v1.1" hidden="1">'Part B'!$A$2:$A$30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5" l="1"/>
  <c r="F5" i="5"/>
  <c r="F4" i="5"/>
  <c r="B3" i="5"/>
  <c r="C3" i="5" s="1"/>
  <c r="B4" i="5"/>
  <c r="C4" i="5" s="1"/>
  <c r="B5" i="5"/>
  <c r="C5" i="5" s="1"/>
  <c r="B6" i="5"/>
  <c r="C6" i="5" s="1"/>
  <c r="B7" i="5"/>
  <c r="C7" i="5" s="1"/>
  <c r="B8" i="5"/>
  <c r="C8" i="5" s="1"/>
  <c r="B9" i="5"/>
  <c r="C9" i="5" s="1"/>
  <c r="B10" i="5"/>
  <c r="C10" i="5" s="1"/>
  <c r="B11" i="5"/>
  <c r="C11" i="5" s="1"/>
  <c r="B12" i="5"/>
  <c r="C12" i="5" s="1"/>
  <c r="B13" i="5"/>
  <c r="C13" i="5" s="1"/>
  <c r="B14" i="5"/>
  <c r="C14" i="5" s="1"/>
  <c r="B15" i="5"/>
  <c r="C15" i="5" s="1"/>
  <c r="B16" i="5"/>
  <c r="C16" i="5" s="1"/>
  <c r="B17" i="5"/>
  <c r="C17" i="5" s="1"/>
  <c r="B18" i="5"/>
  <c r="C18" i="5" s="1"/>
  <c r="B19" i="5"/>
  <c r="C19" i="5" s="1"/>
  <c r="B20" i="5"/>
  <c r="C20" i="5" s="1"/>
  <c r="B21" i="5"/>
  <c r="C21" i="5" s="1"/>
  <c r="B22" i="5"/>
  <c r="C22" i="5" s="1"/>
  <c r="B23" i="5"/>
  <c r="C23" i="5" s="1"/>
  <c r="B24" i="5"/>
  <c r="C24" i="5" s="1"/>
  <c r="B25" i="5"/>
  <c r="C25" i="5" s="1"/>
  <c r="B26" i="5"/>
  <c r="C26" i="5" s="1"/>
  <c r="B27" i="5"/>
  <c r="C27" i="5" s="1"/>
  <c r="B28" i="5"/>
  <c r="C28" i="5" s="1"/>
  <c r="B29" i="5"/>
  <c r="C29" i="5" s="1"/>
  <c r="B30" i="5"/>
  <c r="C30" i="5" s="1"/>
  <c r="B2" i="5"/>
  <c r="C2" i="5" s="1"/>
  <c r="D25" i="4"/>
  <c r="D24" i="4"/>
  <c r="D20" i="4"/>
  <c r="D17" i="4"/>
  <c r="D16" i="4"/>
  <c r="D10" i="4"/>
  <c r="D8" i="4"/>
  <c r="D7" i="4"/>
  <c r="A3" i="4"/>
  <c r="A4" i="4"/>
  <c r="A5" i="4"/>
  <c r="A6" i="4"/>
  <c r="A7" i="4"/>
  <c r="A8" i="4"/>
  <c r="A9" i="4"/>
  <c r="A10" i="4"/>
  <c r="A11" i="4"/>
  <c r="A12" i="4"/>
  <c r="A13" i="4"/>
  <c r="A14" i="4"/>
  <c r="A15" i="4"/>
  <c r="A16" i="4"/>
  <c r="A17" i="4"/>
  <c r="A18" i="4"/>
  <c r="A19" i="4"/>
  <c r="A20" i="4"/>
  <c r="A21" i="4"/>
  <c r="A22" i="4"/>
  <c r="A23" i="4"/>
  <c r="A24" i="4"/>
  <c r="A25" i="4"/>
  <c r="A26" i="4"/>
  <c r="A27" i="4"/>
  <c r="A28" i="4"/>
  <c r="A29" i="4"/>
  <c r="A30" i="4"/>
  <c r="A2" i="4"/>
  <c r="A11" i="3"/>
  <c r="A6" i="3"/>
  <c r="A25" i="3"/>
  <c r="A16" i="3"/>
  <c r="A30" i="3"/>
  <c r="A29" i="3"/>
  <c r="A8" i="3"/>
  <c r="A18" i="3"/>
  <c r="A19" i="3"/>
  <c r="A5" i="3"/>
  <c r="A28" i="3"/>
  <c r="A7" i="3"/>
  <c r="A9" i="3"/>
  <c r="A2" i="3"/>
  <c r="A23" i="3"/>
  <c r="A22" i="3"/>
  <c r="A12" i="3"/>
  <c r="A27" i="3"/>
  <c r="A4" i="3"/>
  <c r="A3" i="3"/>
  <c r="A17" i="3"/>
  <c r="A10" i="3"/>
  <c r="A13" i="3"/>
  <c r="A24" i="3"/>
  <c r="A15" i="3"/>
  <c r="A26" i="3"/>
  <c r="A21" i="3"/>
  <c r="A14" i="3"/>
  <c r="A20" i="3"/>
  <c r="A3" i="2" l="1"/>
  <c r="A4" i="2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2" i="2"/>
  <c r="L3" i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2" i="1"/>
  <c r="A23" i="1"/>
  <c r="A24" i="1"/>
  <c r="A25" i="1" s="1"/>
  <c r="A26" i="1" s="1"/>
  <c r="A27" i="1" s="1"/>
  <c r="A28" i="1" s="1"/>
  <c r="A29" i="1" s="1"/>
  <c r="A30" i="1" s="1"/>
  <c r="A31" i="1" s="1"/>
  <c r="A10" i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5" i="1"/>
  <c r="A6" i="1" s="1"/>
  <c r="A7" i="1" s="1"/>
  <c r="A8" i="1" s="1"/>
  <c r="A9" i="1" s="1"/>
  <c r="A4" i="1"/>
  <c r="A3" i="1"/>
  <c r="D3" i="2" l="1"/>
  <c r="D7" i="2"/>
  <c r="D4" i="2"/>
  <c r="D5" i="2"/>
  <c r="D6" i="2"/>
  <c r="D9" i="2" l="1"/>
  <c r="D12" i="2" s="1"/>
  <c r="D11" i="2"/>
</calcChain>
</file>

<file path=xl/sharedStrings.xml><?xml version="1.0" encoding="utf-8"?>
<sst xmlns="http://schemas.openxmlformats.org/spreadsheetml/2006/main" count="69" uniqueCount="62">
  <si>
    <t xml:space="preserve">Sample </t>
  </si>
  <si>
    <t>Penny 1</t>
  </si>
  <si>
    <t>Penny 2</t>
  </si>
  <si>
    <t>Penny 3</t>
  </si>
  <si>
    <t>Penny 4</t>
  </si>
  <si>
    <t>Penny 5</t>
  </si>
  <si>
    <t>Penny 6</t>
  </si>
  <si>
    <t>Penny 7</t>
  </si>
  <si>
    <t>Penny 8</t>
  </si>
  <si>
    <t xml:space="preserve">Penny 9 </t>
  </si>
  <si>
    <t>Penny 10</t>
  </si>
  <si>
    <t xml:space="preserve"> </t>
  </si>
  <si>
    <t>Mean Year</t>
  </si>
  <si>
    <t xml:space="preserve">Sample data </t>
  </si>
  <si>
    <t xml:space="preserve">5 Number summary </t>
  </si>
  <si>
    <t>Min</t>
  </si>
  <si>
    <t>1st Quartile</t>
  </si>
  <si>
    <t xml:space="preserve">Median </t>
  </si>
  <si>
    <t xml:space="preserve">3rd Quartile </t>
  </si>
  <si>
    <t>Max</t>
  </si>
  <si>
    <t xml:space="preserve">Interquartile range </t>
  </si>
  <si>
    <t xml:space="preserve">Lower range limit </t>
  </si>
  <si>
    <t xml:space="preserve">Higher range limit </t>
  </si>
  <si>
    <t xml:space="preserve">From the shape of the box plot, the data appears to be normal. </t>
  </si>
  <si>
    <t xml:space="preserve">Data Values </t>
  </si>
  <si>
    <t>1990-1995</t>
  </si>
  <si>
    <t xml:space="preserve">Class boundaries </t>
  </si>
  <si>
    <t>Classes</t>
  </si>
  <si>
    <t>1980.5-1995.5</t>
  </si>
  <si>
    <t>1995.5-2000.5</t>
  </si>
  <si>
    <t>2000.5-2005.5</t>
  </si>
  <si>
    <t>1995-2000</t>
  </si>
  <si>
    <t>2000-2005</t>
  </si>
  <si>
    <t xml:space="preserve">Frequency </t>
  </si>
  <si>
    <t xml:space="preserve">This shape looks relatively normal </t>
  </si>
  <si>
    <t xml:space="preserve">Data set </t>
  </si>
  <si>
    <t xml:space="preserve">Mean </t>
  </si>
  <si>
    <t>Standard deviation</t>
  </si>
  <si>
    <t xml:space="preserve">Pearson coefficeint </t>
  </si>
  <si>
    <t>Part E</t>
  </si>
  <si>
    <t>a. Zscore</t>
  </si>
  <si>
    <t xml:space="preserve">x = </t>
  </si>
  <si>
    <t xml:space="preserve">mean = </t>
  </si>
  <si>
    <t>n =</t>
  </si>
  <si>
    <t>P(X=&gt;2005)</t>
  </si>
  <si>
    <t xml:space="preserve">B. 95% confidence interval </t>
  </si>
  <si>
    <t xml:space="preserve">Lower limit </t>
  </si>
  <si>
    <t xml:space="preserve">Upper limit </t>
  </si>
  <si>
    <t>Current year</t>
  </si>
  <si>
    <t xml:space="preserve">Sample daya </t>
  </si>
  <si>
    <t xml:space="preserve">Age </t>
  </si>
  <si>
    <t xml:space="preserve">Stated mean = </t>
  </si>
  <si>
    <t xml:space="preserve">Calculated mean </t>
  </si>
  <si>
    <t xml:space="preserve">Standard deviation </t>
  </si>
  <si>
    <t>P(X&gt;15)</t>
  </si>
  <si>
    <t>The pValue   =</t>
  </si>
  <si>
    <t xml:space="preserve">Number </t>
  </si>
  <si>
    <t>Degrees of freedom</t>
  </si>
  <si>
    <t>Decision</t>
  </si>
  <si>
    <t xml:space="preserve">Fail to reject the null hypothesis </t>
  </si>
  <si>
    <t>Conclusion</t>
  </si>
  <si>
    <t>There is not sufficient evidence to reject the claim that the average age of a penny is actually greater than 15 years.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</si>
</sst>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2" xfId="0" applyFill="1" applyBorder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164" fontId="0" fillId="0" borderId="0" xfId="0" applyNumberFormat="1"/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'Part c'!$E$2</c:f>
              <c:strCache>
                <c:ptCount val="1"/>
                <c:pt idx="0">
                  <c:v>Frequency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'Part c'!$C$3:$C$5</c:f>
              <c:strCache>
                <c:ptCount val="3"/>
                <c:pt idx="0">
                  <c:v>1990-1995</c:v>
                </c:pt>
                <c:pt idx="1">
                  <c:v>1995-2000</c:v>
                </c:pt>
                <c:pt idx="2">
                  <c:v>2000-2005</c:v>
                </c:pt>
              </c:strCache>
            </c:strRef>
          </c:cat>
          <c:val>
            <c:numRef>
              <c:f>'Part c'!$E$3:$E$5</c:f>
              <c:numCache>
                <c:formatCode>General</c:formatCode>
                <c:ptCount val="3"/>
                <c:pt idx="0">
                  <c:v>1</c:v>
                </c:pt>
                <c:pt idx="1">
                  <c:v>22</c:v>
                </c:pt>
                <c:pt idx="2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D6-4081-B2A9-9146BC900D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11079112"/>
        <c:axId val="511081736"/>
      </c:barChart>
      <c:catAx>
        <c:axId val="5110791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1081736"/>
        <c:crosses val="autoZero"/>
        <c:auto val="1"/>
        <c:lblAlgn val="ctr"/>
        <c:lblOffset val="100"/>
        <c:noMultiLvlLbl val="0"/>
      </c:catAx>
      <c:valAx>
        <c:axId val="511081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10791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_xlchart.v1.0</cx:f>
      </cx:numDim>
    </cx:data>
  </cx:chartData>
  <cx:chart>
    <cx:title pos="t" align="ctr" overlay="0">
      <cx:tx>
        <cx:txData>
          <cx:v>Box plot 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r>
            <a:rPr lang="en-US" sz="14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</a:rPr>
            <a:t>Box plot </a:t>
          </a:r>
        </a:p>
      </cx:txPr>
    </cx:title>
    <cx:plotArea>
      <cx:plotAreaRegion>
        <cx:series layoutId="boxWhisker" uniqueId="{1DE51FA7-E96C-49AC-A895-D7C15DE9800E}">
          <cx:dataId val="0"/>
          <cx:layoutPr>
            <cx:visibility meanLine="0" meanMarker="1" nonoutliers="0" outliers="1"/>
            <cx:statistics quartileMethod="exclusive"/>
          </cx:layoutPr>
        </cx:series>
      </cx:plotAreaRegion>
      <cx:axis id="0">
        <cx:catScaling gapWidth="1"/>
        <cx:tickLabels/>
      </cx:axis>
      <cx:axis id="1">
        <cx:valScaling/>
        <cx:majorGridlines/>
        <cx:tickLabels/>
      </cx:axis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4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microsoft.com/office/2014/relationships/chartEx" Target="../charts/chartEx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594360</xdr:colOff>
      <xdr:row>14</xdr:row>
      <xdr:rowOff>175260</xdr:rowOff>
    </xdr:from>
    <xdr:to>
      <xdr:col>7</xdr:col>
      <xdr:colOff>518160</xdr:colOff>
      <xdr:row>29</xdr:row>
      <xdr:rowOff>175260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Chart 1">
              <a:extLst>
                <a:ext uri="{FF2B5EF4-FFF2-40B4-BE49-F238E27FC236}">
                  <a16:creationId xmlns:a16="http://schemas.microsoft.com/office/drawing/2014/main" id="{2813CF08-F539-4B3D-804E-F713BFB0E80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203960" y="2735580"/>
              <a:ext cx="4572000" cy="27432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53340</xdr:colOff>
      <xdr:row>6</xdr:row>
      <xdr:rowOff>68580</xdr:rowOff>
    </xdr:from>
    <xdr:to>
      <xdr:col>7</xdr:col>
      <xdr:colOff>601980</xdr:colOff>
      <xdr:row>21</xdr:row>
      <xdr:rowOff>68580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EB0C513-2224-44B7-8221-83EB024E7B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BBF0ED-8119-4010-8D3F-6F0685087313}">
  <dimension ref="A1:P31"/>
  <sheetViews>
    <sheetView topLeftCell="A10" workbookViewId="0">
      <selection activeCell="P17" sqref="P17"/>
    </sheetView>
  </sheetViews>
  <sheetFormatPr defaultRowHeight="14.4" x14ac:dyDescent="0.3"/>
  <cols>
    <col min="12" max="12" width="12.5546875" customWidth="1"/>
  </cols>
  <sheetData>
    <row r="1" spans="1:14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2" t="s">
        <v>12</v>
      </c>
    </row>
    <row r="2" spans="1:14" x14ac:dyDescent="0.3">
      <c r="A2" s="1">
        <v>1</v>
      </c>
      <c r="B2" s="1">
        <v>2000</v>
      </c>
      <c r="C2" s="1">
        <v>1995</v>
      </c>
      <c r="D2" s="1">
        <v>2010</v>
      </c>
      <c r="E2" s="1">
        <v>1990</v>
      </c>
      <c r="F2" s="1">
        <v>1981</v>
      </c>
      <c r="G2" s="1">
        <v>2009</v>
      </c>
      <c r="H2" s="1">
        <v>1995</v>
      </c>
      <c r="I2" s="1">
        <v>2010</v>
      </c>
      <c r="J2" s="1">
        <v>1995</v>
      </c>
      <c r="K2" s="1">
        <v>2009</v>
      </c>
      <c r="L2">
        <f>AVERAGE(B2:K2)</f>
        <v>1999.4</v>
      </c>
    </row>
    <row r="3" spans="1:14" x14ac:dyDescent="0.3">
      <c r="A3" s="1">
        <f>A2+1</f>
        <v>2</v>
      </c>
      <c r="B3" s="1">
        <v>1998</v>
      </c>
      <c r="C3" s="1">
        <v>2002</v>
      </c>
      <c r="D3" s="1">
        <v>1992</v>
      </c>
      <c r="E3" s="1">
        <v>1987</v>
      </c>
      <c r="F3" s="1">
        <v>2005</v>
      </c>
      <c r="G3" s="1">
        <v>1996</v>
      </c>
      <c r="H3" s="1">
        <v>2008</v>
      </c>
      <c r="I3" s="1">
        <v>2009</v>
      </c>
      <c r="J3" s="1">
        <v>1987</v>
      </c>
      <c r="K3" s="1">
        <v>1994</v>
      </c>
      <c r="L3">
        <f t="shared" ref="L3:L31" si="0">AVERAGE(B3:K3)</f>
        <v>1997.8</v>
      </c>
    </row>
    <row r="4" spans="1:14" x14ac:dyDescent="0.3">
      <c r="A4" s="1">
        <f>A3+1</f>
        <v>3</v>
      </c>
      <c r="B4" s="1">
        <v>2005</v>
      </c>
      <c r="C4" s="1">
        <v>1980</v>
      </c>
      <c r="D4" s="1">
        <v>1991</v>
      </c>
      <c r="E4" s="1">
        <v>2010</v>
      </c>
      <c r="F4" s="1">
        <v>2004</v>
      </c>
      <c r="G4" s="1">
        <v>1997</v>
      </c>
      <c r="H4" s="1">
        <v>1993</v>
      </c>
      <c r="I4" s="1">
        <v>1994</v>
      </c>
      <c r="J4" s="1">
        <v>2000</v>
      </c>
      <c r="K4" s="1">
        <v>1998</v>
      </c>
      <c r="L4">
        <f t="shared" si="0"/>
        <v>1997.2</v>
      </c>
    </row>
    <row r="5" spans="1:14" x14ac:dyDescent="0.3">
      <c r="A5" s="1">
        <f t="shared" ref="A5:A22" si="1">A4+1</f>
        <v>4</v>
      </c>
      <c r="B5" s="1">
        <v>2004</v>
      </c>
      <c r="C5" s="1">
        <v>2009</v>
      </c>
      <c r="D5" s="1">
        <v>2001</v>
      </c>
      <c r="E5" s="1">
        <v>1993</v>
      </c>
      <c r="F5" s="1">
        <v>2009</v>
      </c>
      <c r="G5" s="1">
        <v>2010</v>
      </c>
      <c r="H5" s="1">
        <v>2007</v>
      </c>
      <c r="I5" s="1">
        <v>1998</v>
      </c>
      <c r="J5" s="1">
        <v>2009</v>
      </c>
      <c r="K5" s="1">
        <v>2003</v>
      </c>
      <c r="L5">
        <f t="shared" si="0"/>
        <v>2004.3</v>
      </c>
    </row>
    <row r="6" spans="1:14" x14ac:dyDescent="0.3">
      <c r="A6" s="1">
        <f t="shared" si="1"/>
        <v>5</v>
      </c>
      <c r="B6" s="1">
        <v>2009</v>
      </c>
      <c r="C6" s="1">
        <v>1994</v>
      </c>
      <c r="D6" s="1">
        <v>2010</v>
      </c>
      <c r="E6" s="1">
        <v>2000</v>
      </c>
      <c r="F6" s="1">
        <v>1995</v>
      </c>
      <c r="G6" s="1">
        <v>2002</v>
      </c>
      <c r="H6" s="1">
        <v>1990</v>
      </c>
      <c r="I6" s="1">
        <v>2003</v>
      </c>
      <c r="J6" s="1">
        <v>1994</v>
      </c>
      <c r="K6" s="1">
        <v>2010</v>
      </c>
      <c r="L6">
        <f t="shared" si="0"/>
        <v>2000.7</v>
      </c>
    </row>
    <row r="7" spans="1:14" x14ac:dyDescent="0.3">
      <c r="A7" s="1">
        <f t="shared" si="1"/>
        <v>6</v>
      </c>
      <c r="B7" s="1">
        <v>1995</v>
      </c>
      <c r="C7" s="1">
        <v>1998</v>
      </c>
      <c r="D7" s="1">
        <v>1997</v>
      </c>
      <c r="E7" s="1">
        <v>1998</v>
      </c>
      <c r="F7" s="1">
        <v>1995</v>
      </c>
      <c r="G7" s="1">
        <v>1985</v>
      </c>
      <c r="H7" s="1">
        <v>2002</v>
      </c>
      <c r="I7" s="1">
        <v>2010</v>
      </c>
      <c r="J7" s="1">
        <v>1998</v>
      </c>
      <c r="K7" s="1">
        <v>2007</v>
      </c>
      <c r="L7">
        <f t="shared" si="0"/>
        <v>1998.5</v>
      </c>
    </row>
    <row r="8" spans="1:14" x14ac:dyDescent="0.3">
      <c r="A8" s="1">
        <f t="shared" si="1"/>
        <v>7</v>
      </c>
      <c r="B8" s="1">
        <v>1995</v>
      </c>
      <c r="C8" s="1">
        <v>2003</v>
      </c>
      <c r="D8" s="1">
        <v>2005</v>
      </c>
      <c r="E8" s="1">
        <v>2005</v>
      </c>
      <c r="F8" s="1">
        <v>1998</v>
      </c>
      <c r="G8" s="1">
        <v>2001</v>
      </c>
      <c r="H8" s="1">
        <v>2010</v>
      </c>
      <c r="I8" s="1">
        <v>2007</v>
      </c>
      <c r="J8" s="1">
        <v>2003</v>
      </c>
      <c r="K8" s="1">
        <v>2009</v>
      </c>
      <c r="L8">
        <f t="shared" si="0"/>
        <v>2003.6</v>
      </c>
    </row>
    <row r="9" spans="1:14" x14ac:dyDescent="0.3">
      <c r="A9" s="1">
        <f t="shared" si="1"/>
        <v>8</v>
      </c>
      <c r="B9" s="1">
        <v>1998</v>
      </c>
      <c r="C9" s="1">
        <v>2010</v>
      </c>
      <c r="D9" s="1">
        <v>2010</v>
      </c>
      <c r="E9" s="1">
        <v>2004</v>
      </c>
      <c r="F9" s="1">
        <v>2006</v>
      </c>
      <c r="G9" s="1">
        <v>1986</v>
      </c>
      <c r="H9" s="1">
        <v>2009</v>
      </c>
      <c r="I9" s="1">
        <v>2009</v>
      </c>
      <c r="J9" s="1">
        <v>2010</v>
      </c>
      <c r="K9" s="1">
        <v>1986</v>
      </c>
      <c r="L9">
        <f t="shared" si="0"/>
        <v>2002.8</v>
      </c>
    </row>
    <row r="10" spans="1:14" x14ac:dyDescent="0.3">
      <c r="A10" s="1">
        <f t="shared" si="1"/>
        <v>9</v>
      </c>
      <c r="B10" s="1">
        <v>2006</v>
      </c>
      <c r="C10" s="1">
        <v>2007</v>
      </c>
      <c r="D10" s="1">
        <v>1987</v>
      </c>
      <c r="E10" s="1">
        <v>2009</v>
      </c>
      <c r="F10" s="1">
        <v>1996</v>
      </c>
      <c r="G10" s="1">
        <v>1997</v>
      </c>
      <c r="H10" s="1">
        <v>1994</v>
      </c>
      <c r="I10" s="1">
        <v>1986</v>
      </c>
      <c r="J10" s="1">
        <v>2007</v>
      </c>
      <c r="K10" s="1">
        <v>1986</v>
      </c>
      <c r="L10">
        <f t="shared" si="0"/>
        <v>1997.5</v>
      </c>
    </row>
    <row r="11" spans="1:14" x14ac:dyDescent="0.3">
      <c r="A11" s="1">
        <f t="shared" si="1"/>
        <v>10</v>
      </c>
      <c r="B11" s="1">
        <v>1996</v>
      </c>
      <c r="C11" s="1">
        <v>2009</v>
      </c>
      <c r="D11" s="1">
        <v>1990</v>
      </c>
      <c r="E11" s="1">
        <v>1995</v>
      </c>
      <c r="F11" s="1">
        <v>2000</v>
      </c>
      <c r="G11" s="1">
        <v>2005</v>
      </c>
      <c r="H11" s="1">
        <v>1998</v>
      </c>
      <c r="I11" s="1">
        <v>1990</v>
      </c>
      <c r="J11" s="1">
        <v>2009</v>
      </c>
      <c r="K11" s="1">
        <v>1997</v>
      </c>
      <c r="L11">
        <f t="shared" si="0"/>
        <v>1998.9</v>
      </c>
    </row>
    <row r="12" spans="1:14" x14ac:dyDescent="0.3">
      <c r="A12" s="1">
        <f t="shared" si="1"/>
        <v>11</v>
      </c>
      <c r="B12" s="1">
        <v>2000</v>
      </c>
      <c r="C12" s="1">
        <v>1986</v>
      </c>
      <c r="D12" s="1">
        <v>2000</v>
      </c>
      <c r="E12" s="1">
        <v>1995</v>
      </c>
      <c r="F12" s="1">
        <v>2009</v>
      </c>
      <c r="G12" s="1">
        <v>2010</v>
      </c>
      <c r="H12" s="1">
        <v>2003</v>
      </c>
      <c r="I12" s="1">
        <v>1997</v>
      </c>
      <c r="J12" s="1">
        <v>1986</v>
      </c>
      <c r="K12" s="1">
        <v>2005</v>
      </c>
      <c r="L12">
        <f t="shared" si="0"/>
        <v>1999.1</v>
      </c>
    </row>
    <row r="13" spans="1:14" x14ac:dyDescent="0.3">
      <c r="A13" s="1">
        <f t="shared" si="1"/>
        <v>12</v>
      </c>
      <c r="B13" s="1">
        <v>1980</v>
      </c>
      <c r="C13" s="1">
        <v>1999</v>
      </c>
      <c r="D13" s="1">
        <v>1987</v>
      </c>
      <c r="E13" s="1">
        <v>1998</v>
      </c>
      <c r="F13" s="1">
        <v>1995</v>
      </c>
      <c r="G13" s="1">
        <v>1987</v>
      </c>
      <c r="H13" s="1">
        <v>2010</v>
      </c>
      <c r="I13" s="1">
        <v>2009</v>
      </c>
      <c r="J13" s="1">
        <v>1994</v>
      </c>
      <c r="K13" s="1">
        <v>2010</v>
      </c>
      <c r="L13">
        <f t="shared" si="0"/>
        <v>1996.9</v>
      </c>
    </row>
    <row r="14" spans="1:14" x14ac:dyDescent="0.3">
      <c r="A14" s="1">
        <f t="shared" si="1"/>
        <v>13</v>
      </c>
      <c r="B14" s="1">
        <v>1985</v>
      </c>
      <c r="C14" s="1">
        <v>2009</v>
      </c>
      <c r="D14" s="1">
        <v>2009</v>
      </c>
      <c r="E14" s="1">
        <v>2006</v>
      </c>
      <c r="F14" s="1">
        <v>2008</v>
      </c>
      <c r="G14" s="1">
        <v>2010</v>
      </c>
      <c r="H14" s="1">
        <v>2007</v>
      </c>
      <c r="I14" s="1">
        <v>1995</v>
      </c>
      <c r="J14" s="1">
        <v>2006</v>
      </c>
      <c r="K14" s="1">
        <v>1987</v>
      </c>
      <c r="L14">
        <f t="shared" si="0"/>
        <v>2002.2</v>
      </c>
      <c r="N14" t="s">
        <v>11</v>
      </c>
    </row>
    <row r="15" spans="1:14" x14ac:dyDescent="0.3">
      <c r="A15" s="1">
        <f t="shared" si="1"/>
        <v>14</v>
      </c>
      <c r="B15" s="1">
        <v>2001</v>
      </c>
      <c r="C15" s="1">
        <v>1995</v>
      </c>
      <c r="D15" s="1">
        <v>1994</v>
      </c>
      <c r="E15" s="1">
        <v>1996</v>
      </c>
      <c r="F15" s="1">
        <v>1993</v>
      </c>
      <c r="G15" s="1">
        <v>1997</v>
      </c>
      <c r="H15" s="1">
        <v>2009</v>
      </c>
      <c r="I15" s="1">
        <v>1995</v>
      </c>
      <c r="J15" s="1">
        <v>1984</v>
      </c>
      <c r="K15" s="1">
        <v>2010</v>
      </c>
      <c r="L15">
        <f t="shared" si="0"/>
        <v>1997.4</v>
      </c>
    </row>
    <row r="16" spans="1:14" x14ac:dyDescent="0.3">
      <c r="A16" s="1">
        <f t="shared" si="1"/>
        <v>15</v>
      </c>
      <c r="B16" s="1">
        <v>1986</v>
      </c>
      <c r="C16" s="1">
        <v>1995</v>
      </c>
      <c r="D16" s="1">
        <v>1998</v>
      </c>
      <c r="E16" s="1">
        <v>2000</v>
      </c>
      <c r="F16" s="1">
        <v>2007</v>
      </c>
      <c r="G16" s="1">
        <v>2003</v>
      </c>
      <c r="H16" s="1">
        <v>1986</v>
      </c>
      <c r="I16" s="1">
        <v>1998</v>
      </c>
      <c r="J16" s="1">
        <v>2005</v>
      </c>
      <c r="K16" s="1">
        <v>1999</v>
      </c>
      <c r="L16">
        <f t="shared" si="0"/>
        <v>1997.7</v>
      </c>
    </row>
    <row r="17" spans="1:16" x14ac:dyDescent="0.3">
      <c r="A17" s="1">
        <f t="shared" si="1"/>
        <v>16</v>
      </c>
      <c r="B17" s="1">
        <v>1997</v>
      </c>
      <c r="C17" s="1">
        <v>1998</v>
      </c>
      <c r="D17" s="1">
        <v>2000</v>
      </c>
      <c r="E17" s="1">
        <v>2009</v>
      </c>
      <c r="F17" s="1">
        <v>1990</v>
      </c>
      <c r="G17" s="1">
        <v>2005</v>
      </c>
      <c r="H17" s="1">
        <v>1980</v>
      </c>
      <c r="I17" s="1">
        <v>2006</v>
      </c>
      <c r="J17" s="1">
        <v>1985</v>
      </c>
      <c r="K17" s="1">
        <v>1982</v>
      </c>
      <c r="L17">
        <f t="shared" si="0"/>
        <v>1995.2</v>
      </c>
    </row>
    <row r="18" spans="1:16" x14ac:dyDescent="0.3">
      <c r="A18" s="1">
        <f t="shared" si="1"/>
        <v>17</v>
      </c>
      <c r="B18" s="1">
        <v>2005</v>
      </c>
      <c r="C18" s="1">
        <v>2006</v>
      </c>
      <c r="D18" s="1">
        <v>1998</v>
      </c>
      <c r="E18" s="1">
        <v>1995</v>
      </c>
      <c r="F18" s="1">
        <v>2001</v>
      </c>
      <c r="G18" s="1">
        <v>2004</v>
      </c>
      <c r="H18" s="1">
        <v>1995</v>
      </c>
      <c r="I18" s="1">
        <v>1996</v>
      </c>
      <c r="J18" s="1">
        <v>2001</v>
      </c>
      <c r="K18" s="1">
        <v>2000</v>
      </c>
      <c r="L18">
        <f t="shared" si="0"/>
        <v>2000.1</v>
      </c>
    </row>
    <row r="19" spans="1:16" x14ac:dyDescent="0.3">
      <c r="A19" s="1">
        <f t="shared" si="1"/>
        <v>18</v>
      </c>
      <c r="B19" s="1">
        <v>2010</v>
      </c>
      <c r="C19" s="1">
        <v>1996</v>
      </c>
      <c r="D19" s="1">
        <v>2005</v>
      </c>
      <c r="E19" s="1">
        <v>1995</v>
      </c>
      <c r="F19" s="1">
        <v>1985</v>
      </c>
      <c r="G19" s="1">
        <v>2009</v>
      </c>
      <c r="H19" s="1">
        <v>2004</v>
      </c>
      <c r="I19" s="1">
        <v>2000</v>
      </c>
      <c r="J19" s="1">
        <v>1986</v>
      </c>
      <c r="K19" s="1">
        <v>2009</v>
      </c>
      <c r="L19">
        <f t="shared" si="0"/>
        <v>1999.9</v>
      </c>
    </row>
    <row r="20" spans="1:16" x14ac:dyDescent="0.3">
      <c r="A20" s="1">
        <f t="shared" si="1"/>
        <v>19</v>
      </c>
      <c r="B20" s="1">
        <v>1987</v>
      </c>
      <c r="C20" s="1">
        <v>2000</v>
      </c>
      <c r="D20" s="1">
        <v>2004</v>
      </c>
      <c r="E20" s="1">
        <v>1998</v>
      </c>
      <c r="F20" s="1">
        <v>2001</v>
      </c>
      <c r="G20" s="1">
        <v>1995</v>
      </c>
      <c r="H20" s="1">
        <v>1994</v>
      </c>
      <c r="I20" s="1">
        <v>2010</v>
      </c>
      <c r="J20" s="1">
        <v>1997</v>
      </c>
      <c r="K20" s="1">
        <v>1994</v>
      </c>
      <c r="L20">
        <f t="shared" si="0"/>
        <v>1998</v>
      </c>
    </row>
    <row r="21" spans="1:16" x14ac:dyDescent="0.3">
      <c r="A21" s="1">
        <f t="shared" si="1"/>
        <v>20</v>
      </c>
      <c r="B21" s="1">
        <v>1990</v>
      </c>
      <c r="C21" s="1">
        <v>2010</v>
      </c>
      <c r="D21" s="1">
        <v>2009</v>
      </c>
      <c r="E21" s="1">
        <v>2006</v>
      </c>
      <c r="F21" s="1">
        <v>1986</v>
      </c>
      <c r="G21" s="1">
        <v>1995</v>
      </c>
      <c r="H21" s="1">
        <v>2005</v>
      </c>
      <c r="I21" s="1">
        <v>2009</v>
      </c>
      <c r="J21" s="1">
        <v>2005</v>
      </c>
      <c r="K21" s="1">
        <v>1998</v>
      </c>
      <c r="L21">
        <f t="shared" si="0"/>
        <v>2001.3</v>
      </c>
    </row>
    <row r="22" spans="1:16" x14ac:dyDescent="0.3">
      <c r="A22" s="1">
        <f t="shared" si="1"/>
        <v>21</v>
      </c>
      <c r="B22" s="1">
        <v>2000</v>
      </c>
      <c r="C22" s="1">
        <v>1989</v>
      </c>
      <c r="D22" s="1">
        <v>1995</v>
      </c>
      <c r="E22" s="1">
        <v>1996</v>
      </c>
      <c r="F22" s="1">
        <v>1997</v>
      </c>
      <c r="G22" s="1">
        <v>1998</v>
      </c>
      <c r="H22" s="1">
        <v>1990</v>
      </c>
      <c r="I22" s="1">
        <v>1980</v>
      </c>
      <c r="J22" s="1">
        <v>2010</v>
      </c>
      <c r="K22" s="1">
        <v>2003</v>
      </c>
      <c r="L22">
        <f t="shared" si="0"/>
        <v>1995.8</v>
      </c>
    </row>
    <row r="23" spans="1:16" x14ac:dyDescent="0.3">
      <c r="A23" s="1">
        <f>A22+1</f>
        <v>22</v>
      </c>
      <c r="B23" s="1">
        <v>1987</v>
      </c>
      <c r="C23" s="1">
        <v>1985</v>
      </c>
      <c r="D23" s="1">
        <v>1995</v>
      </c>
      <c r="E23" s="1">
        <v>2000</v>
      </c>
      <c r="F23" s="1">
        <v>2005</v>
      </c>
      <c r="G23" s="1">
        <v>2006</v>
      </c>
      <c r="H23" s="1">
        <v>1985</v>
      </c>
      <c r="I23" s="1">
        <v>1995</v>
      </c>
      <c r="J23" s="1">
        <v>1987</v>
      </c>
      <c r="K23" s="1">
        <v>2010</v>
      </c>
      <c r="L23">
        <f t="shared" si="0"/>
        <v>1995.5</v>
      </c>
    </row>
    <row r="24" spans="1:16" x14ac:dyDescent="0.3">
      <c r="A24" s="1">
        <f>A23+1</f>
        <v>23</v>
      </c>
      <c r="B24" s="1">
        <v>2009</v>
      </c>
      <c r="C24" s="1">
        <v>1985</v>
      </c>
      <c r="D24" s="1">
        <v>1998</v>
      </c>
      <c r="E24" s="1">
        <v>1980</v>
      </c>
      <c r="F24" s="1">
        <v>2010</v>
      </c>
      <c r="G24" s="1">
        <v>1996</v>
      </c>
      <c r="H24" s="1">
        <v>2001</v>
      </c>
      <c r="I24" s="1">
        <v>2000</v>
      </c>
      <c r="J24" s="1">
        <v>2000</v>
      </c>
      <c r="K24" s="1">
        <v>2007</v>
      </c>
      <c r="L24">
        <f t="shared" si="0"/>
        <v>1998.6</v>
      </c>
    </row>
    <row r="25" spans="1:16" x14ac:dyDescent="0.3">
      <c r="A25" s="1">
        <f t="shared" ref="A25:A31" si="2">A24+1</f>
        <v>24</v>
      </c>
      <c r="B25" s="1">
        <v>1994</v>
      </c>
      <c r="C25" s="1">
        <v>2001</v>
      </c>
      <c r="D25" s="1">
        <v>2006</v>
      </c>
      <c r="E25" s="1">
        <v>1985</v>
      </c>
      <c r="F25" s="1">
        <v>1987</v>
      </c>
      <c r="G25" s="1">
        <v>2000</v>
      </c>
      <c r="H25" s="1">
        <v>1986</v>
      </c>
      <c r="I25" s="1">
        <v>2005</v>
      </c>
      <c r="J25" s="1">
        <v>2004</v>
      </c>
      <c r="K25" s="1">
        <v>2009</v>
      </c>
      <c r="L25">
        <f t="shared" si="0"/>
        <v>1997.7</v>
      </c>
      <c r="P25" t="s">
        <v>11</v>
      </c>
    </row>
    <row r="26" spans="1:16" x14ac:dyDescent="0.3">
      <c r="A26" s="1">
        <f t="shared" si="2"/>
        <v>25</v>
      </c>
      <c r="B26" s="1">
        <v>1998</v>
      </c>
      <c r="C26" s="1">
        <v>1986</v>
      </c>
      <c r="D26" s="1">
        <v>1993</v>
      </c>
      <c r="E26" s="1">
        <v>2001</v>
      </c>
      <c r="F26" s="1">
        <v>2010</v>
      </c>
      <c r="G26" s="1">
        <v>2009</v>
      </c>
      <c r="H26" s="1">
        <v>1997</v>
      </c>
      <c r="I26" s="1">
        <v>2004</v>
      </c>
      <c r="J26" s="1">
        <v>1996</v>
      </c>
      <c r="K26" s="1">
        <v>1986</v>
      </c>
      <c r="L26">
        <f t="shared" si="0"/>
        <v>1998</v>
      </c>
    </row>
    <row r="27" spans="1:16" x14ac:dyDescent="0.3">
      <c r="A27" s="1">
        <f t="shared" si="2"/>
        <v>26</v>
      </c>
      <c r="B27" s="1">
        <v>2003</v>
      </c>
      <c r="C27" s="1">
        <v>1997</v>
      </c>
      <c r="D27" s="1">
        <v>1987</v>
      </c>
      <c r="E27" s="1">
        <v>1990</v>
      </c>
      <c r="F27" s="1">
        <v>2009</v>
      </c>
      <c r="G27" s="1">
        <v>1995</v>
      </c>
      <c r="H27" s="1">
        <v>2005</v>
      </c>
      <c r="I27" s="1">
        <v>2009</v>
      </c>
      <c r="J27" s="1">
        <v>2008</v>
      </c>
      <c r="K27" s="1">
        <v>2000</v>
      </c>
      <c r="L27">
        <f t="shared" si="0"/>
        <v>2000.3</v>
      </c>
    </row>
    <row r="28" spans="1:16" x14ac:dyDescent="0.3">
      <c r="A28" s="1">
        <f t="shared" si="2"/>
        <v>27</v>
      </c>
      <c r="B28" s="1">
        <v>2010</v>
      </c>
      <c r="C28" s="1">
        <v>2005</v>
      </c>
      <c r="D28" s="1">
        <v>1983</v>
      </c>
      <c r="E28" s="1">
        <v>1998</v>
      </c>
      <c r="F28" s="1">
        <v>1995</v>
      </c>
      <c r="G28" s="1">
        <v>1994</v>
      </c>
      <c r="H28" s="1">
        <v>2010</v>
      </c>
      <c r="I28" s="1">
        <v>1995</v>
      </c>
      <c r="J28" s="1">
        <v>1984</v>
      </c>
      <c r="K28" s="1">
        <v>2010</v>
      </c>
      <c r="L28">
        <f t="shared" si="0"/>
        <v>1998.4</v>
      </c>
    </row>
    <row r="29" spans="1:16" x14ac:dyDescent="0.3">
      <c r="A29" s="1">
        <f t="shared" si="2"/>
        <v>28</v>
      </c>
      <c r="B29" s="1">
        <v>2007</v>
      </c>
      <c r="C29" s="1">
        <v>2010</v>
      </c>
      <c r="D29" s="1">
        <v>2005</v>
      </c>
      <c r="E29" s="1">
        <v>2007</v>
      </c>
      <c r="F29" s="1">
        <v>1995</v>
      </c>
      <c r="G29" s="1">
        <v>2010</v>
      </c>
      <c r="H29" s="1">
        <v>1987</v>
      </c>
      <c r="I29" s="1">
        <v>1995</v>
      </c>
      <c r="J29" s="1">
        <v>1995</v>
      </c>
      <c r="K29" s="1">
        <v>1996</v>
      </c>
      <c r="L29">
        <f t="shared" si="0"/>
        <v>2000.7</v>
      </c>
    </row>
    <row r="30" spans="1:16" x14ac:dyDescent="0.3">
      <c r="A30" s="1">
        <f t="shared" si="2"/>
        <v>29</v>
      </c>
      <c r="B30" s="1">
        <v>2009</v>
      </c>
      <c r="C30" s="1">
        <v>1987</v>
      </c>
      <c r="D30" s="1">
        <v>1994</v>
      </c>
      <c r="E30" s="1">
        <v>2006</v>
      </c>
      <c r="F30" s="1">
        <v>1998</v>
      </c>
      <c r="G30" s="1">
        <v>2009</v>
      </c>
      <c r="H30" s="1">
        <v>2001</v>
      </c>
      <c r="I30" s="1">
        <v>1998</v>
      </c>
      <c r="J30" s="1">
        <v>2009</v>
      </c>
      <c r="K30" s="1">
        <v>1985</v>
      </c>
      <c r="L30">
        <f t="shared" si="0"/>
        <v>1999.6</v>
      </c>
    </row>
    <row r="31" spans="1:16" x14ac:dyDescent="0.3">
      <c r="A31" s="1">
        <f t="shared" si="2"/>
        <v>30</v>
      </c>
      <c r="B31" s="1">
        <v>1986</v>
      </c>
      <c r="C31" s="1">
        <v>2000</v>
      </c>
      <c r="D31" s="1">
        <v>1987</v>
      </c>
      <c r="E31" s="1">
        <v>1989</v>
      </c>
      <c r="F31" s="1">
        <v>2006</v>
      </c>
      <c r="G31" s="1">
        <v>1999</v>
      </c>
      <c r="H31" s="1">
        <v>2010</v>
      </c>
      <c r="I31" s="1">
        <v>2006</v>
      </c>
      <c r="J31" s="1">
        <v>1990</v>
      </c>
      <c r="K31" s="1">
        <v>2010</v>
      </c>
      <c r="L31">
        <f t="shared" si="0"/>
        <v>1998.3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BE8CD5-8547-4DC2-8E07-2D7AB1C3B9F6}">
  <dimension ref="A1:F32"/>
  <sheetViews>
    <sheetView workbookViewId="0">
      <selection activeCell="G34" sqref="G34"/>
    </sheetView>
  </sheetViews>
  <sheetFormatPr defaultRowHeight="14.4" x14ac:dyDescent="0.3"/>
  <cols>
    <col min="3" max="3" width="17.33203125" customWidth="1"/>
    <col min="4" max="4" width="14.88671875" customWidth="1"/>
  </cols>
  <sheetData>
    <row r="1" spans="1:4" x14ac:dyDescent="0.3">
      <c r="A1" t="s">
        <v>13</v>
      </c>
    </row>
    <row r="2" spans="1:4" x14ac:dyDescent="0.3">
      <c r="A2">
        <f>'Part a'!L2</f>
        <v>1999.4</v>
      </c>
      <c r="C2" t="s">
        <v>14</v>
      </c>
    </row>
    <row r="3" spans="1:4" x14ac:dyDescent="0.3">
      <c r="A3">
        <f>'Part a'!L3</f>
        <v>1997.8</v>
      </c>
      <c r="C3" t="s">
        <v>15</v>
      </c>
      <c r="D3">
        <f>MIN(A2:A30)</f>
        <v>1995.2</v>
      </c>
    </row>
    <row r="4" spans="1:4" x14ac:dyDescent="0.3">
      <c r="A4">
        <f>'Part a'!L4</f>
        <v>1997.2</v>
      </c>
      <c r="C4" t="s">
        <v>16</v>
      </c>
      <c r="D4">
        <f>QUARTILE(A2:A30,1)</f>
        <v>1997.7</v>
      </c>
    </row>
    <row r="5" spans="1:4" x14ac:dyDescent="0.3">
      <c r="A5">
        <f>'Part a'!L6</f>
        <v>2000.7</v>
      </c>
      <c r="C5" t="s">
        <v>17</v>
      </c>
      <c r="D5">
        <f>MEDIAN(A2:A30)</f>
        <v>1998.5</v>
      </c>
    </row>
    <row r="6" spans="1:4" x14ac:dyDescent="0.3">
      <c r="A6">
        <f>'Part a'!L7</f>
        <v>1998.5</v>
      </c>
      <c r="C6" t="s">
        <v>18</v>
      </c>
      <c r="D6">
        <f>QUARTILE(A2:A30,3)</f>
        <v>2000.1</v>
      </c>
    </row>
    <row r="7" spans="1:4" x14ac:dyDescent="0.3">
      <c r="A7">
        <f>'Part a'!L8</f>
        <v>2003.6</v>
      </c>
      <c r="C7" t="s">
        <v>19</v>
      </c>
      <c r="D7">
        <f>MAX(A2:A30)</f>
        <v>2003.6</v>
      </c>
    </row>
    <row r="8" spans="1:4" x14ac:dyDescent="0.3">
      <c r="A8">
        <f>'Part a'!L9</f>
        <v>2002.8</v>
      </c>
    </row>
    <row r="9" spans="1:4" x14ac:dyDescent="0.3">
      <c r="A9">
        <f>'Part a'!L10</f>
        <v>1997.5</v>
      </c>
      <c r="C9" t="s">
        <v>20</v>
      </c>
      <c r="D9">
        <f>D6-D4</f>
        <v>2.3999999999998636</v>
      </c>
    </row>
    <row r="10" spans="1:4" x14ac:dyDescent="0.3">
      <c r="A10">
        <f>'Part a'!L11</f>
        <v>1998.9</v>
      </c>
    </row>
    <row r="11" spans="1:4" x14ac:dyDescent="0.3">
      <c r="A11">
        <f>'Part a'!L12</f>
        <v>1999.1</v>
      </c>
      <c r="C11" t="s">
        <v>21</v>
      </c>
      <c r="D11">
        <f>D4-(1.5*D9)</f>
        <v>1994.1000000000004</v>
      </c>
    </row>
    <row r="12" spans="1:4" x14ac:dyDescent="0.3">
      <c r="A12">
        <f>'Part a'!L13</f>
        <v>1996.9</v>
      </c>
      <c r="C12" t="s">
        <v>22</v>
      </c>
      <c r="D12">
        <f>D6+(1.5*D9)</f>
        <v>2003.6999999999998</v>
      </c>
    </row>
    <row r="13" spans="1:4" x14ac:dyDescent="0.3">
      <c r="A13">
        <f>'Part a'!L14</f>
        <v>2002.2</v>
      </c>
    </row>
    <row r="14" spans="1:4" x14ac:dyDescent="0.3">
      <c r="A14">
        <f>'Part a'!L15</f>
        <v>1997.4</v>
      </c>
    </row>
    <row r="15" spans="1:4" x14ac:dyDescent="0.3">
      <c r="A15">
        <f>'Part a'!L16</f>
        <v>1997.7</v>
      </c>
    </row>
    <row r="16" spans="1:4" x14ac:dyDescent="0.3">
      <c r="A16">
        <f>'Part a'!L17</f>
        <v>1995.2</v>
      </c>
    </row>
    <row r="17" spans="1:6" x14ac:dyDescent="0.3">
      <c r="A17">
        <f>'Part a'!L18</f>
        <v>2000.1</v>
      </c>
    </row>
    <row r="18" spans="1:6" x14ac:dyDescent="0.3">
      <c r="A18">
        <f>'Part a'!L19</f>
        <v>1999.9</v>
      </c>
    </row>
    <row r="19" spans="1:6" x14ac:dyDescent="0.3">
      <c r="A19">
        <f>'Part a'!L20</f>
        <v>1998</v>
      </c>
    </row>
    <row r="20" spans="1:6" x14ac:dyDescent="0.3">
      <c r="A20">
        <f>'Part a'!L21</f>
        <v>2001.3</v>
      </c>
    </row>
    <row r="21" spans="1:6" x14ac:dyDescent="0.3">
      <c r="A21">
        <f>'Part a'!L22</f>
        <v>1995.8</v>
      </c>
      <c r="F21" t="s">
        <v>11</v>
      </c>
    </row>
    <row r="22" spans="1:6" x14ac:dyDescent="0.3">
      <c r="A22">
        <f>'Part a'!L23</f>
        <v>1995.5</v>
      </c>
    </row>
    <row r="23" spans="1:6" x14ac:dyDescent="0.3">
      <c r="A23">
        <f>'Part a'!L24</f>
        <v>1998.6</v>
      </c>
    </row>
    <row r="24" spans="1:6" x14ac:dyDescent="0.3">
      <c r="A24">
        <f>'Part a'!L25</f>
        <v>1997.7</v>
      </c>
    </row>
    <row r="25" spans="1:6" x14ac:dyDescent="0.3">
      <c r="A25">
        <f>'Part a'!L26</f>
        <v>1998</v>
      </c>
    </row>
    <row r="26" spans="1:6" x14ac:dyDescent="0.3">
      <c r="A26">
        <f>'Part a'!L27</f>
        <v>2000.3</v>
      </c>
    </row>
    <row r="27" spans="1:6" x14ac:dyDescent="0.3">
      <c r="A27">
        <f>'Part a'!L28</f>
        <v>1998.4</v>
      </c>
    </row>
    <row r="28" spans="1:6" x14ac:dyDescent="0.3">
      <c r="A28">
        <f>'Part a'!L29</f>
        <v>2000.7</v>
      </c>
    </row>
    <row r="29" spans="1:6" x14ac:dyDescent="0.3">
      <c r="A29">
        <f>'Part a'!L30</f>
        <v>1999.6</v>
      </c>
    </row>
    <row r="30" spans="1:6" x14ac:dyDescent="0.3">
      <c r="A30">
        <f>'Part a'!L31</f>
        <v>1998.3</v>
      </c>
    </row>
    <row r="32" spans="1:6" x14ac:dyDescent="0.3">
      <c r="C32" t="s">
        <v>23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6A9B67-2391-4CFA-8060-757EF51357E3}">
  <dimension ref="A1:F32"/>
  <sheetViews>
    <sheetView workbookViewId="0">
      <selection activeCell="G26" sqref="G26"/>
    </sheetView>
  </sheetViews>
  <sheetFormatPr defaultRowHeight="14.4" x14ac:dyDescent="0.3"/>
  <cols>
    <col min="3" max="3" width="15.5546875" customWidth="1"/>
    <col min="4" max="4" width="16.44140625" customWidth="1"/>
  </cols>
  <sheetData>
    <row r="1" spans="1:5" x14ac:dyDescent="0.3">
      <c r="A1" t="s">
        <v>24</v>
      </c>
    </row>
    <row r="2" spans="1:5" x14ac:dyDescent="0.3">
      <c r="A2">
        <f>'Part B'!A16</f>
        <v>1995.2</v>
      </c>
      <c r="C2" t="s">
        <v>27</v>
      </c>
      <c r="D2" t="s">
        <v>26</v>
      </c>
      <c r="E2" t="s">
        <v>33</v>
      </c>
    </row>
    <row r="3" spans="1:5" x14ac:dyDescent="0.3">
      <c r="A3">
        <f>'Part B'!A22</f>
        <v>1995.5</v>
      </c>
      <c r="C3" t="s">
        <v>25</v>
      </c>
      <c r="D3" t="s">
        <v>28</v>
      </c>
      <c r="E3">
        <v>1</v>
      </c>
    </row>
    <row r="4" spans="1:5" x14ac:dyDescent="0.3">
      <c r="A4">
        <f>'Part B'!A21</f>
        <v>1995.8</v>
      </c>
      <c r="C4" t="s">
        <v>31</v>
      </c>
      <c r="D4" t="s">
        <v>29</v>
      </c>
      <c r="E4">
        <v>22</v>
      </c>
    </row>
    <row r="5" spans="1:5" x14ac:dyDescent="0.3">
      <c r="A5">
        <f>'Part B'!A12</f>
        <v>1996.9</v>
      </c>
      <c r="C5" t="s">
        <v>32</v>
      </c>
      <c r="D5" t="s">
        <v>30</v>
      </c>
      <c r="E5">
        <v>6</v>
      </c>
    </row>
    <row r="6" spans="1:5" x14ac:dyDescent="0.3">
      <c r="A6">
        <f>'Part B'!A4</f>
        <v>1997.2</v>
      </c>
    </row>
    <row r="7" spans="1:5" x14ac:dyDescent="0.3">
      <c r="A7">
        <f>'Part B'!A14</f>
        <v>1997.4</v>
      </c>
    </row>
    <row r="8" spans="1:5" x14ac:dyDescent="0.3">
      <c r="A8">
        <f>'Part B'!A9</f>
        <v>1997.5</v>
      </c>
    </row>
    <row r="9" spans="1:5" x14ac:dyDescent="0.3">
      <c r="A9">
        <f>'Part B'!A15</f>
        <v>1997.7</v>
      </c>
    </row>
    <row r="10" spans="1:5" x14ac:dyDescent="0.3">
      <c r="A10">
        <f>'Part B'!A24</f>
        <v>1997.7</v>
      </c>
    </row>
    <row r="11" spans="1:5" x14ac:dyDescent="0.3">
      <c r="A11">
        <f>'Part B'!A3</f>
        <v>1997.8</v>
      </c>
    </row>
    <row r="12" spans="1:5" x14ac:dyDescent="0.3">
      <c r="A12">
        <f>'Part B'!A19</f>
        <v>1998</v>
      </c>
    </row>
    <row r="13" spans="1:5" x14ac:dyDescent="0.3">
      <c r="A13">
        <f>'Part B'!A25</f>
        <v>1998</v>
      </c>
    </row>
    <row r="14" spans="1:5" x14ac:dyDescent="0.3">
      <c r="A14">
        <f>'Part B'!A30</f>
        <v>1998.3</v>
      </c>
    </row>
    <row r="15" spans="1:5" x14ac:dyDescent="0.3">
      <c r="A15">
        <f>'Part B'!A27</f>
        <v>1998.4</v>
      </c>
    </row>
    <row r="16" spans="1:5" x14ac:dyDescent="0.3">
      <c r="A16">
        <f>'Part B'!A6</f>
        <v>1998.5</v>
      </c>
    </row>
    <row r="17" spans="1:6" x14ac:dyDescent="0.3">
      <c r="A17">
        <f>'Part B'!A23</f>
        <v>1998.6</v>
      </c>
    </row>
    <row r="18" spans="1:6" x14ac:dyDescent="0.3">
      <c r="A18">
        <f>'Part B'!A10</f>
        <v>1998.9</v>
      </c>
    </row>
    <row r="19" spans="1:6" x14ac:dyDescent="0.3">
      <c r="A19">
        <f>'Part B'!A11</f>
        <v>1999.1</v>
      </c>
    </row>
    <row r="20" spans="1:6" x14ac:dyDescent="0.3">
      <c r="A20">
        <f>'Part B'!A2</f>
        <v>1999.4</v>
      </c>
    </row>
    <row r="21" spans="1:6" x14ac:dyDescent="0.3">
      <c r="A21">
        <f>'Part B'!A29</f>
        <v>1999.6</v>
      </c>
    </row>
    <row r="22" spans="1:6" x14ac:dyDescent="0.3">
      <c r="A22">
        <f>'Part B'!A18</f>
        <v>1999.9</v>
      </c>
    </row>
    <row r="23" spans="1:6" x14ac:dyDescent="0.3">
      <c r="A23">
        <f>'Part B'!A17</f>
        <v>2000.1</v>
      </c>
      <c r="D23" t="s">
        <v>34</v>
      </c>
    </row>
    <row r="24" spans="1:6" x14ac:dyDescent="0.3">
      <c r="A24">
        <f>'Part B'!A26</f>
        <v>2000.3</v>
      </c>
    </row>
    <row r="25" spans="1:6" x14ac:dyDescent="0.3">
      <c r="A25">
        <f>'Part B'!A5</f>
        <v>2000.7</v>
      </c>
    </row>
    <row r="26" spans="1:6" x14ac:dyDescent="0.3">
      <c r="A26">
        <f>'Part B'!A28</f>
        <v>2000.7</v>
      </c>
    </row>
    <row r="27" spans="1:6" x14ac:dyDescent="0.3">
      <c r="A27">
        <f>'Part B'!A20</f>
        <v>2001.3</v>
      </c>
    </row>
    <row r="28" spans="1:6" x14ac:dyDescent="0.3">
      <c r="A28">
        <f>'Part B'!A13</f>
        <v>2002.2</v>
      </c>
    </row>
    <row r="29" spans="1:6" x14ac:dyDescent="0.3">
      <c r="A29">
        <f>'Part B'!A8</f>
        <v>2002.8</v>
      </c>
    </row>
    <row r="30" spans="1:6" x14ac:dyDescent="0.3">
      <c r="A30">
        <f>'Part B'!A7</f>
        <v>2003.6</v>
      </c>
    </row>
    <row r="32" spans="1:6" x14ac:dyDescent="0.3">
      <c r="F32" t="s">
        <v>11</v>
      </c>
    </row>
  </sheetData>
  <sortState xmlns:xlrd2="http://schemas.microsoft.com/office/spreadsheetml/2017/richdata2" ref="A2:A30">
    <sortCondition ref="A2:A30"/>
  </sortState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25B62D-7896-49A1-B051-9A6F01D5C425}">
  <dimension ref="A1:E30"/>
  <sheetViews>
    <sheetView workbookViewId="0">
      <selection activeCell="F25" sqref="F25"/>
    </sheetView>
  </sheetViews>
  <sheetFormatPr defaultRowHeight="14.4" x14ac:dyDescent="0.3"/>
  <cols>
    <col min="3" max="3" width="13.77734375" customWidth="1"/>
  </cols>
  <sheetData>
    <row r="1" spans="1:4" x14ac:dyDescent="0.3">
      <c r="A1" t="s">
        <v>35</v>
      </c>
    </row>
    <row r="2" spans="1:4" x14ac:dyDescent="0.3">
      <c r="A2">
        <f>'Part c'!A2</f>
        <v>1995.2</v>
      </c>
    </row>
    <row r="3" spans="1:4" x14ac:dyDescent="0.3">
      <c r="A3">
        <f>'Part c'!A3</f>
        <v>1995.5</v>
      </c>
    </row>
    <row r="4" spans="1:4" x14ac:dyDescent="0.3">
      <c r="A4">
        <f>'Part c'!A4</f>
        <v>1995.8</v>
      </c>
    </row>
    <row r="5" spans="1:4" x14ac:dyDescent="0.3">
      <c r="A5">
        <f>'Part c'!A5</f>
        <v>1996.9</v>
      </c>
    </row>
    <row r="6" spans="1:4" x14ac:dyDescent="0.3">
      <c r="A6">
        <f>'Part c'!A6</f>
        <v>1997.2</v>
      </c>
    </row>
    <row r="7" spans="1:4" x14ac:dyDescent="0.3">
      <c r="A7">
        <f>'Part c'!A7</f>
        <v>1997.4</v>
      </c>
      <c r="C7" t="s">
        <v>36</v>
      </c>
      <c r="D7">
        <f>AVERAGE(A2:A30)</f>
        <v>1998.8655172413792</v>
      </c>
    </row>
    <row r="8" spans="1:4" x14ac:dyDescent="0.3">
      <c r="A8">
        <f>'Part c'!A8</f>
        <v>1997.5</v>
      </c>
      <c r="C8" t="s">
        <v>37</v>
      </c>
      <c r="D8">
        <f>_xlfn.STDEV.S(A2:A30)</f>
        <v>2.0537902003836828</v>
      </c>
    </row>
    <row r="9" spans="1:4" x14ac:dyDescent="0.3">
      <c r="A9">
        <f>'Part c'!A9</f>
        <v>1997.7</v>
      </c>
    </row>
    <row r="10" spans="1:4" x14ac:dyDescent="0.3">
      <c r="A10">
        <f>'Part c'!A10</f>
        <v>1997.7</v>
      </c>
      <c r="C10" t="s">
        <v>38</v>
      </c>
      <c r="D10">
        <f>((3*(D7-'Part B'!D5))/D8)</f>
        <v>0.53391613414682948</v>
      </c>
    </row>
    <row r="11" spans="1:4" x14ac:dyDescent="0.3">
      <c r="A11">
        <f>'Part c'!A11</f>
        <v>1997.8</v>
      </c>
    </row>
    <row r="12" spans="1:4" x14ac:dyDescent="0.3">
      <c r="A12">
        <f>'Part c'!A12</f>
        <v>1998</v>
      </c>
    </row>
    <row r="13" spans="1:4" x14ac:dyDescent="0.3">
      <c r="A13">
        <f>'Part c'!A13</f>
        <v>1998</v>
      </c>
      <c r="C13" s="4" t="s">
        <v>39</v>
      </c>
      <c r="D13" s="4"/>
    </row>
    <row r="14" spans="1:4" x14ac:dyDescent="0.3">
      <c r="A14">
        <f>'Part c'!A14</f>
        <v>1998.3</v>
      </c>
      <c r="C14" t="s">
        <v>40</v>
      </c>
    </row>
    <row r="15" spans="1:4" x14ac:dyDescent="0.3">
      <c r="A15">
        <f>'Part c'!A15</f>
        <v>1998.4</v>
      </c>
      <c r="C15" t="s">
        <v>41</v>
      </c>
      <c r="D15">
        <v>2005</v>
      </c>
    </row>
    <row r="16" spans="1:4" x14ac:dyDescent="0.3">
      <c r="A16">
        <f>'Part c'!A16</f>
        <v>1998.5</v>
      </c>
      <c r="C16" t="s">
        <v>42</v>
      </c>
      <c r="D16">
        <f>D7</f>
        <v>1998.8655172413792</v>
      </c>
    </row>
    <row r="17" spans="1:5" x14ac:dyDescent="0.3">
      <c r="A17">
        <f>'Part c'!A17</f>
        <v>1998.6</v>
      </c>
      <c r="C17" t="s">
        <v>37</v>
      </c>
      <c r="D17">
        <f>D8</f>
        <v>2.0537902003836828</v>
      </c>
    </row>
    <row r="18" spans="1:5" x14ac:dyDescent="0.3">
      <c r="A18">
        <f>'Part c'!A18</f>
        <v>1998.9</v>
      </c>
      <c r="C18" t="s">
        <v>43</v>
      </c>
      <c r="D18">
        <v>30</v>
      </c>
    </row>
    <row r="19" spans="1:5" x14ac:dyDescent="0.3">
      <c r="A19">
        <f>'Part c'!A19</f>
        <v>1999.1</v>
      </c>
    </row>
    <row r="20" spans="1:5" x14ac:dyDescent="0.3">
      <c r="A20">
        <f>'Part c'!A20</f>
        <v>1999.4</v>
      </c>
      <c r="C20" t="s">
        <v>44</v>
      </c>
      <c r="D20">
        <f>((D16-D15)/D17/SQRT(D18))</f>
        <v>-0.54533232993572012</v>
      </c>
      <c r="E20">
        <v>0.70720000000000005</v>
      </c>
    </row>
    <row r="21" spans="1:5" x14ac:dyDescent="0.3">
      <c r="A21">
        <f>'Part c'!A21</f>
        <v>1999.6</v>
      </c>
    </row>
    <row r="22" spans="1:5" x14ac:dyDescent="0.3">
      <c r="A22">
        <f>'Part c'!A22</f>
        <v>1999.9</v>
      </c>
    </row>
    <row r="23" spans="1:5" x14ac:dyDescent="0.3">
      <c r="A23">
        <f>'Part c'!A23</f>
        <v>2000.1</v>
      </c>
      <c r="C23" t="s">
        <v>45</v>
      </c>
    </row>
    <row r="24" spans="1:5" x14ac:dyDescent="0.3">
      <c r="A24">
        <f>'Part c'!A24</f>
        <v>2000.3</v>
      </c>
      <c r="C24" t="s">
        <v>46</v>
      </c>
      <c r="D24">
        <f>D16-(2*D17)</f>
        <v>1994.7579368406118</v>
      </c>
    </row>
    <row r="25" spans="1:5" x14ac:dyDescent="0.3">
      <c r="A25">
        <f>'Part c'!A25</f>
        <v>2000.7</v>
      </c>
      <c r="C25" t="s">
        <v>47</v>
      </c>
      <c r="D25">
        <f>D16+(2*D17)</f>
        <v>2002.9730976421465</v>
      </c>
    </row>
    <row r="26" spans="1:5" x14ac:dyDescent="0.3">
      <c r="A26">
        <f>'Part c'!A26</f>
        <v>2000.7</v>
      </c>
    </row>
    <row r="27" spans="1:5" x14ac:dyDescent="0.3">
      <c r="A27">
        <f>'Part c'!A27</f>
        <v>2001.3</v>
      </c>
    </row>
    <row r="28" spans="1:5" x14ac:dyDescent="0.3">
      <c r="A28">
        <f>'Part c'!A28</f>
        <v>2002.2</v>
      </c>
      <c r="E28" t="s">
        <v>11</v>
      </c>
    </row>
    <row r="29" spans="1:5" x14ac:dyDescent="0.3">
      <c r="A29">
        <f>'Part c'!A29</f>
        <v>2002.8</v>
      </c>
    </row>
    <row r="30" spans="1:5" x14ac:dyDescent="0.3">
      <c r="A30">
        <f>'Part c'!A30</f>
        <v>2003.6</v>
      </c>
    </row>
  </sheetData>
  <mergeCells count="1">
    <mergeCell ref="C13:D13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506CE6-ADEB-40B6-8AE8-EBD99975D3AC}">
  <dimension ref="A1:K33"/>
  <sheetViews>
    <sheetView tabSelected="1" workbookViewId="0">
      <selection activeCell="H16" sqref="H16"/>
    </sheetView>
  </sheetViews>
  <sheetFormatPr defaultRowHeight="14.4" x14ac:dyDescent="0.3"/>
  <cols>
    <col min="2" max="2" width="11.77734375" customWidth="1"/>
    <col min="5" max="5" width="13.5546875" customWidth="1"/>
    <col min="7" max="7" width="12.33203125" customWidth="1"/>
    <col min="8" max="8" width="12.88671875" customWidth="1"/>
  </cols>
  <sheetData>
    <row r="1" spans="1:11" x14ac:dyDescent="0.3">
      <c r="A1" t="s">
        <v>48</v>
      </c>
      <c r="B1" t="s">
        <v>49</v>
      </c>
      <c r="C1" t="s">
        <v>50</v>
      </c>
      <c r="E1" t="s">
        <v>57</v>
      </c>
    </row>
    <row r="2" spans="1:11" x14ac:dyDescent="0.3">
      <c r="A2">
        <v>2021</v>
      </c>
      <c r="B2">
        <f>'Part D &amp; E'!A2</f>
        <v>1995.2</v>
      </c>
      <c r="C2">
        <f>A2-B2</f>
        <v>25.799999999999955</v>
      </c>
      <c r="E2" t="s">
        <v>56</v>
      </c>
      <c r="F2">
        <v>30</v>
      </c>
    </row>
    <row r="3" spans="1:11" x14ac:dyDescent="0.3">
      <c r="A3">
        <v>2021</v>
      </c>
      <c r="B3">
        <f>'Part D &amp; E'!A3</f>
        <v>1995.5</v>
      </c>
      <c r="C3">
        <f t="shared" ref="C3:C30" si="0">A3-B3</f>
        <v>25.5</v>
      </c>
      <c r="E3" t="s">
        <v>51</v>
      </c>
      <c r="F3">
        <v>15</v>
      </c>
    </row>
    <row r="4" spans="1:11" x14ac:dyDescent="0.3">
      <c r="A4">
        <v>2021</v>
      </c>
      <c r="B4">
        <f>'Part D &amp; E'!A4</f>
        <v>1995.8</v>
      </c>
      <c r="C4">
        <f t="shared" si="0"/>
        <v>25.200000000000045</v>
      </c>
      <c r="E4" t="s">
        <v>52</v>
      </c>
      <c r="F4">
        <f>AVERAGE(C2:C30)</f>
        <v>22.134482758620685</v>
      </c>
    </row>
    <row r="5" spans="1:11" x14ac:dyDescent="0.3">
      <c r="A5">
        <v>2021</v>
      </c>
      <c r="B5">
        <f>'Part D &amp; E'!A5</f>
        <v>1996.9</v>
      </c>
      <c r="C5">
        <f t="shared" si="0"/>
        <v>24.099999999999909</v>
      </c>
      <c r="E5" t="s">
        <v>53</v>
      </c>
      <c r="F5">
        <f>_xlfn.STDEV.S(C2:C30)</f>
        <v>2.0537902003836828</v>
      </c>
    </row>
    <row r="6" spans="1:11" x14ac:dyDescent="0.3">
      <c r="A6">
        <v>2021</v>
      </c>
      <c r="B6">
        <f>'Part D &amp; E'!A6</f>
        <v>1997.2</v>
      </c>
      <c r="C6">
        <f t="shared" si="0"/>
        <v>23.799999999999955</v>
      </c>
    </row>
    <row r="7" spans="1:11" x14ac:dyDescent="0.3">
      <c r="A7">
        <v>2021</v>
      </c>
      <c r="B7">
        <f>'Part D &amp; E'!A7</f>
        <v>1997.4</v>
      </c>
      <c r="C7">
        <f t="shared" si="0"/>
        <v>23.599999999999909</v>
      </c>
      <c r="E7" t="s">
        <v>54</v>
      </c>
      <c r="F7">
        <f>((F3-F4)/F5/SQRT(F2))</f>
        <v>-0.63422855010510271</v>
      </c>
      <c r="G7" t="s">
        <v>55</v>
      </c>
      <c r="H7" s="5">
        <v>0.73450000000000004</v>
      </c>
    </row>
    <row r="8" spans="1:11" x14ac:dyDescent="0.3">
      <c r="A8">
        <v>2021</v>
      </c>
      <c r="B8">
        <f>'Part D &amp; E'!A8</f>
        <v>1997.5</v>
      </c>
      <c r="C8">
        <f t="shared" si="0"/>
        <v>23.5</v>
      </c>
    </row>
    <row r="9" spans="1:11" x14ac:dyDescent="0.3">
      <c r="A9">
        <v>2021</v>
      </c>
      <c r="B9">
        <f>'Part D &amp; E'!A9</f>
        <v>1997.7</v>
      </c>
      <c r="C9">
        <f t="shared" si="0"/>
        <v>23.299999999999955</v>
      </c>
      <c r="E9" t="s">
        <v>58</v>
      </c>
      <c r="F9" s="3" t="s">
        <v>59</v>
      </c>
      <c r="G9" s="3"/>
      <c r="H9" s="3"/>
      <c r="I9" s="3"/>
      <c r="J9" s="3"/>
      <c r="K9" s="3"/>
    </row>
    <row r="10" spans="1:11" x14ac:dyDescent="0.3">
      <c r="A10">
        <v>2021</v>
      </c>
      <c r="B10">
        <f>'Part D &amp; E'!A10</f>
        <v>1997.7</v>
      </c>
      <c r="C10">
        <f t="shared" si="0"/>
        <v>23.299999999999955</v>
      </c>
      <c r="E10" t="s">
        <v>60</v>
      </c>
      <c r="F10" s="6" t="s">
        <v>61</v>
      </c>
      <c r="G10" s="6"/>
      <c r="H10" s="6"/>
      <c r="I10" s="6"/>
      <c r="J10" s="6"/>
    </row>
    <row r="11" spans="1:11" x14ac:dyDescent="0.3">
      <c r="A11">
        <v>2021</v>
      </c>
      <c r="B11">
        <f>'Part D &amp; E'!A11</f>
        <v>1997.8</v>
      </c>
      <c r="C11">
        <f t="shared" si="0"/>
        <v>23.200000000000045</v>
      </c>
    </row>
    <row r="12" spans="1:11" x14ac:dyDescent="0.3">
      <c r="A12">
        <v>2021</v>
      </c>
      <c r="B12">
        <f>'Part D &amp; E'!A12</f>
        <v>1998</v>
      </c>
      <c r="C12">
        <f t="shared" si="0"/>
        <v>23</v>
      </c>
    </row>
    <row r="13" spans="1:11" x14ac:dyDescent="0.3">
      <c r="A13">
        <v>2021</v>
      </c>
      <c r="B13">
        <f>'Part D &amp; E'!A13</f>
        <v>1998</v>
      </c>
      <c r="C13">
        <f t="shared" si="0"/>
        <v>23</v>
      </c>
    </row>
    <row r="14" spans="1:11" x14ac:dyDescent="0.3">
      <c r="A14">
        <v>2021</v>
      </c>
      <c r="B14">
        <f>'Part D &amp; E'!A14</f>
        <v>1998.3</v>
      </c>
      <c r="C14">
        <f t="shared" si="0"/>
        <v>22.700000000000045</v>
      </c>
    </row>
    <row r="15" spans="1:11" x14ac:dyDescent="0.3">
      <c r="A15">
        <v>2021</v>
      </c>
      <c r="B15">
        <f>'Part D &amp; E'!A15</f>
        <v>1998.4</v>
      </c>
      <c r="C15">
        <f t="shared" si="0"/>
        <v>22.599999999999909</v>
      </c>
    </row>
    <row r="16" spans="1:11" x14ac:dyDescent="0.3">
      <c r="A16">
        <v>2021</v>
      </c>
      <c r="B16">
        <f>'Part D &amp; E'!A16</f>
        <v>1998.5</v>
      </c>
      <c r="C16">
        <f t="shared" si="0"/>
        <v>22.5</v>
      </c>
    </row>
    <row r="17" spans="1:5" x14ac:dyDescent="0.3">
      <c r="A17">
        <v>2021</v>
      </c>
      <c r="B17">
        <f>'Part D &amp; E'!A17</f>
        <v>1998.6</v>
      </c>
      <c r="C17">
        <f t="shared" si="0"/>
        <v>22.400000000000091</v>
      </c>
    </row>
    <row r="18" spans="1:5" x14ac:dyDescent="0.3">
      <c r="A18">
        <v>2021</v>
      </c>
      <c r="B18">
        <f>'Part D &amp; E'!A18</f>
        <v>1998.9</v>
      </c>
      <c r="C18">
        <f t="shared" si="0"/>
        <v>22.099999999999909</v>
      </c>
    </row>
    <row r="19" spans="1:5" x14ac:dyDescent="0.3">
      <c r="A19">
        <v>2021</v>
      </c>
      <c r="B19">
        <f>'Part D &amp; E'!A19</f>
        <v>1999.1</v>
      </c>
      <c r="C19">
        <f t="shared" si="0"/>
        <v>21.900000000000091</v>
      </c>
    </row>
    <row r="20" spans="1:5" x14ac:dyDescent="0.3">
      <c r="A20">
        <v>2021</v>
      </c>
      <c r="B20">
        <f>'Part D &amp; E'!A20</f>
        <v>1999.4</v>
      </c>
      <c r="C20">
        <f t="shared" si="0"/>
        <v>21.599999999999909</v>
      </c>
    </row>
    <row r="21" spans="1:5" x14ac:dyDescent="0.3">
      <c r="A21">
        <v>2021</v>
      </c>
      <c r="B21">
        <f>'Part D &amp; E'!A21</f>
        <v>1999.6</v>
      </c>
      <c r="C21">
        <f t="shared" si="0"/>
        <v>21.400000000000091</v>
      </c>
    </row>
    <row r="22" spans="1:5" x14ac:dyDescent="0.3">
      <c r="A22">
        <v>2021</v>
      </c>
      <c r="B22">
        <f>'Part D &amp; E'!A22</f>
        <v>1999.9</v>
      </c>
      <c r="C22">
        <f t="shared" si="0"/>
        <v>21.099999999999909</v>
      </c>
    </row>
    <row r="23" spans="1:5" x14ac:dyDescent="0.3">
      <c r="A23">
        <v>2021</v>
      </c>
      <c r="B23">
        <f>'Part D &amp; E'!A23</f>
        <v>2000.1</v>
      </c>
      <c r="C23">
        <f t="shared" si="0"/>
        <v>20.900000000000091</v>
      </c>
    </row>
    <row r="24" spans="1:5" x14ac:dyDescent="0.3">
      <c r="A24">
        <v>2021</v>
      </c>
      <c r="B24">
        <f>'Part D &amp; E'!A24</f>
        <v>2000.3</v>
      </c>
      <c r="C24">
        <f t="shared" si="0"/>
        <v>20.700000000000045</v>
      </c>
    </row>
    <row r="25" spans="1:5" x14ac:dyDescent="0.3">
      <c r="A25">
        <v>2021</v>
      </c>
      <c r="B25">
        <f>'Part D &amp; E'!A25</f>
        <v>2000.7</v>
      </c>
      <c r="C25">
        <f t="shared" si="0"/>
        <v>20.299999999999955</v>
      </c>
      <c r="E25" t="s">
        <v>11</v>
      </c>
    </row>
    <row r="26" spans="1:5" x14ac:dyDescent="0.3">
      <c r="A26">
        <v>2021</v>
      </c>
      <c r="B26">
        <f>'Part D &amp; E'!A26</f>
        <v>2000.7</v>
      </c>
      <c r="C26">
        <f t="shared" si="0"/>
        <v>20.299999999999955</v>
      </c>
    </row>
    <row r="27" spans="1:5" x14ac:dyDescent="0.3">
      <c r="A27">
        <v>2021</v>
      </c>
      <c r="B27">
        <f>'Part D &amp; E'!A27</f>
        <v>2001.3</v>
      </c>
      <c r="C27">
        <f t="shared" si="0"/>
        <v>19.700000000000045</v>
      </c>
    </row>
    <row r="28" spans="1:5" x14ac:dyDescent="0.3">
      <c r="A28">
        <v>2021</v>
      </c>
      <c r="B28">
        <f>'Part D &amp; E'!A28</f>
        <v>2002.2</v>
      </c>
      <c r="C28">
        <f t="shared" si="0"/>
        <v>18.799999999999955</v>
      </c>
    </row>
    <row r="29" spans="1:5" x14ac:dyDescent="0.3">
      <c r="A29">
        <v>2021</v>
      </c>
      <c r="B29">
        <f>'Part D &amp; E'!A29</f>
        <v>2002.8</v>
      </c>
      <c r="C29">
        <f t="shared" si="0"/>
        <v>18.200000000000045</v>
      </c>
    </row>
    <row r="30" spans="1:5" x14ac:dyDescent="0.3">
      <c r="A30">
        <v>2021</v>
      </c>
      <c r="B30">
        <f>'Part D &amp; E'!A30</f>
        <v>2003.6</v>
      </c>
      <c r="C30">
        <f t="shared" si="0"/>
        <v>17.400000000000091</v>
      </c>
    </row>
    <row r="33" spans="6:6" x14ac:dyDescent="0.3">
      <c r="F33" t="s">
        <v>11</v>
      </c>
    </row>
  </sheetData>
  <mergeCells count="1">
    <mergeCell ref="F9:K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Part a</vt:lpstr>
      <vt:lpstr>Part B</vt:lpstr>
      <vt:lpstr>Part c</vt:lpstr>
      <vt:lpstr>Part D &amp; E</vt:lpstr>
      <vt:lpstr>Part 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Nenadov Nada</dc:creator>
  <cp:lastModifiedBy>Nenadov Nada</cp:lastModifiedBy>
  <dcterms:created xsi:type="dcterms:W3CDTF">2021-05-04T23:56:55Z</dcterms:created>
  <dcterms:modified xsi:type="dcterms:W3CDTF">2021-05-05T01:49:44Z</dcterms:modified>
</cp:coreProperties>
</file>