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 activeTab="14"/>
  </bookViews>
  <sheets>
    <sheet name="1ab" sheetId="4" r:id="rId1"/>
    <sheet name="1c" sheetId="5" r:id="rId2"/>
    <sheet name="2ab" sheetId="6" r:id="rId3"/>
    <sheet name="3a" sheetId="1" r:id="rId4"/>
    <sheet name="3b" sheetId="7" r:id="rId5"/>
    <sheet name="4" sheetId="2" r:id="rId6"/>
    <sheet name="5" sheetId="8" r:id="rId7"/>
    <sheet name="6" sheetId="9" r:id="rId8"/>
    <sheet name="7" sheetId="3" r:id="rId9"/>
    <sheet name="8a" sheetId="10" r:id="rId10"/>
    <sheet name="8b" sheetId="11" r:id="rId11"/>
    <sheet name="8c" sheetId="12" r:id="rId12"/>
    <sheet name="9" sheetId="14" r:id="rId13"/>
    <sheet name="10" sheetId="15" r:id="rId14"/>
    <sheet name="11" sheetId="16" r:id="rId15"/>
  </sheets>
  <definedNames>
    <definedName name="_scenchg1" localSheetId="12" hidden="1">'9'!$B$6</definedName>
    <definedName name="scen_change" localSheetId="12" hidden="1">'9'!$B$6</definedName>
    <definedName name="scen_name1" localSheetId="12" hidden="1">"Original Data"</definedName>
    <definedName name="scen_name2" localSheetId="12" hidden="1">"What if example, section 7.11.1"</definedName>
    <definedName name="scen_num" localSheetId="12" hidden="1">2</definedName>
    <definedName name="scen_user1" localSheetId="12" hidden="1">"Levine, Berenson, &amp; Pellissier"</definedName>
    <definedName name="scen_user2" localSheetId="12" hidden="1">"Levine, Berenson, &amp; Pellissier"</definedName>
    <definedName name="scen_value1" localSheetId="12" hidden="1">{"15"}</definedName>
    <definedName name="scen_value2" localSheetId="12" hidden="1">{"10"}</definedName>
  </definedNames>
  <calcPr calcId="124519"/>
</workbook>
</file>

<file path=xl/calcChain.xml><?xml version="1.0" encoding="utf-8"?>
<calcChain xmlns="http://schemas.openxmlformats.org/spreadsheetml/2006/main">
  <c r="B15" i="16"/>
  <c r="B11"/>
  <c r="B10"/>
  <c r="B8" i="15"/>
  <c r="B7"/>
  <c r="B6"/>
  <c r="B15" i="14"/>
  <c r="B11"/>
  <c r="B12" s="1"/>
  <c r="B11" i="12"/>
  <c r="B13" s="1"/>
  <c r="B9"/>
  <c r="B10" s="1"/>
  <c r="B11" i="11"/>
  <c r="B9"/>
  <c r="B10" s="1"/>
  <c r="B11" i="10"/>
  <c r="B9"/>
  <c r="B10" s="1"/>
  <c r="B4" i="3"/>
  <c r="B5" i="9"/>
  <c r="B6" i="8"/>
  <c r="B7" s="1"/>
  <c r="C3" i="2"/>
  <c r="C2"/>
  <c r="B10" i="7"/>
  <c r="B9"/>
  <c r="B11" s="1"/>
  <c r="B11" i="1"/>
  <c r="B12"/>
  <c r="B4" i="6"/>
  <c r="B9"/>
  <c r="B9" i="5"/>
  <c r="B10" s="1"/>
  <c r="B6" i="4"/>
  <c r="B5"/>
  <c r="B12"/>
  <c r="B11"/>
  <c r="B10"/>
  <c r="B12" i="16" l="1"/>
  <c r="B16" s="1"/>
  <c r="A17" s="1"/>
  <c r="B11" i="15"/>
  <c r="B13" s="1"/>
  <c r="B18" s="1"/>
  <c r="A19" s="1"/>
  <c r="B12"/>
  <c r="B16" s="1"/>
  <c r="B16" i="14"/>
  <c r="A17" s="1"/>
  <c r="B12" i="10"/>
  <c r="B13"/>
  <c r="B16" i="12"/>
  <c r="B12"/>
  <c r="B17" s="1"/>
  <c r="B12" i="11"/>
  <c r="B13"/>
  <c r="B12" i="7"/>
  <c r="B15" s="1"/>
  <c r="B10" i="1"/>
  <c r="B15"/>
  <c r="B16"/>
  <c r="B10" i="6"/>
  <c r="B13" s="1"/>
  <c r="B13" i="5"/>
  <c r="B16" i="4"/>
  <c r="B15"/>
  <c r="B17" i="15" l="1"/>
  <c r="B16" i="7"/>
</calcChain>
</file>

<file path=xl/sharedStrings.xml><?xml version="1.0" encoding="utf-8"?>
<sst xmlns="http://schemas.openxmlformats.org/spreadsheetml/2006/main" count="149" uniqueCount="58">
  <si>
    <t>Confidence Interval Estimate for the Mean</t>
  </si>
  <si>
    <t>Data</t>
  </si>
  <si>
    <t>Population Standard Deviation</t>
  </si>
  <si>
    <t>Sample Mean</t>
  </si>
  <si>
    <t>Sample Size</t>
  </si>
  <si>
    <t>Confidence Level</t>
  </si>
  <si>
    <t>Intermediate Calculations</t>
  </si>
  <si>
    <t>Standard Error of the Mean</t>
  </si>
  <si>
    <t>Z Value</t>
  </si>
  <si>
    <t>Interval Half Width</t>
  </si>
  <si>
    <t>Confidence Interval</t>
  </si>
  <si>
    <t>Interval Lower Limit</t>
  </si>
  <si>
    <t>Interval Upper Limit</t>
  </si>
  <si>
    <t>Sampling Error</t>
  </si>
  <si>
    <t>Intemediate Calculations</t>
  </si>
  <si>
    <t xml:space="preserve">Calculated Sample Size </t>
  </si>
  <si>
    <t>Result</t>
  </si>
  <si>
    <t>Sample Size Needed</t>
  </si>
  <si>
    <t>Sample Size Determination</t>
  </si>
  <si>
    <t>Estimate of True Proportion</t>
  </si>
  <si>
    <t>Number of Successes</t>
  </si>
  <si>
    <t>Sample Proportion</t>
  </si>
  <si>
    <t>Standard Error of the Proportion</t>
  </si>
  <si>
    <t>Confidence Interval Estimate for the Proportion</t>
  </si>
  <si>
    <t>Sample Standard Deviation</t>
  </si>
  <si>
    <t>Degrees of Freedom</t>
  </si>
  <si>
    <r>
      <t>t</t>
    </r>
    <r>
      <rPr>
        <sz val="11"/>
        <rFont val="Calibri"/>
        <family val="2"/>
      </rPr>
      <t xml:space="preserve"> Value</t>
    </r>
  </si>
  <si>
    <t>x=</t>
  </si>
  <si>
    <t>n=</t>
  </si>
  <si>
    <t>Point Estimate=</t>
  </si>
  <si>
    <t>Confidence Interval Estimate for the Population Variance</t>
  </si>
  <si>
    <t>Sum of Squares</t>
  </si>
  <si>
    <t>Single Tail Area</t>
  </si>
  <si>
    <t>Lower Chi-Square Value</t>
  </si>
  <si>
    <t>Upper Chi-Square Value</t>
  </si>
  <si>
    <t>Results</t>
  </si>
  <si>
    <t>Interval Lower Limit for Variance</t>
  </si>
  <si>
    <t>Interval Upper Limit for Variance</t>
  </si>
  <si>
    <t>Assumption:</t>
  </si>
  <si>
    <t>Population from which sample was drawn has an approximate normal distribution.</t>
  </si>
  <si>
    <r>
      <t xml:space="preserve">Null Hypothesis                       </t>
    </r>
    <r>
      <rPr>
        <b/>
        <sz val="11"/>
        <rFont val="Symbol"/>
        <family val="1"/>
        <charset val="2"/>
      </rPr>
      <t>m</t>
    </r>
    <r>
      <rPr>
        <b/>
        <sz val="11"/>
        <rFont val="Calibri"/>
        <family val="2"/>
      </rPr>
      <t>=</t>
    </r>
  </si>
  <si>
    <t>Level of Significance</t>
  </si>
  <si>
    <r>
      <rPr>
        <b/>
        <i/>
        <sz val="11"/>
        <rFont val="Calibri"/>
        <family val="2"/>
      </rPr>
      <t>Z</t>
    </r>
    <r>
      <rPr>
        <b/>
        <sz val="11"/>
        <rFont val="Calibri"/>
        <family val="2"/>
      </rPr>
      <t xml:space="preserve"> Test Statistic</t>
    </r>
  </si>
  <si>
    <t>Two-Tail Test</t>
  </si>
  <si>
    <t>Lower Critical Value</t>
  </si>
  <si>
    <t>Upper Critical Value</t>
  </si>
  <si>
    <r>
      <t>p</t>
    </r>
    <r>
      <rPr>
        <b/>
        <sz val="11"/>
        <rFont val="Calibri"/>
        <family val="2"/>
      </rPr>
      <t>-Value</t>
    </r>
  </si>
  <si>
    <t>Lower-Tail Test</t>
  </si>
  <si>
    <t>Upper-Tail Test</t>
  </si>
  <si>
    <t>Z Test of Hypothesis for the Mean</t>
  </si>
  <si>
    <r>
      <t xml:space="preserve">Null Hypothesis                </t>
    </r>
    <r>
      <rPr>
        <b/>
        <sz val="11"/>
        <rFont val="Symbol"/>
        <family val="1"/>
        <charset val="2"/>
      </rPr>
      <t>m</t>
    </r>
    <r>
      <rPr>
        <b/>
        <sz val="11"/>
        <rFont val="Calibri"/>
        <family val="2"/>
      </rPr>
      <t>=</t>
    </r>
  </si>
  <si>
    <r>
      <t>t</t>
    </r>
    <r>
      <rPr>
        <b/>
        <sz val="11"/>
        <rFont val="Calibri"/>
        <family val="2"/>
      </rPr>
      <t xml:space="preserve"> Test Statistic</t>
    </r>
  </si>
  <si>
    <t>t Test for Hypothesis of the Mean</t>
  </si>
  <si>
    <t>Z Test of Hypothesis for the Proportion</t>
  </si>
  <si>
    <r>
      <t xml:space="preserve">Null Hypothesis            </t>
    </r>
    <r>
      <rPr>
        <sz val="11"/>
        <rFont val="Symbol"/>
        <family val="1"/>
        <charset val="2"/>
      </rPr>
      <t>p</t>
    </r>
    <r>
      <rPr>
        <sz val="11"/>
        <rFont val="Calibri"/>
        <family val="2"/>
      </rPr>
      <t xml:space="preserve"> =</t>
    </r>
  </si>
  <si>
    <t>Number of Items of Interest</t>
  </si>
  <si>
    <t>Standard Error</t>
  </si>
  <si>
    <t>Z Test Statistic</t>
  </si>
</sst>
</file>

<file path=xl/styles.xml><?xml version="1.0" encoding="utf-8"?>
<styleSheet xmlns="http://schemas.openxmlformats.org/spreadsheetml/2006/main">
  <numFmts count="1">
    <numFmt numFmtId="164" formatCode="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Symbol"/>
      <family val="1"/>
      <charset val="2"/>
    </font>
    <font>
      <b/>
      <i/>
      <sz val="11"/>
      <name val="Calibri"/>
      <family val="2"/>
    </font>
    <font>
      <sz val="11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 applyBorder="1" applyAlignment="1">
      <alignment horizontal="centerContinuous"/>
    </xf>
    <xf numFmtId="0" fontId="4" fillId="0" borderId="0" xfId="1" applyFont="1"/>
    <xf numFmtId="0" fontId="3" fillId="0" borderId="0" xfId="1" applyFont="1" applyAlignment="1">
      <alignment horizontal="centerContinuous"/>
    </xf>
    <xf numFmtId="0" fontId="3" fillId="2" borderId="1" xfId="1" applyFont="1" applyFill="1" applyBorder="1" applyAlignment="1">
      <alignment horizontal="centerContinuous"/>
    </xf>
    <xf numFmtId="0" fontId="4" fillId="2" borderId="1" xfId="1" applyFont="1" applyFill="1" applyBorder="1" applyAlignment="1">
      <alignment horizontal="centerContinuous"/>
    </xf>
    <xf numFmtId="0" fontId="3" fillId="2" borderId="1" xfId="1" applyFont="1" applyFill="1" applyBorder="1"/>
    <xf numFmtId="0" fontId="3" fillId="2" borderId="1" xfId="1" applyFont="1" applyFill="1" applyBorder="1" applyProtection="1">
      <protection locked="0"/>
    </xf>
    <xf numFmtId="9" fontId="3" fillId="2" borderId="1" xfId="2" applyFont="1" applyFill="1" applyBorder="1" applyProtection="1">
      <protection locked="0"/>
    </xf>
    <xf numFmtId="0" fontId="3" fillId="0" borderId="0" xfId="1" applyFont="1" applyBorder="1"/>
    <xf numFmtId="9" fontId="3" fillId="0" borderId="0" xfId="2" applyFont="1" applyFill="1" applyBorder="1" applyProtection="1">
      <protection locked="0"/>
    </xf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4" fillId="0" borderId="1" xfId="1" applyFont="1" applyFill="1" applyBorder="1" applyProtection="1"/>
    <xf numFmtId="164" fontId="4" fillId="0" borderId="1" xfId="1" applyNumberFormat="1" applyFont="1" applyBorder="1"/>
    <xf numFmtId="0" fontId="4" fillId="0" borderId="0" xfId="1" applyFont="1" applyBorder="1"/>
    <xf numFmtId="0" fontId="3" fillId="3" borderId="1" xfId="1" applyFont="1" applyFill="1" applyBorder="1" applyAlignment="1">
      <alignment horizontal="center"/>
    </xf>
    <xf numFmtId="0" fontId="3" fillId="3" borderId="1" xfId="1" applyFont="1" applyFill="1" applyBorder="1"/>
    <xf numFmtId="2" fontId="3" fillId="3" borderId="1" xfId="1" applyNumberFormat="1" applyFont="1" applyFill="1" applyBorder="1"/>
    <xf numFmtId="0" fontId="5" fillId="0" borderId="0" xfId="1" applyFont="1" applyAlignment="1">
      <alignment horizontal="left"/>
    </xf>
    <xf numFmtId="0" fontId="6" fillId="0" borderId="0" xfId="1" applyFont="1" applyAlignment="1">
      <alignment horizontal="centerContinuous"/>
    </xf>
    <xf numFmtId="0" fontId="6" fillId="0" borderId="0" xfId="1" applyFont="1"/>
    <xf numFmtId="0" fontId="5" fillId="0" borderId="0" xfId="1" applyFont="1" applyAlignment="1">
      <alignment horizontal="centerContinuous"/>
    </xf>
    <xf numFmtId="0" fontId="6" fillId="0" borderId="0" xfId="1" applyFont="1" applyBorder="1" applyAlignment="1">
      <alignment horizontal="centerContinuous"/>
    </xf>
    <xf numFmtId="0" fontId="5" fillId="2" borderId="1" xfId="1" applyFont="1" applyFill="1" applyBorder="1" applyAlignment="1">
      <alignment horizontal="centerContinuous"/>
    </xf>
    <xf numFmtId="0" fontId="6" fillId="2" borderId="1" xfId="1" applyFont="1" applyFill="1" applyBorder="1" applyAlignment="1">
      <alignment horizontal="centerContinuous"/>
    </xf>
    <xf numFmtId="0" fontId="5" fillId="2" borderId="1" xfId="1" applyFont="1" applyFill="1" applyBorder="1"/>
    <xf numFmtId="0" fontId="5" fillId="2" borderId="1" xfId="1" applyFont="1" applyFill="1" applyBorder="1" applyProtection="1">
      <protection locked="0"/>
    </xf>
    <xf numFmtId="9" fontId="5" fillId="2" borderId="1" xfId="2" applyFont="1" applyFill="1" applyBorder="1" applyProtection="1">
      <protection locked="0"/>
    </xf>
    <xf numFmtId="0" fontId="5" fillId="0" borderId="0" xfId="1" applyFont="1" applyBorder="1"/>
    <xf numFmtId="9" fontId="5" fillId="0" borderId="0" xfId="2" applyFont="1" applyFill="1" applyBorder="1" applyProtection="1">
      <protection locked="0"/>
    </xf>
    <xf numFmtId="0" fontId="6" fillId="0" borderId="1" xfId="1" applyFont="1" applyBorder="1" applyAlignment="1">
      <alignment horizontal="center"/>
    </xf>
    <xf numFmtId="0" fontId="6" fillId="0" borderId="1" xfId="1" applyFont="1" applyBorder="1"/>
    <xf numFmtId="164" fontId="6" fillId="0" borderId="1" xfId="1" applyNumberFormat="1" applyFont="1" applyFill="1" applyBorder="1"/>
    <xf numFmtId="0" fontId="6" fillId="0" borderId="0" xfId="1" applyFont="1" applyBorder="1"/>
    <xf numFmtId="0" fontId="6" fillId="0" borderId="0" xfId="1" applyFont="1" applyFill="1" applyBorder="1"/>
    <xf numFmtId="0" fontId="6" fillId="3" borderId="1" xfId="1" applyFont="1" applyFill="1" applyBorder="1" applyAlignment="1">
      <alignment horizontal="center"/>
    </xf>
    <xf numFmtId="0" fontId="5" fillId="3" borderId="1" xfId="1" applyFont="1" applyFill="1" applyBorder="1"/>
    <xf numFmtId="0" fontId="5" fillId="0" borderId="0" xfId="1" applyFont="1" applyFill="1" applyBorder="1"/>
    <xf numFmtId="0" fontId="5" fillId="0" borderId="1" xfId="1" applyFont="1" applyBorder="1" applyAlignment="1">
      <alignment horizontal="centerContinuous"/>
    </xf>
    <xf numFmtId="0" fontId="6" fillId="0" borderId="0" xfId="1" applyFont="1" applyFill="1" applyBorder="1" applyAlignment="1">
      <alignment horizontal="centerContinuous"/>
    </xf>
    <xf numFmtId="0" fontId="6" fillId="0" borderId="3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6" fillId="0" borderId="1" xfId="1" applyFont="1" applyBorder="1" applyAlignment="1">
      <alignment horizontal="centerContinuous"/>
    </xf>
    <xf numFmtId="9" fontId="5" fillId="2" borderId="1" xfId="2" applyFont="1" applyFill="1" applyBorder="1"/>
    <xf numFmtId="9" fontId="5" fillId="0" borderId="0" xfId="2" applyFont="1" applyFill="1" applyBorder="1"/>
    <xf numFmtId="0" fontId="6" fillId="0" borderId="1" xfId="1" applyFont="1" applyFill="1" applyBorder="1" applyAlignment="1">
      <alignment horizontal="center"/>
    </xf>
    <xf numFmtId="0" fontId="6" fillId="0" borderId="1" xfId="1" applyFont="1" applyFill="1" applyBorder="1"/>
    <xf numFmtId="0" fontId="6" fillId="0" borderId="2" xfId="1" applyFont="1" applyBorder="1"/>
    <xf numFmtId="0" fontId="6" fillId="0" borderId="2" xfId="1" applyFont="1" applyFill="1" applyBorder="1"/>
    <xf numFmtId="164" fontId="5" fillId="3" borderId="1" xfId="1" applyNumberFormat="1" applyFont="1" applyFill="1" applyBorder="1"/>
    <xf numFmtId="0" fontId="3" fillId="0" borderId="0" xfId="1" applyFont="1" applyFill="1" applyBorder="1"/>
    <xf numFmtId="0" fontId="4" fillId="0" borderId="0" xfId="1" applyFont="1" applyFill="1"/>
    <xf numFmtId="0" fontId="7" fillId="0" borderId="1" xfId="1" applyFont="1" applyBorder="1"/>
    <xf numFmtId="164" fontId="0" fillId="0" borderId="0" xfId="0" applyNumberFormat="1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9" fontId="1" fillId="2" borderId="1" xfId="0" applyNumberFormat="1" applyFont="1" applyFill="1" applyBorder="1" applyProtection="1">
      <protection locked="0"/>
    </xf>
    <xf numFmtId="0" fontId="8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0" fillId="0" borderId="6" xfId="0" applyBorder="1" applyAlignment="1">
      <alignment horizontal="center"/>
    </xf>
    <xf numFmtId="0" fontId="0" fillId="0" borderId="5" xfId="0" applyBorder="1"/>
    <xf numFmtId="164" fontId="1" fillId="3" borderId="1" xfId="0" applyNumberFormat="1" applyFont="1" applyFill="1" applyBorder="1"/>
    <xf numFmtId="164" fontId="0" fillId="0" borderId="5" xfId="0" applyNumberFormat="1" applyBorder="1"/>
    <xf numFmtId="0" fontId="5" fillId="2" borderId="1" xfId="1" applyFont="1" applyFill="1" applyBorder="1" applyAlignment="1">
      <alignment horizontal="center"/>
    </xf>
    <xf numFmtId="164" fontId="6" fillId="0" borderId="1" xfId="1" applyNumberFormat="1" applyFont="1" applyBorder="1"/>
    <xf numFmtId="0" fontId="5" fillId="3" borderId="1" xfId="1" applyFont="1" applyFill="1" applyBorder="1" applyAlignment="1">
      <alignment horizontal="centerContinuous"/>
    </xf>
    <xf numFmtId="0" fontId="10" fillId="3" borderId="1" xfId="1" applyFont="1" applyFill="1" applyBorder="1"/>
    <xf numFmtId="0" fontId="5" fillId="0" borderId="0" xfId="1" applyFont="1"/>
    <xf numFmtId="0" fontId="5" fillId="0" borderId="0" xfId="1" applyFont="1" applyBorder="1" applyAlignment="1">
      <alignment horizontal="center"/>
    </xf>
    <xf numFmtId="0" fontId="6" fillId="0" borderId="0" xfId="1" applyFont="1" applyBorder="1" applyAlignment="1">
      <alignment horizontal="right"/>
    </xf>
    <xf numFmtId="164" fontId="6" fillId="0" borderId="0" xfId="1" applyNumberFormat="1" applyFont="1"/>
    <xf numFmtId="164" fontId="5" fillId="2" borderId="1" xfId="1" applyNumberFormat="1" applyFont="1" applyFill="1" applyBorder="1"/>
    <xf numFmtId="164" fontId="5" fillId="0" borderId="0" xfId="1" applyNumberFormat="1" applyFont="1" applyBorder="1"/>
  </cellXfs>
  <cellStyles count="3">
    <cellStyle name="Normal" xfId="0" builtinId="0"/>
    <cellStyle name="Normal 2" xfId="1"/>
    <cellStyle name="Percent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2"/>
  <dimension ref="A1:E18"/>
  <sheetViews>
    <sheetView workbookViewId="0">
      <selection activeCell="A20" sqref="A1:XFD1048576"/>
    </sheetView>
  </sheetViews>
  <sheetFormatPr defaultRowHeight="15" customHeight="1"/>
  <cols>
    <col min="1" max="1" width="28.85546875" style="3" customWidth="1"/>
    <col min="2" max="2" width="12" style="3" customWidth="1"/>
    <col min="3" max="3" width="11" style="3" customWidth="1"/>
    <col min="4" max="16384" width="9.140625" style="3"/>
  </cols>
  <sheetData>
    <row r="1" spans="1:5" ht="15" customHeight="1">
      <c r="A1" s="1" t="s">
        <v>0</v>
      </c>
      <c r="B1" s="2"/>
      <c r="E1" s="3">
        <v>1.7</v>
      </c>
    </row>
    <row r="2" spans="1:5" ht="15" customHeight="1">
      <c r="A2" s="4"/>
      <c r="B2" s="2"/>
      <c r="E2" s="3">
        <v>2.2999999999999998</v>
      </c>
    </row>
    <row r="3" spans="1:5" ht="15" customHeight="1">
      <c r="A3" s="5" t="s">
        <v>1</v>
      </c>
      <c r="B3" s="6"/>
      <c r="E3" s="3">
        <v>0.8</v>
      </c>
    </row>
    <row r="4" spans="1:5" ht="15" customHeight="1">
      <c r="A4" s="7" t="s">
        <v>2</v>
      </c>
      <c r="B4" s="8">
        <v>0.81599999999999995</v>
      </c>
      <c r="E4" s="3">
        <v>1.6</v>
      </c>
    </row>
    <row r="5" spans="1:5" ht="15" customHeight="1">
      <c r="A5" s="7" t="s">
        <v>3</v>
      </c>
      <c r="B5" s="8">
        <f>COUNT(E1:E18)</f>
        <v>18</v>
      </c>
      <c r="E5" s="3">
        <v>1.7</v>
      </c>
    </row>
    <row r="6" spans="1:5" ht="15" customHeight="1">
      <c r="A6" s="7" t="s">
        <v>4</v>
      </c>
      <c r="B6" s="8">
        <f>AVERAGE(E1:E18)</f>
        <v>1.8111111111111111</v>
      </c>
      <c r="E6" s="3">
        <v>2.1</v>
      </c>
    </row>
    <row r="7" spans="1:5" ht="15" customHeight="1">
      <c r="A7" s="7" t="s">
        <v>5</v>
      </c>
      <c r="B7" s="9">
        <v>0.97</v>
      </c>
      <c r="E7" s="3">
        <v>2</v>
      </c>
    </row>
    <row r="8" spans="1:5" ht="15" customHeight="1">
      <c r="A8" s="10"/>
      <c r="B8" s="11"/>
      <c r="E8" s="3">
        <v>1.4</v>
      </c>
    </row>
    <row r="9" spans="1:5" ht="15" customHeight="1">
      <c r="A9" s="12" t="s">
        <v>6</v>
      </c>
      <c r="B9" s="12"/>
      <c r="E9" s="3">
        <v>2.5</v>
      </c>
    </row>
    <row r="10" spans="1:5" ht="15" customHeight="1">
      <c r="A10" s="13" t="s">
        <v>7</v>
      </c>
      <c r="B10" s="14">
        <f>B4/SQRT(B6)</f>
        <v>0.60634194325251756</v>
      </c>
      <c r="E10" s="3">
        <v>2.2999999999999998</v>
      </c>
    </row>
    <row r="11" spans="1:5" ht="15" customHeight="1">
      <c r="A11" s="13" t="s">
        <v>8</v>
      </c>
      <c r="B11" s="15">
        <f>NORMSINV((1-B7)/2)</f>
        <v>-2.1700903775845566</v>
      </c>
      <c r="E11" s="3">
        <v>1.7</v>
      </c>
    </row>
    <row r="12" spans="1:5" ht="15" customHeight="1">
      <c r="A12" s="13" t="s">
        <v>9</v>
      </c>
      <c r="B12" s="15">
        <f>CONFIDENCE(1-B7,B4,B6)</f>
        <v>1.7707937481089981</v>
      </c>
      <c r="E12" s="3">
        <v>1</v>
      </c>
    </row>
    <row r="13" spans="1:5" ht="15" customHeight="1">
      <c r="A13" s="16"/>
      <c r="B13" s="16"/>
      <c r="E13" s="3">
        <v>0.7</v>
      </c>
    </row>
    <row r="14" spans="1:5" ht="15" customHeight="1">
      <c r="A14" s="17" t="s">
        <v>10</v>
      </c>
      <c r="B14" s="17"/>
      <c r="E14" s="3">
        <v>1.1000000000000001</v>
      </c>
    </row>
    <row r="15" spans="1:5" ht="15" customHeight="1">
      <c r="A15" s="18" t="s">
        <v>11</v>
      </c>
      <c r="B15" s="19">
        <f>B5-B12</f>
        <v>16.229206251891</v>
      </c>
      <c r="E15" s="3">
        <v>4.3</v>
      </c>
    </row>
    <row r="16" spans="1:5" ht="15" customHeight="1">
      <c r="A16" s="18" t="s">
        <v>12</v>
      </c>
      <c r="B16" s="19">
        <f>B5+B12</f>
        <v>19.770793748109</v>
      </c>
      <c r="E16" s="3">
        <v>1.6</v>
      </c>
    </row>
    <row r="17" spans="1:5" ht="15" customHeight="1">
      <c r="A17" s="10"/>
      <c r="B17" s="10"/>
      <c r="E17" s="3">
        <v>1.5</v>
      </c>
    </row>
    <row r="18" spans="1:5" ht="15" customHeight="1">
      <c r="A18" s="10"/>
      <c r="B18" s="10"/>
      <c r="E18" s="3">
        <v>2.2999999999999998</v>
      </c>
    </row>
  </sheetData>
  <mergeCells count="2">
    <mergeCell ref="A9:B9"/>
    <mergeCell ref="A14:B14"/>
  </mergeCells>
  <pageMargins left="0.75" right="0.75" top="1" bottom="1" header="0.5" footer="0.5"/>
  <pageSetup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9"/>
  <dimension ref="A1:B20"/>
  <sheetViews>
    <sheetView workbookViewId="0">
      <selection activeCell="E16" sqref="E16"/>
    </sheetView>
  </sheetViews>
  <sheetFormatPr defaultRowHeight="15" customHeight="1"/>
  <cols>
    <col min="1" max="1" width="28.85546875" style="22" customWidth="1"/>
    <col min="2" max="2" width="12" style="22" customWidth="1"/>
    <col min="3" max="16384" width="9.140625" style="22"/>
  </cols>
  <sheetData>
    <row r="1" spans="1:2" ht="15" customHeight="1">
      <c r="A1" s="20" t="s">
        <v>18</v>
      </c>
      <c r="B1" s="21"/>
    </row>
    <row r="2" spans="1:2" ht="15" customHeight="1">
      <c r="A2" s="23"/>
      <c r="B2" s="24"/>
    </row>
    <row r="3" spans="1:2" ht="15" customHeight="1">
      <c r="A3" s="25" t="s">
        <v>1</v>
      </c>
      <c r="B3" s="26"/>
    </row>
    <row r="4" spans="1:2" ht="15" customHeight="1">
      <c r="A4" s="27" t="s">
        <v>2</v>
      </c>
      <c r="B4" s="28">
        <v>0.81599999999999995</v>
      </c>
    </row>
    <row r="5" spans="1:2" ht="15" customHeight="1">
      <c r="A5" s="27" t="s">
        <v>13</v>
      </c>
      <c r="B5" s="28">
        <v>0.1</v>
      </c>
    </row>
    <row r="6" spans="1:2" ht="15" customHeight="1">
      <c r="A6" s="27" t="s">
        <v>5</v>
      </c>
      <c r="B6" s="29">
        <v>0.92</v>
      </c>
    </row>
    <row r="7" spans="1:2" ht="15" customHeight="1">
      <c r="A7" s="30"/>
      <c r="B7" s="31"/>
    </row>
    <row r="8" spans="1:2" ht="15" customHeight="1">
      <c r="A8" s="32" t="s">
        <v>14</v>
      </c>
      <c r="B8" s="32"/>
    </row>
    <row r="9" spans="1:2" ht="15" customHeight="1">
      <c r="A9" s="33" t="s">
        <v>8</v>
      </c>
      <c r="B9" s="34">
        <f>NORMSINV((1-B6)/2)</f>
        <v>-1.7506860712521712</v>
      </c>
    </row>
    <row r="10" spans="1:2" ht="15" customHeight="1">
      <c r="A10" s="33" t="s">
        <v>15</v>
      </c>
      <c r="B10" s="34">
        <f>((B9*B4)/B5)^2</f>
        <v>204.07831997231659</v>
      </c>
    </row>
    <row r="11" spans="1:2" ht="15" customHeight="1">
      <c r="A11" s="35"/>
      <c r="B11" s="36"/>
    </row>
    <row r="12" spans="1:2" ht="15" customHeight="1">
      <c r="A12" s="37" t="s">
        <v>16</v>
      </c>
      <c r="B12" s="37"/>
    </row>
    <row r="13" spans="1:2" ht="15" customHeight="1">
      <c r="A13" s="38" t="s">
        <v>17</v>
      </c>
      <c r="B13" s="38">
        <f>ROUNDUP(B10,0)</f>
        <v>205</v>
      </c>
    </row>
    <row r="14" spans="1:2" ht="15" customHeight="1">
      <c r="A14" s="30"/>
      <c r="B14" s="39"/>
    </row>
    <row r="15" spans="1:2" ht="15" customHeight="1">
      <c r="A15" s="30"/>
      <c r="B15" s="39"/>
    </row>
    <row r="20" spans="2:2" ht="15" customHeight="1">
      <c r="B20" s="35"/>
    </row>
  </sheetData>
  <mergeCells count="2">
    <mergeCell ref="A8:B8"/>
    <mergeCell ref="A12:B12"/>
  </mergeCells>
  <pageMargins left="0.75" right="0.75" top="1" bottom="1" header="0.5" footer="0.5"/>
  <pageSetup orientation="portrait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8"/>
  <dimension ref="A1:D20"/>
  <sheetViews>
    <sheetView workbookViewId="0">
      <selection activeCell="C22" sqref="C22"/>
    </sheetView>
  </sheetViews>
  <sheetFormatPr defaultRowHeight="15" customHeight="1"/>
  <cols>
    <col min="1" max="1" width="25.85546875" style="22" customWidth="1"/>
    <col min="2" max="2" width="12" style="22" customWidth="1"/>
    <col min="3" max="16384" width="9.140625" style="22"/>
  </cols>
  <sheetData>
    <row r="1" spans="1:4" ht="15" customHeight="1">
      <c r="A1" s="20" t="s">
        <v>18</v>
      </c>
      <c r="B1" s="24"/>
    </row>
    <row r="2" spans="1:4" ht="15" customHeight="1">
      <c r="A2" s="23"/>
      <c r="B2" s="41"/>
      <c r="C2" s="36"/>
    </row>
    <row r="3" spans="1:4" ht="15" customHeight="1">
      <c r="A3" s="25" t="s">
        <v>1</v>
      </c>
      <c r="B3" s="26"/>
      <c r="C3" s="36"/>
    </row>
    <row r="4" spans="1:4" ht="15" customHeight="1">
      <c r="A4" s="27" t="s">
        <v>19</v>
      </c>
      <c r="B4" s="28">
        <f>25/75</f>
        <v>0.33333333333333331</v>
      </c>
      <c r="C4" s="36"/>
    </row>
    <row r="5" spans="1:4" ht="15" customHeight="1">
      <c r="A5" s="27" t="s">
        <v>13</v>
      </c>
      <c r="B5" s="28">
        <v>0.02</v>
      </c>
      <c r="C5" s="36"/>
    </row>
    <row r="6" spans="1:4" ht="15" customHeight="1">
      <c r="A6" s="27" t="s">
        <v>5</v>
      </c>
      <c r="B6" s="29">
        <v>0.84</v>
      </c>
      <c r="C6" s="36"/>
    </row>
    <row r="7" spans="1:4" ht="15" customHeight="1">
      <c r="A7" s="39"/>
      <c r="B7" s="31"/>
      <c r="C7" s="36"/>
    </row>
    <row r="8" spans="1:4" ht="15" customHeight="1">
      <c r="A8" s="42" t="s">
        <v>6</v>
      </c>
      <c r="B8" s="43"/>
      <c r="C8" s="36"/>
    </row>
    <row r="9" spans="1:4" ht="15" customHeight="1">
      <c r="A9" s="33" t="s">
        <v>8</v>
      </c>
      <c r="B9" s="34">
        <f>NORMSINV((1-B6)/2)</f>
        <v>-1.4050715603096329</v>
      </c>
      <c r="C9" s="36"/>
      <c r="D9" s="35"/>
    </row>
    <row r="10" spans="1:4" ht="15" customHeight="1">
      <c r="A10" s="33" t="s">
        <v>15</v>
      </c>
      <c r="B10" s="34">
        <f>(B9^2*B4*(1-B4))/B5^2</f>
        <v>1096.7922719949702</v>
      </c>
      <c r="C10" s="36"/>
    </row>
    <row r="11" spans="1:4" ht="15" customHeight="1">
      <c r="A11" s="35"/>
      <c r="B11" s="36"/>
      <c r="C11" s="36"/>
    </row>
    <row r="12" spans="1:4" ht="15" customHeight="1">
      <c r="A12" s="44" t="s">
        <v>16</v>
      </c>
      <c r="B12" s="44"/>
      <c r="C12" s="36"/>
    </row>
    <row r="13" spans="1:4" ht="15" customHeight="1">
      <c r="A13" s="38" t="s">
        <v>17</v>
      </c>
      <c r="B13" s="38">
        <f>ROUNDUP(B10,0)</f>
        <v>1097</v>
      </c>
      <c r="C13" s="36"/>
    </row>
    <row r="14" spans="1:4" ht="15" customHeight="1">
      <c r="A14" s="30"/>
      <c r="B14" s="39"/>
      <c r="C14" s="36"/>
    </row>
    <row r="15" spans="1:4" ht="15" customHeight="1">
      <c r="A15" s="30"/>
      <c r="B15" s="39"/>
      <c r="C15" s="36"/>
    </row>
    <row r="16" spans="1:4" ht="15" customHeight="1">
      <c r="A16" s="36"/>
    </row>
    <row r="17" spans="1:3" ht="15" customHeight="1">
      <c r="A17" s="36"/>
    </row>
    <row r="18" spans="1:3" ht="15" customHeight="1">
      <c r="A18" s="36"/>
    </row>
    <row r="19" spans="1:3" ht="15" customHeight="1">
      <c r="A19" s="36"/>
    </row>
    <row r="20" spans="1:3" ht="15" customHeight="1">
      <c r="B20" s="36"/>
      <c r="C20" s="36"/>
    </row>
  </sheetData>
  <mergeCells count="2">
    <mergeCell ref="A8:B8"/>
    <mergeCell ref="A12:B12"/>
  </mergeCells>
  <pageMargins left="0.75" right="0.75" top="1" bottom="1" header="0.5" footer="0.5"/>
  <pageSetup orientation="portrait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8"/>
  <sheetViews>
    <sheetView topLeftCell="A7" workbookViewId="0">
      <selection activeCell="B20" sqref="B20"/>
    </sheetView>
  </sheetViews>
  <sheetFormatPr defaultRowHeight="15"/>
  <cols>
    <col min="1" max="1" width="28.85546875" style="3" customWidth="1"/>
    <col min="2" max="2" width="12" style="3" customWidth="1"/>
    <col min="3" max="3" width="11" style="3" customWidth="1"/>
    <col min="4" max="16384" width="9.140625" style="3"/>
  </cols>
  <sheetData>
    <row r="1" spans="1:2" ht="15" customHeight="1">
      <c r="A1" s="1" t="s">
        <v>0</v>
      </c>
      <c r="B1" s="2"/>
    </row>
    <row r="2" spans="1:2" ht="15" customHeight="1">
      <c r="A2" s="4"/>
      <c r="B2" s="2"/>
    </row>
    <row r="3" spans="1:2" ht="15" customHeight="1">
      <c r="A3" s="5" t="s">
        <v>1</v>
      </c>
      <c r="B3" s="6"/>
    </row>
    <row r="4" spans="1:2" ht="15" customHeight="1">
      <c r="A4" s="7" t="s">
        <v>2</v>
      </c>
      <c r="B4" s="8">
        <v>7.9</v>
      </c>
    </row>
    <row r="5" spans="1:2" ht="15" customHeight="1">
      <c r="A5" s="7" t="s">
        <v>3</v>
      </c>
      <c r="B5" s="8">
        <v>31.8</v>
      </c>
    </row>
    <row r="6" spans="1:2" ht="15" customHeight="1">
      <c r="A6" s="7" t="s">
        <v>4</v>
      </c>
      <c r="B6" s="8">
        <v>84</v>
      </c>
    </row>
    <row r="7" spans="1:2" ht="15" customHeight="1">
      <c r="A7" s="7" t="s">
        <v>5</v>
      </c>
      <c r="B7" s="9">
        <v>0.93</v>
      </c>
    </row>
    <row r="8" spans="1:2" ht="15" customHeight="1">
      <c r="A8" s="10"/>
      <c r="B8" s="11"/>
    </row>
    <row r="9" spans="1:2" ht="15" customHeight="1">
      <c r="A9" s="12" t="s">
        <v>6</v>
      </c>
      <c r="B9" s="12"/>
    </row>
    <row r="10" spans="1:2" ht="15" customHeight="1">
      <c r="A10" s="13" t="s">
        <v>7</v>
      </c>
      <c r="B10" s="14">
        <f>B4/SQRT(B6)</f>
        <v>0.86196066643216995</v>
      </c>
    </row>
    <row r="11" spans="1:2" ht="15" customHeight="1">
      <c r="A11" s="13" t="s">
        <v>8</v>
      </c>
      <c r="B11" s="15">
        <f>NORMSINV((1-B7)/2)</f>
        <v>-1.8119106729525982</v>
      </c>
    </row>
    <row r="12" spans="1:2" ht="15" customHeight="1">
      <c r="A12" s="13" t="s">
        <v>9</v>
      </c>
      <c r="B12" s="15">
        <f>CONFIDENCE(1-B7,B4,B6)</f>
        <v>1.5617957311737831</v>
      </c>
    </row>
    <row r="13" spans="1:2" ht="15" customHeight="1">
      <c r="A13" s="16"/>
      <c r="B13" s="16"/>
    </row>
    <row r="14" spans="1:2" ht="15" customHeight="1">
      <c r="A14" s="17" t="s">
        <v>10</v>
      </c>
      <c r="B14" s="17"/>
    </row>
    <row r="15" spans="1:2" ht="15" customHeight="1">
      <c r="A15" s="18" t="s">
        <v>11</v>
      </c>
      <c r="B15" s="19">
        <f>B5-B12</f>
        <v>30.238204268826216</v>
      </c>
    </row>
    <row r="16" spans="1:2" ht="15" customHeight="1">
      <c r="A16" s="18" t="s">
        <v>12</v>
      </c>
      <c r="B16" s="19">
        <f>B5+B12</f>
        <v>33.361795731173785</v>
      </c>
    </row>
    <row r="17" spans="1:2" ht="15" customHeight="1">
      <c r="A17" s="10"/>
      <c r="B17" s="10"/>
    </row>
    <row r="18" spans="1:2" ht="15" customHeight="1">
      <c r="A18" s="10"/>
      <c r="B18" s="10"/>
    </row>
  </sheetData>
  <mergeCells count="2">
    <mergeCell ref="A9:B9"/>
    <mergeCell ref="A14:B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20"/>
  <dimension ref="A1:C29"/>
  <sheetViews>
    <sheetView topLeftCell="A7" workbookViewId="0">
      <selection activeCell="F16" sqref="F16"/>
    </sheetView>
  </sheetViews>
  <sheetFormatPr defaultRowHeight="15"/>
  <cols>
    <col min="1" max="1" width="29.42578125" style="22" customWidth="1"/>
    <col min="2" max="2" width="12" style="22" customWidth="1"/>
    <col min="3" max="16384" width="9.140625" style="22"/>
  </cols>
  <sheetData>
    <row r="1" spans="1:3">
      <c r="A1" s="20" t="s">
        <v>23</v>
      </c>
      <c r="B1" s="24"/>
    </row>
    <row r="2" spans="1:3">
      <c r="A2" s="23"/>
      <c r="B2" s="24"/>
    </row>
    <row r="3" spans="1:3">
      <c r="A3" s="40" t="s">
        <v>1</v>
      </c>
      <c r="B3" s="45"/>
    </row>
    <row r="4" spans="1:3">
      <c r="A4" s="27" t="s">
        <v>4</v>
      </c>
      <c r="B4" s="28">
        <v>32</v>
      </c>
      <c r="C4" s="35"/>
    </row>
    <row r="5" spans="1:3">
      <c r="A5" s="27" t="s">
        <v>20</v>
      </c>
      <c r="B5" s="28">
        <v>13</v>
      </c>
      <c r="C5" s="35"/>
    </row>
    <row r="6" spans="1:3">
      <c r="A6" s="27" t="s">
        <v>5</v>
      </c>
      <c r="B6" s="46">
        <v>0.99</v>
      </c>
      <c r="C6" s="35"/>
    </row>
    <row r="7" spans="1:3">
      <c r="A7" s="39"/>
      <c r="B7" s="47"/>
      <c r="C7" s="35"/>
    </row>
    <row r="8" spans="1:3">
      <c r="A8" s="48" t="s">
        <v>6</v>
      </c>
      <c r="B8" s="48"/>
      <c r="C8" s="35"/>
    </row>
    <row r="9" spans="1:3">
      <c r="A9" s="49" t="s">
        <v>21</v>
      </c>
      <c r="B9" s="49">
        <f>B5/B4</f>
        <v>0.40625</v>
      </c>
      <c r="C9" s="35"/>
    </row>
    <row r="10" spans="1:3">
      <c r="A10" s="33" t="s">
        <v>8</v>
      </c>
      <c r="B10" s="34">
        <f>NORMSINV((1-B6)/2)</f>
        <v>-2.5758293035489155</v>
      </c>
      <c r="C10" s="35"/>
    </row>
    <row r="11" spans="1:3">
      <c r="A11" s="49" t="s">
        <v>22</v>
      </c>
      <c r="B11" s="34">
        <f>SQRT(B9*(1-B9)/B4)</f>
        <v>8.6820745198800273E-2</v>
      </c>
      <c r="C11" s="35"/>
    </row>
    <row r="12" spans="1:3">
      <c r="A12" s="33" t="s">
        <v>9</v>
      </c>
      <c r="B12" s="34">
        <f>ABS(B10*B11)</f>
        <v>0.22363541963902356</v>
      </c>
      <c r="C12" s="35"/>
    </row>
    <row r="13" spans="1:3">
      <c r="A13" s="50"/>
      <c r="B13" s="51"/>
      <c r="C13" s="35"/>
    </row>
    <row r="14" spans="1:3">
      <c r="A14" s="44" t="s">
        <v>10</v>
      </c>
      <c r="B14" s="44"/>
      <c r="C14" s="35"/>
    </row>
    <row r="15" spans="1:3">
      <c r="A15" s="38" t="s">
        <v>11</v>
      </c>
      <c r="B15" s="52">
        <f>B9-B12</f>
        <v>0.18261458036097644</v>
      </c>
      <c r="C15" s="35"/>
    </row>
    <row r="16" spans="1:3">
      <c r="A16" s="38" t="s">
        <v>12</v>
      </c>
      <c r="B16" s="52">
        <f>B9+B12</f>
        <v>0.62988541963902356</v>
      </c>
      <c r="C16" s="35"/>
    </row>
    <row r="17" spans="1:3">
      <c r="A17" s="30"/>
      <c r="B17" s="39"/>
      <c r="C17" s="35"/>
    </row>
    <row r="18" spans="1:3">
      <c r="A18" s="30"/>
      <c r="B18" s="39"/>
      <c r="C18" s="35"/>
    </row>
    <row r="19" spans="1:3">
      <c r="A19" s="35"/>
    </row>
    <row r="20" spans="1:3">
      <c r="A20" s="35"/>
    </row>
    <row r="21" spans="1:3">
      <c r="A21" s="35"/>
    </row>
    <row r="22" spans="1:3">
      <c r="A22" s="35"/>
    </row>
    <row r="23" spans="1:3">
      <c r="A23" s="35"/>
    </row>
    <row r="24" spans="1:3">
      <c r="A24" s="35"/>
    </row>
    <row r="25" spans="1:3">
      <c r="A25" s="35"/>
      <c r="B25" s="30"/>
    </row>
    <row r="26" spans="1:3">
      <c r="A26" s="35"/>
      <c r="B26" s="30"/>
    </row>
    <row r="27" spans="1:3">
      <c r="A27" s="30"/>
      <c r="B27" s="30"/>
    </row>
    <row r="28" spans="1:3">
      <c r="A28" s="30"/>
      <c r="B28" s="30"/>
    </row>
    <row r="29" spans="1:3">
      <c r="B29" s="35"/>
    </row>
  </sheetData>
  <mergeCells count="2">
    <mergeCell ref="A8:B8"/>
    <mergeCell ref="A14:B14"/>
  </mergeCells>
  <pageMargins left="0.75" right="0.75" top="1" bottom="1" header="0.5" footer="0.5"/>
  <pageSetup orientation="portrait" horizontalDpi="0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activeCell="F23" sqref="F23"/>
    </sheetView>
  </sheetViews>
  <sheetFormatPr defaultRowHeight="15"/>
  <sheetData>
    <row r="1" spans="1:3">
      <c r="A1">
        <v>61.9</v>
      </c>
    </row>
    <row r="2" spans="1:3">
      <c r="A2">
        <v>89.7</v>
      </c>
      <c r="C2">
        <f>A2-A1</f>
        <v>27.800000000000004</v>
      </c>
    </row>
    <row r="3" spans="1:3">
      <c r="C3">
        <f>C2/2</f>
        <v>13.900000000000002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21"/>
  <dimension ref="A1:B16"/>
  <sheetViews>
    <sheetView workbookViewId="0">
      <selection activeCell="E13" sqref="E13"/>
    </sheetView>
  </sheetViews>
  <sheetFormatPr defaultRowHeight="15" customHeight="1"/>
  <cols>
    <col min="1" max="1" width="26" style="3" customWidth="1"/>
    <col min="2" max="2" width="12" style="3" customWidth="1"/>
    <col min="3" max="16384" width="9.140625" style="3"/>
  </cols>
  <sheetData>
    <row r="1" spans="1:2" ht="15" customHeight="1">
      <c r="A1" s="1" t="s">
        <v>0</v>
      </c>
      <c r="B1" s="2"/>
    </row>
    <row r="2" spans="1:2" ht="15" customHeight="1">
      <c r="A2" s="4"/>
      <c r="B2" s="2"/>
    </row>
    <row r="3" spans="1:2" ht="15" customHeight="1">
      <c r="A3" s="7" t="s">
        <v>4</v>
      </c>
      <c r="B3" s="8">
        <v>27</v>
      </c>
    </row>
    <row r="4" spans="1:2" ht="15" customHeight="1">
      <c r="A4" s="7" t="s">
        <v>5</v>
      </c>
      <c r="B4" s="9">
        <v>0.87</v>
      </c>
    </row>
    <row r="5" spans="1:2" s="54" customFormat="1" ht="15" customHeight="1">
      <c r="A5" s="53"/>
      <c r="B5" s="11"/>
    </row>
    <row r="6" spans="1:2" ht="15" customHeight="1">
      <c r="A6" s="13" t="s">
        <v>25</v>
      </c>
      <c r="B6" s="13">
        <f>B3-1</f>
        <v>26</v>
      </c>
    </row>
    <row r="7" spans="1:2" ht="15" customHeight="1">
      <c r="A7" s="55" t="s">
        <v>26</v>
      </c>
      <c r="B7" s="15">
        <f>TINV(1-B4,B6)</f>
        <v>1.5636116612539794</v>
      </c>
    </row>
    <row r="8" spans="1:2" ht="15" customHeight="1">
      <c r="A8" s="10"/>
      <c r="B8" s="10"/>
    </row>
    <row r="9" spans="1:2" ht="15" customHeight="1">
      <c r="A9" s="10"/>
      <c r="B9" s="10"/>
    </row>
    <row r="16" spans="1:2" ht="15" customHeight="1">
      <c r="B16" s="16"/>
    </row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23"/>
  <dimension ref="A1:B7"/>
  <sheetViews>
    <sheetView workbookViewId="0">
      <selection activeCell="D12" sqref="D12"/>
    </sheetView>
  </sheetViews>
  <sheetFormatPr defaultRowHeight="15" customHeight="1"/>
  <cols>
    <col min="1" max="1" width="28.85546875" style="3" customWidth="1"/>
    <col min="2" max="2" width="12" style="3" customWidth="1"/>
    <col min="3" max="3" width="11" style="3" customWidth="1"/>
    <col min="4" max="16384" width="9.140625" style="3"/>
  </cols>
  <sheetData>
    <row r="1" spans="1:2" ht="15" customHeight="1">
      <c r="A1" s="1" t="s">
        <v>0</v>
      </c>
      <c r="B1" s="2"/>
    </row>
    <row r="2" spans="1:2" ht="15" customHeight="1">
      <c r="A2" s="4"/>
      <c r="B2" s="2"/>
    </row>
    <row r="3" spans="1:2" ht="15" customHeight="1">
      <c r="A3" s="7" t="s">
        <v>5</v>
      </c>
      <c r="B3" s="9">
        <v>0.87</v>
      </c>
    </row>
    <row r="4" spans="1:2" ht="15" customHeight="1">
      <c r="A4" s="10"/>
      <c r="B4" s="11"/>
    </row>
    <row r="5" spans="1:2" ht="15" customHeight="1">
      <c r="A5" s="13" t="s">
        <v>8</v>
      </c>
      <c r="B5" s="15">
        <f>-NORMSINV((1-B3)/2)</f>
        <v>1.5141018876192835</v>
      </c>
    </row>
    <row r="6" spans="1:2" ht="15" customHeight="1">
      <c r="A6" s="10"/>
      <c r="B6" s="10"/>
    </row>
    <row r="7" spans="1:2" ht="15" customHeight="1">
      <c r="A7" s="10"/>
      <c r="B7" s="10"/>
    </row>
  </sheetData>
  <pageMargins left="0.75" right="0.75" top="1" bottom="1" header="0.5" footer="0.5"/>
  <pageSetup orientation="portrait" horizontalDpi="0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B4"/>
  <sheetViews>
    <sheetView workbookViewId="0">
      <selection activeCell="G11" sqref="G11"/>
    </sheetView>
  </sheetViews>
  <sheetFormatPr defaultRowHeight="15"/>
  <sheetData>
    <row r="1" spans="1:2">
      <c r="A1" t="s">
        <v>27</v>
      </c>
      <c r="B1">
        <v>7</v>
      </c>
    </row>
    <row r="2" spans="1:2">
      <c r="A2" t="s">
        <v>28</v>
      </c>
      <c r="B2">
        <v>38</v>
      </c>
    </row>
    <row r="4" spans="1:2">
      <c r="A4" t="s">
        <v>29</v>
      </c>
      <c r="B4" s="56">
        <f>B1/B2</f>
        <v>0.18421052631578946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4"/>
  <sheetViews>
    <sheetView workbookViewId="0">
      <selection activeCell="B12" sqref="B12:B14"/>
    </sheetView>
  </sheetViews>
  <sheetFormatPr defaultRowHeight="15"/>
  <cols>
    <col min="1" max="1" width="39.85546875" bestFit="1" customWidth="1"/>
  </cols>
  <sheetData>
    <row r="1" spans="1:2">
      <c r="A1" s="57" t="s">
        <v>30</v>
      </c>
    </row>
    <row r="3" spans="1:2">
      <c r="A3" s="62" t="s">
        <v>1</v>
      </c>
      <c r="B3" s="63"/>
    </row>
    <row r="4" spans="1:2">
      <c r="A4" s="58" t="s">
        <v>4</v>
      </c>
      <c r="B4" s="59">
        <v>19</v>
      </c>
    </row>
    <row r="5" spans="1:2">
      <c r="A5" s="58" t="s">
        <v>24</v>
      </c>
      <c r="B5" s="59">
        <v>1.06</v>
      </c>
    </row>
    <row r="6" spans="1:2">
      <c r="A6" s="58" t="s">
        <v>5</v>
      </c>
      <c r="B6" s="60">
        <v>0.8</v>
      </c>
    </row>
    <row r="8" spans="1:2">
      <c r="A8" s="66" t="s">
        <v>6</v>
      </c>
      <c r="B8" s="66"/>
    </row>
    <row r="9" spans="1:2">
      <c r="A9" t="s">
        <v>25</v>
      </c>
      <c r="B9">
        <f>B4-1</f>
        <v>18</v>
      </c>
    </row>
    <row r="10" spans="1:2">
      <c r="A10" t="s">
        <v>31</v>
      </c>
      <c r="B10">
        <f>B9*B5^2</f>
        <v>20.224800000000002</v>
      </c>
    </row>
    <row r="11" spans="1:2">
      <c r="A11" t="s">
        <v>32</v>
      </c>
      <c r="B11">
        <f>(1-B6)/2</f>
        <v>9.9999999999999978E-2</v>
      </c>
    </row>
    <row r="12" spans="1:2">
      <c r="A12" t="s">
        <v>33</v>
      </c>
      <c r="B12" s="56">
        <f>CHIINV(1-B11, B9)</f>
        <v>10.864936211285553</v>
      </c>
    </row>
    <row r="13" spans="1:2">
      <c r="A13" s="67" t="s">
        <v>34</v>
      </c>
      <c r="B13" s="69">
        <f>CHIINV(B11, B9)</f>
        <v>25.98942309605205</v>
      </c>
    </row>
    <row r="14" spans="1:2">
      <c r="B14" s="56"/>
    </row>
  </sheetData>
  <mergeCells count="2">
    <mergeCell ref="A3:B3"/>
    <mergeCell ref="A8:B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selection activeCell="B12" sqref="B12:B13"/>
    </sheetView>
  </sheetViews>
  <sheetFormatPr defaultRowHeight="15"/>
  <cols>
    <col min="1" max="1" width="39.85546875" bestFit="1" customWidth="1"/>
  </cols>
  <sheetData>
    <row r="1" spans="1:2">
      <c r="A1" s="57" t="s">
        <v>30</v>
      </c>
    </row>
    <row r="3" spans="1:2">
      <c r="A3" s="62" t="s">
        <v>1</v>
      </c>
      <c r="B3" s="63"/>
    </row>
    <row r="4" spans="1:2">
      <c r="A4" s="58" t="s">
        <v>4</v>
      </c>
      <c r="B4" s="59">
        <v>19</v>
      </c>
    </row>
    <row r="5" spans="1:2">
      <c r="A5" s="58" t="s">
        <v>24</v>
      </c>
      <c r="B5" s="59">
        <v>1.06</v>
      </c>
    </row>
    <row r="6" spans="1:2">
      <c r="A6" s="58" t="s">
        <v>5</v>
      </c>
      <c r="B6" s="60">
        <v>0.99</v>
      </c>
    </row>
    <row r="8" spans="1:2">
      <c r="A8" s="66" t="s">
        <v>6</v>
      </c>
      <c r="B8" s="66"/>
    </row>
    <row r="9" spans="1:2">
      <c r="A9" t="s">
        <v>25</v>
      </c>
      <c r="B9">
        <f>B4-1</f>
        <v>18</v>
      </c>
    </row>
    <row r="10" spans="1:2">
      <c r="A10" t="s">
        <v>31</v>
      </c>
      <c r="B10">
        <f>B9*B5^2</f>
        <v>20.224800000000002</v>
      </c>
    </row>
    <row r="11" spans="1:2">
      <c r="A11" t="s">
        <v>32</v>
      </c>
      <c r="B11">
        <f>(1-B6)/2</f>
        <v>5.0000000000000044E-3</v>
      </c>
    </row>
    <row r="12" spans="1:2">
      <c r="A12" t="s">
        <v>33</v>
      </c>
      <c r="B12" s="56">
        <f>CHIINV(1-B11, B9)</f>
        <v>6.2648047190179179</v>
      </c>
    </row>
    <row r="13" spans="1:2">
      <c r="A13" s="67" t="s">
        <v>34</v>
      </c>
      <c r="B13" s="69">
        <f>CHIINV(B11, B9)</f>
        <v>37.156451452686781</v>
      </c>
    </row>
  </sheetData>
  <mergeCells count="2">
    <mergeCell ref="A3:B3"/>
    <mergeCell ref="A8:B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21"/>
  <sheetViews>
    <sheetView workbookViewId="0">
      <selection activeCell="E30" sqref="E30"/>
    </sheetView>
  </sheetViews>
  <sheetFormatPr defaultRowHeight="15"/>
  <cols>
    <col min="1" max="1" width="39.85546875" bestFit="1" customWidth="1"/>
  </cols>
  <sheetData>
    <row r="1" spans="1:2">
      <c r="A1" s="57" t="s">
        <v>30</v>
      </c>
    </row>
    <row r="3" spans="1:2">
      <c r="A3" s="62" t="s">
        <v>1</v>
      </c>
      <c r="B3" s="63"/>
    </row>
    <row r="4" spans="1:2">
      <c r="A4" s="58" t="s">
        <v>4</v>
      </c>
      <c r="B4" s="59">
        <v>19</v>
      </c>
    </row>
    <row r="5" spans="1:2">
      <c r="A5" s="58" t="s">
        <v>24</v>
      </c>
      <c r="B5" s="59">
        <v>1.06</v>
      </c>
    </row>
    <row r="6" spans="1:2">
      <c r="A6" s="58" t="s">
        <v>5</v>
      </c>
      <c r="B6" s="60">
        <v>0.95</v>
      </c>
    </row>
    <row r="8" spans="1:2">
      <c r="A8" s="66" t="s">
        <v>6</v>
      </c>
      <c r="B8" s="66"/>
    </row>
    <row r="9" spans="1:2">
      <c r="A9" t="s">
        <v>25</v>
      </c>
      <c r="B9">
        <f>B4-1</f>
        <v>18</v>
      </c>
    </row>
    <row r="10" spans="1:2">
      <c r="A10" t="s">
        <v>31</v>
      </c>
      <c r="B10">
        <f>B9*B5^2</f>
        <v>20.224800000000002</v>
      </c>
    </row>
    <row r="11" spans="1:2">
      <c r="A11" t="s">
        <v>32</v>
      </c>
      <c r="B11">
        <f>(1-B6)/2</f>
        <v>2.5000000000000022E-2</v>
      </c>
    </row>
    <row r="12" spans="1:2">
      <c r="A12" t="s">
        <v>33</v>
      </c>
      <c r="B12">
        <f>CHIINV(1-B11, B9)</f>
        <v>8.230746229307849</v>
      </c>
    </row>
    <row r="13" spans="1:2">
      <c r="A13" s="67" t="s">
        <v>34</v>
      </c>
      <c r="B13" s="67">
        <f>CHIINV(B11, B9)</f>
        <v>31.526378441790797</v>
      </c>
    </row>
    <row r="15" spans="1:2">
      <c r="A15" s="64" t="s">
        <v>35</v>
      </c>
      <c r="B15" s="64"/>
    </row>
    <row r="16" spans="1:2">
      <c r="A16" s="65" t="s">
        <v>36</v>
      </c>
      <c r="B16" s="68">
        <f>B10/B13</f>
        <v>0.64151992710936856</v>
      </c>
    </row>
    <row r="17" spans="1:2">
      <c r="A17" s="65" t="s">
        <v>37</v>
      </c>
      <c r="B17" s="68">
        <f>B10/B12</f>
        <v>2.4572255584777971</v>
      </c>
    </row>
    <row r="18" spans="1:2">
      <c r="A18" s="65"/>
      <c r="B18" s="65"/>
    </row>
    <row r="20" spans="1:2">
      <c r="A20" s="61" t="s">
        <v>38</v>
      </c>
    </row>
    <row r="21" spans="1:2">
      <c r="A21" s="57" t="s">
        <v>39</v>
      </c>
    </row>
  </sheetData>
  <mergeCells count="3">
    <mergeCell ref="A3:B3"/>
    <mergeCell ref="A8:B8"/>
    <mergeCell ref="A15:B1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5"/>
  <dimension ref="A1:B17"/>
  <sheetViews>
    <sheetView workbookViewId="0">
      <selection activeCell="F15" sqref="F15"/>
    </sheetView>
  </sheetViews>
  <sheetFormatPr defaultRowHeight="15"/>
  <cols>
    <col min="1" max="1" width="28.85546875" style="22" customWidth="1"/>
    <col min="2" max="2" width="12.28515625" style="22" customWidth="1"/>
    <col min="3" max="16384" width="9.140625" style="22"/>
  </cols>
  <sheetData>
    <row r="1" spans="1:2">
      <c r="A1" s="20" t="s">
        <v>49</v>
      </c>
      <c r="B1" s="21"/>
    </row>
    <row r="3" spans="1:2">
      <c r="A3" s="70" t="s">
        <v>1</v>
      </c>
      <c r="B3" s="70"/>
    </row>
    <row r="4" spans="1:2">
      <c r="A4" s="27" t="s">
        <v>40</v>
      </c>
      <c r="B4" s="27">
        <v>2000</v>
      </c>
    </row>
    <row r="5" spans="1:2">
      <c r="A5" s="27" t="s">
        <v>41</v>
      </c>
      <c r="B5" s="27">
        <v>0.04</v>
      </c>
    </row>
    <row r="6" spans="1:2">
      <c r="A6" s="27" t="s">
        <v>2</v>
      </c>
      <c r="B6" s="27">
        <v>210</v>
      </c>
    </row>
    <row r="7" spans="1:2">
      <c r="A7" s="27" t="s">
        <v>4</v>
      </c>
      <c r="B7" s="27">
        <v>125</v>
      </c>
    </row>
    <row r="8" spans="1:2">
      <c r="A8" s="27" t="s">
        <v>3</v>
      </c>
      <c r="B8" s="27">
        <v>2225</v>
      </c>
    </row>
    <row r="9" spans="1:2">
      <c r="A9" s="30"/>
      <c r="B9" s="30"/>
    </row>
    <row r="10" spans="1:2">
      <c r="A10" s="32" t="s">
        <v>6</v>
      </c>
      <c r="B10" s="32"/>
    </row>
    <row r="11" spans="1:2">
      <c r="A11" s="33" t="s">
        <v>7</v>
      </c>
      <c r="B11" s="71">
        <f>B6/SQRT(B7)</f>
        <v>18.782971010998232</v>
      </c>
    </row>
    <row r="12" spans="1:2">
      <c r="A12" s="38" t="s">
        <v>42</v>
      </c>
      <c r="B12" s="52">
        <f>(B8-B4)/B11</f>
        <v>11.978935593748874</v>
      </c>
    </row>
    <row r="13" spans="1:2">
      <c r="A13" s="35"/>
      <c r="B13" s="35"/>
    </row>
    <row r="14" spans="1:2">
      <c r="A14" s="72" t="s">
        <v>48</v>
      </c>
      <c r="B14" s="72"/>
    </row>
    <row r="15" spans="1:2">
      <c r="A15" s="38" t="s">
        <v>45</v>
      </c>
      <c r="B15" s="52">
        <f>NORMSINV(1-B5)</f>
        <v>1.7506860712521699</v>
      </c>
    </row>
    <row r="16" spans="1:2">
      <c r="A16" s="73" t="s">
        <v>46</v>
      </c>
      <c r="B16" s="52">
        <f>1-NORMSDIST(B12)</f>
        <v>0</v>
      </c>
    </row>
    <row r="17" spans="1:2">
      <c r="A17" s="72" t="str">
        <f>IF(B16&lt;$B$5,"Reject the null hypothesis","Do not reject the null hypothesis")</f>
        <v>Reject the null hypothesis</v>
      </c>
      <c r="B17" s="72"/>
    </row>
  </sheetData>
  <mergeCells count="2">
    <mergeCell ref="A3:B3"/>
    <mergeCell ref="A10:B10"/>
  </mergeCells>
  <printOptions gridLines="1" gridLinesSet="0"/>
  <pageMargins left="0.75" right="0.75" top="1" bottom="1" header="0.5" footer="0.5"/>
  <pageSetup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4"/>
  <dimension ref="A1:F32"/>
  <sheetViews>
    <sheetView workbookViewId="0">
      <selection activeCell="I12" sqref="I12"/>
    </sheetView>
  </sheetViews>
  <sheetFormatPr defaultRowHeight="15" customHeight="1"/>
  <cols>
    <col min="1" max="1" width="26" style="22" customWidth="1"/>
    <col min="2" max="2" width="12.28515625" style="22" customWidth="1"/>
    <col min="3" max="3" width="7.7109375" style="22" customWidth="1"/>
    <col min="4" max="4" width="16.85546875" style="22" customWidth="1"/>
    <col min="5" max="16384" width="9.140625" style="22"/>
  </cols>
  <sheetData>
    <row r="1" spans="1:5" ht="15" customHeight="1">
      <c r="A1" s="20" t="s">
        <v>52</v>
      </c>
      <c r="B1" s="21"/>
      <c r="C1" s="21"/>
      <c r="E1" s="22">
        <v>15</v>
      </c>
    </row>
    <row r="2" spans="1:5" ht="15" customHeight="1">
      <c r="E2" s="22">
        <v>20</v>
      </c>
    </row>
    <row r="3" spans="1:5" ht="15" customHeight="1">
      <c r="A3" s="70" t="s">
        <v>1</v>
      </c>
      <c r="B3" s="70"/>
      <c r="E3" s="22">
        <v>25</v>
      </c>
    </row>
    <row r="4" spans="1:5" ht="15" customHeight="1">
      <c r="A4" s="27" t="s">
        <v>50</v>
      </c>
      <c r="B4" s="27">
        <v>23</v>
      </c>
      <c r="C4" s="74"/>
      <c r="E4" s="22">
        <v>26</v>
      </c>
    </row>
    <row r="5" spans="1:5" ht="15" customHeight="1">
      <c r="A5" s="27" t="s">
        <v>41</v>
      </c>
      <c r="B5" s="27">
        <v>0.08</v>
      </c>
      <c r="C5" s="74"/>
      <c r="E5" s="22">
        <v>18</v>
      </c>
    </row>
    <row r="6" spans="1:5" ht="15" customHeight="1">
      <c r="A6" s="27" t="s">
        <v>4</v>
      </c>
      <c r="B6" s="27">
        <f>COUNT(E1:E16)</f>
        <v>16</v>
      </c>
      <c r="C6" s="74"/>
      <c r="E6" s="22">
        <v>25</v>
      </c>
    </row>
    <row r="7" spans="1:5" ht="15" customHeight="1">
      <c r="A7" s="27" t="s">
        <v>3</v>
      </c>
      <c r="B7" s="27">
        <f>AVERAGE(E1:E16)</f>
        <v>21.375</v>
      </c>
      <c r="C7" s="30"/>
      <c r="E7" s="22">
        <v>29</v>
      </c>
    </row>
    <row r="8" spans="1:5" ht="15" customHeight="1">
      <c r="A8" s="27" t="s">
        <v>24</v>
      </c>
      <c r="B8" s="27">
        <f>STDEV(E1:E16)</f>
        <v>4.3339743115682321</v>
      </c>
      <c r="C8" s="30"/>
      <c r="E8" s="22">
        <v>26</v>
      </c>
    </row>
    <row r="9" spans="1:5" ht="15" customHeight="1">
      <c r="A9" s="30"/>
      <c r="B9" s="30"/>
      <c r="C9" s="30"/>
      <c r="E9" s="22">
        <v>15</v>
      </c>
    </row>
    <row r="10" spans="1:5" ht="15" customHeight="1">
      <c r="A10" s="32" t="s">
        <v>6</v>
      </c>
      <c r="B10" s="32"/>
      <c r="C10" s="30"/>
      <c r="E10" s="22">
        <v>23</v>
      </c>
    </row>
    <row r="11" spans="1:5" ht="15" customHeight="1">
      <c r="A11" s="33" t="s">
        <v>7</v>
      </c>
      <c r="B11" s="71">
        <f>B8/SQRT(B6)</f>
        <v>1.083493577892058</v>
      </c>
      <c r="E11" s="22">
        <v>22</v>
      </c>
    </row>
    <row r="12" spans="1:5" ht="15" customHeight="1">
      <c r="A12" s="33" t="s">
        <v>25</v>
      </c>
      <c r="B12" s="33">
        <f>B6-1</f>
        <v>15</v>
      </c>
      <c r="E12" s="22">
        <v>20</v>
      </c>
    </row>
    <row r="13" spans="1:5" ht="15" customHeight="1">
      <c r="A13" s="73" t="s">
        <v>51</v>
      </c>
      <c r="B13" s="52">
        <f>(B7-B4)/B11</f>
        <v>-1.4997781557334611</v>
      </c>
      <c r="C13" s="35"/>
      <c r="E13" s="22">
        <v>21</v>
      </c>
    </row>
    <row r="14" spans="1:5" ht="15" customHeight="1">
      <c r="A14" s="35"/>
      <c r="B14" s="35"/>
      <c r="C14" s="35"/>
      <c r="E14" s="22">
        <v>14</v>
      </c>
    </row>
    <row r="15" spans="1:5" ht="15" customHeight="1">
      <c r="A15" s="72" t="s">
        <v>43</v>
      </c>
      <c r="B15" s="72"/>
      <c r="C15" s="75"/>
      <c r="E15" s="22">
        <v>22</v>
      </c>
    </row>
    <row r="16" spans="1:5" ht="15" customHeight="1">
      <c r="A16" s="38" t="s">
        <v>44</v>
      </c>
      <c r="B16" s="52">
        <f>-(TINV(B5,B12))</f>
        <v>-1.8777386550565804</v>
      </c>
      <c r="C16" s="74"/>
      <c r="E16" s="22">
        <v>21</v>
      </c>
    </row>
    <row r="17" spans="1:6" ht="15" customHeight="1">
      <c r="A17" s="38" t="s">
        <v>45</v>
      </c>
      <c r="B17" s="52">
        <f>TINV(B5,B12)</f>
        <v>1.8777386550565804</v>
      </c>
      <c r="C17" s="74"/>
      <c r="D17" s="74"/>
      <c r="E17" s="74"/>
    </row>
    <row r="18" spans="1:6" ht="15" customHeight="1">
      <c r="A18" s="73" t="s">
        <v>46</v>
      </c>
      <c r="B18" s="52">
        <f>TDIST(ABS(B13),B12,2)</f>
        <v>0.15442357694248443</v>
      </c>
      <c r="C18" s="74"/>
    </row>
    <row r="19" spans="1:6" ht="15" customHeight="1">
      <c r="A19" s="72" t="str">
        <f>IF(B18&lt;$B$5,"Reject the null hypothesis","Do not reject the null hypothesis")</f>
        <v>Do not reject the null hypothesis</v>
      </c>
      <c r="B19" s="72"/>
      <c r="C19" s="75"/>
    </row>
    <row r="20" spans="1:6" ht="15" customHeight="1">
      <c r="A20" s="75"/>
      <c r="B20" s="75"/>
      <c r="C20" s="75"/>
      <c r="D20" s="76"/>
      <c r="E20" s="35"/>
    </row>
    <row r="21" spans="1:6" ht="15" customHeight="1">
      <c r="C21" s="75"/>
    </row>
    <row r="22" spans="1:6" ht="15" customHeight="1">
      <c r="C22" s="74"/>
    </row>
    <row r="23" spans="1:6" ht="15" customHeight="1">
      <c r="C23" s="74"/>
    </row>
    <row r="24" spans="1:6" ht="15" customHeight="1">
      <c r="C24" s="75"/>
    </row>
    <row r="25" spans="1:6" ht="15" customHeight="1">
      <c r="C25" s="30"/>
    </row>
    <row r="26" spans="1:6" ht="15" customHeight="1">
      <c r="C26" s="75"/>
    </row>
    <row r="27" spans="1:6" ht="15" customHeight="1">
      <c r="C27" s="74"/>
    </row>
    <row r="28" spans="1:6" ht="15" customHeight="1">
      <c r="C28" s="74"/>
    </row>
    <row r="29" spans="1:6" ht="15" customHeight="1">
      <c r="C29" s="75"/>
    </row>
    <row r="32" spans="1:6" ht="15" customHeight="1">
      <c r="F32" s="77"/>
    </row>
  </sheetData>
  <mergeCells count="2">
    <mergeCell ref="A3:B3"/>
    <mergeCell ref="A10:B10"/>
  </mergeCells>
  <printOptions gridLines="1" gridLinesSet="0"/>
  <pageMargins left="0.75" right="0.75" top="1" bottom="1" header="0.5" footer="0.5"/>
  <pageSetup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Sheet13"/>
  <dimension ref="A1:B18"/>
  <sheetViews>
    <sheetView tabSelected="1" workbookViewId="0">
      <selection activeCell="G18" sqref="G18"/>
    </sheetView>
  </sheetViews>
  <sheetFormatPr defaultRowHeight="15"/>
  <cols>
    <col min="1" max="1" width="26.42578125" style="22" customWidth="1"/>
    <col min="2" max="2" width="12.28515625" style="22" customWidth="1"/>
    <col min="3" max="16384" width="9.140625" style="22"/>
  </cols>
  <sheetData>
    <row r="1" spans="1:2">
      <c r="A1" s="20" t="s">
        <v>53</v>
      </c>
      <c r="B1" s="21"/>
    </row>
    <row r="3" spans="1:2">
      <c r="A3" s="70" t="s">
        <v>1</v>
      </c>
      <c r="B3" s="70"/>
    </row>
    <row r="4" spans="1:2">
      <c r="A4" s="27" t="s">
        <v>54</v>
      </c>
      <c r="B4" s="78">
        <v>0.4</v>
      </c>
    </row>
    <row r="5" spans="1:2">
      <c r="A5" s="27" t="s">
        <v>41</v>
      </c>
      <c r="B5" s="27">
        <v>0.06</v>
      </c>
    </row>
    <row r="6" spans="1:2">
      <c r="A6" s="27" t="s">
        <v>55</v>
      </c>
      <c r="B6" s="27">
        <v>35</v>
      </c>
    </row>
    <row r="7" spans="1:2">
      <c r="A7" s="27" t="s">
        <v>4</v>
      </c>
      <c r="B7" s="27">
        <v>94</v>
      </c>
    </row>
    <row r="8" spans="1:2">
      <c r="A8" s="30"/>
      <c r="B8" s="30"/>
    </row>
    <row r="9" spans="1:2">
      <c r="A9" s="32" t="s">
        <v>6</v>
      </c>
      <c r="B9" s="32"/>
    </row>
    <row r="10" spans="1:2">
      <c r="A10" s="33" t="s">
        <v>21</v>
      </c>
      <c r="B10" s="33">
        <f>B6/B7</f>
        <v>0.37234042553191488</v>
      </c>
    </row>
    <row r="11" spans="1:2">
      <c r="A11" s="33" t="s">
        <v>56</v>
      </c>
      <c r="B11" s="71">
        <f>SQRT(B4*(1-B4)/B7)</f>
        <v>5.0529115263991134E-2</v>
      </c>
    </row>
    <row r="12" spans="1:2">
      <c r="A12" s="38" t="s">
        <v>57</v>
      </c>
      <c r="B12" s="52">
        <f>(B10-B4)/B11</f>
        <v>-0.54739874869323812</v>
      </c>
    </row>
    <row r="13" spans="1:2">
      <c r="A13" s="30"/>
      <c r="B13" s="79"/>
    </row>
    <row r="14" spans="1:2">
      <c r="A14" s="72" t="s">
        <v>47</v>
      </c>
      <c r="B14" s="72"/>
    </row>
    <row r="15" spans="1:2">
      <c r="A15" s="38" t="s">
        <v>44</v>
      </c>
      <c r="B15" s="52">
        <f>NORMSINV(B5)</f>
        <v>-1.5547735945968548</v>
      </c>
    </row>
    <row r="16" spans="1:2">
      <c r="A16" s="73" t="s">
        <v>46</v>
      </c>
      <c r="B16" s="52">
        <f>NORMSDIST(B12)</f>
        <v>0.2920524073830999</v>
      </c>
    </row>
    <row r="17" spans="1:2">
      <c r="A17" s="72" t="str">
        <f>IF(B16&lt;$B$5,"Reject the null hypothesis","Do not reject the null hypothesis")</f>
        <v>Do not reject the null hypothesis</v>
      </c>
      <c r="B17" s="72"/>
    </row>
    <row r="18" spans="1:2">
      <c r="A18" s="30"/>
      <c r="B18" s="30"/>
    </row>
  </sheetData>
  <mergeCells count="2">
    <mergeCell ref="A3:B3"/>
    <mergeCell ref="A9:B9"/>
  </mergeCells>
  <printOptions gridLines="1" gridLinesSet="0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1ab</vt:lpstr>
      <vt:lpstr>1c</vt:lpstr>
      <vt:lpstr>2ab</vt:lpstr>
      <vt:lpstr>3a</vt:lpstr>
      <vt:lpstr>3b</vt:lpstr>
      <vt:lpstr>4</vt:lpstr>
      <vt:lpstr>5</vt:lpstr>
      <vt:lpstr>6</vt:lpstr>
      <vt:lpstr>7</vt:lpstr>
      <vt:lpstr>8a</vt:lpstr>
      <vt:lpstr>8b</vt:lpstr>
      <vt:lpstr>8c</vt:lpstr>
      <vt:lpstr>9</vt:lpstr>
      <vt:lpstr>10</vt:lpstr>
      <vt:lpstr>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</dc:creator>
  <cp:lastModifiedBy>Exploring</cp:lastModifiedBy>
  <dcterms:created xsi:type="dcterms:W3CDTF">2020-04-25T03:45:41Z</dcterms:created>
  <dcterms:modified xsi:type="dcterms:W3CDTF">2020-04-25T04:37:06Z</dcterms:modified>
</cp:coreProperties>
</file>