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 Files\"/>
    </mc:Choice>
  </mc:AlternateContent>
  <bookViews>
    <workbookView xWindow="0" yWindow="0" windowWidth="20490" windowHeight="9045"/>
  </bookViews>
  <sheets>
    <sheet name="Q Set 1" sheetId="1" r:id="rId1"/>
    <sheet name="Q Set 2" sheetId="2" r:id="rId2"/>
    <sheet name="Q Set 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3" l="1"/>
  <c r="E29" i="3"/>
  <c r="E45" i="3"/>
  <c r="E46" i="3"/>
  <c r="L5" i="3"/>
  <c r="L6" i="3"/>
  <c r="L7" i="3"/>
  <c r="C46" i="3"/>
  <c r="C30" i="3"/>
  <c r="E30" i="3" s="1"/>
  <c r="C14" i="3"/>
  <c r="E14" i="3" s="1"/>
  <c r="L8" i="3" l="1"/>
  <c r="C31" i="3"/>
  <c r="C47" i="3"/>
  <c r="E47" i="3" s="1"/>
  <c r="C15" i="3"/>
  <c r="E15" i="3" s="1"/>
  <c r="C9" i="3"/>
  <c r="C17" i="2"/>
  <c r="C16" i="2"/>
  <c r="E15" i="2"/>
  <c r="E14" i="2"/>
  <c r="E11" i="2"/>
  <c r="E10" i="2"/>
  <c r="E6" i="2"/>
  <c r="E9" i="2"/>
  <c r="E7" i="2"/>
  <c r="E5" i="2"/>
  <c r="E3" i="2"/>
  <c r="E13" i="2"/>
  <c r="E12" i="2"/>
  <c r="C10" i="2"/>
  <c r="C6" i="2"/>
  <c r="C11" i="2" s="1"/>
  <c r="F67" i="1"/>
  <c r="D24" i="1"/>
  <c r="E24" i="1"/>
  <c r="F24" i="1"/>
  <c r="G24" i="1"/>
  <c r="H24" i="1"/>
  <c r="I24" i="1"/>
  <c r="J24" i="1"/>
  <c r="K24" i="1"/>
  <c r="L24" i="1"/>
  <c r="M24" i="1"/>
  <c r="C24" i="1"/>
  <c r="H57" i="1"/>
  <c r="G61" i="1"/>
  <c r="G58" i="1"/>
  <c r="C57" i="1"/>
  <c r="E58" i="1"/>
  <c r="E59" i="1"/>
  <c r="E61" i="1"/>
  <c r="E57" i="1"/>
  <c r="D58" i="1"/>
  <c r="H58" i="1" s="1"/>
  <c r="D59" i="1"/>
  <c r="H59" i="1" s="1"/>
  <c r="D60" i="1"/>
  <c r="H60" i="1" s="1"/>
  <c r="D61" i="1"/>
  <c r="H61" i="1" s="1"/>
  <c r="D62" i="1"/>
  <c r="H62" i="1" s="1"/>
  <c r="D57" i="1"/>
  <c r="F58" i="1"/>
  <c r="F59" i="1"/>
  <c r="F60" i="1"/>
  <c r="F61" i="1"/>
  <c r="F62" i="1"/>
  <c r="F57" i="1"/>
  <c r="E50" i="1"/>
  <c r="C47" i="1"/>
  <c r="C46" i="1"/>
  <c r="C45" i="1"/>
  <c r="C44" i="1"/>
  <c r="C43" i="1"/>
  <c r="C42" i="1"/>
  <c r="D30" i="1"/>
  <c r="D31" i="1"/>
  <c r="D32" i="1"/>
  <c r="D34" i="1"/>
  <c r="C31" i="1"/>
  <c r="C35" i="1"/>
  <c r="C34" i="1"/>
  <c r="C33" i="1"/>
  <c r="C32" i="1"/>
  <c r="C30" i="1"/>
  <c r="C32" i="3" l="1"/>
  <c r="E31" i="3"/>
  <c r="C48" i="3"/>
  <c r="E48" i="3" s="1"/>
  <c r="C16" i="3"/>
  <c r="E16" i="3" s="1"/>
  <c r="C14" i="2"/>
  <c r="C15" i="2"/>
  <c r="F65" i="1"/>
  <c r="C33" i="3" l="1"/>
  <c r="E32" i="3"/>
  <c r="C49" i="3"/>
  <c r="E49" i="3" s="1"/>
  <c r="C17" i="3"/>
  <c r="E17" i="3" s="1"/>
  <c r="E33" i="3" l="1"/>
  <c r="C34" i="3"/>
  <c r="C50" i="3"/>
  <c r="E50" i="3" s="1"/>
  <c r="C18" i="3"/>
  <c r="E18" i="3" s="1"/>
  <c r="E34" i="3" l="1"/>
  <c r="C35" i="3"/>
  <c r="C51" i="3"/>
  <c r="E51" i="3" s="1"/>
  <c r="C19" i="3"/>
  <c r="E19" i="3" s="1"/>
  <c r="E35" i="3" l="1"/>
  <c r="C36" i="3"/>
  <c r="C52" i="3"/>
  <c r="E52" i="3" s="1"/>
  <c r="C20" i="3"/>
  <c r="E20" i="3" s="1"/>
  <c r="E36" i="3" l="1"/>
  <c r="C37" i="3"/>
  <c r="C53" i="3"/>
  <c r="E53" i="3" s="1"/>
  <c r="C21" i="3"/>
  <c r="E21" i="3" s="1"/>
  <c r="E37" i="3" l="1"/>
  <c r="C38" i="3"/>
  <c r="C54" i="3"/>
  <c r="E54" i="3" s="1"/>
  <c r="C22" i="3"/>
  <c r="E22" i="3" s="1"/>
  <c r="E38" i="3" l="1"/>
  <c r="C39" i="3"/>
  <c r="C55" i="3"/>
  <c r="E55" i="3" s="1"/>
  <c r="C23" i="3"/>
  <c r="E23" i="3" s="1"/>
  <c r="E39" i="3" l="1"/>
  <c r="C40" i="3"/>
  <c r="C56" i="3"/>
  <c r="E56" i="3" s="1"/>
  <c r="C24" i="3"/>
  <c r="E24" i="3" s="1"/>
  <c r="E40" i="3" l="1"/>
  <c r="C41" i="3"/>
  <c r="C57" i="3"/>
  <c r="E57" i="3" s="1"/>
  <c r="C25" i="3"/>
  <c r="E25" i="3" s="1"/>
  <c r="E41" i="3" l="1"/>
  <c r="C42" i="3"/>
  <c r="C58" i="3"/>
  <c r="E58" i="3" s="1"/>
  <c r="C26" i="3"/>
  <c r="E26" i="3" s="1"/>
  <c r="E42" i="3" l="1"/>
  <c r="C43" i="3"/>
  <c r="C59" i="3"/>
  <c r="E59" i="3" s="1"/>
  <c r="C27" i="3"/>
  <c r="E27" i="3" s="1"/>
  <c r="E43" i="3" l="1"/>
  <c r="C44" i="3"/>
  <c r="E44" i="3" s="1"/>
  <c r="C60" i="3"/>
  <c r="E60" i="3" s="1"/>
  <c r="E61" i="3" s="1"/>
  <c r="C28" i="3"/>
  <c r="E28" i="3" s="1"/>
</calcChain>
</file>

<file path=xl/sharedStrings.xml><?xml version="1.0" encoding="utf-8"?>
<sst xmlns="http://schemas.openxmlformats.org/spreadsheetml/2006/main" count="136" uniqueCount="66">
  <si>
    <t>Days Worked</t>
  </si>
  <si>
    <t>Seasons</t>
  </si>
  <si>
    <t>Winter</t>
  </si>
  <si>
    <t>Spring</t>
  </si>
  <si>
    <t>Summer</t>
  </si>
  <si>
    <t>Autumn</t>
  </si>
  <si>
    <t>Cashier</t>
  </si>
  <si>
    <t>Jan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</si>
  <si>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</si>
  <si>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</si>
  <si>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</si>
  <si>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</si>
  <si>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</si>
  <si>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</si>
  <si>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</si>
  <si>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</si>
  <si>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</si>
  <si>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</si>
  <si>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Liz</t>
  </si>
  <si>
    <t xml:space="preserve">Jack </t>
  </si>
  <si>
    <t>Tracy</t>
  </si>
  <si>
    <t>Jenna</t>
  </si>
  <si>
    <t>Kenneth</t>
  </si>
  <si>
    <t>Pete</t>
  </si>
  <si>
    <t>Donuts Sold</t>
  </si>
  <si>
    <t>Productivity</t>
  </si>
  <si>
    <t xml:space="preserve">1. Overall productivity (in Donuts sold per day) for Spring and Summer. </t>
  </si>
  <si>
    <t>2. Productivity (in Donuts sold per day) for Autumn</t>
  </si>
  <si>
    <r>
      <t xml:space="preserve">Highest productive cashier for the </t>
    </r>
    <r>
      <rPr>
        <b/>
        <sz val="12"/>
        <color theme="1"/>
        <rFont val="Calibri"/>
        <family val="2"/>
        <scheme val="minor"/>
      </rPr>
      <t xml:space="preserve">Autumn </t>
    </r>
  </si>
  <si>
    <t>(Liz)</t>
  </si>
  <si>
    <t>3. Overall productivity for each cashier (in Donuts sold per day) for the entire year</t>
  </si>
  <si>
    <t xml:space="preserve">Autumn </t>
  </si>
  <si>
    <t>Productivity per Season</t>
  </si>
  <si>
    <t>Total Productivity</t>
  </si>
  <si>
    <t>the lowest productive cashier</t>
  </si>
  <si>
    <t>(Pete)</t>
  </si>
  <si>
    <t>month has the lowest overall productivity</t>
  </si>
  <si>
    <t>Total</t>
  </si>
  <si>
    <t>(August)</t>
  </si>
  <si>
    <t>OLD SYSTEM</t>
  </si>
  <si>
    <t>% CHANGE</t>
  </si>
  <si>
    <t>NEW SYSTEM</t>
  </si>
  <si>
    <t>Number of Field workers</t>
  </si>
  <si>
    <t xml:space="preserve">Hours </t>
  </si>
  <si>
    <t>Wages</t>
  </si>
  <si>
    <t>Total cost for field workers</t>
  </si>
  <si>
    <t>Number of Line workers</t>
  </si>
  <si>
    <t>Total cost for line workers</t>
  </si>
  <si>
    <t>TOTAL LABOR COST</t>
  </si>
  <si>
    <t>Capital expenditure</t>
  </si>
  <si>
    <t>Output</t>
  </si>
  <si>
    <t>LABOR PRODUCTIVITY</t>
  </si>
  <si>
    <t>MULTIFACTOR PRODUCTIVITY</t>
  </si>
  <si>
    <t>% CHANGE FOR LABOR PRODUCTIVITY</t>
  </si>
  <si>
    <t>% CHANGE FOR MULTIFACTOR PRODUCTIVITY</t>
  </si>
  <si>
    <t>Item</t>
  </si>
  <si>
    <t>Unit Cost</t>
  </si>
  <si>
    <t>Unit Revenue</t>
  </si>
  <si>
    <t>Donut</t>
  </si>
  <si>
    <t>Bread</t>
  </si>
  <si>
    <t>Muffin</t>
  </si>
  <si>
    <t>Revenue</t>
  </si>
  <si>
    <t>Production</t>
  </si>
  <si>
    <t xml:space="preserve"> Total revenue</t>
  </si>
  <si>
    <t>Break Even Point</t>
  </si>
  <si>
    <t>3,300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</si>
</sst>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9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0" xfId="0" applyFont="1"/>
    <xf numFmtId="0" fontId="4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/>
    <xf numFmtId="0" fontId="4" fillId="0" borderId="12" xfId="0" applyFont="1" applyBorder="1" applyAlignment="1">
      <alignment vertical="center"/>
    </xf>
    <xf numFmtId="0" fontId="2" fillId="0" borderId="12" xfId="0" applyFont="1" applyBorder="1"/>
    <xf numFmtId="1" fontId="0" fillId="0" borderId="12" xfId="0" applyNumberForma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0" xfId="0" applyBorder="1"/>
    <xf numFmtId="1" fontId="0" fillId="0" borderId="0" xfId="0" applyNumberFormat="1" applyBorder="1"/>
    <xf numFmtId="0" fontId="2" fillId="0" borderId="0" xfId="0" applyFont="1" applyBorder="1" applyAlignment="1"/>
    <xf numFmtId="0" fontId="2" fillId="0" borderId="12" xfId="0" applyFont="1" applyBorder="1" applyAlignment="1"/>
    <xf numFmtId="1" fontId="0" fillId="0" borderId="0" xfId="0" applyNumberFormat="1"/>
    <xf numFmtId="0" fontId="0" fillId="2" borderId="0" xfId="0" applyFill="1" applyAlignment="1">
      <alignment horizontal="center"/>
    </xf>
    <xf numFmtId="0" fontId="2" fillId="0" borderId="15" xfId="0" applyFont="1" applyBorder="1" applyAlignment="1"/>
    <xf numFmtId="0" fontId="2" fillId="0" borderId="16" xfId="0" applyFont="1" applyBorder="1" applyAlignment="1"/>
    <xf numFmtId="0" fontId="0" fillId="0" borderId="0" xfId="0" applyAlignment="1">
      <alignment wrapText="1"/>
    </xf>
    <xf numFmtId="0" fontId="0" fillId="2" borderId="0" xfId="0" applyFill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3" borderId="12" xfId="0" applyFont="1" applyFill="1" applyBorder="1" applyAlignment="1">
      <alignment vertical="center"/>
    </xf>
    <xf numFmtId="0" fontId="0" fillId="0" borderId="6" xfId="0" applyBorder="1" applyAlignment="1">
      <alignment vertical="top"/>
    </xf>
    <xf numFmtId="0" fontId="7" fillId="0" borderId="4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0" borderId="5" xfId="0" applyBorder="1" applyAlignment="1">
      <alignment vertical="top"/>
    </xf>
    <xf numFmtId="0" fontId="9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2" fontId="8" fillId="4" borderId="5" xfId="0" applyNumberFormat="1" applyFont="1" applyFill="1" applyBorder="1" applyAlignment="1">
      <alignment horizontal="center" vertical="center"/>
    </xf>
    <xf numFmtId="2" fontId="8" fillId="6" borderId="5" xfId="0" applyNumberFormat="1" applyFont="1" applyFill="1" applyBorder="1" applyAlignment="1">
      <alignment horizontal="center" vertical="center"/>
    </xf>
    <xf numFmtId="10" fontId="9" fillId="4" borderId="5" xfId="2" applyNumberFormat="1" applyFont="1" applyFill="1" applyBorder="1" applyAlignment="1">
      <alignment horizontal="center" vertical="center"/>
    </xf>
    <xf numFmtId="43" fontId="8" fillId="0" borderId="5" xfId="1" applyFont="1" applyBorder="1" applyAlignment="1">
      <alignment horizontal="center" vertical="center"/>
    </xf>
    <xf numFmtId="43" fontId="0" fillId="0" borderId="5" xfId="1" applyFont="1" applyBorder="1" applyAlignment="1">
      <alignment vertical="top"/>
    </xf>
    <xf numFmtId="43" fontId="8" fillId="6" borderId="5" xfId="1" applyFont="1" applyFill="1" applyBorder="1" applyAlignment="1">
      <alignment horizontal="center" vertical="center"/>
    </xf>
    <xf numFmtId="179" fontId="8" fillId="0" borderId="5" xfId="1" applyNumberFormat="1" applyFont="1" applyBorder="1" applyAlignment="1">
      <alignment horizontal="center" vertical="center"/>
    </xf>
    <xf numFmtId="179" fontId="8" fillId="4" borderId="5" xfId="1" applyNumberFormat="1" applyFont="1" applyFill="1" applyBorder="1" applyAlignment="1">
      <alignment horizontal="center" vertical="center"/>
    </xf>
    <xf numFmtId="179" fontId="0" fillId="0" borderId="5" xfId="1" applyNumberFormat="1" applyFont="1" applyBorder="1" applyAlignment="1">
      <alignment horizontal="center" vertical="top"/>
    </xf>
    <xf numFmtId="179" fontId="4" fillId="5" borderId="12" xfId="1" applyNumberFormat="1" applyFont="1" applyFill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9" fontId="0" fillId="0" borderId="0" xfId="1" applyNumberFormat="1" applyFont="1"/>
    <xf numFmtId="179" fontId="2" fillId="7" borderId="0" xfId="1" applyNumberFormat="1" applyFont="1" applyFill="1"/>
    <xf numFmtId="0" fontId="12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43" fontId="12" fillId="0" borderId="5" xfId="1" applyFont="1" applyBorder="1" applyAlignment="1">
      <alignment horizontal="center" vertical="center"/>
    </xf>
    <xf numFmtId="43" fontId="12" fillId="0" borderId="13" xfId="1" applyFont="1" applyBorder="1" applyAlignment="1">
      <alignment horizontal="center" vertical="center"/>
    </xf>
    <xf numFmtId="179" fontId="12" fillId="0" borderId="5" xfId="1" applyNumberFormat="1" applyFont="1" applyBorder="1" applyAlignment="1">
      <alignment horizontal="center" vertical="center"/>
    </xf>
    <xf numFmtId="179" fontId="12" fillId="0" borderId="13" xfId="1" applyNumberFormat="1" applyFont="1" applyBorder="1" applyAlignment="1">
      <alignment horizontal="center" vertical="center"/>
    </xf>
    <xf numFmtId="179" fontId="12" fillId="0" borderId="10" xfId="1" applyNumberFormat="1" applyFont="1" applyBorder="1" applyAlignment="1">
      <alignment horizontal="center" vertical="center"/>
    </xf>
    <xf numFmtId="179" fontId="12" fillId="0" borderId="0" xfId="1" applyNumberFormat="1" applyFont="1" applyBorder="1" applyAlignment="1">
      <alignment horizontal="center" vertical="center"/>
    </xf>
    <xf numFmtId="0" fontId="12" fillId="0" borderId="13" xfId="0" applyNumberFormat="1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179" fontId="12" fillId="0" borderId="0" xfId="0" applyNumberFormat="1" applyFont="1" applyBorder="1" applyAlignment="1">
      <alignment horizontal="center" vertical="center"/>
    </xf>
    <xf numFmtId="179" fontId="2" fillId="6" borderId="0" xfId="1" applyNumberFormat="1" applyFont="1" applyFill="1"/>
    <xf numFmtId="179" fontId="12" fillId="0" borderId="6" xfId="1" applyNumberFormat="1" applyFont="1" applyBorder="1" applyAlignment="1">
      <alignment horizontal="center" vertical="center"/>
    </xf>
    <xf numFmtId="179" fontId="12" fillId="0" borderId="7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79" formatCode="_(* #,##0_);_(* \(#,##0\);_(* &quot;-&quot;??_);_(@_)"/>
      <alignment horizontal="center" vertical="center" textRotation="0" wrapText="0" indent="0" justifyLastLine="0" shrinkToFit="0" readingOrder="0"/>
      <border diagonalUp="0" diagonalDown="0">
        <left/>
        <right/>
        <top/>
        <bottom style="medium">
          <color indexed="64"/>
        </bottom>
        <vertical/>
        <horizontal/>
      </border>
    </dxf>
    <dxf>
      <numFmt numFmtId="179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79" formatCode="_(* #,##0_);_(* \(#,##0\);_(* &quot;-&quot;??_);_(@_)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79" formatCode="_(* #,##0_);_(* \(#,##0\);_(* &quot;-&quot;??_);_(@_)"/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79" formatCode="_(* #,##0_);_(* \(#,##0\);_(* &quot;-&quot;??_);_(@_)"/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79" formatCode="_(* #,##0_);_(* \(#,##0\);_(* &quot;-&quot;??_);_(@_)"/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Scatter</a:t>
            </a:r>
            <a:r>
              <a:rPr lang="en-US" baseline="0"/>
              <a:t> Chat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'Q Set 3'!$C$12</c:f>
              <c:strCache>
                <c:ptCount val="1"/>
                <c:pt idx="0">
                  <c:v>Production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'Q Set 3'!$B$13:$B$60</c:f>
              <c:strCache>
                <c:ptCount val="33"/>
                <c:pt idx="0">
                  <c:v>Donut</c:v>
                </c:pt>
                <c:pt idx="16">
                  <c:v>Bread</c:v>
                </c:pt>
                <c:pt idx="32">
                  <c:v>Muffin</c:v>
                </c:pt>
              </c:strCache>
            </c:strRef>
          </c:xVal>
          <c:yVal>
            <c:numRef>
              <c:f>'Q Set 3'!$C$13:$C$60</c:f>
              <c:numCache>
                <c:formatCode>_(* #,##0_);_(* \(#,##0\);_(* "-"??_);_(@_)</c:formatCode>
                <c:ptCount val="48"/>
                <c:pt idx="0">
                  <c:v>2000</c:v>
                </c:pt>
                <c:pt idx="1">
                  <c:v>2100</c:v>
                </c:pt>
                <c:pt idx="2">
                  <c:v>2200</c:v>
                </c:pt>
                <c:pt idx="3">
                  <c:v>2300</c:v>
                </c:pt>
                <c:pt idx="4">
                  <c:v>2400</c:v>
                </c:pt>
                <c:pt idx="5">
                  <c:v>2500</c:v>
                </c:pt>
                <c:pt idx="6">
                  <c:v>2600</c:v>
                </c:pt>
                <c:pt idx="7">
                  <c:v>2700</c:v>
                </c:pt>
                <c:pt idx="8">
                  <c:v>2800</c:v>
                </c:pt>
                <c:pt idx="9">
                  <c:v>2900</c:v>
                </c:pt>
                <c:pt idx="10">
                  <c:v>3000</c:v>
                </c:pt>
                <c:pt idx="11">
                  <c:v>3100</c:v>
                </c:pt>
                <c:pt idx="12">
                  <c:v>3200</c:v>
                </c:pt>
                <c:pt idx="13">
                  <c:v>3300</c:v>
                </c:pt>
                <c:pt idx="14">
                  <c:v>3400</c:v>
                </c:pt>
                <c:pt idx="15">
                  <c:v>3500</c:v>
                </c:pt>
                <c:pt idx="16">
                  <c:v>2000</c:v>
                </c:pt>
                <c:pt idx="17">
                  <c:v>2100</c:v>
                </c:pt>
                <c:pt idx="18">
                  <c:v>2200</c:v>
                </c:pt>
                <c:pt idx="19">
                  <c:v>2300</c:v>
                </c:pt>
                <c:pt idx="20">
                  <c:v>2400</c:v>
                </c:pt>
                <c:pt idx="21">
                  <c:v>2500</c:v>
                </c:pt>
                <c:pt idx="22">
                  <c:v>2600</c:v>
                </c:pt>
                <c:pt idx="23">
                  <c:v>2700</c:v>
                </c:pt>
                <c:pt idx="24">
                  <c:v>2800</c:v>
                </c:pt>
                <c:pt idx="25">
                  <c:v>2900</c:v>
                </c:pt>
                <c:pt idx="26">
                  <c:v>3000</c:v>
                </c:pt>
                <c:pt idx="27">
                  <c:v>3100</c:v>
                </c:pt>
                <c:pt idx="28">
                  <c:v>3200</c:v>
                </c:pt>
                <c:pt idx="29">
                  <c:v>3300</c:v>
                </c:pt>
                <c:pt idx="30">
                  <c:v>3400</c:v>
                </c:pt>
                <c:pt idx="31">
                  <c:v>3500</c:v>
                </c:pt>
                <c:pt idx="32">
                  <c:v>2000</c:v>
                </c:pt>
                <c:pt idx="33">
                  <c:v>2100</c:v>
                </c:pt>
                <c:pt idx="34">
                  <c:v>2200</c:v>
                </c:pt>
                <c:pt idx="35">
                  <c:v>2300</c:v>
                </c:pt>
                <c:pt idx="36">
                  <c:v>2400</c:v>
                </c:pt>
                <c:pt idx="37">
                  <c:v>2500</c:v>
                </c:pt>
                <c:pt idx="38">
                  <c:v>2600</c:v>
                </c:pt>
                <c:pt idx="39">
                  <c:v>2700</c:v>
                </c:pt>
                <c:pt idx="40">
                  <c:v>2800</c:v>
                </c:pt>
                <c:pt idx="41">
                  <c:v>2900</c:v>
                </c:pt>
                <c:pt idx="42">
                  <c:v>3000</c:v>
                </c:pt>
                <c:pt idx="43">
                  <c:v>3100</c:v>
                </c:pt>
                <c:pt idx="44">
                  <c:v>3200</c:v>
                </c:pt>
                <c:pt idx="45">
                  <c:v>3300</c:v>
                </c:pt>
                <c:pt idx="46">
                  <c:v>3400</c:v>
                </c:pt>
                <c:pt idx="47">
                  <c:v>3500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'Q Set 3'!$D$12</c:f>
              <c:strCache>
                <c:ptCount val="1"/>
                <c:pt idx="0">
                  <c:v>Unit Revenue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'Q Set 3'!$B$13:$B$60</c:f>
              <c:strCache>
                <c:ptCount val="33"/>
                <c:pt idx="0">
                  <c:v>Donut</c:v>
                </c:pt>
                <c:pt idx="16">
                  <c:v>Bread</c:v>
                </c:pt>
                <c:pt idx="32">
                  <c:v>Muffin</c:v>
                </c:pt>
              </c:strCache>
            </c:strRef>
          </c:xVal>
          <c:yVal>
            <c:numRef>
              <c:f>'Q Set 3'!$D$13:$D$60</c:f>
              <c:numCache>
                <c:formatCode>_(* #,##0.00_);_(* \(#,##0.00\);_(* "-"??_);_(@_)</c:formatCode>
                <c:ptCount val="48"/>
                <c:pt idx="0">
                  <c:v>2.25</c:v>
                </c:pt>
                <c:pt idx="1">
                  <c:v>2.25</c:v>
                </c:pt>
                <c:pt idx="2">
                  <c:v>2.25</c:v>
                </c:pt>
                <c:pt idx="3">
                  <c:v>2.25</c:v>
                </c:pt>
                <c:pt idx="4">
                  <c:v>2.25</c:v>
                </c:pt>
                <c:pt idx="5">
                  <c:v>2.25</c:v>
                </c:pt>
                <c:pt idx="6">
                  <c:v>2.25</c:v>
                </c:pt>
                <c:pt idx="7">
                  <c:v>2.25</c:v>
                </c:pt>
                <c:pt idx="8">
                  <c:v>2.25</c:v>
                </c:pt>
                <c:pt idx="9">
                  <c:v>2.25</c:v>
                </c:pt>
                <c:pt idx="10">
                  <c:v>2.25</c:v>
                </c:pt>
                <c:pt idx="11">
                  <c:v>2.25</c:v>
                </c:pt>
                <c:pt idx="12">
                  <c:v>2.25</c:v>
                </c:pt>
                <c:pt idx="13">
                  <c:v>2.25</c:v>
                </c:pt>
                <c:pt idx="14">
                  <c:v>2.25</c:v>
                </c:pt>
                <c:pt idx="15">
                  <c:v>2.25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3.25</c:v>
                </c:pt>
                <c:pt idx="33">
                  <c:v>3.25</c:v>
                </c:pt>
                <c:pt idx="34">
                  <c:v>3.25</c:v>
                </c:pt>
                <c:pt idx="35">
                  <c:v>3.25</c:v>
                </c:pt>
                <c:pt idx="36">
                  <c:v>3.25</c:v>
                </c:pt>
                <c:pt idx="37">
                  <c:v>3.25</c:v>
                </c:pt>
                <c:pt idx="38">
                  <c:v>3.25</c:v>
                </c:pt>
                <c:pt idx="39">
                  <c:v>3.25</c:v>
                </c:pt>
                <c:pt idx="40">
                  <c:v>3.25</c:v>
                </c:pt>
                <c:pt idx="41">
                  <c:v>3.25</c:v>
                </c:pt>
                <c:pt idx="42">
                  <c:v>3.25</c:v>
                </c:pt>
                <c:pt idx="43">
                  <c:v>3.25</c:v>
                </c:pt>
                <c:pt idx="44">
                  <c:v>3.25</c:v>
                </c:pt>
                <c:pt idx="45">
                  <c:v>3.25</c:v>
                </c:pt>
                <c:pt idx="46">
                  <c:v>3.25</c:v>
                </c:pt>
                <c:pt idx="47">
                  <c:v>3.25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'Q Set 3'!$E$12</c:f>
              <c:strCache>
                <c:ptCount val="1"/>
                <c:pt idx="0">
                  <c:v>Revenue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'Q Set 3'!$B$13:$B$60</c:f>
              <c:strCache>
                <c:ptCount val="33"/>
                <c:pt idx="0">
                  <c:v>Donut</c:v>
                </c:pt>
                <c:pt idx="16">
                  <c:v>Bread</c:v>
                </c:pt>
                <c:pt idx="32">
                  <c:v>Muffin</c:v>
                </c:pt>
              </c:strCache>
            </c:strRef>
          </c:xVal>
          <c:yVal>
            <c:numRef>
              <c:f>'Q Set 3'!$E$13:$E$60</c:f>
              <c:numCache>
                <c:formatCode>_(* #,##0_);_(* \(#,##0\);_(* "-"??_);_(@_)</c:formatCode>
                <c:ptCount val="48"/>
                <c:pt idx="0">
                  <c:v>4500</c:v>
                </c:pt>
                <c:pt idx="1">
                  <c:v>4725</c:v>
                </c:pt>
                <c:pt idx="2">
                  <c:v>4950</c:v>
                </c:pt>
                <c:pt idx="3">
                  <c:v>5175</c:v>
                </c:pt>
                <c:pt idx="4">
                  <c:v>5400</c:v>
                </c:pt>
                <c:pt idx="5">
                  <c:v>5625</c:v>
                </c:pt>
                <c:pt idx="6">
                  <c:v>5850</c:v>
                </c:pt>
                <c:pt idx="7">
                  <c:v>6075</c:v>
                </c:pt>
                <c:pt idx="8">
                  <c:v>6300</c:v>
                </c:pt>
                <c:pt idx="9">
                  <c:v>6525</c:v>
                </c:pt>
                <c:pt idx="10">
                  <c:v>6750</c:v>
                </c:pt>
                <c:pt idx="11">
                  <c:v>6975</c:v>
                </c:pt>
                <c:pt idx="12">
                  <c:v>7200</c:v>
                </c:pt>
                <c:pt idx="13">
                  <c:v>7425</c:v>
                </c:pt>
                <c:pt idx="14">
                  <c:v>7650</c:v>
                </c:pt>
                <c:pt idx="15">
                  <c:v>7875</c:v>
                </c:pt>
                <c:pt idx="16">
                  <c:v>6000</c:v>
                </c:pt>
                <c:pt idx="17">
                  <c:v>6300</c:v>
                </c:pt>
                <c:pt idx="18">
                  <c:v>6600</c:v>
                </c:pt>
                <c:pt idx="19">
                  <c:v>6900</c:v>
                </c:pt>
                <c:pt idx="20">
                  <c:v>7200</c:v>
                </c:pt>
                <c:pt idx="21">
                  <c:v>7500</c:v>
                </c:pt>
                <c:pt idx="22">
                  <c:v>7800</c:v>
                </c:pt>
                <c:pt idx="23">
                  <c:v>8100</c:v>
                </c:pt>
                <c:pt idx="24">
                  <c:v>8400</c:v>
                </c:pt>
                <c:pt idx="25">
                  <c:v>8700</c:v>
                </c:pt>
                <c:pt idx="26">
                  <c:v>9000</c:v>
                </c:pt>
                <c:pt idx="27">
                  <c:v>9300</c:v>
                </c:pt>
                <c:pt idx="28">
                  <c:v>9600</c:v>
                </c:pt>
                <c:pt idx="29">
                  <c:v>9900</c:v>
                </c:pt>
                <c:pt idx="30">
                  <c:v>10200</c:v>
                </c:pt>
                <c:pt idx="31">
                  <c:v>10500</c:v>
                </c:pt>
                <c:pt idx="32">
                  <c:v>6500</c:v>
                </c:pt>
                <c:pt idx="33">
                  <c:v>6825</c:v>
                </c:pt>
                <c:pt idx="34">
                  <c:v>7150</c:v>
                </c:pt>
                <c:pt idx="35">
                  <c:v>7475</c:v>
                </c:pt>
                <c:pt idx="36">
                  <c:v>7800</c:v>
                </c:pt>
                <c:pt idx="37">
                  <c:v>8125</c:v>
                </c:pt>
                <c:pt idx="38">
                  <c:v>8450</c:v>
                </c:pt>
                <c:pt idx="39">
                  <c:v>8775</c:v>
                </c:pt>
                <c:pt idx="40">
                  <c:v>9100</c:v>
                </c:pt>
                <c:pt idx="41">
                  <c:v>9425</c:v>
                </c:pt>
                <c:pt idx="42">
                  <c:v>9750</c:v>
                </c:pt>
                <c:pt idx="43">
                  <c:v>10075</c:v>
                </c:pt>
                <c:pt idx="44">
                  <c:v>10400</c:v>
                </c:pt>
                <c:pt idx="45">
                  <c:v>10725</c:v>
                </c:pt>
                <c:pt idx="46">
                  <c:v>11050</c:v>
                </c:pt>
                <c:pt idx="47">
                  <c:v>11375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019752"/>
        <c:axId val="480015440"/>
      </c:scatterChart>
      <c:valAx>
        <c:axId val="480019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15440"/>
        <c:crosses val="autoZero"/>
        <c:crossBetween val="midCat"/>
      </c:valAx>
      <c:valAx>
        <c:axId val="48001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019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185737</xdr:rowOff>
    </xdr:from>
    <xdr:to>
      <xdr:col>11</xdr:col>
      <xdr:colOff>342900</xdr:colOff>
      <xdr:row>24</xdr:row>
      <xdr:rowOff>204787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3" name="Table24" displayName="Table24" ref="B12:E61" totalsRowCount="1" headerRowDxfId="11" dataDxfId="10" headerRowBorderDxfId="8" tableBorderDxfId="9">
  <autoFilter ref="B12:E59"/>
  <tableColumns count="4">
    <tableColumn id="1" name="Item" totalsRowLabel="Total" dataDxfId="7" totalsRowDxfId="4"/>
    <tableColumn id="2" name="Production" dataDxfId="6" totalsRowDxfId="3" dataCellStyle="Comma"/>
    <tableColumn id="3" name="Unit Revenue" dataDxfId="5" totalsRowDxfId="2" dataCellStyle="Comma"/>
    <tableColumn id="4" name="Revenue" totalsRowFunction="custom" dataDxfId="0" totalsRowDxfId="1" dataCellStyle="Comma">
      <calculatedColumnFormula>C13*D13</calculatedColumnFormula>
      <totalsRowFormula>SUM(Table24[Revenue])</totalsRow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I4:L8" totalsRowCount="1" headerRowDxfId="20" dataDxfId="21" headerRowBorderDxfId="22" tableBorderDxfId="23">
  <autoFilter ref="I4:L7"/>
  <tableColumns count="4">
    <tableColumn id="1" name="Item" totalsRowLabel="Total" dataDxfId="19" totalsRowDxfId="15"/>
    <tableColumn id="2" name="Production" dataDxfId="18" totalsRowDxfId="14" dataCellStyle="Comma"/>
    <tableColumn id="3" name="Unit Revenue" dataDxfId="17" totalsRowDxfId="13" dataCellStyle="Comma"/>
    <tableColumn id="4" name="Revenue" totalsRowFunction="sum" dataDxfId="16" totalsRowDxfId="12" dataCellStyle="Comma">
      <calculatedColumnFormula>J5*K5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7"/>
  <sheetViews>
    <sheetView tabSelected="1" workbookViewId="0">
      <selection activeCell="G123" sqref="G122:G123"/>
    </sheetView>
  </sheetViews>
  <sheetFormatPr defaultRowHeight="15" x14ac:dyDescent="0.25"/>
  <cols>
    <col min="3" max="3" width="15" customWidth="1"/>
    <col min="4" max="4" width="12.28515625" customWidth="1"/>
    <col min="5" max="5" width="12.140625" customWidth="1"/>
    <col min="6" max="6" width="10.85546875" customWidth="1"/>
    <col min="7" max="7" width="9.42578125" bestFit="1" customWidth="1"/>
    <col min="8" max="8" width="17.28515625" customWidth="1"/>
    <col min="9" max="10" width="9.42578125" bestFit="1" customWidth="1"/>
    <col min="11" max="11" width="10.5703125" bestFit="1" customWidth="1"/>
    <col min="12" max="13" width="9.42578125" bestFit="1" customWidth="1"/>
  </cols>
  <sheetData>
    <row r="2" spans="2:13" ht="15.75" thickBot="1" x14ac:dyDescent="0.3"/>
    <row r="3" spans="2:13" ht="15.75" thickBot="1" x14ac:dyDescent="0.3">
      <c r="B3" s="1"/>
      <c r="C3" s="13" t="s">
        <v>0</v>
      </c>
      <c r="D3" s="14"/>
      <c r="E3" s="14"/>
      <c r="F3" s="14"/>
      <c r="G3" s="14"/>
      <c r="H3" s="14"/>
      <c r="I3" s="14"/>
      <c r="J3" s="14"/>
      <c r="K3" s="14"/>
      <c r="L3" s="14"/>
      <c r="M3" s="15"/>
    </row>
    <row r="4" spans="2:13" ht="15.75" thickBot="1" x14ac:dyDescent="0.3">
      <c r="B4" s="2" t="s">
        <v>1</v>
      </c>
      <c r="C4" s="11" t="s">
        <v>2</v>
      </c>
      <c r="D4" s="16" t="s">
        <v>3</v>
      </c>
      <c r="E4" s="14"/>
      <c r="F4" s="15"/>
      <c r="G4" s="16" t="s">
        <v>4</v>
      </c>
      <c r="H4" s="14"/>
      <c r="I4" s="15"/>
      <c r="J4" s="16" t="s">
        <v>5</v>
      </c>
      <c r="K4" s="14"/>
      <c r="L4" s="15"/>
      <c r="M4" s="3" t="s">
        <v>2</v>
      </c>
    </row>
    <row r="5" spans="2:13" ht="15.75" thickBot="1" x14ac:dyDescent="0.3">
      <c r="B5" s="2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</row>
    <row r="6" spans="2:13" ht="15.75" thickBot="1" x14ac:dyDescent="0.3">
      <c r="B6" s="5" t="s">
        <v>18</v>
      </c>
      <c r="C6" s="6">
        <v>24</v>
      </c>
      <c r="D6" s="6">
        <v>22</v>
      </c>
      <c r="E6" s="6">
        <v>20</v>
      </c>
      <c r="F6" s="6">
        <v>13</v>
      </c>
      <c r="G6" s="7"/>
      <c r="H6" s="7"/>
      <c r="I6" s="6">
        <v>12</v>
      </c>
      <c r="J6" s="6">
        <v>8</v>
      </c>
      <c r="K6" s="7"/>
      <c r="L6" s="6">
        <v>13</v>
      </c>
      <c r="M6" s="7"/>
    </row>
    <row r="7" spans="2:13" ht="15.75" thickBot="1" x14ac:dyDescent="0.3">
      <c r="B7" s="8" t="s">
        <v>19</v>
      </c>
      <c r="C7" s="7"/>
      <c r="D7" s="7"/>
      <c r="E7" s="7"/>
      <c r="F7" s="6">
        <v>19</v>
      </c>
      <c r="G7" s="7"/>
      <c r="H7" s="6">
        <v>19</v>
      </c>
      <c r="I7" s="7"/>
      <c r="J7" s="7"/>
      <c r="K7" s="6">
        <v>18</v>
      </c>
      <c r="L7" s="7"/>
      <c r="M7" s="6">
        <v>15</v>
      </c>
    </row>
    <row r="8" spans="2:13" ht="15.75" thickBot="1" x14ac:dyDescent="0.3">
      <c r="B8" s="8" t="s">
        <v>20</v>
      </c>
      <c r="C8" s="7"/>
      <c r="D8" s="6">
        <v>17</v>
      </c>
      <c r="E8" s="6">
        <v>15</v>
      </c>
      <c r="F8" s="6">
        <v>9</v>
      </c>
      <c r="G8" s="6">
        <v>19</v>
      </c>
      <c r="H8" s="6">
        <v>24</v>
      </c>
      <c r="I8" s="6">
        <v>20</v>
      </c>
      <c r="J8" s="7"/>
      <c r="K8" s="6">
        <v>12</v>
      </c>
      <c r="L8" s="7"/>
      <c r="M8" s="7"/>
    </row>
    <row r="9" spans="2:13" ht="15.75" thickBot="1" x14ac:dyDescent="0.3">
      <c r="B9" s="8" t="s">
        <v>21</v>
      </c>
      <c r="C9" s="7"/>
      <c r="D9" s="7"/>
      <c r="E9" s="7"/>
      <c r="F9" s="6">
        <v>11</v>
      </c>
      <c r="G9" s="7"/>
      <c r="H9" s="7"/>
      <c r="I9" s="7"/>
      <c r="J9" s="6">
        <v>21</v>
      </c>
      <c r="K9" s="7"/>
      <c r="L9" s="6">
        <v>17</v>
      </c>
      <c r="M9" s="7"/>
    </row>
    <row r="10" spans="2:13" ht="15.75" thickBot="1" x14ac:dyDescent="0.3">
      <c r="B10" s="8" t="s">
        <v>22</v>
      </c>
      <c r="C10" s="7"/>
      <c r="D10" s="6">
        <v>26</v>
      </c>
      <c r="E10" s="7"/>
      <c r="F10" s="7"/>
      <c r="G10" s="7"/>
      <c r="H10" s="6">
        <v>28</v>
      </c>
      <c r="I10" s="7"/>
      <c r="J10" s="7"/>
      <c r="K10" s="6">
        <v>14</v>
      </c>
      <c r="L10" s="7"/>
      <c r="M10" s="6">
        <v>13</v>
      </c>
    </row>
    <row r="11" spans="2:13" ht="15.75" thickBot="1" x14ac:dyDescent="0.3">
      <c r="B11" s="8" t="s">
        <v>23</v>
      </c>
      <c r="C11" s="7"/>
      <c r="D11" s="7"/>
      <c r="E11" s="6">
        <v>12</v>
      </c>
      <c r="F11" s="6">
        <v>15</v>
      </c>
      <c r="G11" s="7"/>
      <c r="H11" s="7"/>
      <c r="I11" s="7"/>
      <c r="J11" s="6">
        <v>22</v>
      </c>
      <c r="K11" s="7"/>
      <c r="L11" s="7"/>
      <c r="M11" s="7"/>
    </row>
    <row r="12" spans="2:13" ht="15.75" x14ac:dyDescent="0.25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2:13" ht="16.5" thickBot="1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2:13" ht="15.75" thickBot="1" x14ac:dyDescent="0.3">
      <c r="B14" s="10"/>
      <c r="C14" s="13" t="s">
        <v>24</v>
      </c>
      <c r="D14" s="14"/>
      <c r="E14" s="14"/>
      <c r="F14" s="14"/>
      <c r="G14" s="14"/>
      <c r="H14" s="14"/>
      <c r="I14" s="14"/>
      <c r="J14" s="14"/>
      <c r="K14" s="14"/>
      <c r="L14" s="14"/>
      <c r="M14" s="15"/>
    </row>
    <row r="15" spans="2:13" ht="15.75" thickBot="1" x14ac:dyDescent="0.3">
      <c r="B15" s="2" t="s">
        <v>1</v>
      </c>
      <c r="C15" s="11" t="s">
        <v>2</v>
      </c>
      <c r="D15" s="13" t="s">
        <v>3</v>
      </c>
      <c r="E15" s="14"/>
      <c r="F15" s="15"/>
      <c r="G15" s="16" t="s">
        <v>4</v>
      </c>
      <c r="H15" s="14"/>
      <c r="I15" s="15"/>
      <c r="J15" s="16" t="s">
        <v>5</v>
      </c>
      <c r="K15" s="14"/>
      <c r="L15" s="15"/>
      <c r="M15" s="4" t="s">
        <v>2</v>
      </c>
    </row>
    <row r="16" spans="2:13" ht="15.75" thickBot="1" x14ac:dyDescent="0.3">
      <c r="B16" s="12" t="s">
        <v>6</v>
      </c>
      <c r="C16" s="4" t="s">
        <v>7</v>
      </c>
      <c r="D16" s="4" t="s">
        <v>8</v>
      </c>
      <c r="E16" s="4" t="s">
        <v>9</v>
      </c>
      <c r="F16" s="4" t="s">
        <v>10</v>
      </c>
      <c r="G16" s="4" t="s">
        <v>11</v>
      </c>
      <c r="H16" s="4" t="s">
        <v>12</v>
      </c>
      <c r="I16" s="4" t="s">
        <v>13</v>
      </c>
      <c r="J16" s="4" t="s">
        <v>14</v>
      </c>
      <c r="K16" s="4" t="s">
        <v>15</v>
      </c>
      <c r="L16" s="4" t="s">
        <v>16</v>
      </c>
      <c r="M16" s="4" t="s">
        <v>17</v>
      </c>
    </row>
    <row r="17" spans="1:13" ht="15.75" thickBot="1" x14ac:dyDescent="0.3">
      <c r="B17" s="8" t="s">
        <v>18</v>
      </c>
      <c r="C17" s="6">
        <v>378</v>
      </c>
      <c r="D17" s="6">
        <v>124</v>
      </c>
      <c r="E17" s="6">
        <v>572</v>
      </c>
      <c r="F17" s="6">
        <v>3</v>
      </c>
      <c r="G17" s="7"/>
      <c r="H17" s="7"/>
      <c r="I17" s="6">
        <v>285</v>
      </c>
      <c r="J17" s="6">
        <v>162</v>
      </c>
      <c r="K17" s="7"/>
      <c r="L17" s="6">
        <v>494</v>
      </c>
      <c r="M17" s="7"/>
    </row>
    <row r="18" spans="1:13" ht="15.75" thickBot="1" x14ac:dyDescent="0.3">
      <c r="B18" s="8" t="s">
        <v>19</v>
      </c>
      <c r="C18" s="7"/>
      <c r="D18" s="7"/>
      <c r="E18" s="7"/>
      <c r="F18" s="6">
        <v>289</v>
      </c>
      <c r="G18" s="7"/>
      <c r="H18" s="6">
        <v>388</v>
      </c>
      <c r="I18" s="7"/>
      <c r="J18" s="7"/>
      <c r="K18" s="6">
        <v>545</v>
      </c>
      <c r="L18" s="7"/>
      <c r="M18" s="6">
        <v>36</v>
      </c>
    </row>
    <row r="19" spans="1:13" ht="15.75" thickBot="1" x14ac:dyDescent="0.3">
      <c r="B19" s="8" t="s">
        <v>20</v>
      </c>
      <c r="C19" s="7"/>
      <c r="D19" s="6">
        <v>276</v>
      </c>
      <c r="E19" s="6">
        <v>27</v>
      </c>
      <c r="F19" s="6">
        <v>8</v>
      </c>
      <c r="G19" s="6">
        <v>437</v>
      </c>
      <c r="H19" s="6">
        <v>414</v>
      </c>
      <c r="I19" s="6">
        <v>72</v>
      </c>
      <c r="J19" s="7"/>
      <c r="K19" s="6">
        <v>276</v>
      </c>
      <c r="L19" s="7"/>
      <c r="M19" s="7"/>
    </row>
    <row r="20" spans="1:13" ht="15.75" thickBot="1" x14ac:dyDescent="0.3">
      <c r="B20" s="8" t="s">
        <v>21</v>
      </c>
      <c r="C20" s="7"/>
      <c r="D20" s="7"/>
      <c r="E20" s="7"/>
      <c r="F20" s="6">
        <v>412</v>
      </c>
      <c r="G20" s="7"/>
      <c r="H20" s="7"/>
      <c r="I20" s="7"/>
      <c r="J20" s="6">
        <v>139</v>
      </c>
      <c r="K20" s="7"/>
      <c r="L20" s="6">
        <v>264</v>
      </c>
      <c r="M20" s="7"/>
    </row>
    <row r="21" spans="1:13" ht="15.75" thickBot="1" x14ac:dyDescent="0.3">
      <c r="B21" s="8" t="s">
        <v>22</v>
      </c>
      <c r="C21" s="7"/>
      <c r="D21" s="6">
        <v>345</v>
      </c>
      <c r="E21" s="7"/>
      <c r="F21" s="7"/>
      <c r="G21" s="7"/>
      <c r="H21" s="6">
        <v>396</v>
      </c>
      <c r="I21" s="7"/>
      <c r="J21" s="7"/>
      <c r="K21" s="6">
        <v>296</v>
      </c>
      <c r="L21" s="7"/>
      <c r="M21" s="6">
        <v>378</v>
      </c>
    </row>
    <row r="22" spans="1:13" ht="15.75" thickBot="1" x14ac:dyDescent="0.3">
      <c r="B22" s="8" t="s">
        <v>23</v>
      </c>
      <c r="C22" s="7"/>
      <c r="D22" s="7"/>
      <c r="E22" s="6">
        <v>264</v>
      </c>
      <c r="F22" s="6">
        <v>45</v>
      </c>
      <c r="G22" s="7"/>
      <c r="H22" s="7"/>
      <c r="I22" s="7"/>
      <c r="J22" s="6">
        <v>252</v>
      </c>
      <c r="K22" s="7"/>
      <c r="L22" s="7"/>
      <c r="M22" s="7"/>
    </row>
    <row r="23" spans="1:13" x14ac:dyDescent="0.25">
      <c r="B23" s="33"/>
      <c r="C23" s="33"/>
      <c r="D23" s="33"/>
      <c r="E23" s="34"/>
      <c r="F23" s="34"/>
      <c r="G23" s="33"/>
      <c r="H23" s="33"/>
      <c r="I23" s="33"/>
      <c r="J23" s="34"/>
      <c r="K23" s="33"/>
      <c r="L23" s="33"/>
      <c r="M23" s="33"/>
    </row>
    <row r="24" spans="1:13" x14ac:dyDescent="0.25">
      <c r="B24" s="35" t="s">
        <v>37</v>
      </c>
      <c r="C24" s="52">
        <f>SUM(C17:C22)</f>
        <v>378</v>
      </c>
      <c r="D24" s="52">
        <f t="shared" ref="D24:M24" si="0">SUM(D17:D22)</f>
        <v>745</v>
      </c>
      <c r="E24" s="52">
        <f t="shared" si="0"/>
        <v>863</v>
      </c>
      <c r="F24" s="52">
        <f t="shared" si="0"/>
        <v>757</v>
      </c>
      <c r="G24" s="52">
        <f t="shared" si="0"/>
        <v>437</v>
      </c>
      <c r="H24" s="52">
        <f t="shared" si="0"/>
        <v>1198</v>
      </c>
      <c r="I24" s="52">
        <f t="shared" si="0"/>
        <v>357</v>
      </c>
      <c r="J24" s="52">
        <f t="shared" si="0"/>
        <v>553</v>
      </c>
      <c r="K24" s="52">
        <f t="shared" si="0"/>
        <v>1117</v>
      </c>
      <c r="L24" s="52">
        <f t="shared" si="0"/>
        <v>758</v>
      </c>
      <c r="M24" s="52">
        <f t="shared" si="0"/>
        <v>414</v>
      </c>
    </row>
    <row r="26" spans="1:13" x14ac:dyDescent="0.25">
      <c r="A26" t="s">
        <v>26</v>
      </c>
    </row>
    <row r="28" spans="1:13" x14ac:dyDescent="0.25">
      <c r="C28" s="21" t="s">
        <v>25</v>
      </c>
      <c r="D28" s="22"/>
    </row>
    <row r="29" spans="1:13" x14ac:dyDescent="0.25">
      <c r="B29" s="19" t="s">
        <v>6</v>
      </c>
      <c r="C29" s="17" t="s">
        <v>3</v>
      </c>
      <c r="D29" s="17" t="s">
        <v>4</v>
      </c>
    </row>
    <row r="30" spans="1:13" x14ac:dyDescent="0.25">
      <c r="B30" s="18" t="s">
        <v>18</v>
      </c>
      <c r="C30" s="20">
        <f>(D17/D6)+(E17/E6)+(F17/F6)</f>
        <v>34.467132867132868</v>
      </c>
      <c r="D30" s="20">
        <f>(I17/I6)</f>
        <v>23.75</v>
      </c>
    </row>
    <row r="31" spans="1:13" x14ac:dyDescent="0.25">
      <c r="B31" s="18" t="s">
        <v>19</v>
      </c>
      <c r="C31" s="20">
        <f>F18/F7</f>
        <v>15.210526315789474</v>
      </c>
      <c r="D31" s="20">
        <f>H18/H7</f>
        <v>20.421052631578949</v>
      </c>
    </row>
    <row r="32" spans="1:13" x14ac:dyDescent="0.25">
      <c r="B32" s="18" t="s">
        <v>20</v>
      </c>
      <c r="C32" s="20">
        <f>(D19/D8)+(E19/E8)+(F19/F8)</f>
        <v>18.924183006535948</v>
      </c>
      <c r="D32" s="20">
        <f>(G19/G8)+(H19/H8)+(I19/I8)</f>
        <v>43.85</v>
      </c>
    </row>
    <row r="33" spans="1:8" x14ac:dyDescent="0.25">
      <c r="B33" s="18" t="s">
        <v>21</v>
      </c>
      <c r="C33" s="20">
        <f>F20/F9</f>
        <v>37.454545454545453</v>
      </c>
      <c r="D33" s="20"/>
    </row>
    <row r="34" spans="1:8" x14ac:dyDescent="0.25">
      <c r="B34" s="18" t="s">
        <v>22</v>
      </c>
      <c r="C34" s="20">
        <f>D21/D10</f>
        <v>13.26923076923077</v>
      </c>
      <c r="D34" s="20">
        <f>H21/H10</f>
        <v>14.142857142857142</v>
      </c>
    </row>
    <row r="35" spans="1:8" x14ac:dyDescent="0.25">
      <c r="B35" s="18" t="s">
        <v>23</v>
      </c>
      <c r="C35" s="20">
        <f>(E22/E11)+(F22/F11)</f>
        <v>25</v>
      </c>
      <c r="D35" s="20"/>
    </row>
    <row r="38" spans="1:8" x14ac:dyDescent="0.25">
      <c r="A38" t="s">
        <v>27</v>
      </c>
    </row>
    <row r="40" spans="1:8" x14ac:dyDescent="0.25">
      <c r="C40" s="26" t="s">
        <v>25</v>
      </c>
      <c r="D40" s="25"/>
    </row>
    <row r="41" spans="1:8" x14ac:dyDescent="0.25">
      <c r="B41" s="19" t="s">
        <v>6</v>
      </c>
      <c r="C41" s="17" t="s">
        <v>5</v>
      </c>
      <c r="D41" s="23"/>
    </row>
    <row r="42" spans="1:8" x14ac:dyDescent="0.25">
      <c r="B42" s="18" t="s">
        <v>18</v>
      </c>
      <c r="C42" s="20">
        <f>(J17/J6)+(L17/L6)</f>
        <v>58.25</v>
      </c>
      <c r="D42" s="24"/>
    </row>
    <row r="43" spans="1:8" x14ac:dyDescent="0.25">
      <c r="B43" s="18" t="s">
        <v>19</v>
      </c>
      <c r="C43" s="20">
        <f>(K18/K7)</f>
        <v>30.277777777777779</v>
      </c>
      <c r="D43" s="24"/>
    </row>
    <row r="44" spans="1:8" x14ac:dyDescent="0.25">
      <c r="B44" s="18" t="s">
        <v>20</v>
      </c>
      <c r="C44" s="20">
        <f>(K19/K8)</f>
        <v>23</v>
      </c>
      <c r="D44" s="24"/>
    </row>
    <row r="45" spans="1:8" x14ac:dyDescent="0.25">
      <c r="B45" s="18" t="s">
        <v>21</v>
      </c>
      <c r="C45" s="20">
        <f>(J20/J9)+(L20/L9)</f>
        <v>22.148459383753501</v>
      </c>
      <c r="D45" s="24"/>
      <c r="H45" s="31"/>
    </row>
    <row r="46" spans="1:8" x14ac:dyDescent="0.25">
      <c r="B46" s="18" t="s">
        <v>22</v>
      </c>
      <c r="C46" s="20">
        <f>(K21/K10)</f>
        <v>21.142857142857142</v>
      </c>
      <c r="D46" s="24"/>
    </row>
    <row r="47" spans="1:8" x14ac:dyDescent="0.25">
      <c r="B47" s="18" t="s">
        <v>23</v>
      </c>
      <c r="C47" s="20">
        <f>(J22/J11)</f>
        <v>11.454545454545455</v>
      </c>
      <c r="D47" s="24"/>
    </row>
    <row r="50" spans="1:8" ht="15.75" x14ac:dyDescent="0.25">
      <c r="A50" s="9" t="s">
        <v>28</v>
      </c>
      <c r="E50" s="27">
        <f>MAX(C42:C47)</f>
        <v>58.25</v>
      </c>
      <c r="F50" s="28" t="s">
        <v>29</v>
      </c>
    </row>
    <row r="53" spans="1:8" x14ac:dyDescent="0.25">
      <c r="A53" t="s">
        <v>30</v>
      </c>
    </row>
    <row r="55" spans="1:8" x14ac:dyDescent="0.25">
      <c r="C55" s="17"/>
      <c r="D55" s="26" t="s">
        <v>32</v>
      </c>
      <c r="E55" s="30"/>
      <c r="F55" s="29"/>
    </row>
    <row r="56" spans="1:8" x14ac:dyDescent="0.25">
      <c r="B56" s="19" t="s">
        <v>6</v>
      </c>
      <c r="C56" s="17" t="s">
        <v>2</v>
      </c>
      <c r="D56" s="17" t="s">
        <v>3</v>
      </c>
      <c r="E56" s="17" t="s">
        <v>4</v>
      </c>
      <c r="F56" s="17" t="s">
        <v>31</v>
      </c>
      <c r="G56" s="17" t="s">
        <v>2</v>
      </c>
      <c r="H56" s="19" t="s">
        <v>33</v>
      </c>
    </row>
    <row r="57" spans="1:8" x14ac:dyDescent="0.25">
      <c r="B57" s="18" t="s">
        <v>18</v>
      </c>
      <c r="C57" s="20">
        <f>(C17/C6)</f>
        <v>15.75</v>
      </c>
      <c r="D57" s="20">
        <f>C30</f>
        <v>34.467132867132868</v>
      </c>
      <c r="E57" s="20">
        <f>D30</f>
        <v>23.75</v>
      </c>
      <c r="F57" s="20">
        <f>C42</f>
        <v>58.25</v>
      </c>
      <c r="G57" s="17"/>
      <c r="H57" s="20">
        <f>(C57+D57+E57+F57)/4</f>
        <v>33.054283216783219</v>
      </c>
    </row>
    <row r="58" spans="1:8" x14ac:dyDescent="0.25">
      <c r="B58" s="18" t="s">
        <v>19</v>
      </c>
      <c r="C58" s="20"/>
      <c r="D58" s="20">
        <f t="shared" ref="D58:E62" si="1">C31</f>
        <v>15.210526315789474</v>
      </c>
      <c r="E58" s="20">
        <f t="shared" si="1"/>
        <v>20.421052631578949</v>
      </c>
      <c r="F58" s="20">
        <f>C43</f>
        <v>30.277777777777779</v>
      </c>
      <c r="G58" s="17">
        <f>M18/M7</f>
        <v>2.4</v>
      </c>
      <c r="H58" s="20">
        <f t="shared" ref="H58:H62" si="2">(C58+D58+E58+F58)/4</f>
        <v>16.477339181286553</v>
      </c>
    </row>
    <row r="59" spans="1:8" x14ac:dyDescent="0.25">
      <c r="B59" s="18" t="s">
        <v>20</v>
      </c>
      <c r="C59" s="20"/>
      <c r="D59" s="20">
        <f t="shared" si="1"/>
        <v>18.924183006535948</v>
      </c>
      <c r="E59" s="20">
        <f t="shared" si="1"/>
        <v>43.85</v>
      </c>
      <c r="F59" s="20">
        <f>C44</f>
        <v>23</v>
      </c>
      <c r="G59" s="17"/>
      <c r="H59" s="20">
        <f t="shared" si="2"/>
        <v>21.443545751633987</v>
      </c>
    </row>
    <row r="60" spans="1:8" x14ac:dyDescent="0.25">
      <c r="B60" s="18" t="s">
        <v>21</v>
      </c>
      <c r="C60" s="20"/>
      <c r="D60" s="20">
        <f t="shared" si="1"/>
        <v>37.454545454545453</v>
      </c>
      <c r="E60" s="20"/>
      <c r="F60" s="20">
        <f>C45</f>
        <v>22.148459383753501</v>
      </c>
      <c r="G60" s="17"/>
      <c r="H60" s="20">
        <f t="shared" si="2"/>
        <v>14.900751209574739</v>
      </c>
    </row>
    <row r="61" spans="1:8" x14ac:dyDescent="0.25">
      <c r="B61" s="18" t="s">
        <v>22</v>
      </c>
      <c r="C61" s="20"/>
      <c r="D61" s="20">
        <f t="shared" si="1"/>
        <v>13.26923076923077</v>
      </c>
      <c r="E61" s="20">
        <f t="shared" si="1"/>
        <v>14.142857142857142</v>
      </c>
      <c r="F61" s="20">
        <f>C46</f>
        <v>21.142857142857142</v>
      </c>
      <c r="G61" s="20">
        <f>M21/M10</f>
        <v>29.076923076923077</v>
      </c>
      <c r="H61" s="20">
        <f t="shared" si="2"/>
        <v>12.138736263736263</v>
      </c>
    </row>
    <row r="62" spans="1:8" x14ac:dyDescent="0.25">
      <c r="B62" s="18" t="s">
        <v>23</v>
      </c>
      <c r="C62" s="20"/>
      <c r="D62" s="20">
        <f t="shared" si="1"/>
        <v>25</v>
      </c>
      <c r="E62" s="20"/>
      <c r="F62" s="20">
        <f>C47</f>
        <v>11.454545454545455</v>
      </c>
      <c r="G62" s="17"/>
      <c r="H62" s="20">
        <f t="shared" si="2"/>
        <v>9.1136363636363633</v>
      </c>
    </row>
    <row r="65" spans="2:8" ht="15.75" x14ac:dyDescent="0.25">
      <c r="B65" s="9" t="s">
        <v>34</v>
      </c>
      <c r="F65" s="27">
        <f>MIN(H57:H62)</f>
        <v>9.1136363636363633</v>
      </c>
      <c r="H65" s="32" t="s">
        <v>35</v>
      </c>
    </row>
    <row r="67" spans="2:8" ht="15.75" x14ac:dyDescent="0.25">
      <c r="B67" s="9" t="s">
        <v>36</v>
      </c>
      <c r="F67">
        <f>MIN(C24:M24)</f>
        <v>357</v>
      </c>
      <c r="H67" s="32" t="s">
        <v>38</v>
      </c>
    </row>
  </sheetData>
  <mergeCells count="9">
    <mergeCell ref="C28:D28"/>
    <mergeCell ref="D15:F15"/>
    <mergeCell ref="G15:I15"/>
    <mergeCell ref="J15:L15"/>
    <mergeCell ref="C3:M3"/>
    <mergeCell ref="D4:F4"/>
    <mergeCell ref="G4:I4"/>
    <mergeCell ref="J4:L4"/>
    <mergeCell ref="C14:M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7"/>
  <sheetViews>
    <sheetView workbookViewId="0">
      <selection activeCell="K18" sqref="K18"/>
    </sheetView>
  </sheetViews>
  <sheetFormatPr defaultRowHeight="15" x14ac:dyDescent="0.25"/>
  <cols>
    <col min="2" max="2" width="41.28515625" customWidth="1"/>
    <col min="3" max="3" width="13.28515625" customWidth="1"/>
    <col min="4" max="4" width="16.42578125" customWidth="1"/>
    <col min="5" max="5" width="17.140625" customWidth="1"/>
  </cols>
  <sheetData>
    <row r="1" spans="2:5" ht="15.75" thickBot="1" x14ac:dyDescent="0.3"/>
    <row r="2" spans="2:5" ht="15.75" thickBot="1" x14ac:dyDescent="0.3">
      <c r="B2" s="36"/>
      <c r="C2" s="37" t="s">
        <v>39</v>
      </c>
      <c r="D2" s="37" t="s">
        <v>40</v>
      </c>
      <c r="E2" s="37" t="s">
        <v>41</v>
      </c>
    </row>
    <row r="3" spans="2:5" ht="15.75" thickBot="1" x14ac:dyDescent="0.3">
      <c r="B3" s="38" t="s">
        <v>42</v>
      </c>
      <c r="C3" s="49">
        <v>70</v>
      </c>
      <c r="D3" s="46">
        <v>-0.1</v>
      </c>
      <c r="E3" s="50">
        <f>0.9*C3</f>
        <v>63</v>
      </c>
    </row>
    <row r="4" spans="2:5" ht="15.75" thickBot="1" x14ac:dyDescent="0.3">
      <c r="B4" s="39" t="s">
        <v>43</v>
      </c>
      <c r="C4" s="49">
        <v>40</v>
      </c>
      <c r="D4" s="47"/>
      <c r="E4" s="51">
        <v>40</v>
      </c>
    </row>
    <row r="5" spans="2:5" ht="15.75" thickBot="1" x14ac:dyDescent="0.3">
      <c r="B5" s="39" t="s">
        <v>44</v>
      </c>
      <c r="C5" s="49">
        <v>11</v>
      </c>
      <c r="D5" s="46">
        <v>0.1</v>
      </c>
      <c r="E5" s="50">
        <f>1.1*C5</f>
        <v>12.100000000000001</v>
      </c>
    </row>
    <row r="6" spans="2:5" ht="15.75" thickBot="1" x14ac:dyDescent="0.3">
      <c r="B6" s="41" t="s">
        <v>45</v>
      </c>
      <c r="C6" s="50">
        <f>C3*C4*C5</f>
        <v>30800</v>
      </c>
      <c r="D6" s="48"/>
      <c r="E6" s="50">
        <f t="shared" ref="D6:E6" si="0">E3*E4*E5</f>
        <v>30492.000000000004</v>
      </c>
    </row>
    <row r="7" spans="2:5" ht="15.75" thickBot="1" x14ac:dyDescent="0.3">
      <c r="B7" s="38" t="s">
        <v>46</v>
      </c>
      <c r="C7" s="49">
        <v>25</v>
      </c>
      <c r="D7" s="46">
        <v>0.08</v>
      </c>
      <c r="E7" s="50">
        <f>1.08*C7</f>
        <v>27</v>
      </c>
    </row>
    <row r="8" spans="2:5" ht="15.75" thickBot="1" x14ac:dyDescent="0.3">
      <c r="B8" s="39" t="s">
        <v>43</v>
      </c>
      <c r="C8" s="49">
        <v>35</v>
      </c>
      <c r="D8" s="47"/>
      <c r="E8" s="51">
        <v>40</v>
      </c>
    </row>
    <row r="9" spans="2:5" ht="15.75" thickBot="1" x14ac:dyDescent="0.3">
      <c r="B9" s="39" t="s">
        <v>44</v>
      </c>
      <c r="C9" s="49">
        <v>15</v>
      </c>
      <c r="D9" s="46">
        <v>0.08</v>
      </c>
      <c r="E9" s="50">
        <f>1.08*C9</f>
        <v>16.200000000000003</v>
      </c>
    </row>
    <row r="10" spans="2:5" ht="15.75" thickBot="1" x14ac:dyDescent="0.3">
      <c r="B10" s="41" t="s">
        <v>47</v>
      </c>
      <c r="C10" s="50">
        <f>C7*C8*C9</f>
        <v>13125</v>
      </c>
      <c r="D10" s="48"/>
      <c r="E10" s="50">
        <f t="shared" ref="D10:E10" si="1">E7*E8*E9</f>
        <v>17496.000000000004</v>
      </c>
    </row>
    <row r="11" spans="2:5" ht="15.75" thickBot="1" x14ac:dyDescent="0.3">
      <c r="B11" s="38" t="s">
        <v>48</v>
      </c>
      <c r="C11" s="50">
        <f>C6+C10</f>
        <v>43925</v>
      </c>
      <c r="D11" s="48"/>
      <c r="E11" s="50">
        <f t="shared" ref="D11:E11" si="2">E6+E10</f>
        <v>47988.000000000007</v>
      </c>
    </row>
    <row r="12" spans="2:5" ht="15.75" thickBot="1" x14ac:dyDescent="0.3">
      <c r="B12" s="38" t="s">
        <v>49</v>
      </c>
      <c r="C12" s="49">
        <v>17500</v>
      </c>
      <c r="D12" s="46">
        <v>0.09</v>
      </c>
      <c r="E12" s="50">
        <f>1.09*C12</f>
        <v>19075</v>
      </c>
    </row>
    <row r="13" spans="2:5" ht="15.75" thickBot="1" x14ac:dyDescent="0.3">
      <c r="B13" s="38" t="s">
        <v>50</v>
      </c>
      <c r="C13" s="49">
        <v>325000</v>
      </c>
      <c r="D13" s="46">
        <v>0.06</v>
      </c>
      <c r="E13" s="50">
        <f>1.06*C13</f>
        <v>344500</v>
      </c>
    </row>
    <row r="14" spans="2:5" ht="15.75" thickBot="1" x14ac:dyDescent="0.3">
      <c r="B14" s="38" t="s">
        <v>51</v>
      </c>
      <c r="C14" s="43">
        <f>C13/C11</f>
        <v>7.3989755264655663</v>
      </c>
      <c r="D14" s="44"/>
      <c r="E14" s="43">
        <f t="shared" ref="D14:E14" si="3">E13/E11</f>
        <v>7.1788780528465441</v>
      </c>
    </row>
    <row r="15" spans="2:5" ht="15.75" thickBot="1" x14ac:dyDescent="0.3">
      <c r="B15" s="38" t="s">
        <v>52</v>
      </c>
      <c r="C15" s="43">
        <f>C13/(C11+C12)</f>
        <v>5.2910052910052912</v>
      </c>
      <c r="D15" s="44"/>
      <c r="E15" s="43">
        <f t="shared" ref="D15:E15" si="4">E13/(E11+E12)</f>
        <v>5.1369607682328553</v>
      </c>
    </row>
    <row r="16" spans="2:5" ht="15.75" thickBot="1" x14ac:dyDescent="0.3">
      <c r="B16" s="42" t="s">
        <v>53</v>
      </c>
      <c r="C16" s="45">
        <f>-(C14-E14)/C14</f>
        <v>-2.9747020088355541E-2</v>
      </c>
      <c r="D16" s="40"/>
      <c r="E16" s="40"/>
    </row>
    <row r="17" spans="2:5" ht="15.75" thickBot="1" x14ac:dyDescent="0.3">
      <c r="B17" s="42" t="s">
        <v>54</v>
      </c>
      <c r="C17" s="45">
        <f>-(C15-E15)/C15</f>
        <v>-2.9114414803990376E-2</v>
      </c>
      <c r="D17" s="40"/>
      <c r="E17" s="4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1"/>
  <sheetViews>
    <sheetView workbookViewId="0">
      <selection activeCell="F8" sqref="F8"/>
    </sheetView>
  </sheetViews>
  <sheetFormatPr defaultRowHeight="15" x14ac:dyDescent="0.25"/>
  <cols>
    <col min="3" max="3" width="12.5703125" customWidth="1"/>
    <col min="4" max="4" width="16.85546875" customWidth="1"/>
    <col min="5" max="5" width="20.42578125" customWidth="1"/>
    <col min="6" max="6" width="12.28515625" customWidth="1"/>
    <col min="7" max="7" width="10.5703125" customWidth="1"/>
    <col min="8" max="8" width="15.140625" customWidth="1"/>
    <col min="9" max="9" width="16.28515625" customWidth="1"/>
    <col min="10" max="10" width="11.5703125" customWidth="1"/>
    <col min="11" max="11" width="9.85546875" bestFit="1" customWidth="1"/>
    <col min="16" max="16" width="9.85546875" bestFit="1" customWidth="1"/>
  </cols>
  <sheetData>
    <row r="2" spans="1:12" ht="15.75" thickBot="1" x14ac:dyDescent="0.3"/>
    <row r="3" spans="1:12" ht="16.5" thickBot="1" x14ac:dyDescent="0.3">
      <c r="B3" s="53" t="s">
        <v>55</v>
      </c>
      <c r="C3" s="54" t="s">
        <v>56</v>
      </c>
      <c r="D3" s="54" t="s">
        <v>57</v>
      </c>
    </row>
    <row r="4" spans="1:12" ht="16.5" thickBot="1" x14ac:dyDescent="0.3">
      <c r="B4" s="55" t="s">
        <v>58</v>
      </c>
      <c r="C4" s="56">
        <v>1</v>
      </c>
      <c r="D4" s="56">
        <v>2.25</v>
      </c>
      <c r="I4" s="60" t="s">
        <v>55</v>
      </c>
      <c r="J4" s="60" t="s">
        <v>62</v>
      </c>
      <c r="K4" s="60" t="s">
        <v>57</v>
      </c>
      <c r="L4" s="61" t="s">
        <v>61</v>
      </c>
    </row>
    <row r="5" spans="1:12" ht="16.5" thickBot="1" x14ac:dyDescent="0.3">
      <c r="B5" s="55" t="s">
        <v>59</v>
      </c>
      <c r="C5" s="56">
        <v>2.75</v>
      </c>
      <c r="D5" s="56">
        <v>3</v>
      </c>
      <c r="I5" s="56" t="s">
        <v>58</v>
      </c>
      <c r="J5" s="66">
        <v>1000</v>
      </c>
      <c r="K5" s="64">
        <v>2.25</v>
      </c>
      <c r="L5" s="68">
        <f>J5*K5</f>
        <v>2250</v>
      </c>
    </row>
    <row r="6" spans="1:12" ht="16.5" thickBot="1" x14ac:dyDescent="0.3">
      <c r="B6" s="55" t="s">
        <v>60</v>
      </c>
      <c r="C6" s="56">
        <v>2</v>
      </c>
      <c r="D6" s="56">
        <v>3.25</v>
      </c>
      <c r="I6" s="56" t="s">
        <v>59</v>
      </c>
      <c r="J6" s="66">
        <v>1000</v>
      </c>
      <c r="K6" s="64">
        <v>3</v>
      </c>
      <c r="L6" s="68">
        <f>J6*K6</f>
        <v>3000</v>
      </c>
    </row>
    <row r="7" spans="1:12" ht="15.75" x14ac:dyDescent="0.25">
      <c r="I7" s="62" t="s">
        <v>60</v>
      </c>
      <c r="J7" s="67">
        <v>1000</v>
      </c>
      <c r="K7" s="65">
        <v>3.25</v>
      </c>
      <c r="L7" s="69">
        <f>J7*K7</f>
        <v>3250</v>
      </c>
    </row>
    <row r="8" spans="1:12" ht="15.75" x14ac:dyDescent="0.25">
      <c r="I8" s="63" t="s">
        <v>37</v>
      </c>
      <c r="J8" s="70"/>
      <c r="K8" s="71"/>
      <c r="L8" s="72">
        <f>SUBTOTAL(109,Table2[Revenue])</f>
        <v>8500</v>
      </c>
    </row>
    <row r="9" spans="1:12" x14ac:dyDescent="0.25">
      <c r="A9" t="s">
        <v>63</v>
      </c>
      <c r="C9" s="58">
        <f>(1000*D4)+(1000*D5)+(1000*D6)</f>
        <v>8500</v>
      </c>
    </row>
    <row r="12" spans="1:12" ht="16.5" thickBot="1" x14ac:dyDescent="0.3">
      <c r="B12" s="60" t="s">
        <v>55</v>
      </c>
      <c r="C12" s="60" t="s">
        <v>62</v>
      </c>
      <c r="D12" s="60" t="s">
        <v>57</v>
      </c>
      <c r="E12" s="61" t="s">
        <v>61</v>
      </c>
    </row>
    <row r="13" spans="1:12" ht="16.5" thickBot="1" x14ac:dyDescent="0.3">
      <c r="B13" s="56" t="s">
        <v>58</v>
      </c>
      <c r="C13" s="66">
        <v>2000</v>
      </c>
      <c r="D13" s="64">
        <v>2.25</v>
      </c>
      <c r="E13" s="68">
        <f>C13*D13</f>
        <v>4500</v>
      </c>
      <c r="F13" s="73"/>
    </row>
    <row r="14" spans="1:12" ht="16.5" thickBot="1" x14ac:dyDescent="0.3">
      <c r="B14" s="59"/>
      <c r="C14" s="74">
        <f>C13+100</f>
        <v>2100</v>
      </c>
      <c r="D14" s="64">
        <v>2.25</v>
      </c>
      <c r="E14" s="68">
        <f t="shared" ref="E14:E15" si="0">C14*D14</f>
        <v>4725</v>
      </c>
    </row>
    <row r="15" spans="1:12" ht="16.5" thickBot="1" x14ac:dyDescent="0.3">
      <c r="B15" s="63"/>
      <c r="C15" s="75">
        <f t="shared" ref="C15:C27" si="1">C14+100</f>
        <v>2200</v>
      </c>
      <c r="D15" s="64">
        <v>2.25</v>
      </c>
      <c r="E15" s="68">
        <f t="shared" si="0"/>
        <v>4950</v>
      </c>
    </row>
    <row r="16" spans="1:12" ht="16.5" thickBot="1" x14ac:dyDescent="0.3">
      <c r="B16" s="59"/>
      <c r="C16" s="75">
        <f t="shared" si="1"/>
        <v>2300</v>
      </c>
      <c r="D16" s="64">
        <v>2.25</v>
      </c>
      <c r="E16" s="68">
        <f t="shared" ref="E16:E25" si="2">C16*D16</f>
        <v>5175</v>
      </c>
    </row>
    <row r="17" spans="2:9" ht="16.5" thickBot="1" x14ac:dyDescent="0.3">
      <c r="B17" s="59"/>
      <c r="C17" s="75">
        <f t="shared" si="1"/>
        <v>2400</v>
      </c>
      <c r="D17" s="64">
        <v>2.25</v>
      </c>
      <c r="E17" s="68">
        <f t="shared" si="2"/>
        <v>5400</v>
      </c>
    </row>
    <row r="18" spans="2:9" ht="16.5" thickBot="1" x14ac:dyDescent="0.3">
      <c r="B18" s="59"/>
      <c r="C18" s="75">
        <f t="shared" si="1"/>
        <v>2500</v>
      </c>
      <c r="D18" s="64">
        <v>2.25</v>
      </c>
      <c r="E18" s="68">
        <f t="shared" si="2"/>
        <v>5625</v>
      </c>
    </row>
    <row r="19" spans="2:9" ht="16.5" thickBot="1" x14ac:dyDescent="0.3">
      <c r="B19" s="59"/>
      <c r="C19" s="75">
        <f t="shared" si="1"/>
        <v>2600</v>
      </c>
      <c r="D19" s="64">
        <v>2.25</v>
      </c>
      <c r="E19" s="68">
        <f t="shared" si="2"/>
        <v>5850</v>
      </c>
    </row>
    <row r="20" spans="2:9" ht="16.5" thickBot="1" x14ac:dyDescent="0.3">
      <c r="B20" s="59"/>
      <c r="C20" s="75">
        <f t="shared" si="1"/>
        <v>2700</v>
      </c>
      <c r="D20" s="64">
        <v>2.25</v>
      </c>
      <c r="E20" s="68">
        <f t="shared" si="2"/>
        <v>6075</v>
      </c>
    </row>
    <row r="21" spans="2:9" ht="16.5" thickBot="1" x14ac:dyDescent="0.3">
      <c r="B21" s="59"/>
      <c r="C21" s="75">
        <f t="shared" si="1"/>
        <v>2800</v>
      </c>
      <c r="D21" s="64">
        <v>2.25</v>
      </c>
      <c r="E21" s="68">
        <f t="shared" si="2"/>
        <v>6300</v>
      </c>
    </row>
    <row r="22" spans="2:9" ht="16.5" thickBot="1" x14ac:dyDescent="0.3">
      <c r="B22" s="59"/>
      <c r="C22" s="75">
        <f t="shared" si="1"/>
        <v>2900</v>
      </c>
      <c r="D22" s="64">
        <v>2.25</v>
      </c>
      <c r="E22" s="68">
        <f t="shared" si="2"/>
        <v>6525</v>
      </c>
    </row>
    <row r="23" spans="2:9" ht="16.5" thickBot="1" x14ac:dyDescent="0.3">
      <c r="B23" s="59"/>
      <c r="C23" s="75">
        <f t="shared" si="1"/>
        <v>3000</v>
      </c>
      <c r="D23" s="64">
        <v>2.25</v>
      </c>
      <c r="E23" s="68">
        <f t="shared" si="2"/>
        <v>6750</v>
      </c>
    </row>
    <row r="24" spans="2:9" ht="16.5" thickBot="1" x14ac:dyDescent="0.3">
      <c r="B24" s="59"/>
      <c r="C24" s="75">
        <f t="shared" si="1"/>
        <v>3100</v>
      </c>
      <c r="D24" s="64">
        <v>2.25</v>
      </c>
      <c r="E24" s="68">
        <f t="shared" si="2"/>
        <v>6975</v>
      </c>
    </row>
    <row r="25" spans="2:9" ht="16.5" thickBot="1" x14ac:dyDescent="0.3">
      <c r="B25" s="59"/>
      <c r="C25" s="75">
        <f t="shared" si="1"/>
        <v>3200</v>
      </c>
      <c r="D25" s="64">
        <v>2.25</v>
      </c>
      <c r="E25" s="68">
        <f t="shared" si="2"/>
        <v>7200</v>
      </c>
    </row>
    <row r="26" spans="2:9" ht="16.5" thickBot="1" x14ac:dyDescent="0.3">
      <c r="B26" s="59"/>
      <c r="C26" s="75">
        <f>C25+100</f>
        <v>3300</v>
      </c>
      <c r="D26" s="64">
        <v>2.25</v>
      </c>
      <c r="E26" s="68">
        <f t="shared" ref="E26:E27" si="3">C26*D26</f>
        <v>7425</v>
      </c>
    </row>
    <row r="27" spans="2:9" ht="16.5" thickBot="1" x14ac:dyDescent="0.3">
      <c r="B27" s="59"/>
      <c r="C27" s="75">
        <f t="shared" si="1"/>
        <v>3400</v>
      </c>
      <c r="D27" s="64">
        <v>2.25</v>
      </c>
      <c r="E27" s="68">
        <f t="shared" si="3"/>
        <v>7650</v>
      </c>
    </row>
    <row r="28" spans="2:9" ht="16.5" thickBot="1" x14ac:dyDescent="0.3">
      <c r="B28" s="59"/>
      <c r="C28" s="75">
        <f>C27+100</f>
        <v>3500</v>
      </c>
      <c r="D28" s="64">
        <v>2.25</v>
      </c>
      <c r="E28" s="68">
        <f>C28*D28</f>
        <v>7875</v>
      </c>
    </row>
    <row r="29" spans="2:9" ht="16.5" thickBot="1" x14ac:dyDescent="0.3">
      <c r="B29" s="56" t="s">
        <v>59</v>
      </c>
      <c r="C29" s="66">
        <v>2000</v>
      </c>
      <c r="D29" s="64">
        <v>3</v>
      </c>
      <c r="E29" s="68">
        <f>C29*D29</f>
        <v>6000</v>
      </c>
      <c r="G29" t="s">
        <v>64</v>
      </c>
      <c r="I29" t="s">
        <v>65</v>
      </c>
    </row>
    <row r="30" spans="2:9" ht="16.5" thickBot="1" x14ac:dyDescent="0.3">
      <c r="B30" s="59"/>
      <c r="C30" s="74">
        <f>C29+100</f>
        <v>2100</v>
      </c>
      <c r="D30" s="64">
        <v>3</v>
      </c>
      <c r="E30" s="68">
        <f t="shared" ref="E30:E44" si="4">C30*D30</f>
        <v>6300</v>
      </c>
    </row>
    <row r="31" spans="2:9" ht="16.5" thickBot="1" x14ac:dyDescent="0.3">
      <c r="B31" s="63"/>
      <c r="C31" s="75">
        <f t="shared" ref="C31:C43" si="5">C30+100</f>
        <v>2200</v>
      </c>
      <c r="D31" s="64">
        <v>3</v>
      </c>
      <c r="E31" s="68">
        <f t="shared" si="4"/>
        <v>6600</v>
      </c>
    </row>
    <row r="32" spans="2:9" ht="16.5" thickBot="1" x14ac:dyDescent="0.3">
      <c r="B32" s="59"/>
      <c r="C32" s="75">
        <f t="shared" si="5"/>
        <v>2300</v>
      </c>
      <c r="D32" s="64">
        <v>3</v>
      </c>
      <c r="E32" s="68">
        <f t="shared" si="4"/>
        <v>6900</v>
      </c>
    </row>
    <row r="33" spans="2:5" ht="16.5" thickBot="1" x14ac:dyDescent="0.3">
      <c r="B33" s="59"/>
      <c r="C33" s="75">
        <f t="shared" si="5"/>
        <v>2400</v>
      </c>
      <c r="D33" s="64">
        <v>3</v>
      </c>
      <c r="E33" s="68">
        <f t="shared" si="4"/>
        <v>7200</v>
      </c>
    </row>
    <row r="34" spans="2:5" ht="16.5" thickBot="1" x14ac:dyDescent="0.3">
      <c r="B34" s="59"/>
      <c r="C34" s="75">
        <f t="shared" si="5"/>
        <v>2500</v>
      </c>
      <c r="D34" s="64">
        <v>3</v>
      </c>
      <c r="E34" s="68">
        <f t="shared" si="4"/>
        <v>7500</v>
      </c>
    </row>
    <row r="35" spans="2:5" ht="16.5" thickBot="1" x14ac:dyDescent="0.3">
      <c r="B35" s="59"/>
      <c r="C35" s="75">
        <f t="shared" si="5"/>
        <v>2600</v>
      </c>
      <c r="D35" s="64">
        <v>3</v>
      </c>
      <c r="E35" s="68">
        <f t="shared" si="4"/>
        <v>7800</v>
      </c>
    </row>
    <row r="36" spans="2:5" ht="16.5" thickBot="1" x14ac:dyDescent="0.3">
      <c r="B36" s="59"/>
      <c r="C36" s="75">
        <f t="shared" si="5"/>
        <v>2700</v>
      </c>
      <c r="D36" s="64">
        <v>3</v>
      </c>
      <c r="E36" s="68">
        <f t="shared" si="4"/>
        <v>8100</v>
      </c>
    </row>
    <row r="37" spans="2:5" ht="16.5" thickBot="1" x14ac:dyDescent="0.3">
      <c r="B37" s="59"/>
      <c r="C37" s="75">
        <f t="shared" si="5"/>
        <v>2800</v>
      </c>
      <c r="D37" s="64">
        <v>3</v>
      </c>
      <c r="E37" s="68">
        <f t="shared" si="4"/>
        <v>8400</v>
      </c>
    </row>
    <row r="38" spans="2:5" ht="16.5" thickBot="1" x14ac:dyDescent="0.3">
      <c r="B38" s="59"/>
      <c r="C38" s="75">
        <f t="shared" si="5"/>
        <v>2900</v>
      </c>
      <c r="D38" s="64">
        <v>3</v>
      </c>
      <c r="E38" s="68">
        <f t="shared" si="4"/>
        <v>8700</v>
      </c>
    </row>
    <row r="39" spans="2:5" ht="16.5" thickBot="1" x14ac:dyDescent="0.3">
      <c r="B39" s="59"/>
      <c r="C39" s="75">
        <f t="shared" si="5"/>
        <v>3000</v>
      </c>
      <c r="D39" s="64">
        <v>3</v>
      </c>
      <c r="E39" s="68">
        <f t="shared" si="4"/>
        <v>9000</v>
      </c>
    </row>
    <row r="40" spans="2:5" ht="16.5" thickBot="1" x14ac:dyDescent="0.3">
      <c r="B40" s="59"/>
      <c r="C40" s="75">
        <f t="shared" si="5"/>
        <v>3100</v>
      </c>
      <c r="D40" s="64">
        <v>3</v>
      </c>
      <c r="E40" s="68">
        <f t="shared" si="4"/>
        <v>9300</v>
      </c>
    </row>
    <row r="41" spans="2:5" ht="16.5" thickBot="1" x14ac:dyDescent="0.3">
      <c r="B41" s="59"/>
      <c r="C41" s="75">
        <f t="shared" si="5"/>
        <v>3200</v>
      </c>
      <c r="D41" s="64">
        <v>3</v>
      </c>
      <c r="E41" s="68">
        <f t="shared" si="4"/>
        <v>9600</v>
      </c>
    </row>
    <row r="42" spans="2:5" ht="16.5" thickBot="1" x14ac:dyDescent="0.3">
      <c r="B42" s="59"/>
      <c r="C42" s="75">
        <f>C41+100</f>
        <v>3300</v>
      </c>
      <c r="D42" s="64">
        <v>3</v>
      </c>
      <c r="E42" s="68">
        <f t="shared" si="4"/>
        <v>9900</v>
      </c>
    </row>
    <row r="43" spans="2:5" ht="16.5" thickBot="1" x14ac:dyDescent="0.3">
      <c r="B43" s="59"/>
      <c r="C43" s="75">
        <f t="shared" ref="C43:C44" si="6">C42+100</f>
        <v>3400</v>
      </c>
      <c r="D43" s="64">
        <v>3</v>
      </c>
      <c r="E43" s="68">
        <f t="shared" si="4"/>
        <v>10200</v>
      </c>
    </row>
    <row r="44" spans="2:5" ht="16.5" thickBot="1" x14ac:dyDescent="0.3">
      <c r="B44" s="59"/>
      <c r="C44" s="75">
        <f>C43+100</f>
        <v>3500</v>
      </c>
      <c r="D44" s="64">
        <v>3</v>
      </c>
      <c r="E44" s="68">
        <f t="shared" si="4"/>
        <v>10500</v>
      </c>
    </row>
    <row r="45" spans="2:5" ht="16.5" thickBot="1" x14ac:dyDescent="0.3">
      <c r="B45" s="56" t="s">
        <v>60</v>
      </c>
      <c r="C45" s="66">
        <v>2000</v>
      </c>
      <c r="D45" s="64">
        <v>3.25</v>
      </c>
      <c r="E45" s="68">
        <f>C45*D45</f>
        <v>6500</v>
      </c>
    </row>
    <row r="46" spans="2:5" ht="16.5" thickBot="1" x14ac:dyDescent="0.3">
      <c r="B46" s="59"/>
      <c r="C46" s="74">
        <f>C45+100</f>
        <v>2100</v>
      </c>
      <c r="D46" s="64">
        <v>3.25</v>
      </c>
      <c r="E46" s="68">
        <f t="shared" ref="E46:E60" si="7">C46*D46</f>
        <v>6825</v>
      </c>
    </row>
    <row r="47" spans="2:5" ht="16.5" thickBot="1" x14ac:dyDescent="0.3">
      <c r="B47" s="63"/>
      <c r="C47" s="75">
        <f t="shared" ref="C47:C59" si="8">C46+100</f>
        <v>2200</v>
      </c>
      <c r="D47" s="64">
        <v>3.25</v>
      </c>
      <c r="E47" s="68">
        <f t="shared" si="7"/>
        <v>7150</v>
      </c>
    </row>
    <row r="48" spans="2:5" ht="16.5" thickBot="1" x14ac:dyDescent="0.3">
      <c r="B48" s="59"/>
      <c r="C48" s="75">
        <f t="shared" si="8"/>
        <v>2300</v>
      </c>
      <c r="D48" s="64">
        <v>3.25</v>
      </c>
      <c r="E48" s="68">
        <f t="shared" si="7"/>
        <v>7475</v>
      </c>
    </row>
    <row r="49" spans="2:5" ht="16.5" thickBot="1" x14ac:dyDescent="0.3">
      <c r="B49" s="59"/>
      <c r="C49" s="75">
        <f t="shared" si="8"/>
        <v>2400</v>
      </c>
      <c r="D49" s="64">
        <v>3.25</v>
      </c>
      <c r="E49" s="68">
        <f t="shared" si="7"/>
        <v>7800</v>
      </c>
    </row>
    <row r="50" spans="2:5" ht="16.5" thickBot="1" x14ac:dyDescent="0.3">
      <c r="B50" s="59"/>
      <c r="C50" s="75">
        <f t="shared" si="8"/>
        <v>2500</v>
      </c>
      <c r="D50" s="64">
        <v>3.25</v>
      </c>
      <c r="E50" s="68">
        <f t="shared" si="7"/>
        <v>8125</v>
      </c>
    </row>
    <row r="51" spans="2:5" ht="16.5" thickBot="1" x14ac:dyDescent="0.3">
      <c r="B51" s="59"/>
      <c r="C51" s="75">
        <f t="shared" si="8"/>
        <v>2600</v>
      </c>
      <c r="D51" s="64">
        <v>3.25</v>
      </c>
      <c r="E51" s="68">
        <f t="shared" si="7"/>
        <v>8450</v>
      </c>
    </row>
    <row r="52" spans="2:5" ht="16.5" thickBot="1" x14ac:dyDescent="0.3">
      <c r="B52" s="59"/>
      <c r="C52" s="75">
        <f t="shared" si="8"/>
        <v>2700</v>
      </c>
      <c r="D52" s="64">
        <v>3.25</v>
      </c>
      <c r="E52" s="68">
        <f t="shared" si="7"/>
        <v>8775</v>
      </c>
    </row>
    <row r="53" spans="2:5" ht="16.5" thickBot="1" x14ac:dyDescent="0.3">
      <c r="B53" s="59"/>
      <c r="C53" s="75">
        <f t="shared" si="8"/>
        <v>2800</v>
      </c>
      <c r="D53" s="64">
        <v>3.25</v>
      </c>
      <c r="E53" s="68">
        <f t="shared" si="7"/>
        <v>9100</v>
      </c>
    </row>
    <row r="54" spans="2:5" ht="16.5" thickBot="1" x14ac:dyDescent="0.3">
      <c r="B54" s="59"/>
      <c r="C54" s="75">
        <f t="shared" si="8"/>
        <v>2900</v>
      </c>
      <c r="D54" s="64">
        <v>3.25</v>
      </c>
      <c r="E54" s="68">
        <f t="shared" si="7"/>
        <v>9425</v>
      </c>
    </row>
    <row r="55" spans="2:5" ht="16.5" thickBot="1" x14ac:dyDescent="0.3">
      <c r="B55" s="59"/>
      <c r="C55" s="75">
        <f t="shared" si="8"/>
        <v>3000</v>
      </c>
      <c r="D55" s="64">
        <v>3.25</v>
      </c>
      <c r="E55" s="68">
        <f t="shared" si="7"/>
        <v>9750</v>
      </c>
    </row>
    <row r="56" spans="2:5" ht="16.5" thickBot="1" x14ac:dyDescent="0.3">
      <c r="B56" s="59"/>
      <c r="C56" s="75">
        <f t="shared" si="8"/>
        <v>3100</v>
      </c>
      <c r="D56" s="64">
        <v>3.25</v>
      </c>
      <c r="E56" s="68">
        <f t="shared" si="7"/>
        <v>10075</v>
      </c>
    </row>
    <row r="57" spans="2:5" ht="16.5" thickBot="1" x14ac:dyDescent="0.3">
      <c r="B57" s="59"/>
      <c r="C57" s="75">
        <f t="shared" si="8"/>
        <v>3200</v>
      </c>
      <c r="D57" s="64">
        <v>3.25</v>
      </c>
      <c r="E57" s="68">
        <f t="shared" si="7"/>
        <v>10400</v>
      </c>
    </row>
    <row r="58" spans="2:5" ht="16.5" thickBot="1" x14ac:dyDescent="0.3">
      <c r="B58" s="59"/>
      <c r="C58" s="75">
        <f>C57+100</f>
        <v>3300</v>
      </c>
      <c r="D58" s="64">
        <v>3.25</v>
      </c>
      <c r="E58" s="68">
        <f t="shared" si="7"/>
        <v>10725</v>
      </c>
    </row>
    <row r="59" spans="2:5" ht="16.5" thickBot="1" x14ac:dyDescent="0.3">
      <c r="B59" s="59"/>
      <c r="C59" s="75">
        <f t="shared" ref="C59:C60" si="9">C58+100</f>
        <v>3400</v>
      </c>
      <c r="D59" s="64">
        <v>3.25</v>
      </c>
      <c r="E59" s="68">
        <f t="shared" si="7"/>
        <v>11050</v>
      </c>
    </row>
    <row r="60" spans="2:5" ht="16.5" thickBot="1" x14ac:dyDescent="0.3">
      <c r="B60" s="59"/>
      <c r="C60" s="75">
        <f>C59+100</f>
        <v>3500</v>
      </c>
      <c r="D60" s="64">
        <v>3.25</v>
      </c>
      <c r="E60" s="68">
        <f t="shared" si="7"/>
        <v>11375</v>
      </c>
    </row>
    <row r="61" spans="2:5" ht="15.75" x14ac:dyDescent="0.25">
      <c r="B61" s="63" t="s">
        <v>37</v>
      </c>
      <c r="C61" s="70"/>
      <c r="D61" s="71"/>
      <c r="E61" s="57">
        <f>SUM(Table24[Revenue])</f>
        <v>374000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 Set 1</vt:lpstr>
      <vt:lpstr>Q Set 2</vt:lpstr>
      <vt:lpstr>Q Set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2021-02-19T05:08:15Z</dcterms:created>
  <dcterms:modified xsi:type="dcterms:W3CDTF">2021-02-19T08:27:30Z</dcterms:modified>
</cp:coreProperties>
</file>