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Default Extension="data" ContentType="application/vnd.openxmlformats-officedocument.model+data"/>
  <Default Extension="wdp" ContentType="image/vnd.ms-photo"/>
  <Default Extension="vml" ContentType="application/vnd.openxmlformats-officedocument.vmlDrawing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theme/theme1.xml" ContentType="application/vnd.openxmlformats-officedocument.theme+xml"/>
  <Override PartName="/xl/connections.xml" ContentType="application/vnd.openxmlformats-officedocument.spreadsheetml.connections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tables/table1.xml" ContentType="application/vnd.openxmlformats-officedocument.spreadsheetml.table+xml"/>
  <Override PartName="/xl/comments1.xml" ContentType="application/vnd.openxmlformats-officedocument.spreadsheetml.comments+xml"/>
  <Override PartName="/xl/drawings/drawing2.xml" ContentType="application/vnd.openxmlformats-officedocument.drawing+xml"/>
  <Override PartName="/xl/comments2.xml" ContentType="application/vnd.openxmlformats-officedocument.spreadsheetml.comments+xml"/>
  <Override PartName="/xl/drawings/drawing3.xml" ContentType="application/vnd.openxmlformats-officedocument.drawing+xml"/>
  <Override PartName="/xl/tables/table2.xml" ContentType="application/vnd.openxmlformats-officedocument.spreadsheetml.table+xml"/>
  <Override PartName="/xl/drawings/drawing4.xml" ContentType="application/vnd.openxmlformats-officedocument.drawing+xml"/>
  <Override PartName="/xl/tables/table3.xml" ContentType="application/vnd.openxmlformats-officedocument.spreadsheetml.table+xml"/>
  <Override PartName="/xl/drawings/drawing5.xml" ContentType="application/vnd.openxmlformats-officedocument.drawing+xml"/>
  <Override PartName="/xl/tables/table4.xml" ContentType="application/vnd.openxmlformats-officedocument.spreadsheetml.table+xml"/>
  <Override PartName="/xl/comments3.xml" ContentType="application/vnd.openxmlformats-officedocument.spreadsheetml.comments+xml"/>
  <Override PartName="/xl/comments4.xml" ContentType="application/vnd.openxmlformats-officedocument.spreadsheetml.comments+xml"/>
  <Override PartName="/xl/comments5.xml" ContentType="application/vnd.openxmlformats-officedocument.spreadsheetml.comments+xml"/>
  <Override PartName="/xl/comments6.xml" ContentType="application/vnd.openxmlformats-officedocument.spreadsheetml.comments+xml"/>
  <Override PartName="/xl/comments7.xml" ContentType="application/vnd.openxmlformats-officedocument.spreadsheetml.comments+xml"/>
  <Override PartName="/xl/comments8.xml" ContentType="application/vnd.openxmlformats-officedocument.spreadsheetml.comments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codeName="ThisWorkbook" hidePivotFieldList="1" autoCompressPictures="0"/>
  <mc:AlternateContent xmlns:mc="http://schemas.openxmlformats.org/markup-compatibility/2006">
    <mc:Choice Requires="x15">
      <x15ac:absPath xmlns:x15ac="http://schemas.microsoft.com/office/spreadsheetml/2010/11/ac" url="C:\Users\brentho\Desktop\"/>
    </mc:Choice>
  </mc:AlternateContent>
  <bookViews>
    <workbookView xWindow="0" yWindow="0" windowWidth="23040" windowHeight="9192"/>
  </bookViews>
  <sheets>
    <sheet name="Transactions" sheetId="13" r:id="rId1"/>
    <sheet name="Working Cash Flow" sheetId="19" r:id="rId2"/>
    <sheet name="Miles" sheetId="51" r:id="rId3"/>
    <sheet name="Customers" sheetId="56" r:id="rId4"/>
    <sheet name="Vendors" sheetId="35" r:id="rId5"/>
    <sheet name="Schedule C (P&amp;L)" sheetId="22" r:id="rId6"/>
    <sheet name="Cost of Goods Sold" sheetId="16" r:id="rId7"/>
    <sheet name="Schedule SE" sheetId="21" r:id="rId8"/>
    <sheet name="IRS Mileage" sheetId="20" state="hidden" r:id="rId9"/>
    <sheet name="Forecast Year 1" sheetId="25" r:id="rId10"/>
    <sheet name="Forecast Year 2" sheetId="28" r:id="rId11"/>
    <sheet name="Forecast Year 3" sheetId="29" r:id="rId12"/>
    <sheet name="Amortization Schedule" sheetId="30" r:id="rId13"/>
    <sheet name="Classifications" sheetId="15" state="hidden" r:id="rId14"/>
  </sheets>
  <definedNames>
    <definedName name="_xlnm._FilterDatabase" localSheetId="3" hidden="1">Customers!$A$3:$H$19</definedName>
    <definedName name="_xlnm._FilterDatabase" localSheetId="2" hidden="1">Miles!$A$3:$H$19</definedName>
    <definedName name="_xlnm._FilterDatabase" localSheetId="0" hidden="1">Transactions!$A$3:$H$19</definedName>
    <definedName name="_xlcn.WorksheetConnection_CashFlowRecords.xlsxLedger" hidden="1">Ledger[]</definedName>
    <definedName name="AccountLookup" localSheetId="3">#REF!</definedName>
    <definedName name="AccountLookup" localSheetId="10">#REF!</definedName>
    <definedName name="AccountLookup" localSheetId="11">#REF!</definedName>
    <definedName name="AccountLookup" localSheetId="2">#REF!</definedName>
    <definedName name="AccountLookup" localSheetId="0">#REF!</definedName>
    <definedName name="AccountLookup">#REF!</definedName>
    <definedName name="Expenses" localSheetId="3">#REF!</definedName>
    <definedName name="Expenses" localSheetId="10">#REF!</definedName>
    <definedName name="Expenses" localSheetId="11">#REF!</definedName>
    <definedName name="Expenses" localSheetId="2">#REF!</definedName>
    <definedName name="Expenses">#REF!</definedName>
    <definedName name="InventoryMethod">Classifications!$A$41:$A$43</definedName>
    <definedName name="InvetoryMethod">Classifications!$A$41:$A$43</definedName>
    <definedName name="List">Classifications!$A$5:$A$28</definedName>
    <definedName name="Loan_Amount">'Amortization Schedule'!$C$5</definedName>
    <definedName name="Loan_Term">'Amortization Schedule'!$C$9</definedName>
    <definedName name="LoanAmount">'Amortization Schedule'!$C$8</definedName>
    <definedName name="MileageRate" localSheetId="3">#REF!</definedName>
    <definedName name="MileageRate" localSheetId="10">#REF!</definedName>
    <definedName name="MileageRate" localSheetId="11">#REF!</definedName>
    <definedName name="MileageRate" localSheetId="2">#REF!</definedName>
    <definedName name="MileageRate" localSheetId="0">#REF!</definedName>
    <definedName name="MileageRate">#REF!</definedName>
    <definedName name="Payment">'Amortization Schedule'!$C$11</definedName>
    <definedName name="Periods">Classifications!$B$49:$M$49</definedName>
    <definedName name="Rate">'Amortization Schedule'!$C$10</definedName>
    <definedName name="Total_Cost">'Amortization Schedule'!$F$10</definedName>
    <definedName name="Total_Interest">'Amortization Schedule'!$F$5</definedName>
    <definedName name="Total_Principal">'Amortization Schedule'!$F$9</definedName>
    <definedName name="YesNo">Classifications!$A$45:$A$47</definedName>
    <definedName name="YesNo?">Classifications!$A$45:$A$48</definedName>
  </definedNames>
  <calcPr calcId="162913" concurrentCalc="0"/>
  <webPublishing codePage="1252"/>
  <extLst>
    <ext xmlns:x15="http://schemas.microsoft.com/office/spreadsheetml/2010/11/main" uri="{FCE2AD5D-F65C-4FA6-A056-5C36A1767C68}">
      <x15:dataModel>
        <x15:modelTables>
          <x15:modelTable id="Ledger" name="Ledger" connection="WorksheetConnection_Cash Flow &amp; Records.xlsx!Ledger"/>
        </x15:modelTables>
        <x15:extLst>
          <ext xmlns:x16="http://schemas.microsoft.com/office/spreadsheetml/2014/11/main" uri="{9835A34E-60A6-4A7C-AAB8-D5F71C897F49}">
            <x16:modelTimeGroupings>
              <x16:modelTimeGrouping tableName="Ledger" columnName="Date" columnId="Date">
                <x16:calculatedTimeColumn columnName="Date (Month Index)" columnId="Date (Month Index)" contentType="monthsindex" isSelected="1"/>
                <x16:calculatedTimeColumn columnName="Date (Month)" columnId="Date (Month)" contentType="months" isSelected="1"/>
              </x16:modelTimeGrouping>
            </x16:modelTimeGroupings>
          </ext>
        </x15:extLst>
      </x15:dataModel>
    </ext>
  </extLst>
</workbook>
</file>

<file path=xl/calcChain.xml><?xml version="1.0" encoding="utf-8"?>
<calcChain xmlns="http://schemas.openxmlformats.org/spreadsheetml/2006/main">
  <c r="I4" i="51" l="1"/>
  <c r="H4" i="51"/>
  <c r="H5" i="51"/>
  <c r="G5" i="51"/>
  <c r="J4" i="51"/>
  <c r="I5" i="51"/>
  <c r="C7" i="30"/>
  <c r="C8" i="30"/>
  <c r="C11" i="30"/>
  <c r="E39" i="25"/>
  <c r="A1" i="30"/>
  <c r="N44" i="29"/>
  <c r="M44" i="29"/>
  <c r="L44" i="29"/>
  <c r="K44" i="29"/>
  <c r="J44" i="29"/>
  <c r="I44" i="29"/>
  <c r="H44" i="29"/>
  <c r="G44" i="29"/>
  <c r="F44" i="29"/>
  <c r="E44" i="29"/>
  <c r="D44" i="29"/>
  <c r="C44" i="29"/>
  <c r="N33" i="29"/>
  <c r="M33" i="29"/>
  <c r="L33" i="29"/>
  <c r="K33" i="29"/>
  <c r="J33" i="29"/>
  <c r="I33" i="29"/>
  <c r="H33" i="29"/>
  <c r="G33" i="29"/>
  <c r="F33" i="29"/>
  <c r="E33" i="29"/>
  <c r="D33" i="29"/>
  <c r="C33" i="29"/>
  <c r="N31" i="29"/>
  <c r="M31" i="29"/>
  <c r="L31" i="29"/>
  <c r="K31" i="29"/>
  <c r="J31" i="29"/>
  <c r="I31" i="29"/>
  <c r="H31" i="29"/>
  <c r="G31" i="29"/>
  <c r="F31" i="29"/>
  <c r="E31" i="29"/>
  <c r="D31" i="29"/>
  <c r="C31" i="29"/>
  <c r="N28" i="29"/>
  <c r="M28" i="29"/>
  <c r="L28" i="29"/>
  <c r="K28" i="29"/>
  <c r="J28" i="29"/>
  <c r="I28" i="29"/>
  <c r="H28" i="29"/>
  <c r="G28" i="29"/>
  <c r="F28" i="29"/>
  <c r="E28" i="29"/>
  <c r="D28" i="29"/>
  <c r="C28" i="29"/>
  <c r="N8" i="29"/>
  <c r="M8" i="29"/>
  <c r="L8" i="29"/>
  <c r="K8" i="29"/>
  <c r="J8" i="29"/>
  <c r="I8" i="29"/>
  <c r="H8" i="29"/>
  <c r="G8" i="29"/>
  <c r="F8" i="29"/>
  <c r="E8" i="29"/>
  <c r="D8" i="29"/>
  <c r="C8" i="29"/>
  <c r="A1" i="29"/>
  <c r="N44" i="28"/>
  <c r="M44" i="28"/>
  <c r="L44" i="28"/>
  <c r="K44" i="28"/>
  <c r="J44" i="28"/>
  <c r="I44" i="28"/>
  <c r="H44" i="28"/>
  <c r="G44" i="28"/>
  <c r="F44" i="28"/>
  <c r="E44" i="28"/>
  <c r="D44" i="28"/>
  <c r="C44" i="28"/>
  <c r="N33" i="28"/>
  <c r="M33" i="28"/>
  <c r="L33" i="28"/>
  <c r="K33" i="28"/>
  <c r="J33" i="28"/>
  <c r="I33" i="28"/>
  <c r="H33" i="28"/>
  <c r="G33" i="28"/>
  <c r="F33" i="28"/>
  <c r="E33" i="28"/>
  <c r="D33" i="28"/>
  <c r="C33" i="28"/>
  <c r="N31" i="28"/>
  <c r="M31" i="28"/>
  <c r="L31" i="28"/>
  <c r="K31" i="28"/>
  <c r="J31" i="28"/>
  <c r="I31" i="28"/>
  <c r="H31" i="28"/>
  <c r="G31" i="28"/>
  <c r="F31" i="28"/>
  <c r="E31" i="28"/>
  <c r="D31" i="28"/>
  <c r="C31" i="28"/>
  <c r="N28" i="28"/>
  <c r="M28" i="28"/>
  <c r="L28" i="28"/>
  <c r="K28" i="28"/>
  <c r="J28" i="28"/>
  <c r="I28" i="28"/>
  <c r="H28" i="28"/>
  <c r="G28" i="28"/>
  <c r="F28" i="28"/>
  <c r="E28" i="28"/>
  <c r="D28" i="28"/>
  <c r="C28" i="28"/>
  <c r="N8" i="28"/>
  <c r="M8" i="28"/>
  <c r="L8" i="28"/>
  <c r="K8" i="28"/>
  <c r="J8" i="28"/>
  <c r="I8" i="28"/>
  <c r="H8" i="28"/>
  <c r="G8" i="28"/>
  <c r="F8" i="28"/>
  <c r="E8" i="28"/>
  <c r="D8" i="28"/>
  <c r="C8" i="28"/>
  <c r="A1" i="28"/>
  <c r="C45" i="25"/>
  <c r="O44" i="25"/>
  <c r="N44" i="25"/>
  <c r="M44" i="25"/>
  <c r="L44" i="25"/>
  <c r="K44" i="25"/>
  <c r="J44" i="25"/>
  <c r="I44" i="25"/>
  <c r="H44" i="25"/>
  <c r="G44" i="25"/>
  <c r="F44" i="25"/>
  <c r="E44" i="25"/>
  <c r="D44" i="25"/>
  <c r="C44" i="25"/>
  <c r="C37" i="25"/>
  <c r="O33" i="25"/>
  <c r="N33" i="25"/>
  <c r="M33" i="25"/>
  <c r="L33" i="25"/>
  <c r="K33" i="25"/>
  <c r="J33" i="25"/>
  <c r="I33" i="25"/>
  <c r="H33" i="25"/>
  <c r="G33" i="25"/>
  <c r="F33" i="25"/>
  <c r="E33" i="25"/>
  <c r="D33" i="25"/>
  <c r="C33" i="25"/>
  <c r="O31" i="25"/>
  <c r="N31" i="25"/>
  <c r="M31" i="25"/>
  <c r="L31" i="25"/>
  <c r="K31" i="25"/>
  <c r="J31" i="25"/>
  <c r="I31" i="25"/>
  <c r="H31" i="25"/>
  <c r="G31" i="25"/>
  <c r="F31" i="25"/>
  <c r="E31" i="25"/>
  <c r="D31" i="25"/>
  <c r="C31" i="25"/>
  <c r="O30" i="25"/>
  <c r="N30" i="25"/>
  <c r="M30" i="25"/>
  <c r="L30" i="25"/>
  <c r="K30" i="25"/>
  <c r="J30" i="25"/>
  <c r="I30" i="25"/>
  <c r="H30" i="25"/>
  <c r="G30" i="25"/>
  <c r="F30" i="25"/>
  <c r="E30" i="25"/>
  <c r="D30" i="25"/>
  <c r="O29" i="25"/>
  <c r="N29" i="25"/>
  <c r="M29" i="25"/>
  <c r="L29" i="25"/>
  <c r="K29" i="25"/>
  <c r="J29" i="25"/>
  <c r="I29" i="25"/>
  <c r="H29" i="25"/>
  <c r="G29" i="25"/>
  <c r="F29" i="25"/>
  <c r="E29" i="25"/>
  <c r="D29" i="25"/>
  <c r="O28" i="25"/>
  <c r="N28" i="25"/>
  <c r="M28" i="25"/>
  <c r="L28" i="25"/>
  <c r="K28" i="25"/>
  <c r="J28" i="25"/>
  <c r="I28" i="25"/>
  <c r="H28" i="25"/>
  <c r="G28" i="25"/>
  <c r="F28" i="25"/>
  <c r="E28" i="25"/>
  <c r="D28" i="25"/>
  <c r="O8" i="25"/>
  <c r="N8" i="25"/>
  <c r="M8" i="25"/>
  <c r="L8" i="25"/>
  <c r="K8" i="25"/>
  <c r="J8" i="25"/>
  <c r="I8" i="25"/>
  <c r="H8" i="25"/>
  <c r="G8" i="25"/>
  <c r="F8" i="25"/>
  <c r="E8" i="25"/>
  <c r="D8" i="25"/>
  <c r="C8" i="25"/>
  <c r="A1" i="25"/>
  <c r="A1" i="20"/>
  <c r="A1" i="21"/>
  <c r="B12" i="16"/>
  <c r="B10" i="16"/>
  <c r="A1" i="16"/>
  <c r="B37" i="22"/>
  <c r="B36" i="22"/>
  <c r="B35" i="22"/>
  <c r="B34" i="22"/>
  <c r="B33" i="22"/>
  <c r="B31" i="22"/>
  <c r="B30" i="22"/>
  <c r="B29" i="22"/>
  <c r="B28" i="22"/>
  <c r="B27" i="22"/>
  <c r="B25" i="22"/>
  <c r="B24" i="22"/>
  <c r="B23" i="22"/>
  <c r="B22" i="22"/>
  <c r="B21" i="22"/>
  <c r="B19" i="22"/>
  <c r="B18" i="22"/>
  <c r="B17" i="22"/>
  <c r="B16" i="22"/>
  <c r="B15" i="22"/>
  <c r="B14" i="22"/>
  <c r="B13" i="22"/>
  <c r="B12" i="22"/>
  <c r="B8" i="22"/>
  <c r="B6" i="22"/>
  <c r="B4" i="22"/>
  <c r="B3" i="22"/>
  <c r="B3" i="20"/>
  <c r="B5" i="20"/>
  <c r="I4" i="13"/>
  <c r="M37" i="19"/>
  <c r="N10" i="19"/>
  <c r="F32" i="19"/>
  <c r="N37" i="19"/>
  <c r="L39" i="19"/>
  <c r="F16" i="19"/>
  <c r="J13" i="19"/>
  <c r="N18" i="19"/>
  <c r="J21" i="19"/>
  <c r="F24" i="19"/>
  <c r="N26" i="19"/>
  <c r="F6" i="19"/>
  <c r="J29" i="19"/>
  <c r="F39" i="28"/>
  <c r="N39" i="29"/>
  <c r="M39" i="25"/>
  <c r="G39" i="28"/>
  <c r="G40" i="28"/>
  <c r="L39" i="25"/>
  <c r="C38" i="25"/>
  <c r="C40" i="25"/>
  <c r="C42" i="25"/>
  <c r="D4" i="25"/>
  <c r="D39" i="25"/>
  <c r="N39" i="28"/>
  <c r="M6" i="19"/>
  <c r="I11" i="19"/>
  <c r="E14" i="19"/>
  <c r="M16" i="19"/>
  <c r="I19" i="19"/>
  <c r="E22" i="19"/>
  <c r="M24" i="19"/>
  <c r="I27" i="19"/>
  <c r="E30" i="19"/>
  <c r="M32" i="19"/>
  <c r="I38" i="19"/>
  <c r="N6" i="19"/>
  <c r="J11" i="19"/>
  <c r="F14" i="19"/>
  <c r="N16" i="19"/>
  <c r="J19" i="19"/>
  <c r="F22" i="19"/>
  <c r="N24" i="19"/>
  <c r="J27" i="19"/>
  <c r="F30" i="19"/>
  <c r="N32" i="19"/>
  <c r="E39" i="19"/>
  <c r="I7" i="19"/>
  <c r="E12" i="19"/>
  <c r="M14" i="19"/>
  <c r="I17" i="19"/>
  <c r="E20" i="19"/>
  <c r="M22" i="19"/>
  <c r="I25" i="19"/>
  <c r="E28" i="19"/>
  <c r="M30" i="19"/>
  <c r="I36" i="19"/>
  <c r="M39" i="19"/>
  <c r="J4" i="13"/>
  <c r="J7" i="19"/>
  <c r="F12" i="19"/>
  <c r="N14" i="19"/>
  <c r="J17" i="19"/>
  <c r="F20" i="19"/>
  <c r="N22" i="19"/>
  <c r="J25" i="19"/>
  <c r="F28" i="19"/>
  <c r="N30" i="19"/>
  <c r="J36" i="19"/>
  <c r="E10" i="19"/>
  <c r="M12" i="19"/>
  <c r="I15" i="19"/>
  <c r="E18" i="19"/>
  <c r="M20" i="19"/>
  <c r="I23" i="19"/>
  <c r="E26" i="19"/>
  <c r="M28" i="19"/>
  <c r="I31" i="19"/>
  <c r="E37" i="19"/>
  <c r="F10" i="19"/>
  <c r="N12" i="19"/>
  <c r="J15" i="19"/>
  <c r="F18" i="19"/>
  <c r="N20" i="19"/>
  <c r="J23" i="19"/>
  <c r="F26" i="19"/>
  <c r="N28" i="19"/>
  <c r="J31" i="19"/>
  <c r="F37" i="19"/>
  <c r="E6" i="19"/>
  <c r="M10" i="19"/>
  <c r="I13" i="19"/>
  <c r="E16" i="19"/>
  <c r="M18" i="19"/>
  <c r="I21" i="19"/>
  <c r="E24" i="19"/>
  <c r="M26" i="19"/>
  <c r="I29" i="19"/>
  <c r="E32" i="19"/>
  <c r="B39" i="22"/>
  <c r="B5" i="22"/>
  <c r="B7" i="22"/>
  <c r="B9" i="22"/>
  <c r="N39" i="19"/>
  <c r="G6" i="19"/>
  <c r="C7" i="19"/>
  <c r="K7" i="19"/>
  <c r="G10" i="19"/>
  <c r="C11" i="19"/>
  <c r="K11" i="19"/>
  <c r="G12" i="19"/>
  <c r="C13" i="19"/>
  <c r="K13" i="19"/>
  <c r="G14" i="19"/>
  <c r="C15" i="19"/>
  <c r="K15" i="19"/>
  <c r="G16" i="19"/>
  <c r="C17" i="19"/>
  <c r="K17" i="19"/>
  <c r="G18" i="19"/>
  <c r="C19" i="19"/>
  <c r="K19" i="19"/>
  <c r="G20" i="19"/>
  <c r="C21" i="19"/>
  <c r="K21" i="19"/>
  <c r="G22" i="19"/>
  <c r="C23" i="19"/>
  <c r="K23" i="19"/>
  <c r="G24" i="19"/>
  <c r="C25" i="19"/>
  <c r="K25" i="19"/>
  <c r="G26" i="19"/>
  <c r="C27" i="19"/>
  <c r="K27" i="19"/>
  <c r="G28" i="19"/>
  <c r="C29" i="19"/>
  <c r="K29" i="19"/>
  <c r="G30" i="19"/>
  <c r="C31" i="19"/>
  <c r="K31" i="19"/>
  <c r="G32" i="19"/>
  <c r="C36" i="19"/>
  <c r="K36" i="19"/>
  <c r="G37" i="19"/>
  <c r="C38" i="19"/>
  <c r="K38" i="19"/>
  <c r="G39" i="19"/>
  <c r="H6" i="19"/>
  <c r="D7" i="19"/>
  <c r="L7" i="19"/>
  <c r="H10" i="19"/>
  <c r="D11" i="19"/>
  <c r="L11" i="19"/>
  <c r="H12" i="19"/>
  <c r="D13" i="19"/>
  <c r="L13" i="19"/>
  <c r="H14" i="19"/>
  <c r="D15" i="19"/>
  <c r="L15" i="19"/>
  <c r="H16" i="19"/>
  <c r="D17" i="19"/>
  <c r="L17" i="19"/>
  <c r="H18" i="19"/>
  <c r="D19" i="19"/>
  <c r="L19" i="19"/>
  <c r="H20" i="19"/>
  <c r="D21" i="19"/>
  <c r="L21" i="19"/>
  <c r="H22" i="19"/>
  <c r="D23" i="19"/>
  <c r="L23" i="19"/>
  <c r="H24" i="19"/>
  <c r="D25" i="19"/>
  <c r="L25" i="19"/>
  <c r="H26" i="19"/>
  <c r="D27" i="19"/>
  <c r="L27" i="19"/>
  <c r="H28" i="19"/>
  <c r="D29" i="19"/>
  <c r="L29" i="19"/>
  <c r="H30" i="19"/>
  <c r="D31" i="19"/>
  <c r="L31" i="19"/>
  <c r="H32" i="19"/>
  <c r="D36" i="19"/>
  <c r="L36" i="19"/>
  <c r="H37" i="19"/>
  <c r="D38" i="19"/>
  <c r="L38" i="19"/>
  <c r="H39" i="19"/>
  <c r="F39" i="19"/>
  <c r="I6" i="19"/>
  <c r="M7" i="19"/>
  <c r="E11" i="19"/>
  <c r="I12" i="19"/>
  <c r="E13" i="19"/>
  <c r="M13" i="19"/>
  <c r="I14" i="19"/>
  <c r="E15" i="19"/>
  <c r="M15" i="19"/>
  <c r="I16" i="19"/>
  <c r="E17" i="19"/>
  <c r="M17" i="19"/>
  <c r="I18" i="19"/>
  <c r="E19" i="19"/>
  <c r="M19" i="19"/>
  <c r="I20" i="19"/>
  <c r="E21" i="19"/>
  <c r="M21" i="19"/>
  <c r="I22" i="19"/>
  <c r="E23" i="19"/>
  <c r="M23" i="19"/>
  <c r="I24" i="19"/>
  <c r="E25" i="19"/>
  <c r="M25" i="19"/>
  <c r="I26" i="19"/>
  <c r="E27" i="19"/>
  <c r="M27" i="19"/>
  <c r="I28" i="19"/>
  <c r="E29" i="19"/>
  <c r="M29" i="19"/>
  <c r="I30" i="19"/>
  <c r="E31" i="19"/>
  <c r="M31" i="19"/>
  <c r="I32" i="19"/>
  <c r="E36" i="19"/>
  <c r="M36" i="19"/>
  <c r="I37" i="19"/>
  <c r="E38" i="19"/>
  <c r="M38" i="19"/>
  <c r="I39" i="19"/>
  <c r="E7" i="19"/>
  <c r="I10" i="19"/>
  <c r="M11" i="19"/>
  <c r="J6" i="19"/>
  <c r="F7" i="19"/>
  <c r="F8" i="19"/>
  <c r="N7" i="19"/>
  <c r="J10" i="19"/>
  <c r="F11" i="19"/>
  <c r="N11" i="19"/>
  <c r="J12" i="19"/>
  <c r="F13" i="19"/>
  <c r="N13" i="19"/>
  <c r="J14" i="19"/>
  <c r="F15" i="19"/>
  <c r="N15" i="19"/>
  <c r="J16" i="19"/>
  <c r="F17" i="19"/>
  <c r="N17" i="19"/>
  <c r="J18" i="19"/>
  <c r="F19" i="19"/>
  <c r="N19" i="19"/>
  <c r="J20" i="19"/>
  <c r="F21" i="19"/>
  <c r="N21" i="19"/>
  <c r="J22" i="19"/>
  <c r="F23" i="19"/>
  <c r="N23" i="19"/>
  <c r="J24" i="19"/>
  <c r="F25" i="19"/>
  <c r="N25" i="19"/>
  <c r="J26" i="19"/>
  <c r="F27" i="19"/>
  <c r="N27" i="19"/>
  <c r="J28" i="19"/>
  <c r="F29" i="19"/>
  <c r="N29" i="19"/>
  <c r="J30" i="19"/>
  <c r="F31" i="19"/>
  <c r="N31" i="19"/>
  <c r="J32" i="19"/>
  <c r="F36" i="19"/>
  <c r="N36" i="19"/>
  <c r="J37" i="19"/>
  <c r="F38" i="19"/>
  <c r="N38" i="19"/>
  <c r="J39" i="19"/>
  <c r="J38" i="19"/>
  <c r="K6" i="19"/>
  <c r="C10" i="19"/>
  <c r="K10" i="19"/>
  <c r="G11" i="19"/>
  <c r="C12" i="19"/>
  <c r="K12" i="19"/>
  <c r="G13" i="19"/>
  <c r="C14" i="19"/>
  <c r="K14" i="19"/>
  <c r="G15" i="19"/>
  <c r="C16" i="19"/>
  <c r="K16" i="19"/>
  <c r="G17" i="19"/>
  <c r="C18" i="19"/>
  <c r="K18" i="19"/>
  <c r="G19" i="19"/>
  <c r="C20" i="19"/>
  <c r="K20" i="19"/>
  <c r="G21" i="19"/>
  <c r="C22" i="19"/>
  <c r="K22" i="19"/>
  <c r="G23" i="19"/>
  <c r="C24" i="19"/>
  <c r="K24" i="19"/>
  <c r="G25" i="19"/>
  <c r="C26" i="19"/>
  <c r="K26" i="19"/>
  <c r="G27" i="19"/>
  <c r="C28" i="19"/>
  <c r="K28" i="19"/>
  <c r="G29" i="19"/>
  <c r="C30" i="19"/>
  <c r="K30" i="19"/>
  <c r="G31" i="19"/>
  <c r="C32" i="19"/>
  <c r="K32" i="19"/>
  <c r="G36" i="19"/>
  <c r="C37" i="19"/>
  <c r="K37" i="19"/>
  <c r="G38" i="19"/>
  <c r="C39" i="19"/>
  <c r="K39" i="19"/>
  <c r="C6" i="19"/>
  <c r="C8" i="19"/>
  <c r="G7" i="19"/>
  <c r="D6" i="19"/>
  <c r="L6" i="19"/>
  <c r="H7" i="19"/>
  <c r="D10" i="19"/>
  <c r="L10" i="19"/>
  <c r="H11" i="19"/>
  <c r="D12" i="19"/>
  <c r="L12" i="19"/>
  <c r="H13" i="19"/>
  <c r="D14" i="19"/>
  <c r="L14" i="19"/>
  <c r="H15" i="19"/>
  <c r="D16" i="19"/>
  <c r="L16" i="19"/>
  <c r="H17" i="19"/>
  <c r="D18" i="19"/>
  <c r="L18" i="19"/>
  <c r="H19" i="19"/>
  <c r="D20" i="19"/>
  <c r="L20" i="19"/>
  <c r="H21" i="19"/>
  <c r="D22" i="19"/>
  <c r="L22" i="19"/>
  <c r="H23" i="19"/>
  <c r="D24" i="19"/>
  <c r="L24" i="19"/>
  <c r="H25" i="19"/>
  <c r="D26" i="19"/>
  <c r="L26" i="19"/>
  <c r="H27" i="19"/>
  <c r="D28" i="19"/>
  <c r="L28" i="19"/>
  <c r="H29" i="19"/>
  <c r="D30" i="19"/>
  <c r="L30" i="19"/>
  <c r="H31" i="19"/>
  <c r="D32" i="19"/>
  <c r="L32" i="19"/>
  <c r="H36" i="19"/>
  <c r="D37" i="19"/>
  <c r="L37" i="19"/>
  <c r="H38" i="19"/>
  <c r="D39" i="19"/>
  <c r="N40" i="29"/>
  <c r="N45" i="29"/>
  <c r="D40" i="25"/>
  <c r="D42" i="25"/>
  <c r="E4" i="25"/>
  <c r="E42" i="25"/>
  <c r="F4" i="25"/>
  <c r="D45" i="25"/>
  <c r="N45" i="28"/>
  <c r="N40" i="28"/>
  <c r="E40" i="25"/>
  <c r="E45" i="25"/>
  <c r="M40" i="25"/>
  <c r="M45" i="25"/>
  <c r="G45" i="28"/>
  <c r="L40" i="25"/>
  <c r="L45" i="25"/>
  <c r="F45" i="28"/>
  <c r="F40" i="28"/>
  <c r="F39" i="25"/>
  <c r="N39" i="25"/>
  <c r="H39" i="28"/>
  <c r="H39" i="25"/>
  <c r="J39" i="28"/>
  <c r="F39" i="29"/>
  <c r="O39" i="25"/>
  <c r="I39" i="25"/>
  <c r="C39" i="28"/>
  <c r="K39" i="28"/>
  <c r="G39" i="29"/>
  <c r="G39" i="25"/>
  <c r="I39" i="28"/>
  <c r="J39" i="25"/>
  <c r="D39" i="28"/>
  <c r="L39" i="28"/>
  <c r="H39" i="29"/>
  <c r="K39" i="25"/>
  <c r="E39" i="28"/>
  <c r="M39" i="28"/>
  <c r="I39" i="29"/>
  <c r="F5" i="30"/>
  <c r="F9" i="30"/>
  <c r="M39" i="29"/>
  <c r="E39" i="29"/>
  <c r="L39" i="29"/>
  <c r="D39" i="29"/>
  <c r="K39" i="29"/>
  <c r="C39" i="29"/>
  <c r="J39" i="29"/>
  <c r="N8" i="19"/>
  <c r="B40" i="22"/>
  <c r="B42" i="22"/>
  <c r="B3" i="21"/>
  <c r="B4" i="21"/>
  <c r="B5" i="21"/>
  <c r="B6" i="21"/>
  <c r="E8" i="19"/>
  <c r="M8" i="19"/>
  <c r="L8" i="19"/>
  <c r="J8" i="19"/>
  <c r="I8" i="19"/>
  <c r="K8" i="19"/>
  <c r="N33" i="19"/>
  <c r="F33" i="19"/>
  <c r="M33" i="19"/>
  <c r="E33" i="19"/>
  <c r="D8" i="19"/>
  <c r="O39" i="19"/>
  <c r="O36" i="19"/>
  <c r="O30" i="19"/>
  <c r="O14" i="19"/>
  <c r="O27" i="19"/>
  <c r="O11" i="19"/>
  <c r="D33" i="19"/>
  <c r="J33" i="19"/>
  <c r="O17" i="19"/>
  <c r="O37" i="19"/>
  <c r="O18" i="19"/>
  <c r="O31" i="19"/>
  <c r="O15" i="19"/>
  <c r="O21" i="19"/>
  <c r="O28" i="19"/>
  <c r="O12" i="19"/>
  <c r="H33" i="19"/>
  <c r="O20" i="19"/>
  <c r="O24" i="19"/>
  <c r="G33" i="19"/>
  <c r="O22" i="19"/>
  <c r="O38" i="19"/>
  <c r="O19" i="19"/>
  <c r="G8" i="19"/>
  <c r="O16" i="19"/>
  <c r="K33" i="19"/>
  <c r="O25" i="19"/>
  <c r="O29" i="19"/>
  <c r="O13" i="19"/>
  <c r="C33" i="19"/>
  <c r="C35" i="19"/>
  <c r="C40" i="19"/>
  <c r="C42" i="19"/>
  <c r="D4" i="19"/>
  <c r="O32" i="19"/>
  <c r="L33" i="19"/>
  <c r="O26" i="19"/>
  <c r="O10" i="19"/>
  <c r="I33" i="19"/>
  <c r="H8" i="19"/>
  <c r="O23" i="19"/>
  <c r="F40" i="29"/>
  <c r="F45" i="29"/>
  <c r="K45" i="25"/>
  <c r="K40" i="25"/>
  <c r="H40" i="29"/>
  <c r="H45" i="29"/>
  <c r="I40" i="25"/>
  <c r="I45" i="25"/>
  <c r="N40" i="25"/>
  <c r="N45" i="25"/>
  <c r="L45" i="28"/>
  <c r="L40" i="28"/>
  <c r="F40" i="25"/>
  <c r="F42" i="25"/>
  <c r="G4" i="25"/>
  <c r="G42" i="25"/>
  <c r="H4" i="25"/>
  <c r="F45" i="25"/>
  <c r="D45" i="29"/>
  <c r="D40" i="29"/>
  <c r="F10" i="30"/>
  <c r="B15" i="30"/>
  <c r="H40" i="25"/>
  <c r="H45" i="25"/>
  <c r="L45" i="29"/>
  <c r="L40" i="29"/>
  <c r="E45" i="29"/>
  <c r="E40" i="29"/>
  <c r="I40" i="29"/>
  <c r="I45" i="29"/>
  <c r="I40" i="28"/>
  <c r="I45" i="28"/>
  <c r="G40" i="29"/>
  <c r="G45" i="29"/>
  <c r="J45" i="29"/>
  <c r="J40" i="29"/>
  <c r="D45" i="28"/>
  <c r="D40" i="28"/>
  <c r="K45" i="29"/>
  <c r="K40" i="29"/>
  <c r="J40" i="25"/>
  <c r="J45" i="25"/>
  <c r="M45" i="29"/>
  <c r="M40" i="29"/>
  <c r="M45" i="28"/>
  <c r="M40" i="28"/>
  <c r="G45" i="25"/>
  <c r="G40" i="25"/>
  <c r="K45" i="28"/>
  <c r="K40" i="28"/>
  <c r="C45" i="29"/>
  <c r="C40" i="29"/>
  <c r="O45" i="25"/>
  <c r="O40" i="25"/>
  <c r="J45" i="28"/>
  <c r="J40" i="28"/>
  <c r="E45" i="28"/>
  <c r="E40" i="28"/>
  <c r="C45" i="28"/>
  <c r="C40" i="28"/>
  <c r="H40" i="28"/>
  <c r="H45" i="28"/>
  <c r="H42" i="25"/>
  <c r="I4" i="25"/>
  <c r="I42" i="25"/>
  <c r="J4" i="25"/>
  <c r="J42" i="25"/>
  <c r="K4" i="25"/>
  <c r="K42" i="25"/>
  <c r="L4" i="25"/>
  <c r="L42" i="25"/>
  <c r="M4" i="25"/>
  <c r="M42" i="25"/>
  <c r="N4" i="25"/>
  <c r="N42" i="25"/>
  <c r="O4" i="25"/>
  <c r="O42" i="25"/>
  <c r="C4" i="28"/>
  <c r="C42" i="28"/>
  <c r="D4" i="28"/>
  <c r="D42" i="28"/>
  <c r="E4" i="28"/>
  <c r="E42" i="28"/>
  <c r="F4" i="28"/>
  <c r="F42" i="28"/>
  <c r="G4" i="28"/>
  <c r="G42" i="28"/>
  <c r="H4" i="28"/>
  <c r="H42" i="28"/>
  <c r="I4" i="28"/>
  <c r="I42" i="28"/>
  <c r="J4" i="28"/>
  <c r="J42" i="28"/>
  <c r="K4" i="28"/>
  <c r="K42" i="28"/>
  <c r="L4" i="28"/>
  <c r="L42" i="28"/>
  <c r="M4" i="28"/>
  <c r="M42" i="28"/>
  <c r="N4" i="28"/>
  <c r="N42" i="28"/>
  <c r="C4" i="29"/>
  <c r="C42" i="29"/>
  <c r="D4" i="29"/>
  <c r="D42" i="29"/>
  <c r="E4" i="29"/>
  <c r="E42" i="29"/>
  <c r="F4" i="29"/>
  <c r="F42" i="29"/>
  <c r="G4" i="29"/>
  <c r="G42" i="29"/>
  <c r="H4" i="29"/>
  <c r="H42" i="29"/>
  <c r="I4" i="29"/>
  <c r="I42" i="29"/>
  <c r="J4" i="29"/>
  <c r="J42" i="29"/>
  <c r="K4" i="29"/>
  <c r="K42" i="29"/>
  <c r="L4" i="29"/>
  <c r="L42" i="29"/>
  <c r="M4" i="29"/>
  <c r="M42" i="29"/>
  <c r="N4" i="29"/>
  <c r="N42" i="29"/>
  <c r="N35" i="19"/>
  <c r="N40" i="19"/>
  <c r="K35" i="19"/>
  <c r="K40" i="19"/>
  <c r="M35" i="19"/>
  <c r="M40" i="19"/>
  <c r="E35" i="19"/>
  <c r="E40" i="19"/>
  <c r="F35" i="19"/>
  <c r="F40" i="19"/>
  <c r="O8" i="19"/>
  <c r="H35" i="19"/>
  <c r="H40" i="19"/>
  <c r="J35" i="19"/>
  <c r="J40" i="19"/>
  <c r="I35" i="19"/>
  <c r="I40" i="19"/>
  <c r="G35" i="19"/>
  <c r="G40" i="19"/>
  <c r="O33" i="19"/>
  <c r="D35" i="19"/>
  <c r="L35" i="19"/>
  <c r="L40" i="19"/>
  <c r="C15" i="30"/>
  <c r="D40" i="19"/>
  <c r="D42" i="19"/>
  <c r="E4" i="19"/>
  <c r="E42" i="19"/>
  <c r="F4" i="19"/>
  <c r="F42" i="19"/>
  <c r="G4" i="19"/>
  <c r="G42" i="19"/>
  <c r="H4" i="19"/>
  <c r="H42" i="19"/>
  <c r="I4" i="19"/>
  <c r="I42" i="19"/>
  <c r="J4" i="19"/>
  <c r="J42" i="19"/>
  <c r="K4" i="19"/>
  <c r="K42" i="19"/>
  <c r="L4" i="19"/>
  <c r="L42" i="19"/>
  <c r="M4" i="19"/>
  <c r="M42" i="19"/>
  <c r="N4" i="19"/>
  <c r="N42" i="19"/>
  <c r="O35" i="19"/>
  <c r="D15" i="30"/>
  <c r="E15" i="30"/>
  <c r="F15" i="30"/>
  <c r="B16" i="30"/>
  <c r="C16" i="30"/>
  <c r="D16" i="30"/>
  <c r="E16" i="30"/>
  <c r="F16" i="30"/>
  <c r="B17" i="30"/>
  <c r="C17" i="30"/>
  <c r="D17" i="30"/>
  <c r="E17" i="30"/>
  <c r="F17" i="30"/>
  <c r="B18" i="30"/>
  <c r="C18" i="30"/>
  <c r="D18" i="30"/>
  <c r="E18" i="30"/>
  <c r="F18" i="30"/>
  <c r="B19" i="30"/>
  <c r="C19" i="30"/>
  <c r="D19" i="30"/>
  <c r="E19" i="30"/>
  <c r="F19" i="30"/>
  <c r="B20" i="30"/>
  <c r="C20" i="30"/>
  <c r="D20" i="30"/>
  <c r="E20" i="30"/>
  <c r="F20" i="30"/>
  <c r="B21" i="30"/>
  <c r="C21" i="30"/>
  <c r="D21" i="30"/>
  <c r="E21" i="30"/>
  <c r="F21" i="30"/>
  <c r="B22" i="30"/>
  <c r="C22" i="30"/>
  <c r="D22" i="30"/>
  <c r="E22" i="30"/>
  <c r="F22" i="30"/>
  <c r="B23" i="30"/>
  <c r="C23" i="30"/>
  <c r="D23" i="30"/>
  <c r="E23" i="30"/>
  <c r="F23" i="30"/>
  <c r="B24" i="30"/>
  <c r="C24" i="30"/>
  <c r="D24" i="30"/>
  <c r="E24" i="30"/>
  <c r="F24" i="30"/>
  <c r="B25" i="30"/>
  <c r="C25" i="30"/>
  <c r="D25" i="30"/>
  <c r="E25" i="30"/>
  <c r="F25" i="30"/>
  <c r="B26" i="30"/>
  <c r="C26" i="30"/>
  <c r="D26" i="30"/>
  <c r="E26" i="30"/>
  <c r="F26" i="30"/>
  <c r="B27" i="30"/>
  <c r="C27" i="30"/>
  <c r="D27" i="30"/>
  <c r="E27" i="30"/>
  <c r="F27" i="30"/>
  <c r="B28" i="30"/>
  <c r="C28" i="30"/>
  <c r="D28" i="30"/>
  <c r="E28" i="30"/>
  <c r="F28" i="30"/>
  <c r="B29" i="30"/>
  <c r="C29" i="30"/>
  <c r="D29" i="30"/>
  <c r="E29" i="30"/>
  <c r="F29" i="30"/>
  <c r="B30" i="30"/>
  <c r="C30" i="30"/>
  <c r="D30" i="30"/>
  <c r="E30" i="30"/>
  <c r="F30" i="30"/>
  <c r="B31" i="30"/>
  <c r="C31" i="30"/>
  <c r="D31" i="30"/>
  <c r="E31" i="30"/>
  <c r="F31" i="30"/>
  <c r="B32" i="30"/>
  <c r="C32" i="30"/>
  <c r="D32" i="30"/>
  <c r="E32" i="30"/>
  <c r="F32" i="30"/>
  <c r="B33" i="30"/>
  <c r="C33" i="30"/>
  <c r="D33" i="30"/>
  <c r="E33" i="30"/>
  <c r="F33" i="30"/>
  <c r="B34" i="30"/>
  <c r="C34" i="30"/>
  <c r="D34" i="30"/>
  <c r="E34" i="30"/>
  <c r="F34" i="30"/>
  <c r="B35" i="30"/>
  <c r="C35" i="30"/>
  <c r="D35" i="30"/>
  <c r="E35" i="30"/>
  <c r="F35" i="30"/>
  <c r="B36" i="30"/>
  <c r="C36" i="30"/>
  <c r="D36" i="30"/>
  <c r="E36" i="30"/>
  <c r="F36" i="30"/>
  <c r="B37" i="30"/>
  <c r="C37" i="30"/>
  <c r="D37" i="30"/>
  <c r="E37" i="30"/>
  <c r="F37" i="30"/>
  <c r="B38" i="30"/>
  <c r="C38" i="30"/>
  <c r="D38" i="30"/>
  <c r="E38" i="30"/>
  <c r="F38" i="30"/>
  <c r="B39" i="30"/>
  <c r="C39" i="30"/>
  <c r="D39" i="30"/>
  <c r="E39" i="30"/>
  <c r="F39" i="30"/>
  <c r="B40" i="30"/>
  <c r="C40" i="30"/>
  <c r="D40" i="30"/>
  <c r="E40" i="30"/>
  <c r="F40" i="30"/>
  <c r="B41" i="30"/>
  <c r="C41" i="30"/>
  <c r="D41" i="30"/>
  <c r="E41" i="30"/>
  <c r="F41" i="30"/>
  <c r="B42" i="30"/>
  <c r="C42" i="30"/>
  <c r="D42" i="30"/>
  <c r="E42" i="30"/>
  <c r="F42" i="30"/>
  <c r="B43" i="30"/>
  <c r="C43" i="30"/>
  <c r="D43" i="30"/>
  <c r="E43" i="30"/>
  <c r="F43" i="30"/>
  <c r="B44" i="30"/>
  <c r="C44" i="30"/>
  <c r="D44" i="30"/>
  <c r="E44" i="30"/>
  <c r="F44" i="30"/>
  <c r="B45" i="30"/>
  <c r="C45" i="30"/>
  <c r="D45" i="30"/>
  <c r="E45" i="30"/>
  <c r="F45" i="30"/>
  <c r="B46" i="30"/>
  <c r="C46" i="30"/>
  <c r="D46" i="30"/>
  <c r="E46" i="30"/>
  <c r="F46" i="30"/>
  <c r="B47" i="30"/>
  <c r="C47" i="30"/>
  <c r="D47" i="30"/>
  <c r="E47" i="30"/>
  <c r="F47" i="30"/>
  <c r="B48" i="30"/>
  <c r="C48" i="30"/>
  <c r="D48" i="30"/>
  <c r="E48" i="30"/>
  <c r="F48" i="30"/>
  <c r="B49" i="30"/>
  <c r="C49" i="30"/>
  <c r="D49" i="30"/>
  <c r="E49" i="30"/>
  <c r="F49" i="30"/>
  <c r="B50" i="30"/>
  <c r="C50" i="30"/>
  <c r="D50" i="30"/>
  <c r="E50" i="30"/>
  <c r="F50" i="30"/>
  <c r="B51" i="30"/>
  <c r="C51" i="30"/>
  <c r="D51" i="30"/>
  <c r="E51" i="30"/>
  <c r="F51" i="30"/>
  <c r="B52" i="30"/>
  <c r="C52" i="30"/>
  <c r="D52" i="30"/>
  <c r="E52" i="30"/>
  <c r="F52" i="30"/>
  <c r="B53" i="30"/>
  <c r="C53" i="30"/>
  <c r="D53" i="30"/>
  <c r="E53" i="30"/>
  <c r="F53" i="30"/>
  <c r="B54" i="30"/>
  <c r="C54" i="30"/>
  <c r="D54" i="30"/>
  <c r="E54" i="30"/>
  <c r="F54" i="30"/>
  <c r="B55" i="30"/>
  <c r="C55" i="30"/>
  <c r="D55" i="30"/>
  <c r="E55" i="30"/>
  <c r="F55" i="30"/>
  <c r="B56" i="30"/>
  <c r="C56" i="30"/>
  <c r="D56" i="30"/>
  <c r="E56" i="30"/>
  <c r="F56" i="30"/>
  <c r="B57" i="30"/>
  <c r="C57" i="30"/>
  <c r="D57" i="30"/>
  <c r="E57" i="30"/>
  <c r="F57" i="30"/>
  <c r="B58" i="30"/>
  <c r="C58" i="30"/>
  <c r="D58" i="30"/>
  <c r="E58" i="30"/>
  <c r="F58" i="30"/>
  <c r="B59" i="30"/>
  <c r="C59" i="30"/>
  <c r="D59" i="30"/>
  <c r="E59" i="30"/>
  <c r="F59" i="30"/>
  <c r="B60" i="30"/>
  <c r="C60" i="30"/>
  <c r="D60" i="30"/>
  <c r="E60" i="30"/>
  <c r="F60" i="30"/>
  <c r="B61" i="30"/>
  <c r="C61" i="30"/>
  <c r="D61" i="30"/>
  <c r="E61" i="30"/>
  <c r="F61" i="30"/>
  <c r="B62" i="30"/>
  <c r="C62" i="30"/>
  <c r="D62" i="30"/>
  <c r="E62" i="30"/>
  <c r="F62" i="30"/>
  <c r="B63" i="30"/>
  <c r="C63" i="30"/>
  <c r="D63" i="30"/>
  <c r="E63" i="30"/>
  <c r="F63" i="30"/>
  <c r="B64" i="30"/>
  <c r="C64" i="30"/>
  <c r="D64" i="30"/>
  <c r="E64" i="30"/>
  <c r="F64" i="30"/>
  <c r="B65" i="30"/>
  <c r="C65" i="30"/>
  <c r="D65" i="30"/>
  <c r="E65" i="30"/>
  <c r="F65" i="30"/>
  <c r="B66" i="30"/>
  <c r="C66" i="30"/>
  <c r="D66" i="30"/>
  <c r="E66" i="30"/>
  <c r="F66" i="30"/>
  <c r="B67" i="30"/>
  <c r="C67" i="30"/>
  <c r="D67" i="30"/>
  <c r="E67" i="30"/>
  <c r="F67" i="30"/>
  <c r="B68" i="30"/>
  <c r="C68" i="30"/>
  <c r="D68" i="30"/>
  <c r="E68" i="30"/>
  <c r="F68" i="30"/>
  <c r="B69" i="30"/>
  <c r="C69" i="30"/>
  <c r="D69" i="30"/>
  <c r="E69" i="30"/>
  <c r="F69" i="30"/>
  <c r="B70" i="30"/>
  <c r="C70" i="30"/>
  <c r="D70" i="30"/>
  <c r="E70" i="30"/>
  <c r="F70" i="30"/>
  <c r="B71" i="30"/>
  <c r="C71" i="30"/>
  <c r="D71" i="30"/>
  <c r="E71" i="30"/>
  <c r="F71" i="30"/>
  <c r="B72" i="30"/>
  <c r="C72" i="30"/>
  <c r="D72" i="30"/>
  <c r="E72" i="30"/>
  <c r="F72" i="30"/>
  <c r="B73" i="30"/>
  <c r="C73" i="30"/>
  <c r="D73" i="30"/>
  <c r="E73" i="30"/>
  <c r="F73" i="30"/>
  <c r="B74" i="30"/>
  <c r="C74" i="30"/>
  <c r="D74" i="30"/>
  <c r="E74" i="30"/>
  <c r="F74" i="30"/>
  <c r="B75" i="30"/>
  <c r="C75" i="30"/>
  <c r="D75" i="30"/>
  <c r="E75" i="30"/>
  <c r="F75" i="30"/>
  <c r="B76" i="30"/>
  <c r="C76" i="30"/>
  <c r="D76" i="30"/>
  <c r="E76" i="30"/>
  <c r="F76" i="30"/>
  <c r="B77" i="30"/>
  <c r="C77" i="30"/>
  <c r="D77" i="30"/>
  <c r="E77" i="30"/>
  <c r="F77" i="30"/>
  <c r="B78" i="30"/>
  <c r="C78" i="30"/>
  <c r="D78" i="30"/>
  <c r="E78" i="30"/>
  <c r="F78" i="30"/>
  <c r="B79" i="30"/>
  <c r="C79" i="30"/>
  <c r="D79" i="30"/>
  <c r="E79" i="30"/>
  <c r="F79" i="30"/>
  <c r="B80" i="30"/>
  <c r="C80" i="30"/>
  <c r="D80" i="30"/>
  <c r="E80" i="30"/>
  <c r="F80" i="30"/>
  <c r="B81" i="30"/>
  <c r="C81" i="30"/>
  <c r="D81" i="30"/>
  <c r="E81" i="30"/>
  <c r="F81" i="30"/>
  <c r="B82" i="30"/>
  <c r="C82" i="30"/>
  <c r="D82" i="30"/>
  <c r="E82" i="30"/>
  <c r="F82" i="30"/>
  <c r="B83" i="30"/>
  <c r="C83" i="30"/>
  <c r="D83" i="30"/>
  <c r="E83" i="30"/>
  <c r="F83" i="30"/>
  <c r="B84" i="30"/>
  <c r="C84" i="30"/>
  <c r="D84" i="30"/>
  <c r="E84" i="30"/>
  <c r="F84" i="30"/>
  <c r="B85" i="30"/>
  <c r="C85" i="30"/>
  <c r="D85" i="30"/>
  <c r="E85" i="30"/>
  <c r="F85" i="30"/>
  <c r="B86" i="30"/>
  <c r="C86" i="30"/>
  <c r="D86" i="30"/>
  <c r="E86" i="30"/>
  <c r="F86" i="30"/>
  <c r="B87" i="30"/>
  <c r="C87" i="30"/>
  <c r="D87" i="30"/>
  <c r="E87" i="30"/>
  <c r="F87" i="30"/>
  <c r="B88" i="30"/>
  <c r="C88" i="30"/>
  <c r="D88" i="30"/>
  <c r="E88" i="30"/>
  <c r="F88" i="30"/>
  <c r="B89" i="30"/>
  <c r="C89" i="30"/>
  <c r="D89" i="30"/>
  <c r="E89" i="30"/>
  <c r="F89" i="30"/>
  <c r="B90" i="30"/>
  <c r="C90" i="30"/>
  <c r="D90" i="30"/>
  <c r="E90" i="30"/>
  <c r="F90" i="30"/>
  <c r="B91" i="30"/>
  <c r="C91" i="30"/>
  <c r="D91" i="30"/>
  <c r="E91" i="30"/>
  <c r="F91" i="30"/>
  <c r="B92" i="30"/>
  <c r="C92" i="30"/>
  <c r="D92" i="30"/>
  <c r="E92" i="30"/>
  <c r="F92" i="30"/>
  <c r="B93" i="30"/>
  <c r="C93" i="30"/>
  <c r="D93" i="30"/>
  <c r="E93" i="30"/>
  <c r="F93" i="30"/>
  <c r="B94" i="30"/>
  <c r="C94" i="30"/>
  <c r="D94" i="30"/>
  <c r="E94" i="30"/>
  <c r="F94" i="30"/>
  <c r="B95" i="30"/>
  <c r="C95" i="30"/>
  <c r="D95" i="30"/>
  <c r="E95" i="30"/>
  <c r="F95" i="30"/>
  <c r="B96" i="30"/>
  <c r="C96" i="30"/>
  <c r="D96" i="30"/>
  <c r="E96" i="30"/>
  <c r="F96" i="30"/>
  <c r="B97" i="30"/>
  <c r="C97" i="30"/>
  <c r="D97" i="30"/>
  <c r="E97" i="30"/>
  <c r="F97" i="30"/>
  <c r="B98" i="30"/>
  <c r="C98" i="30"/>
  <c r="D98" i="30"/>
  <c r="E98" i="30"/>
  <c r="F98" i="30"/>
  <c r="B99" i="30"/>
  <c r="C99" i="30"/>
  <c r="D99" i="30"/>
  <c r="E99" i="30"/>
  <c r="F99" i="30"/>
  <c r="B100" i="30"/>
  <c r="C100" i="30"/>
  <c r="D100" i="30"/>
  <c r="E100" i="30"/>
  <c r="F100" i="30"/>
  <c r="B101" i="30"/>
  <c r="C101" i="30"/>
  <c r="D101" i="30"/>
  <c r="E101" i="30"/>
  <c r="F101" i="30"/>
  <c r="B102" i="30"/>
  <c r="C102" i="30"/>
  <c r="D102" i="30"/>
  <c r="E102" i="30"/>
  <c r="F102" i="30"/>
  <c r="B103" i="30"/>
  <c r="C103" i="30"/>
  <c r="D103" i="30"/>
  <c r="E103" i="30"/>
  <c r="F103" i="30"/>
  <c r="B104" i="30"/>
  <c r="C104" i="30"/>
  <c r="D104" i="30"/>
  <c r="E104" i="30"/>
  <c r="F104" i="30"/>
  <c r="B105" i="30"/>
  <c r="C105" i="30"/>
  <c r="D105" i="30"/>
  <c r="E105" i="30"/>
  <c r="F105" i="30"/>
  <c r="B106" i="30"/>
  <c r="C106" i="30"/>
  <c r="D106" i="30"/>
  <c r="E106" i="30"/>
  <c r="F106" i="30"/>
  <c r="B107" i="30"/>
  <c r="C107" i="30"/>
  <c r="D107" i="30"/>
  <c r="E107" i="30"/>
  <c r="F107" i="30"/>
  <c r="B108" i="30"/>
  <c r="C108" i="30"/>
  <c r="D108" i="30"/>
  <c r="E108" i="30"/>
  <c r="F108" i="30"/>
  <c r="B109" i="30"/>
  <c r="C109" i="30"/>
  <c r="D109" i="30"/>
  <c r="E109" i="30"/>
  <c r="F109" i="30"/>
  <c r="B110" i="30"/>
  <c r="C110" i="30"/>
  <c r="D110" i="30"/>
  <c r="E110" i="30"/>
  <c r="F110" i="30"/>
  <c r="B111" i="30"/>
  <c r="C111" i="30"/>
  <c r="D111" i="30"/>
  <c r="E111" i="30"/>
  <c r="F111" i="30"/>
  <c r="B112" i="30"/>
  <c r="C112" i="30"/>
  <c r="D112" i="30"/>
  <c r="E112" i="30"/>
  <c r="F112" i="30"/>
  <c r="B113" i="30"/>
  <c r="C113" i="30"/>
  <c r="D113" i="30"/>
  <c r="E113" i="30"/>
  <c r="F113" i="30"/>
  <c r="B114" i="30"/>
  <c r="C114" i="30"/>
  <c r="D114" i="30"/>
  <c r="E114" i="30"/>
  <c r="F114" i="30"/>
  <c r="B115" i="30"/>
  <c r="C115" i="30"/>
  <c r="D115" i="30"/>
  <c r="E115" i="30"/>
  <c r="F115" i="30"/>
  <c r="B116" i="30"/>
  <c r="C116" i="30"/>
  <c r="D116" i="30"/>
  <c r="E116" i="30"/>
  <c r="F116" i="30"/>
  <c r="B117" i="30"/>
  <c r="C117" i="30"/>
  <c r="D117" i="30"/>
  <c r="E117" i="30"/>
  <c r="F117" i="30"/>
  <c r="B118" i="30"/>
  <c r="C118" i="30"/>
  <c r="D118" i="30"/>
  <c r="E118" i="30"/>
  <c r="F118" i="30"/>
  <c r="B119" i="30"/>
  <c r="C119" i="30"/>
  <c r="D119" i="30"/>
  <c r="E119" i="30"/>
  <c r="F119" i="30"/>
  <c r="B120" i="30"/>
  <c r="C120" i="30"/>
  <c r="D120" i="30"/>
  <c r="E120" i="30"/>
  <c r="F120" i="30"/>
  <c r="B121" i="30"/>
  <c r="C121" i="30"/>
  <c r="D121" i="30"/>
  <c r="E121" i="30"/>
  <c r="F121" i="30"/>
  <c r="B122" i="30"/>
  <c r="C122" i="30"/>
  <c r="D122" i="30"/>
  <c r="E122" i="30"/>
  <c r="F122" i="30"/>
  <c r="B123" i="30"/>
  <c r="C123" i="30"/>
  <c r="D123" i="30"/>
  <c r="E123" i="30"/>
  <c r="F123" i="30"/>
  <c r="B124" i="30"/>
  <c r="C124" i="30"/>
  <c r="D124" i="30"/>
  <c r="E124" i="30"/>
  <c r="F124" i="30"/>
  <c r="B125" i="30"/>
  <c r="C125" i="30"/>
  <c r="D125" i="30"/>
  <c r="E125" i="30"/>
  <c r="F125" i="30"/>
  <c r="B126" i="30"/>
  <c r="C126" i="30"/>
  <c r="D126" i="30"/>
  <c r="E126" i="30"/>
  <c r="F126" i="30"/>
  <c r="B127" i="30"/>
  <c r="C127" i="30"/>
  <c r="D127" i="30"/>
  <c r="E127" i="30"/>
  <c r="F127" i="30"/>
  <c r="B128" i="30"/>
  <c r="C128" i="30"/>
  <c r="D128" i="30"/>
  <c r="E128" i="30"/>
  <c r="F128" i="30"/>
  <c r="B129" i="30"/>
  <c r="C129" i="30"/>
  <c r="D129" i="30"/>
  <c r="E129" i="30"/>
  <c r="F129" i="30"/>
  <c r="B130" i="30"/>
  <c r="C130" i="30"/>
  <c r="D130" i="30"/>
  <c r="E130" i="30"/>
  <c r="F130" i="30"/>
  <c r="B131" i="30"/>
  <c r="C131" i="30"/>
  <c r="D131" i="30"/>
  <c r="E131" i="30"/>
  <c r="F131" i="30"/>
  <c r="B132" i="30"/>
  <c r="C132" i="30"/>
  <c r="D132" i="30"/>
  <c r="E132" i="30"/>
  <c r="F132" i="30"/>
  <c r="B133" i="30"/>
  <c r="C133" i="30"/>
  <c r="D133" i="30"/>
  <c r="E133" i="30"/>
  <c r="F133" i="30"/>
  <c r="B134" i="30"/>
  <c r="C134" i="30"/>
  <c r="D134" i="30"/>
  <c r="E134" i="30"/>
  <c r="F134" i="30"/>
</calcChain>
</file>

<file path=xl/comments1.xml><?xml version="1.0" encoding="utf-8"?>
<comments xmlns="http://schemas.openxmlformats.org/spreadsheetml/2006/main">
  <authors>
    <author>Brent Hoover</author>
  </authors>
  <commentList>
    <comment ref="D3" authorId="0" shapeId="0">
      <text>
        <r>
          <rPr>
            <i/>
            <sz val="9"/>
            <color indexed="81"/>
            <rFont val="Tahoma"/>
            <family val="2"/>
          </rPr>
          <t>This is used for either revenue or equity deposit</t>
        </r>
      </text>
    </comment>
    <comment ref="E3" authorId="0" shapeId="0">
      <text>
        <r>
          <rPr>
            <i/>
            <sz val="9"/>
            <color indexed="81"/>
            <rFont val="Tahoma"/>
            <family val="2"/>
          </rPr>
          <t>All expenses are entered as NEGATIVE numbers in "Cash Out".</t>
        </r>
        <r>
          <rPr>
            <sz val="9"/>
            <color indexed="81"/>
            <rFont val="Tahoma"/>
            <family val="2"/>
          </rPr>
          <t xml:space="preserve">
</t>
        </r>
      </text>
    </comment>
  </commentList>
</comments>
</file>

<file path=xl/comments2.xml><?xml version="1.0" encoding="utf-8"?>
<comments xmlns="http://schemas.openxmlformats.org/spreadsheetml/2006/main">
  <authors>
    <author>Brent Hoover</author>
  </authors>
  <commentList>
    <comment ref="C4" authorId="0" shapeId="0">
      <text>
        <r>
          <rPr>
            <b/>
            <sz val="9"/>
            <color indexed="81"/>
            <rFont val="Tahoma"/>
            <family val="2"/>
          </rPr>
          <t>Enter bank account balance for January 1st of the year at hand</t>
        </r>
        <r>
          <rPr>
            <sz val="9"/>
            <color indexed="81"/>
            <rFont val="Tahoma"/>
            <family val="2"/>
          </rPr>
          <t xml:space="preserve">
</t>
        </r>
      </text>
    </comment>
  </commentList>
</comments>
</file>

<file path=xl/comments3.xml><?xml version="1.0" encoding="utf-8"?>
<comments xmlns="http://schemas.openxmlformats.org/spreadsheetml/2006/main">
  <authors>
    <author>Brent Hoover, MBA</author>
  </authors>
  <commentList>
    <comment ref="A5" authorId="0" shapeId="0">
      <text>
        <r>
          <rPr>
            <b/>
            <sz val="9"/>
            <color indexed="81"/>
            <rFont val="Palatino Linotype"/>
            <family val="2"/>
          </rPr>
          <t>Subtract line 2 from line 1</t>
        </r>
        <r>
          <rPr>
            <sz val="9"/>
            <color indexed="81"/>
            <rFont val="Palatino Linotype"/>
            <family val="2"/>
          </rPr>
          <t xml:space="preserve">
</t>
        </r>
      </text>
    </comment>
    <comment ref="A8" authorId="0" shapeId="0">
      <text>
        <r>
          <rPr>
            <b/>
            <sz val="9"/>
            <color indexed="81"/>
            <rFont val="Palatino Linotype"/>
            <family val="2"/>
          </rPr>
          <t>Including federal and state gasoline or fuel tax credit or refund</t>
        </r>
        <r>
          <rPr>
            <sz val="9"/>
            <color indexed="81"/>
            <rFont val="Palatino Linotype"/>
            <family val="2"/>
          </rPr>
          <t xml:space="preserve">
</t>
        </r>
      </text>
    </comment>
  </commentList>
</comments>
</file>

<file path=xl/comments4.xml><?xml version="1.0" encoding="utf-8"?>
<comments xmlns="http://schemas.openxmlformats.org/spreadsheetml/2006/main">
  <authors>
    <author>Brent Hoover</author>
    <author>Brent Hoover, MBA</author>
  </authors>
  <commentList>
    <comment ref="A3" authorId="0" shapeId="0">
      <text>
        <r>
          <rPr>
            <b/>
            <sz val="9"/>
            <color indexed="81"/>
            <rFont val="Tahoma"/>
            <family val="2"/>
          </rPr>
          <t>Cash basis accounting requires cost method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A4" authorId="0" shapeId="0">
      <text>
        <r>
          <rPr>
            <b/>
            <sz val="9"/>
            <color indexed="81"/>
            <rFont val="Tahoma"/>
            <family val="2"/>
          </rPr>
          <t>If "Yes", attach explanation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A5" authorId="0" shapeId="0">
      <text>
        <r>
          <rPr>
            <sz val="9"/>
            <color indexed="81"/>
            <rFont val="Tahoma"/>
            <family val="2"/>
          </rPr>
          <t xml:space="preserve">If different from last year's closing inventory, attach explanation to Schedule C
</t>
        </r>
      </text>
    </comment>
    <comment ref="A7" authorId="1" shapeId="0">
      <text>
        <r>
          <rPr>
            <b/>
            <sz val="9"/>
            <color indexed="81"/>
            <rFont val="Palatino Linotype"/>
            <family val="2"/>
          </rPr>
          <t>Do not include any amounts paid to yourself</t>
        </r>
        <r>
          <rPr>
            <sz val="9"/>
            <color indexed="81"/>
            <rFont val="Palatino Linotype"/>
            <family val="2"/>
          </rPr>
          <t xml:space="preserve">
</t>
        </r>
      </text>
    </comment>
  </commentList>
</comments>
</file>

<file path=xl/comments5.xml><?xml version="1.0" encoding="utf-8"?>
<comments xmlns="http://schemas.openxmlformats.org/spreadsheetml/2006/main">
  <authors>
    <author>Brent Hoover</author>
  </authors>
  <commentList>
    <comment ref="C4" authorId="0" shapeId="0">
      <text>
        <r>
          <rPr>
            <b/>
            <sz val="9"/>
            <color indexed="81"/>
            <rFont val="Tahoma"/>
            <family val="2"/>
          </rPr>
          <t>Enter amount of starting equity you will inject into business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B29" authorId="0" shapeId="0">
      <text>
        <r>
          <rPr>
            <b/>
            <sz val="9"/>
            <color indexed="81"/>
            <rFont val="Tahoma"/>
            <family val="2"/>
          </rPr>
          <t>Identify FUTA rate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B30" authorId="0" shapeId="0">
      <text>
        <r>
          <rPr>
            <b/>
            <sz val="9"/>
            <color indexed="81"/>
            <rFont val="Tahoma"/>
            <family val="2"/>
          </rPr>
          <t>Identify SUTA rate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C37" authorId="0" shapeId="0">
      <text>
        <r>
          <rPr>
            <b/>
            <sz val="9"/>
            <color indexed="81"/>
            <rFont val="Tahoma"/>
            <family val="2"/>
          </rPr>
          <t>If the loan includes working capital, please include it here</t>
        </r>
      </text>
    </comment>
  </commentList>
</comments>
</file>

<file path=xl/comments6.xml><?xml version="1.0" encoding="utf-8"?>
<comments xmlns="http://schemas.openxmlformats.org/spreadsheetml/2006/main">
  <authors>
    <author>Brent Hoover</author>
  </authors>
  <commentList>
    <comment ref="B29" authorId="0" shapeId="0">
      <text>
        <r>
          <rPr>
            <b/>
            <sz val="9"/>
            <color indexed="81"/>
            <rFont val="Tahoma"/>
            <family val="2"/>
          </rPr>
          <t>Identify FUTA rate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B30" authorId="0" shapeId="0">
      <text>
        <r>
          <rPr>
            <b/>
            <sz val="9"/>
            <color indexed="81"/>
            <rFont val="Tahoma"/>
            <family val="2"/>
          </rPr>
          <t>Identify SUTA rate</t>
        </r>
        <r>
          <rPr>
            <sz val="9"/>
            <color indexed="81"/>
            <rFont val="Tahoma"/>
            <family val="2"/>
          </rPr>
          <t xml:space="preserve">
</t>
        </r>
      </text>
    </comment>
  </commentList>
</comments>
</file>

<file path=xl/comments7.xml><?xml version="1.0" encoding="utf-8"?>
<comments xmlns="http://schemas.openxmlformats.org/spreadsheetml/2006/main">
  <authors>
    <author>Brent Hoover</author>
  </authors>
  <commentList>
    <comment ref="B29" authorId="0" shapeId="0">
      <text>
        <r>
          <rPr>
            <b/>
            <sz val="9"/>
            <color indexed="81"/>
            <rFont val="Tahoma"/>
            <family val="2"/>
          </rPr>
          <t>Identify FUTA rate</t>
        </r>
        <r>
          <rPr>
            <sz val="9"/>
            <color indexed="81"/>
            <rFont val="Tahoma"/>
            <family val="2"/>
          </rPr>
          <t xml:space="preserve">
</t>
        </r>
      </text>
    </comment>
    <comment ref="B30" authorId="0" shapeId="0">
      <text>
        <r>
          <rPr>
            <b/>
            <sz val="9"/>
            <color indexed="81"/>
            <rFont val="Tahoma"/>
            <family val="2"/>
          </rPr>
          <t>Identify SUTA rate</t>
        </r>
        <r>
          <rPr>
            <sz val="9"/>
            <color indexed="81"/>
            <rFont val="Tahoma"/>
            <family val="2"/>
          </rPr>
          <t xml:space="preserve">
</t>
        </r>
      </text>
    </comment>
  </commentList>
</comments>
</file>

<file path=xl/comments8.xml><?xml version="1.0" encoding="utf-8"?>
<comments xmlns="http://schemas.openxmlformats.org/spreadsheetml/2006/main">
  <authors>
    <author>Brent Hoover</author>
  </authors>
  <commentList>
    <comment ref="C9" authorId="0" shapeId="0">
      <text>
        <r>
          <rPr>
            <sz val="9"/>
            <color indexed="81"/>
            <rFont val="Tahoma"/>
            <family val="2"/>
          </rPr>
          <t xml:space="preserve">Input in Years, NOT months
</t>
        </r>
      </text>
    </comment>
  </commentList>
</comments>
</file>

<file path=xl/connections.xml><?xml version="1.0" encoding="utf-8"?>
<connections xmlns="http://schemas.openxmlformats.org/spreadsheetml/2006/main">
  <connection id="1" keepAlive="1" name="ThisWorkbookDataModel" description="Data Model" type="5" refreshedVersion="6" minRefreshableVersion="5" background="1">
    <dbPr connection="Data Model Connection" command="Model" commandType="1"/>
    <olapPr sendLocale="1" rowDrillCount="1000"/>
    <extLst>
      <ext xmlns:x15="http://schemas.microsoft.com/office/spreadsheetml/2010/11/main" uri="{DE250136-89BD-433C-8126-D09CA5730AF9}">
        <x15:connection id="" model="1"/>
      </ext>
    </extLst>
  </connection>
  <connection id="2" name="WorksheetConnection_Cash Flow &amp; Records.xlsx!Ledger" type="102" refreshedVersion="6" minRefreshableVersion="5" saveData="1">
    <extLst>
      <ext xmlns:x15="http://schemas.microsoft.com/office/spreadsheetml/2010/11/main" uri="{DE250136-89BD-433C-8126-D09CA5730AF9}">
        <x15:connection id="Ledger">
          <x15:rangePr sourceName="_xlcn.WorksheetConnection_CashFlowRecords.xlsxLedger"/>
        </x15:connection>
      </ext>
    </extLst>
  </connection>
</connections>
</file>

<file path=xl/sharedStrings.xml><?xml version="1.0" encoding="utf-8"?>
<sst xmlns="http://schemas.openxmlformats.org/spreadsheetml/2006/main" count="394" uniqueCount="184">
  <si>
    <t>Date</t>
  </si>
  <si>
    <t>Cash In</t>
  </si>
  <si>
    <t>Contract labor</t>
  </si>
  <si>
    <t>Supplies</t>
  </si>
  <si>
    <t>Advertising</t>
  </si>
  <si>
    <t>Reference #</t>
  </si>
  <si>
    <t>Cash Out</t>
  </si>
  <si>
    <t>Taxes and licenses</t>
  </si>
  <si>
    <t>Other expenses</t>
  </si>
  <si>
    <t>Gross receipts or sales</t>
  </si>
  <si>
    <t>Part I: Income</t>
  </si>
  <si>
    <t>Cost of goods sold</t>
  </si>
  <si>
    <t>Returns and allowances</t>
  </si>
  <si>
    <t>Gross profit</t>
  </si>
  <si>
    <t>Other income</t>
  </si>
  <si>
    <t>Gross income</t>
  </si>
  <si>
    <t>Part II: Expenses</t>
  </si>
  <si>
    <t>Car and truck expenses</t>
  </si>
  <si>
    <t>Commissions and fees</t>
  </si>
  <si>
    <t>Depletion</t>
  </si>
  <si>
    <t>Depreciation</t>
  </si>
  <si>
    <t>Employee benefit programs</t>
  </si>
  <si>
    <t>Insurance (other than health)</t>
  </si>
  <si>
    <t>Interest</t>
  </si>
  <si>
    <t>Mortgage</t>
  </si>
  <si>
    <t>Legal and professional services</t>
  </si>
  <si>
    <t>Office expense</t>
  </si>
  <si>
    <t>Pension and profit-sharing plans</t>
  </si>
  <si>
    <t>Rent or lease</t>
  </si>
  <si>
    <t>Vehicles, machinery, and equipment</t>
  </si>
  <si>
    <t>Other business property</t>
  </si>
  <si>
    <t>Repairs and maintenance</t>
  </si>
  <si>
    <t>Travel</t>
  </si>
  <si>
    <t>Deductible meals and entertainment</t>
  </si>
  <si>
    <t>Utilities</t>
  </si>
  <si>
    <t>Reserved for future use</t>
  </si>
  <si>
    <t>Total expense before</t>
  </si>
  <si>
    <t>Tentative profit or (loss)</t>
  </si>
  <si>
    <t>Expense for business use of home</t>
  </si>
  <si>
    <t>Net profit or (loss)</t>
  </si>
  <si>
    <t>Type</t>
  </si>
  <si>
    <t>Other Interest</t>
  </si>
  <si>
    <t>DBT</t>
  </si>
  <si>
    <t>CRT</t>
  </si>
  <si>
    <t>Check</t>
  </si>
  <si>
    <t>EFT</t>
  </si>
  <si>
    <t>Part III: Cost of Goods Sold</t>
  </si>
  <si>
    <t>Inventory at beginning of year</t>
  </si>
  <si>
    <t>Purchases less cost of items withdrawn for personal use</t>
  </si>
  <si>
    <t>Materials and supplies</t>
  </si>
  <si>
    <t>Other costs</t>
  </si>
  <si>
    <t>Add lines above</t>
  </si>
  <si>
    <t>Inventory at end of year</t>
  </si>
  <si>
    <t>Method(s) used to value closing inventory</t>
  </si>
  <si>
    <t>Cost</t>
  </si>
  <si>
    <t>Lower of cost or market</t>
  </si>
  <si>
    <t>Other (attach explanation to Schedule C)</t>
  </si>
  <si>
    <t>Was there any change in determining quantities, costs, or valuations between opening and closing inventory?</t>
  </si>
  <si>
    <t>Yes</t>
  </si>
  <si>
    <t>No</t>
  </si>
  <si>
    <t>Account</t>
  </si>
  <si>
    <t>January</t>
  </si>
  <si>
    <t>February</t>
  </si>
  <si>
    <t>March</t>
  </si>
  <si>
    <t>April</t>
  </si>
  <si>
    <t>May</t>
  </si>
  <si>
    <t>June</t>
  </si>
  <si>
    <t>July</t>
  </si>
  <si>
    <t>August</t>
  </si>
  <si>
    <t>September</t>
  </si>
  <si>
    <t>October</t>
  </si>
  <si>
    <t>November</t>
  </si>
  <si>
    <t>December</t>
  </si>
  <si>
    <t>Cost of Goods Sold</t>
  </si>
  <si>
    <t>Gross Receipts or Sales</t>
  </si>
  <si>
    <t>Gross Profit</t>
  </si>
  <si>
    <t>Total Monthly Expenses</t>
  </si>
  <si>
    <t>Net Cash</t>
  </si>
  <si>
    <t>Beginning Monthly Bank Balance</t>
  </si>
  <si>
    <t>Ending Monthly Bank Balance</t>
  </si>
  <si>
    <t>Self-Employment Tax</t>
  </si>
  <si>
    <t>Deduction for one-half of self-employment tax</t>
  </si>
  <si>
    <t>Net profit or (loss) from Schedule C</t>
  </si>
  <si>
    <t>Self-employment tax test</t>
  </si>
  <si>
    <t>Equity from personal sources</t>
  </si>
  <si>
    <t>Bank loan(s)</t>
  </si>
  <si>
    <t>Owner's withdrawal(s)</t>
  </si>
  <si>
    <t>Inventory</t>
  </si>
  <si>
    <t>Cash</t>
  </si>
  <si>
    <t>IRS Mileage Calculator</t>
  </si>
  <si>
    <t>Deductible Miles Expense</t>
  </si>
  <si>
    <t>IRS Mileage Rate</t>
  </si>
  <si>
    <t>Total Miles for Tax Year</t>
  </si>
  <si>
    <t xml:space="preserve">Calendar Working Cash Flow </t>
  </si>
  <si>
    <t>Click for IRS Rate</t>
  </si>
  <si>
    <t>Forecasted Cash Flow Year 1</t>
  </si>
  <si>
    <t>Start-Up</t>
  </si>
  <si>
    <t>Rent or lease (Vehicles, machinery, and equipment)</t>
  </si>
  <si>
    <t>Rent or lease (Other business property)</t>
  </si>
  <si>
    <t>Licenses</t>
  </si>
  <si>
    <t>Wages (or salaries)</t>
  </si>
  <si>
    <t>Capital purchases</t>
  </si>
  <si>
    <t>Debt repayment</t>
  </si>
  <si>
    <t>Net Cash (added or subtracted)</t>
  </si>
  <si>
    <t xml:space="preserve">FUTA </t>
  </si>
  <si>
    <t xml:space="preserve">SUTA </t>
  </si>
  <si>
    <t>Payroll taxes</t>
  </si>
  <si>
    <t>Other taxes</t>
  </si>
  <si>
    <t>Forecasted Cash Flow Year 3</t>
  </si>
  <si>
    <t>Forecasted Cash Flow Year 2</t>
  </si>
  <si>
    <t xml:space="preserve"> Loan Amortization</t>
  </si>
  <si>
    <t>Total Loan Amount</t>
  </si>
  <si>
    <t>Total Interest</t>
  </si>
  <si>
    <t>Down Payment %</t>
  </si>
  <si>
    <t>Down Payment Amount</t>
  </si>
  <si>
    <t>Loan Amount</t>
  </si>
  <si>
    <t>Loan Term</t>
  </si>
  <si>
    <t>Total Principal</t>
  </si>
  <si>
    <t>Rate</t>
  </si>
  <si>
    <t>Total Loan Value</t>
  </si>
  <si>
    <t>Payment</t>
  </si>
  <si>
    <t>Pmt #</t>
  </si>
  <si>
    <t>Beginning
Balance</t>
  </si>
  <si>
    <t>Principal</t>
  </si>
  <si>
    <t>Total Payment</t>
  </si>
  <si>
    <t>Ending
Balance</t>
  </si>
  <si>
    <t>Proceeds from loan</t>
  </si>
  <si>
    <t>Profit Margin</t>
  </si>
  <si>
    <t>Interest Coverage</t>
  </si>
  <si>
    <t>Deductible meals</t>
  </si>
  <si>
    <t xml:space="preserve">Deductible meals </t>
  </si>
  <si>
    <t>Wages</t>
  </si>
  <si>
    <t>Travel and meals</t>
  </si>
  <si>
    <t>Cost of labor. Do not include any amounts paid to yourself.</t>
  </si>
  <si>
    <t>Supplies (not included in Cost of Goods Sold)</t>
  </si>
  <si>
    <t>Wages (less employment credits)</t>
  </si>
  <si>
    <t>Interest: Mortgage (paid to banks, etc.)</t>
  </si>
  <si>
    <t>Interest: Other</t>
  </si>
  <si>
    <t>Rent or lease: Vehicles, machinery, and equipment</t>
  </si>
  <si>
    <t>Rent or lease: Other business property</t>
  </si>
  <si>
    <t>Proceeds from bank loan(s)</t>
  </si>
  <si>
    <t>Business Mileage Ledger</t>
  </si>
  <si>
    <t>General Ledger</t>
  </si>
  <si>
    <t>Name</t>
  </si>
  <si>
    <t>Memo/Description</t>
  </si>
  <si>
    <t>Self-Employment tax owed</t>
  </si>
  <si>
    <t>Company</t>
  </si>
  <si>
    <t>Email</t>
  </si>
  <si>
    <t>Phone</t>
  </si>
  <si>
    <t>Mobile</t>
  </si>
  <si>
    <t>Fax</t>
  </si>
  <si>
    <t>Website</t>
  </si>
  <si>
    <t>Street</t>
  </si>
  <si>
    <t>City</t>
  </si>
  <si>
    <t>State</t>
  </si>
  <si>
    <t>ZIP</t>
  </si>
  <si>
    <t>Country</t>
  </si>
  <si>
    <t>Opening Balance</t>
  </si>
  <si>
    <t>Opening Balance Date</t>
  </si>
  <si>
    <t>Tax Resale No.</t>
  </si>
  <si>
    <t>Customer Type</t>
  </si>
  <si>
    <t>Vendors</t>
  </si>
  <si>
    <t>Tax ID</t>
  </si>
  <si>
    <t>Mileage Purpose</t>
  </si>
  <si>
    <t>Ride-sharing driving</t>
  </si>
  <si>
    <t>Meeting with a client</t>
  </si>
  <si>
    <t>Dropping off supplies</t>
  </si>
  <si>
    <t>Delivery/drop off</t>
  </si>
  <si>
    <t xml:space="preserve">Business meeting </t>
  </si>
  <si>
    <t>Client meeting</t>
  </si>
  <si>
    <t>Trip Date</t>
  </si>
  <si>
    <t>Debt Service Coverage Ratio</t>
  </si>
  <si>
    <t>Miles</t>
  </si>
  <si>
    <t>Mileage Expense</t>
  </si>
  <si>
    <t>Odometer Start</t>
  </si>
  <si>
    <t>Odometer End</t>
  </si>
  <si>
    <t>Transaction Classification</t>
  </si>
  <si>
    <t>Month</t>
  </si>
  <si>
    <t>Number</t>
  </si>
  <si>
    <t>Calculation</t>
  </si>
  <si>
    <t>Calculation2</t>
  </si>
  <si>
    <t>Month3</t>
  </si>
  <si>
    <t>Total</t>
  </si>
  <si>
    <t>Schedule C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</si>
</sst>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5">
    <numFmt numFmtId="8" formatCode="&quot;$&quot;#,##0.00_);[Red]\(&quot;$&quot;#,##0.00\)"/>
    <numFmt numFmtId="44" formatCode="_(&quot;$&quot;* #,##0.00_);_(&quot;$&quot;* \(#,##0.00\);_(&quot;$&quot;* &quot;-&quot;??_);_(@_)"/>
    <numFmt numFmtId="164" formatCode="_(&quot;$&quot;* #,##0_);_(&quot;$&quot;* \(#,##0\);_(&quot;$&quot;* &quot;-&quot;??_);_(@_)"/>
    <numFmt numFmtId="165" formatCode="_(&quot;$&quot;* #,##0.000_);_(&quot;$&quot;* \(#,##0.000\);_(&quot;$&quot;* &quot;-&quot;??_);_(@_)"/>
    <numFmt numFmtId="166" formatCode="0.0"/>
  </numFmts>
  <fonts count="49" x14ac:knownFonts="1">
    <font>
      <sz val="12"/>
      <color theme="1"/>
      <name val="Garamond"/>
      <family val="2"/>
      <scheme val="minor"/>
    </font>
    <font>
      <sz val="11"/>
      <color theme="1"/>
      <name val="Garamond"/>
      <family val="2"/>
      <scheme val="minor"/>
    </font>
    <font>
      <sz val="11"/>
      <color theme="1"/>
      <name val="Garamond"/>
      <family val="2"/>
      <scheme val="minor"/>
    </font>
    <font>
      <sz val="11"/>
      <color theme="1"/>
      <name val="Garamond"/>
      <family val="2"/>
      <scheme val="minor"/>
    </font>
    <font>
      <sz val="11"/>
      <color theme="1"/>
      <name val="Garamond"/>
      <family val="2"/>
      <scheme val="minor"/>
    </font>
    <font>
      <sz val="11"/>
      <color theme="1"/>
      <name val="Garamond"/>
      <family val="2"/>
      <scheme val="minor"/>
    </font>
    <font>
      <sz val="12"/>
      <color theme="1"/>
      <name val="Garamond"/>
      <family val="2"/>
      <scheme val="minor"/>
    </font>
    <font>
      <sz val="12"/>
      <color theme="1"/>
      <name val="Garamond"/>
      <family val="2"/>
      <scheme val="minor"/>
    </font>
    <font>
      <sz val="12"/>
      <color theme="1"/>
      <name val="Garamond"/>
      <family val="2"/>
      <scheme val="minor"/>
    </font>
    <font>
      <b/>
      <sz val="12"/>
      <color theme="0"/>
      <name val="Garamond"/>
      <family val="2"/>
      <scheme val="minor"/>
    </font>
    <font>
      <sz val="11"/>
      <color theme="1" tint="0.24994659260841701"/>
      <name val="Garamond"/>
      <family val="2"/>
      <scheme val="minor"/>
    </font>
    <font>
      <u/>
      <sz val="12"/>
      <color theme="10"/>
      <name val="Garamond"/>
      <family val="2"/>
      <scheme val="minor"/>
    </font>
    <font>
      <u/>
      <sz val="12"/>
      <color theme="11"/>
      <name val="Garamond"/>
      <family val="2"/>
      <scheme val="minor"/>
    </font>
    <font>
      <b/>
      <sz val="12"/>
      <color theme="1"/>
      <name val="Garamond"/>
      <family val="2"/>
      <scheme val="minor"/>
    </font>
    <font>
      <sz val="8"/>
      <name val="Garamond"/>
      <family val="2"/>
      <scheme val="minor"/>
    </font>
    <font>
      <b/>
      <sz val="15"/>
      <color theme="3"/>
      <name val="Garamond"/>
      <family val="2"/>
      <scheme val="minor"/>
    </font>
    <font>
      <b/>
      <sz val="13"/>
      <color theme="3"/>
      <name val="Garamond"/>
      <family val="2"/>
      <scheme val="minor"/>
    </font>
    <font>
      <sz val="9"/>
      <color indexed="81"/>
      <name val="Palatino Linotype"/>
      <family val="2"/>
    </font>
    <font>
      <b/>
      <sz val="9"/>
      <color indexed="81"/>
      <name val="Palatino Linotype"/>
      <family val="2"/>
    </font>
    <font>
      <b/>
      <sz val="13"/>
      <color theme="0"/>
      <name val="Garamond"/>
      <family val="1"/>
      <scheme val="minor"/>
    </font>
    <font>
      <sz val="12"/>
      <color theme="1"/>
      <name val="Palatino Linotype"/>
      <family val="1"/>
    </font>
    <font>
      <b/>
      <sz val="16"/>
      <color theme="1"/>
      <name val="Garamond"/>
      <family val="1"/>
      <scheme val="minor"/>
    </font>
    <font>
      <b/>
      <sz val="11"/>
      <color theme="1"/>
      <name val="Garamond"/>
      <family val="2"/>
      <scheme val="minor"/>
    </font>
    <font>
      <sz val="9"/>
      <color indexed="81"/>
      <name val="Tahoma"/>
      <family val="2"/>
    </font>
    <font>
      <b/>
      <sz val="9"/>
      <color indexed="81"/>
      <name val="Tahoma"/>
      <family val="2"/>
    </font>
    <font>
      <sz val="18"/>
      <color theme="3"/>
      <name val="Garamond"/>
      <family val="2"/>
      <scheme val="major"/>
    </font>
    <font>
      <b/>
      <sz val="11"/>
      <color theme="3"/>
      <name val="Garamond"/>
      <family val="2"/>
      <scheme val="minor"/>
    </font>
    <font>
      <sz val="11"/>
      <color theme="3"/>
      <name val="Garamond"/>
      <family val="1"/>
      <scheme val="minor"/>
    </font>
    <font>
      <b/>
      <sz val="11"/>
      <color theme="3"/>
      <name val="Garamond"/>
      <family val="1"/>
      <scheme val="minor"/>
    </font>
    <font>
      <sz val="12"/>
      <color theme="1"/>
      <name val="Garamond"/>
      <family val="1"/>
      <scheme val="minor"/>
    </font>
    <font>
      <b/>
      <sz val="18"/>
      <color theme="3"/>
      <name val="Garamond"/>
      <family val="2"/>
      <scheme val="major"/>
    </font>
    <font>
      <sz val="8"/>
      <name val="Arial"/>
      <family val="2"/>
    </font>
    <font>
      <sz val="12"/>
      <name val="Garamond"/>
      <family val="2"/>
      <scheme val="minor"/>
    </font>
    <font>
      <sz val="12"/>
      <color rgb="FF000000"/>
      <name val="Garamond"/>
      <family val="2"/>
      <scheme val="minor"/>
    </font>
    <font>
      <sz val="10"/>
      <name val="Arial"/>
      <family val="2"/>
    </font>
    <font>
      <sz val="12"/>
      <name val="Garamond"/>
      <family val="1"/>
      <scheme val="minor"/>
    </font>
    <font>
      <i/>
      <sz val="11"/>
      <color theme="1"/>
      <name val="Garamond"/>
      <family val="1"/>
      <scheme val="minor"/>
    </font>
    <font>
      <sz val="11"/>
      <color theme="0"/>
      <name val="Garamond"/>
      <family val="2"/>
      <scheme val="minor"/>
    </font>
    <font>
      <b/>
      <i/>
      <sz val="11"/>
      <color theme="3"/>
      <name val="Garamond"/>
      <family val="1"/>
      <scheme val="minor"/>
    </font>
    <font>
      <i/>
      <sz val="11"/>
      <color theme="3"/>
      <name val="Garamond"/>
      <family val="1"/>
      <scheme val="minor"/>
    </font>
    <font>
      <i/>
      <sz val="12"/>
      <color theme="1"/>
      <name val="Garamond"/>
      <family val="1"/>
      <scheme val="minor"/>
    </font>
    <font>
      <b/>
      <sz val="11"/>
      <color theme="1"/>
      <name val="Garamond"/>
      <family val="1"/>
      <scheme val="minor"/>
    </font>
    <font>
      <u/>
      <sz val="11"/>
      <color theme="10"/>
      <name val="Garamond"/>
      <family val="2"/>
      <scheme val="minor"/>
    </font>
    <font>
      <b/>
      <sz val="12"/>
      <color theme="1"/>
      <name val="Garamond"/>
      <family val="1"/>
      <scheme val="minor"/>
    </font>
    <font>
      <b/>
      <sz val="18"/>
      <color theme="3"/>
      <name val="Agency FB"/>
      <family val="2"/>
    </font>
    <font>
      <i/>
      <sz val="9"/>
      <color indexed="81"/>
      <name val="Tahoma"/>
      <family val="2"/>
    </font>
    <font>
      <b/>
      <sz val="36"/>
      <color theme="3"/>
      <name val="Agency FB"/>
      <family val="2"/>
    </font>
    <font>
      <sz val="11"/>
      <color theme="1"/>
      <name val="Garamond"/>
      <family val="1"/>
      <scheme val="minor"/>
    </font>
    <font>
      <b/>
      <sz val="18"/>
      <color theme="7"/>
      <name val="Agency FB"/>
      <family val="2"/>
    </font>
  </fonts>
  <fills count="24">
    <fill>
      <patternFill patternType="none"/>
    </fill>
    <fill>
      <patternFill patternType="gray125"/>
    </fill>
    <fill>
      <patternFill patternType="solid">
        <fgColor theme="4"/>
      </patternFill>
    </fill>
    <fill>
      <patternFill patternType="solid">
        <fgColor theme="4" tint="0.39997558519241921"/>
        <bgColor indexed="65"/>
      </patternFill>
    </fill>
    <fill>
      <patternFill patternType="solid">
        <fgColor theme="5"/>
      </patternFill>
    </fill>
    <fill>
      <patternFill patternType="solid">
        <fgColor theme="5" tint="0.39997558519241921"/>
        <bgColor indexed="65"/>
      </patternFill>
    </fill>
    <fill>
      <patternFill patternType="solid">
        <fgColor theme="6"/>
      </patternFill>
    </fill>
    <fill>
      <patternFill patternType="solid">
        <fgColor theme="6" tint="0.39997558519241921"/>
        <bgColor indexed="65"/>
      </patternFill>
    </fill>
    <fill>
      <patternFill patternType="solid">
        <fgColor theme="7"/>
      </patternFill>
    </fill>
    <fill>
      <patternFill patternType="solid">
        <fgColor theme="8"/>
      </patternFill>
    </fill>
    <fill>
      <patternFill patternType="solid">
        <fgColor theme="5"/>
        <bgColor indexed="64"/>
      </patternFill>
    </fill>
    <fill>
      <patternFill patternType="solid">
        <fgColor theme="2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3" tint="0.79998168889431442"/>
        <bgColor indexed="64"/>
      </patternFill>
    </fill>
    <fill>
      <patternFill patternType="solid">
        <fgColor theme="8" tint="0.59999389629810485"/>
        <bgColor indexed="64"/>
      </patternFill>
    </fill>
    <fill>
      <gradientFill degree="270">
        <stop position="0">
          <color rgb="FFF1F1F1"/>
        </stop>
        <stop position="1">
          <color theme="5" tint="0.40000610370189521"/>
        </stop>
      </gradientFill>
    </fill>
    <fill>
      <patternFill patternType="solid">
        <fgColor theme="9" tint="0.59999389629810485"/>
        <bgColor indexed="65"/>
      </patternFill>
    </fill>
    <fill>
      <patternFill patternType="solid">
        <fgColor theme="9" tint="0.39997558519241921"/>
        <bgColor indexed="65"/>
      </patternFill>
    </fill>
    <fill>
      <patternFill patternType="solid">
        <fgColor theme="7"/>
        <bgColor indexed="64"/>
      </patternFill>
    </fill>
    <fill>
      <patternFill patternType="solid">
        <fgColor theme="5" tint="0.79998168889431442"/>
        <bgColor indexed="65"/>
      </patternFill>
    </fill>
    <fill>
      <patternFill patternType="solid">
        <fgColor theme="5" tint="0.59999389629810485"/>
        <bgColor indexed="64"/>
      </patternFill>
    </fill>
    <fill>
      <patternFill patternType="solid">
        <fgColor theme="7" tint="0.59999389629810485"/>
        <bgColor indexed="64"/>
      </patternFill>
    </fill>
    <fill>
      <patternFill patternType="solid">
        <fgColor theme="9" tint="0.39997558519241921"/>
        <bgColor indexed="64"/>
      </patternFill>
    </fill>
  </fills>
  <borders count="25">
    <border>
      <left/>
      <right/>
      <top/>
      <bottom/>
      <diagonal/>
    </border>
    <border>
      <left/>
      <right/>
      <top/>
      <bottom style="thick">
        <color theme="4"/>
      </bottom>
      <diagonal/>
    </border>
    <border>
      <left/>
      <right/>
      <top/>
      <bottom style="thick">
        <color theme="4" tint="0.499984740745262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/>
      <right style="thin">
        <color auto="1"/>
      </right>
      <top/>
      <bottom/>
      <diagonal/>
    </border>
    <border>
      <left style="medium">
        <color auto="1"/>
      </left>
      <right/>
      <top style="medium">
        <color auto="1"/>
      </top>
      <bottom style="medium">
        <color auto="1"/>
      </bottom>
      <diagonal/>
    </border>
    <border>
      <left/>
      <right/>
      <top style="medium">
        <color auto="1"/>
      </top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/>
      <top/>
      <bottom/>
      <diagonal/>
    </border>
    <border>
      <left/>
      <right style="medium">
        <color auto="1"/>
      </right>
      <top/>
      <bottom/>
      <diagonal/>
    </border>
    <border>
      <left style="thin">
        <color rgb="FF002060"/>
      </left>
      <right/>
      <top style="thin">
        <color rgb="FF002060"/>
      </top>
      <bottom style="thin">
        <color rgb="FF002060"/>
      </bottom>
      <diagonal/>
    </border>
    <border>
      <left style="thin">
        <color auto="1"/>
      </left>
      <right style="thin">
        <color auto="1"/>
      </right>
      <top style="thin">
        <color rgb="FF002060"/>
      </top>
      <bottom style="thin">
        <color rgb="FF002060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/>
      <top style="thin">
        <color rgb="FF002060"/>
      </top>
      <bottom style="thin">
        <color rgb="FF002060"/>
      </bottom>
      <diagonal/>
    </border>
    <border>
      <left style="thin">
        <color auto="1"/>
      </left>
      <right style="medium">
        <color auto="1"/>
      </right>
      <top style="thin">
        <color rgb="FF002060"/>
      </top>
      <bottom style="thin">
        <color rgb="FF002060"/>
      </bottom>
      <diagonal/>
    </border>
    <border>
      <left style="medium">
        <color auto="1"/>
      </left>
      <right/>
      <top/>
      <bottom style="medium">
        <color auto="1"/>
      </bottom>
      <diagonal/>
    </border>
    <border>
      <left/>
      <right/>
      <top style="thin">
        <color rgb="FF002060"/>
      </top>
      <bottom style="medium">
        <color auto="1"/>
      </bottom>
      <diagonal/>
    </border>
    <border>
      <left/>
      <right/>
      <top/>
      <bottom style="medium">
        <color auto="1"/>
      </bottom>
      <diagonal/>
    </border>
    <border>
      <left/>
      <right style="medium">
        <color auto="1"/>
      </right>
      <top style="thin">
        <color rgb="FF002060"/>
      </top>
      <bottom style="medium">
        <color auto="1"/>
      </bottom>
      <diagonal/>
    </border>
    <border>
      <left/>
      <right/>
      <top/>
      <bottom style="thick">
        <color rgb="FF83992A"/>
      </bottom>
      <diagonal/>
    </border>
  </borders>
  <cellStyleXfs count="133">
    <xf numFmtId="0" fontId="0" fillId="0" borderId="0"/>
    <xf numFmtId="0" fontId="9" fillId="2" borderId="0" applyNumberFormat="0" applyBorder="0" applyAlignment="0" applyProtection="0"/>
    <xf numFmtId="0" fontId="10" fillId="3" borderId="0" applyNumberFormat="0" applyBorder="0" applyAlignment="0" applyProtection="0"/>
    <xf numFmtId="0" fontId="9" fillId="4" borderId="0" applyNumberFormat="0" applyBorder="0" applyAlignment="0" applyProtection="0"/>
    <xf numFmtId="0" fontId="10" fillId="5" borderId="0" applyNumberFormat="0" applyBorder="0" applyAlignment="0" applyProtection="0"/>
    <xf numFmtId="0" fontId="9" fillId="6" borderId="0" applyNumberFormat="0" applyBorder="0" applyAlignment="0" applyProtection="0"/>
    <xf numFmtId="0" fontId="10" fillId="7" borderId="0" applyNumberFormat="0" applyBorder="0" applyAlignment="0" applyProtection="0"/>
    <xf numFmtId="0" fontId="9" fillId="8" borderId="0" applyNumberFormat="0" applyBorder="0" applyAlignment="0" applyProtection="0"/>
    <xf numFmtId="0" fontId="9" fillId="9" borderId="0" applyNumberFormat="0" applyBorder="0" applyAlignment="0" applyProtection="0"/>
    <xf numFmtId="44" fontId="8" fillId="0" borderId="0" applyFont="0" applyFill="0" applyBorder="0" applyAlignment="0" applyProtection="0"/>
    <xf numFmtId="0" fontId="11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1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1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1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1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1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1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1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1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1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1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1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1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1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1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1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1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1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1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1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1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1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1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1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1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1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1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1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1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1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1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1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1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1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1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1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5" fillId="0" borderId="1" applyNumberFormat="0" applyFill="0" applyAlignment="0" applyProtection="0"/>
    <xf numFmtId="0" fontId="16" fillId="0" borderId="2" applyNumberFormat="0" applyFill="0" applyAlignment="0" applyProtection="0"/>
    <xf numFmtId="0" fontId="11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1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1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1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1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1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1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1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1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1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1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1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1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1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1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11" fillId="0" borderId="0" applyNumberFormat="0" applyFill="0" applyBorder="0" applyAlignment="0" applyProtection="0"/>
    <xf numFmtId="0" fontId="12" fillId="0" borderId="0" applyNumberFormat="0" applyFill="0" applyBorder="0" applyAlignment="0" applyProtection="0"/>
    <xf numFmtId="0" fontId="22" fillId="0" borderId="3" applyNumberFormat="0" applyFill="0" applyAlignment="0" applyProtection="0"/>
    <xf numFmtId="0" fontId="25" fillId="0" borderId="0" applyNumberFormat="0" applyFill="0" applyBorder="0" applyAlignment="0" applyProtection="0"/>
    <xf numFmtId="0" fontId="26" fillId="0" borderId="0" applyNumberFormat="0" applyFill="0" applyBorder="0" applyAlignment="0" applyProtection="0"/>
    <xf numFmtId="0" fontId="11" fillId="0" borderId="0" applyNumberFormat="0" applyFill="0" applyBorder="0" applyAlignment="0" applyProtection="0"/>
    <xf numFmtId="0" fontId="30" fillId="0" borderId="0" applyNumberFormat="0" applyFill="0" applyBorder="0" applyAlignment="0" applyProtection="0"/>
    <xf numFmtId="0" fontId="31" fillId="0" borderId="0"/>
    <xf numFmtId="44" fontId="34" fillId="0" borderId="0" applyFont="0" applyFill="0" applyBorder="0" applyAlignment="0" applyProtection="0"/>
    <xf numFmtId="9" fontId="34" fillId="0" borderId="0" applyFont="0" applyFill="0" applyBorder="0" applyAlignment="0" applyProtection="0"/>
    <xf numFmtId="0" fontId="5" fillId="17" borderId="0" applyNumberFormat="0" applyBorder="0" applyAlignment="0" applyProtection="0"/>
    <xf numFmtId="9" fontId="6" fillId="0" borderId="0" applyFont="0" applyFill="0" applyBorder="0" applyAlignment="0" applyProtection="0"/>
    <xf numFmtId="0" fontId="37" fillId="18" borderId="0" applyNumberFormat="0" applyBorder="0" applyAlignment="0" applyProtection="0"/>
    <xf numFmtId="0" fontId="4" fillId="0" borderId="0"/>
    <xf numFmtId="44" fontId="4" fillId="0" borderId="0" applyFont="0" applyFill="0" applyBorder="0" applyAlignment="0" applyProtection="0"/>
    <xf numFmtId="0" fontId="3" fillId="0" borderId="0"/>
    <xf numFmtId="0" fontId="42" fillId="0" borderId="0" applyNumberFormat="0" applyFill="0" applyBorder="0" applyAlignment="0" applyProtection="0"/>
    <xf numFmtId="44" fontId="3" fillId="0" borderId="0" applyFont="0" applyFill="0" applyBorder="0" applyAlignment="0" applyProtection="0"/>
    <xf numFmtId="0" fontId="2" fillId="20" borderId="0" applyNumberFormat="0" applyBorder="0" applyAlignment="0" applyProtection="0"/>
  </cellStyleXfs>
  <cellXfs count="149">
    <xf numFmtId="0" fontId="0" fillId="0" borderId="0" xfId="0"/>
    <xf numFmtId="44" fontId="0" fillId="0" borderId="0" xfId="9" applyFont="1"/>
    <xf numFmtId="0" fontId="13" fillId="0" borderId="0" xfId="0" applyFont="1" applyAlignment="1">
      <alignment horizontal="center"/>
    </xf>
    <xf numFmtId="0" fontId="13" fillId="0" borderId="0" xfId="0" applyFont="1"/>
    <xf numFmtId="0" fontId="0" fillId="0" borderId="0" xfId="0" applyFont="1" applyAlignment="1">
      <alignment horizontal="center"/>
    </xf>
    <xf numFmtId="44" fontId="0" fillId="0" borderId="0" xfId="9" applyFont="1" applyAlignment="1">
      <alignment horizontal="center"/>
    </xf>
    <xf numFmtId="14" fontId="0" fillId="0" borderId="0" xfId="0" applyNumberFormat="1" applyAlignment="1">
      <alignment horizontal="center"/>
    </xf>
    <xf numFmtId="0" fontId="0" fillId="0" borderId="0" xfId="0" applyAlignment="1">
      <alignment horizontal="left" indent="1"/>
    </xf>
    <xf numFmtId="0" fontId="0" fillId="0" borderId="0" xfId="0" applyAlignment="1">
      <alignment horizontal="center"/>
    </xf>
    <xf numFmtId="0" fontId="0" fillId="0" borderId="0" xfId="0" quotePrefix="1" applyAlignment="1">
      <alignment horizontal="center"/>
    </xf>
    <xf numFmtId="164" fontId="0" fillId="0" borderId="0" xfId="9" applyNumberFormat="1" applyFont="1"/>
    <xf numFmtId="164" fontId="13" fillId="0" borderId="3" xfId="9" applyNumberFormat="1" applyFont="1" applyBorder="1"/>
    <xf numFmtId="44" fontId="7" fillId="0" borderId="0" xfId="9" applyFont="1" applyAlignment="1">
      <alignment horizontal="center"/>
    </xf>
    <xf numFmtId="0" fontId="20" fillId="0" borderId="0" xfId="0" applyFont="1" applyAlignment="1">
      <alignment horizontal="center"/>
    </xf>
    <xf numFmtId="0" fontId="0" fillId="0" borderId="0" xfId="0" applyAlignment="1">
      <alignment horizontal="left"/>
    </xf>
    <xf numFmtId="0" fontId="26" fillId="0" borderId="0" xfId="118"/>
    <xf numFmtId="0" fontId="0" fillId="0" borderId="0" xfId="0" applyBorder="1"/>
    <xf numFmtId="0" fontId="0" fillId="0" borderId="0" xfId="0" applyProtection="1"/>
    <xf numFmtId="44" fontId="26" fillId="0" borderId="4" xfId="9" applyFont="1" applyBorder="1" applyAlignment="1" applyProtection="1">
      <alignment horizontal="center"/>
    </xf>
    <xf numFmtId="44" fontId="27" fillId="0" borderId="4" xfId="9" applyFont="1" applyBorder="1" applyProtection="1"/>
    <xf numFmtId="0" fontId="27" fillId="0" borderId="4" xfId="118" applyFont="1" applyBorder="1" applyProtection="1"/>
    <xf numFmtId="0" fontId="27" fillId="0" borderId="4" xfId="118" applyFont="1" applyBorder="1" applyAlignment="1" applyProtection="1">
      <alignment horizontal="left"/>
    </xf>
    <xf numFmtId="44" fontId="0" fillId="0" borderId="0" xfId="9" applyFont="1" applyProtection="1"/>
    <xf numFmtId="0" fontId="26" fillId="12" borderId="4" xfId="118" applyFill="1" applyBorder="1" applyProtection="1"/>
    <xf numFmtId="44" fontId="27" fillId="12" borderId="4" xfId="9" applyFont="1" applyFill="1" applyBorder="1" applyProtection="1"/>
    <xf numFmtId="0" fontId="26" fillId="13" borderId="4" xfId="118" applyFill="1" applyBorder="1" applyProtection="1"/>
    <xf numFmtId="44" fontId="27" fillId="13" borderId="4" xfId="9" applyFont="1" applyFill="1" applyBorder="1" applyProtection="1"/>
    <xf numFmtId="0" fontId="26" fillId="14" borderId="4" xfId="118" applyFill="1" applyBorder="1" applyProtection="1"/>
    <xf numFmtId="0" fontId="26" fillId="15" borderId="4" xfId="118" applyFill="1" applyBorder="1" applyProtection="1"/>
    <xf numFmtId="44" fontId="28" fillId="13" borderId="4" xfId="9" applyFont="1" applyFill="1" applyBorder="1" applyProtection="1"/>
    <xf numFmtId="0" fontId="27" fillId="12" borderId="4" xfId="118" applyFont="1" applyFill="1" applyBorder="1" applyProtection="1"/>
    <xf numFmtId="44" fontId="26" fillId="12" borderId="4" xfId="9" applyFont="1" applyFill="1" applyBorder="1" applyProtection="1"/>
    <xf numFmtId="44" fontId="22" fillId="0" borderId="3" xfId="116" applyNumberFormat="1"/>
    <xf numFmtId="164" fontId="26" fillId="0" borderId="3" xfId="118" applyNumberFormat="1" applyBorder="1"/>
    <xf numFmtId="0" fontId="27" fillId="0" borderId="0" xfId="118" applyFont="1"/>
    <xf numFmtId="164" fontId="27" fillId="0" borderId="0" xfId="118" applyNumberFormat="1" applyFont="1" applyAlignment="1">
      <alignment horizontal="center"/>
    </xf>
    <xf numFmtId="164" fontId="27" fillId="0" borderId="0" xfId="118" applyNumberFormat="1" applyFont="1"/>
    <xf numFmtId="164" fontId="27" fillId="0" borderId="3" xfId="118" applyNumberFormat="1" applyFont="1" applyBorder="1"/>
    <xf numFmtId="0" fontId="28" fillId="0" borderId="0" xfId="118" applyFont="1"/>
    <xf numFmtId="44" fontId="26" fillId="14" borderId="4" xfId="9" applyFont="1" applyFill="1" applyBorder="1" applyProtection="1"/>
    <xf numFmtId="44" fontId="28" fillId="15" borderId="4" xfId="9" applyFont="1" applyFill="1" applyBorder="1" applyProtection="1"/>
    <xf numFmtId="44" fontId="28" fillId="12" borderId="4" xfId="9" applyFont="1" applyFill="1" applyBorder="1" applyProtection="1"/>
    <xf numFmtId="165" fontId="0" fillId="0" borderId="0" xfId="9" applyNumberFormat="1" applyFont="1"/>
    <xf numFmtId="0" fontId="11" fillId="0" borderId="0" xfId="119"/>
    <xf numFmtId="3" fontId="0" fillId="0" borderId="0" xfId="9" applyNumberFormat="1" applyFont="1"/>
    <xf numFmtId="0" fontId="14" fillId="0" borderId="0" xfId="121" applyFont="1" applyFill="1" applyBorder="1"/>
    <xf numFmtId="0" fontId="31" fillId="0" borderId="0" xfId="121"/>
    <xf numFmtId="0" fontId="14" fillId="0" borderId="13" xfId="121" applyFont="1" applyFill="1" applyBorder="1"/>
    <xf numFmtId="0" fontId="32" fillId="0" borderId="0" xfId="121" applyFont="1" applyFill="1" applyBorder="1" applyAlignment="1"/>
    <xf numFmtId="0" fontId="32" fillId="0" borderId="14" xfId="121" applyFont="1" applyFill="1" applyBorder="1" applyAlignment="1">
      <alignment horizontal="center"/>
    </xf>
    <xf numFmtId="0" fontId="33" fillId="0" borderId="15" xfId="121" applyFont="1" applyFill="1" applyBorder="1" applyAlignment="1"/>
    <xf numFmtId="44" fontId="32" fillId="0" borderId="16" xfId="122" applyFont="1" applyFill="1" applyBorder="1" applyAlignment="1"/>
    <xf numFmtId="44" fontId="32" fillId="0" borderId="17" xfId="122" applyFont="1" applyFill="1" applyBorder="1" applyAlignment="1"/>
    <xf numFmtId="0" fontId="32" fillId="0" borderId="18" xfId="121" applyFont="1" applyFill="1" applyBorder="1" applyAlignment="1"/>
    <xf numFmtId="44" fontId="32" fillId="0" borderId="19" xfId="122" applyFont="1" applyFill="1" applyBorder="1" applyAlignment="1"/>
    <xf numFmtId="10" fontId="32" fillId="0" borderId="16" xfId="122" applyNumberFormat="1" applyFont="1" applyFill="1" applyBorder="1" applyAlignment="1"/>
    <xf numFmtId="0" fontId="32" fillId="0" borderId="15" xfId="121" applyFont="1" applyFill="1" applyBorder="1" applyAlignment="1"/>
    <xf numFmtId="0" fontId="32" fillId="0" borderId="16" xfId="122" applyNumberFormat="1" applyFont="1" applyFill="1" applyBorder="1" applyAlignment="1"/>
    <xf numFmtId="0" fontId="32" fillId="0" borderId="17" xfId="122" applyNumberFormat="1" applyFont="1" applyFill="1" applyBorder="1" applyAlignment="1"/>
    <xf numFmtId="8" fontId="32" fillId="0" borderId="16" xfId="122" applyNumberFormat="1" applyFont="1" applyFill="1" applyBorder="1" applyAlignment="1"/>
    <xf numFmtId="0" fontId="31" fillId="0" borderId="0" xfId="121" applyBorder="1"/>
    <xf numFmtId="0" fontId="14" fillId="0" borderId="20" xfId="121" applyFont="1" applyFill="1" applyBorder="1"/>
    <xf numFmtId="0" fontId="32" fillId="0" borderId="21" xfId="121" applyNumberFormat="1" applyFont="1" applyFill="1" applyBorder="1" applyAlignment="1"/>
    <xf numFmtId="0" fontId="32" fillId="0" borderId="21" xfId="123" applyNumberFormat="1" applyFont="1" applyFill="1" applyBorder="1" applyAlignment="1">
      <alignment horizontal="center"/>
    </xf>
    <xf numFmtId="0" fontId="32" fillId="0" borderId="22" xfId="123" applyNumberFormat="1" applyFont="1" applyFill="1" applyBorder="1" applyAlignment="1">
      <alignment horizontal="center"/>
    </xf>
    <xf numFmtId="0" fontId="14" fillId="0" borderId="21" xfId="121" applyNumberFormat="1" applyFont="1" applyFill="1" applyBorder="1"/>
    <xf numFmtId="0" fontId="14" fillId="0" borderId="23" xfId="121" applyNumberFormat="1" applyFont="1" applyFill="1" applyBorder="1"/>
    <xf numFmtId="0" fontId="22" fillId="0" borderId="4" xfId="121" applyFont="1" applyBorder="1" applyAlignment="1">
      <alignment horizontal="center"/>
    </xf>
    <xf numFmtId="0" fontId="22" fillId="0" borderId="4" xfId="121" applyFont="1" applyBorder="1" applyAlignment="1">
      <alignment horizontal="center" wrapText="1"/>
    </xf>
    <xf numFmtId="44" fontId="29" fillId="0" borderId="4" xfId="122" applyFont="1" applyBorder="1"/>
    <xf numFmtId="0" fontId="35" fillId="0" borderId="4" xfId="121" applyFont="1" applyBorder="1"/>
    <xf numFmtId="44" fontId="35" fillId="0" borderId="4" xfId="121" applyNumberFormat="1" applyFont="1" applyBorder="1"/>
    <xf numFmtId="0" fontId="36" fillId="17" borderId="4" xfId="124" applyFont="1" applyBorder="1"/>
    <xf numFmtId="9" fontId="36" fillId="17" borderId="4" xfId="125" applyFont="1" applyFill="1" applyBorder="1"/>
    <xf numFmtId="2" fontId="36" fillId="17" borderId="4" xfId="124" applyNumberFormat="1" applyFont="1" applyBorder="1"/>
    <xf numFmtId="166" fontId="36" fillId="17" borderId="4" xfId="124" applyNumberFormat="1" applyFont="1" applyBorder="1"/>
    <xf numFmtId="164" fontId="37" fillId="18" borderId="0" xfId="126" applyNumberFormat="1"/>
    <xf numFmtId="0" fontId="38" fillId="12" borderId="4" xfId="118" applyFont="1" applyFill="1" applyBorder="1" applyProtection="1"/>
    <xf numFmtId="44" fontId="38" fillId="12" borderId="4" xfId="9" applyFont="1" applyFill="1" applyBorder="1" applyProtection="1"/>
    <xf numFmtId="0" fontId="37" fillId="18" borderId="0" xfId="126" applyNumberFormat="1"/>
    <xf numFmtId="0" fontId="37" fillId="18" borderId="4" xfId="126" applyNumberFormat="1" applyBorder="1"/>
    <xf numFmtId="44" fontId="0" fillId="0" borderId="0" xfId="0" applyNumberFormat="1"/>
    <xf numFmtId="44" fontId="27" fillId="0" borderId="17" xfId="9" applyFont="1" applyFill="1" applyBorder="1" applyProtection="1"/>
    <xf numFmtId="14" fontId="4" fillId="0" borderId="0" xfId="127" applyNumberFormat="1" applyAlignment="1">
      <alignment horizontal="center"/>
    </xf>
    <xf numFmtId="0" fontId="4" fillId="0" borderId="0" xfId="127" applyAlignment="1">
      <alignment horizontal="center"/>
    </xf>
    <xf numFmtId="0" fontId="39" fillId="0" borderId="0" xfId="118" applyFont="1"/>
    <xf numFmtId="44" fontId="40" fillId="0" borderId="0" xfId="9" applyFont="1"/>
    <xf numFmtId="0" fontId="0" fillId="0" borderId="0" xfId="0" applyAlignment="1">
      <alignment horizontal="center" vertical="center"/>
    </xf>
    <xf numFmtId="0" fontId="3" fillId="0" borderId="0" xfId="129"/>
    <xf numFmtId="0" fontId="41" fillId="0" borderId="0" xfId="129" applyFont="1" applyAlignment="1">
      <alignment horizontal="center"/>
    </xf>
    <xf numFmtId="14" fontId="3" fillId="0" borderId="0" xfId="129" applyNumberFormat="1"/>
    <xf numFmtId="0" fontId="26" fillId="21" borderId="4" xfId="118" applyFill="1" applyBorder="1" applyProtection="1"/>
    <xf numFmtId="44" fontId="27" fillId="21" borderId="4" xfId="9" applyFont="1" applyFill="1" applyBorder="1" applyProtection="1"/>
    <xf numFmtId="0" fontId="26" fillId="22" borderId="4" xfId="118" applyFill="1" applyBorder="1" applyProtection="1"/>
    <xf numFmtId="44" fontId="26" fillId="22" borderId="4" xfId="9" applyFont="1" applyFill="1" applyBorder="1" applyProtection="1"/>
    <xf numFmtId="0" fontId="26" fillId="23" borderId="4" xfId="118" applyFill="1" applyBorder="1" applyProtection="1"/>
    <xf numFmtId="44" fontId="26" fillId="23" borderId="4" xfId="9" applyFont="1" applyFill="1" applyBorder="1" applyProtection="1"/>
    <xf numFmtId="14" fontId="2" fillId="0" borderId="0" xfId="127" applyNumberFormat="1" applyFont="1" applyAlignment="1">
      <alignment horizontal="center" vertical="center"/>
    </xf>
    <xf numFmtId="0" fontId="41" fillId="20" borderId="4" xfId="132" applyFont="1" applyBorder="1" applyProtection="1"/>
    <xf numFmtId="44" fontId="41" fillId="20" borderId="4" xfId="132" applyNumberFormat="1" applyFont="1" applyBorder="1" applyProtection="1"/>
    <xf numFmtId="0" fontId="0" fillId="0" borderId="0" xfId="0" applyNumberFormat="1"/>
    <xf numFmtId="2" fontId="0" fillId="0" borderId="0" xfId="0" applyNumberFormat="1"/>
    <xf numFmtId="0" fontId="43" fillId="0" borderId="0" xfId="0" applyFont="1"/>
    <xf numFmtId="1" fontId="0" fillId="0" borderId="0" xfId="0" applyNumberFormat="1" applyAlignment="1">
      <alignment horizontal="center"/>
    </xf>
    <xf numFmtId="0" fontId="2" fillId="0" borderId="0" xfId="127" applyFont="1" applyAlignment="1">
      <alignment horizontal="center"/>
    </xf>
    <xf numFmtId="44" fontId="4" fillId="0" borderId="0" xfId="9" applyFont="1" applyAlignment="1">
      <alignment horizontal="center"/>
    </xf>
    <xf numFmtId="44" fontId="13" fillId="0" borderId="0" xfId="9" applyFont="1" applyAlignment="1">
      <alignment horizontal="center"/>
    </xf>
    <xf numFmtId="44" fontId="6" fillId="0" borderId="0" xfId="9" applyFont="1" applyAlignment="1">
      <alignment horizontal="center"/>
    </xf>
    <xf numFmtId="0" fontId="0" fillId="0" borderId="0" xfId="0" applyAlignment="1">
      <alignment horizontal="center"/>
    </xf>
    <xf numFmtId="0" fontId="0" fillId="0" borderId="0" xfId="0" applyNumberFormat="1" applyAlignment="1">
      <alignment horizontal="center" vertical="center"/>
    </xf>
    <xf numFmtId="0" fontId="6" fillId="0" borderId="0" xfId="9" applyNumberFormat="1" applyFont="1" applyAlignment="1">
      <alignment horizontal="center"/>
    </xf>
    <xf numFmtId="0" fontId="4" fillId="0" borderId="0" xfId="9" applyNumberFormat="1" applyFont="1" applyAlignment="1">
      <alignment horizontal="center"/>
    </xf>
    <xf numFmtId="0" fontId="13" fillId="0" borderId="0" xfId="9" applyNumberFormat="1" applyFont="1" applyAlignment="1">
      <alignment horizontal="center"/>
    </xf>
    <xf numFmtId="0" fontId="0" fillId="0" borderId="0" xfId="9" applyNumberFormat="1" applyFont="1" applyAlignment="1">
      <alignment horizontal="center"/>
    </xf>
    <xf numFmtId="2" fontId="0" fillId="0" borderId="0" xfId="0" applyNumberFormat="1" applyAlignment="1">
      <alignment horizontal="center"/>
    </xf>
    <xf numFmtId="0" fontId="47" fillId="0" borderId="0" xfId="129" applyFont="1" applyAlignment="1">
      <alignment horizontal="center"/>
    </xf>
    <xf numFmtId="0" fontId="47" fillId="0" borderId="24" xfId="129" applyFont="1" applyFill="1" applyBorder="1" applyAlignment="1">
      <alignment horizontal="center"/>
    </xf>
    <xf numFmtId="0" fontId="1" fillId="0" borderId="0" xfId="127" applyNumberFormat="1" applyFont="1" applyAlignment="1">
      <alignment horizontal="left"/>
    </xf>
    <xf numFmtId="0" fontId="1" fillId="0" borderId="0" xfId="127" applyFont="1" applyAlignment="1">
      <alignment horizontal="left"/>
    </xf>
    <xf numFmtId="0" fontId="11" fillId="0" borderId="0" xfId="119" applyAlignment="1">
      <alignment horizontal="left"/>
    </xf>
    <xf numFmtId="0" fontId="0" fillId="0" borderId="0" xfId="9" applyNumberFormat="1" applyFont="1" applyAlignment="1">
      <alignment horizontal="left"/>
    </xf>
    <xf numFmtId="0" fontId="1" fillId="0" borderId="0" xfId="9" applyNumberFormat="1" applyFont="1" applyAlignment="1">
      <alignment horizontal="left"/>
    </xf>
    <xf numFmtId="0" fontId="11" fillId="0" borderId="0" xfId="119" applyNumberFormat="1" applyAlignment="1">
      <alignment horizontal="left"/>
    </xf>
    <xf numFmtId="0" fontId="0" fillId="0" borderId="0" xfId="0" applyNumberFormat="1" applyAlignment="1">
      <alignment horizontal="center"/>
    </xf>
    <xf numFmtId="0" fontId="47" fillId="0" borderId="0" xfId="0" applyNumberFormat="1" applyFont="1" applyFill="1" applyBorder="1" applyAlignment="1" applyProtection="1">
      <alignment horizontal="center"/>
    </xf>
    <xf numFmtId="0" fontId="29" fillId="0" borderId="0" xfId="0" applyFont="1" applyFill="1" applyBorder="1" applyAlignment="1" applyProtection="1"/>
    <xf numFmtId="0" fontId="47" fillId="0" borderId="0" xfId="0" applyNumberFormat="1" applyFont="1" applyFill="1" applyBorder="1" applyAlignment="1" applyProtection="1"/>
    <xf numFmtId="44" fontId="47" fillId="0" borderId="0" xfId="0" applyNumberFormat="1" applyFont="1" applyFill="1" applyBorder="1" applyAlignment="1" applyProtection="1">
      <alignment horizontal="center"/>
    </xf>
    <xf numFmtId="14" fontId="44" fillId="0" borderId="0" xfId="117" applyNumberFormat="1" applyFont="1" applyAlignment="1">
      <alignment horizontal="center" vertical="center"/>
    </xf>
    <xf numFmtId="14" fontId="44" fillId="0" borderId="0" xfId="118" applyNumberFormat="1" applyFont="1" applyAlignment="1">
      <alignment horizontal="center" vertical="center"/>
    </xf>
    <xf numFmtId="0" fontId="46" fillId="0" borderId="0" xfId="118" applyFont="1" applyBorder="1" applyAlignment="1" applyProtection="1">
      <alignment horizontal="center" vertical="center"/>
    </xf>
    <xf numFmtId="14" fontId="48" fillId="0" borderId="0" xfId="118" applyNumberFormat="1" applyFont="1" applyAlignment="1">
      <alignment horizontal="center" vertical="center"/>
    </xf>
    <xf numFmtId="0" fontId="44" fillId="0" borderId="0" xfId="117" applyFont="1" applyAlignment="1">
      <alignment horizontal="center"/>
    </xf>
    <xf numFmtId="0" fontId="3" fillId="0" borderId="0" xfId="129" applyAlignment="1">
      <alignment horizontal="center"/>
    </xf>
    <xf numFmtId="14" fontId="21" fillId="11" borderId="0" xfId="0" applyNumberFormat="1" applyFont="1" applyFill="1" applyAlignment="1">
      <alignment horizontal="center"/>
    </xf>
    <xf numFmtId="0" fontId="21" fillId="11" borderId="0" xfId="0" applyFont="1" applyFill="1" applyAlignment="1">
      <alignment horizontal="center"/>
    </xf>
    <xf numFmtId="0" fontId="19" fillId="10" borderId="2" xfId="83" applyFont="1" applyFill="1" applyAlignment="1">
      <alignment horizontal="center"/>
    </xf>
    <xf numFmtId="0" fontId="19" fillId="19" borderId="2" xfId="83" applyFont="1" applyFill="1" applyAlignment="1">
      <alignment horizontal="center"/>
    </xf>
    <xf numFmtId="14" fontId="25" fillId="0" borderId="0" xfId="117" applyNumberFormat="1" applyBorder="1" applyAlignment="1" applyProtection="1">
      <alignment horizontal="center"/>
    </xf>
    <xf numFmtId="0" fontId="25" fillId="0" borderId="0" xfId="117" applyBorder="1" applyAlignment="1" applyProtection="1">
      <alignment horizontal="center"/>
    </xf>
    <xf numFmtId="14" fontId="30" fillId="16" borderId="5" xfId="120" applyNumberFormat="1" applyFont="1" applyFill="1" applyBorder="1" applyAlignment="1">
      <alignment horizontal="center" vertical="center" wrapText="1"/>
    </xf>
    <xf numFmtId="0" fontId="30" fillId="16" borderId="6" xfId="120" applyFont="1" applyFill="1" applyBorder="1" applyAlignment="1">
      <alignment horizontal="center" vertical="center" wrapText="1"/>
    </xf>
    <xf numFmtId="0" fontId="30" fillId="16" borderId="7" xfId="120" applyFont="1" applyFill="1" applyBorder="1" applyAlignment="1">
      <alignment horizontal="center" vertical="center" wrapText="1"/>
    </xf>
    <xf numFmtId="0" fontId="30" fillId="16" borderId="8" xfId="120" applyFont="1" applyFill="1" applyBorder="1" applyAlignment="1">
      <alignment horizontal="center" vertical="center" wrapText="1"/>
    </xf>
    <xf numFmtId="0" fontId="30" fillId="16" borderId="0" xfId="120" applyFont="1" applyFill="1" applyBorder="1" applyAlignment="1">
      <alignment horizontal="center" vertical="center" wrapText="1"/>
    </xf>
    <xf numFmtId="0" fontId="30" fillId="16" borderId="9" xfId="120" applyFont="1" applyFill="1" applyBorder="1" applyAlignment="1">
      <alignment horizontal="center" vertical="center" wrapText="1"/>
    </xf>
    <xf numFmtId="0" fontId="15" fillId="0" borderId="10" xfId="82" applyFill="1" applyBorder="1" applyAlignment="1">
      <alignment horizontal="center"/>
    </xf>
    <xf numFmtId="0" fontId="15" fillId="0" borderId="11" xfId="82" applyFill="1" applyBorder="1" applyAlignment="1">
      <alignment horizontal="center"/>
    </xf>
    <xf numFmtId="0" fontId="15" fillId="0" borderId="12" xfId="82" applyFill="1" applyBorder="1" applyAlignment="1">
      <alignment horizontal="center"/>
    </xf>
  </cellXfs>
  <cellStyles count="133">
    <cellStyle name="20% - Accent2" xfId="132" builtinId="34"/>
    <cellStyle name="40% - Accent6" xfId="124" builtinId="51"/>
    <cellStyle name="60% - Accent1" xfId="2" builtinId="32" customBuiltin="1"/>
    <cellStyle name="60% - Accent2" xfId="4" builtinId="36" customBuiltin="1"/>
    <cellStyle name="60% - Accent3" xfId="6" builtinId="40" customBuiltin="1"/>
    <cellStyle name="60% - Accent6" xfId="126" builtinId="52"/>
    <cellStyle name="Accent1" xfId="1" builtinId="29" customBuiltin="1"/>
    <cellStyle name="Accent2" xfId="3" builtinId="33" customBuiltin="1"/>
    <cellStyle name="Accent3" xfId="5" builtinId="37" customBuiltin="1"/>
    <cellStyle name="Accent4" xfId="7" builtinId="41" customBuiltin="1"/>
    <cellStyle name="Accent5" xfId="8" builtinId="45" customBuiltin="1"/>
    <cellStyle name="Currency" xfId="9" builtinId="4"/>
    <cellStyle name="Currency 2" xfId="122"/>
    <cellStyle name="Currency 3" xfId="128"/>
    <cellStyle name="Currency 4" xfId="131"/>
    <cellStyle name="Followed Hyperlink" xfId="11" builtinId="9" hidden="1"/>
    <cellStyle name="Followed Hyperlink" xfId="13" builtinId="9" hidden="1"/>
    <cellStyle name="Followed Hyperlink" xfId="15" builtinId="9" hidden="1"/>
    <cellStyle name="Followed Hyperlink" xfId="17" builtinId="9" hidden="1"/>
    <cellStyle name="Followed Hyperlink" xfId="19" builtinId="9" hidden="1"/>
    <cellStyle name="Followed Hyperlink" xfId="21" builtinId="9" hidden="1"/>
    <cellStyle name="Followed Hyperlink" xfId="23" builtinId="9" hidden="1"/>
    <cellStyle name="Followed Hyperlink" xfId="25" builtinId="9" hidden="1"/>
    <cellStyle name="Followed Hyperlink" xfId="27" builtinId="9" hidden="1"/>
    <cellStyle name="Followed Hyperlink" xfId="29" builtinId="9" hidden="1"/>
    <cellStyle name="Followed Hyperlink" xfId="31" builtinId="9" hidden="1"/>
    <cellStyle name="Followed Hyperlink" xfId="33" builtinId="9" hidden="1"/>
    <cellStyle name="Followed Hyperlink" xfId="35" builtinId="9" hidden="1"/>
    <cellStyle name="Followed Hyperlink" xfId="37" builtinId="9" hidden="1"/>
    <cellStyle name="Followed Hyperlink" xfId="39" builtinId="9" hidden="1"/>
    <cellStyle name="Followed Hyperlink" xfId="41" builtinId="9" hidden="1"/>
    <cellStyle name="Followed Hyperlink" xfId="43" builtinId="9" hidden="1"/>
    <cellStyle name="Followed Hyperlink" xfId="45" builtinId="9" hidden="1"/>
    <cellStyle name="Followed Hyperlink" xfId="47" builtinId="9" hidden="1"/>
    <cellStyle name="Followed Hyperlink" xfId="49" builtinId="9" hidden="1"/>
    <cellStyle name="Followed Hyperlink" xfId="51" builtinId="9" hidden="1"/>
    <cellStyle name="Followed Hyperlink" xfId="53" builtinId="9" hidden="1"/>
    <cellStyle name="Followed Hyperlink" xfId="55" builtinId="9" hidden="1"/>
    <cellStyle name="Followed Hyperlink" xfId="57" builtinId="9" hidden="1"/>
    <cellStyle name="Followed Hyperlink" xfId="59" builtinId="9" hidden="1"/>
    <cellStyle name="Followed Hyperlink" xfId="61" builtinId="9" hidden="1"/>
    <cellStyle name="Followed Hyperlink" xfId="63" builtinId="9" hidden="1"/>
    <cellStyle name="Followed Hyperlink" xfId="65" builtinId="9" hidden="1"/>
    <cellStyle name="Followed Hyperlink" xfId="67" builtinId="9" hidden="1"/>
    <cellStyle name="Followed Hyperlink" xfId="69" builtinId="9" hidden="1"/>
    <cellStyle name="Followed Hyperlink" xfId="71" builtinId="9" hidden="1"/>
    <cellStyle name="Followed Hyperlink" xfId="73" builtinId="9" hidden="1"/>
    <cellStyle name="Followed Hyperlink" xfId="75" builtinId="9" hidden="1"/>
    <cellStyle name="Followed Hyperlink" xfId="77" builtinId="9" hidden="1"/>
    <cellStyle name="Followed Hyperlink" xfId="79" builtinId="9" hidden="1"/>
    <cellStyle name="Followed Hyperlink" xfId="81" builtinId="9" hidden="1"/>
    <cellStyle name="Followed Hyperlink" xfId="85" builtinId="9" hidden="1"/>
    <cellStyle name="Followed Hyperlink" xfId="87" builtinId="9" hidden="1"/>
    <cellStyle name="Followed Hyperlink" xfId="89" builtinId="9" hidden="1"/>
    <cellStyle name="Followed Hyperlink" xfId="91" builtinId="9" hidden="1"/>
    <cellStyle name="Followed Hyperlink" xfId="93" builtinId="9" hidden="1"/>
    <cellStyle name="Followed Hyperlink" xfId="95" builtinId="9" hidden="1"/>
    <cellStyle name="Followed Hyperlink" xfId="97" builtinId="9" hidden="1"/>
    <cellStyle name="Followed Hyperlink" xfId="99" builtinId="9" hidden="1"/>
    <cellStyle name="Followed Hyperlink" xfId="101" builtinId="9" hidden="1"/>
    <cellStyle name="Followed Hyperlink" xfId="103" builtinId="9" hidden="1"/>
    <cellStyle name="Followed Hyperlink" xfId="105" builtinId="9" hidden="1"/>
    <cellStyle name="Followed Hyperlink" xfId="107" builtinId="9" hidden="1"/>
    <cellStyle name="Followed Hyperlink" xfId="109" builtinId="9" hidden="1"/>
    <cellStyle name="Followed Hyperlink" xfId="111" builtinId="9" hidden="1"/>
    <cellStyle name="Followed Hyperlink" xfId="113" builtinId="9" hidden="1"/>
    <cellStyle name="Followed Hyperlink" xfId="115" builtinId="9" hidden="1"/>
    <cellStyle name="Heading 1" xfId="82" builtinId="16"/>
    <cellStyle name="Heading 2" xfId="83" builtinId="17"/>
    <cellStyle name="Heading 4" xfId="118" builtinId="19"/>
    <cellStyle name="Hyperlink" xfId="10" builtinId="8" hidden="1"/>
    <cellStyle name="Hyperlink" xfId="12" builtinId="8" hidden="1"/>
    <cellStyle name="Hyperlink" xfId="14" builtinId="8" hidden="1"/>
    <cellStyle name="Hyperlink" xfId="16" builtinId="8" hidden="1"/>
    <cellStyle name="Hyperlink" xfId="18" builtinId="8" hidden="1"/>
    <cellStyle name="Hyperlink" xfId="20" builtinId="8" hidden="1"/>
    <cellStyle name="Hyperlink" xfId="22" builtinId="8" hidden="1"/>
    <cellStyle name="Hyperlink" xfId="24" builtinId="8" hidden="1"/>
    <cellStyle name="Hyperlink" xfId="26" builtinId="8" hidden="1"/>
    <cellStyle name="Hyperlink" xfId="28" builtinId="8" hidden="1"/>
    <cellStyle name="Hyperlink" xfId="30" builtinId="8" hidden="1"/>
    <cellStyle name="Hyperlink" xfId="32" builtinId="8" hidden="1"/>
    <cellStyle name="Hyperlink" xfId="34" builtinId="8" hidden="1"/>
    <cellStyle name="Hyperlink" xfId="36" builtinId="8" hidden="1"/>
    <cellStyle name="Hyperlink" xfId="38" builtinId="8" hidden="1"/>
    <cellStyle name="Hyperlink" xfId="40" builtinId="8" hidden="1"/>
    <cellStyle name="Hyperlink" xfId="42" builtinId="8" hidden="1"/>
    <cellStyle name="Hyperlink" xfId="44" builtinId="8" hidden="1"/>
    <cellStyle name="Hyperlink" xfId="46" builtinId="8" hidden="1"/>
    <cellStyle name="Hyperlink" xfId="48" builtinId="8" hidden="1"/>
    <cellStyle name="Hyperlink" xfId="50" builtinId="8" hidden="1"/>
    <cellStyle name="Hyperlink" xfId="52" builtinId="8" hidden="1"/>
    <cellStyle name="Hyperlink" xfId="54" builtinId="8" hidden="1"/>
    <cellStyle name="Hyperlink" xfId="56" builtinId="8" hidden="1"/>
    <cellStyle name="Hyperlink" xfId="58" builtinId="8" hidden="1"/>
    <cellStyle name="Hyperlink" xfId="60" builtinId="8" hidden="1"/>
    <cellStyle name="Hyperlink" xfId="62" builtinId="8" hidden="1"/>
    <cellStyle name="Hyperlink" xfId="64" builtinId="8" hidden="1"/>
    <cellStyle name="Hyperlink" xfId="66" builtinId="8" hidden="1"/>
    <cellStyle name="Hyperlink" xfId="68" builtinId="8" hidden="1"/>
    <cellStyle name="Hyperlink" xfId="70" builtinId="8" hidden="1"/>
    <cellStyle name="Hyperlink" xfId="72" builtinId="8" hidden="1"/>
    <cellStyle name="Hyperlink" xfId="74" builtinId="8" hidden="1"/>
    <cellStyle name="Hyperlink" xfId="76" builtinId="8" hidden="1"/>
    <cellStyle name="Hyperlink" xfId="78" builtinId="8" hidden="1"/>
    <cellStyle name="Hyperlink" xfId="80" builtinId="8" hidden="1"/>
    <cellStyle name="Hyperlink" xfId="84" builtinId="8" hidden="1"/>
    <cellStyle name="Hyperlink" xfId="86" builtinId="8" hidden="1"/>
    <cellStyle name="Hyperlink" xfId="88" builtinId="8" hidden="1"/>
    <cellStyle name="Hyperlink" xfId="90" builtinId="8" hidden="1"/>
    <cellStyle name="Hyperlink" xfId="92" builtinId="8" hidden="1"/>
    <cellStyle name="Hyperlink" xfId="94" builtinId="8" hidden="1"/>
    <cellStyle name="Hyperlink" xfId="96" builtinId="8" hidden="1"/>
    <cellStyle name="Hyperlink" xfId="98" builtinId="8" hidden="1"/>
    <cellStyle name="Hyperlink" xfId="100" builtinId="8" hidden="1"/>
    <cellStyle name="Hyperlink" xfId="102" builtinId="8" hidden="1"/>
    <cellStyle name="Hyperlink" xfId="104" builtinId="8" hidden="1"/>
    <cellStyle name="Hyperlink" xfId="106" builtinId="8" hidden="1"/>
    <cellStyle name="Hyperlink" xfId="108" builtinId="8" hidden="1"/>
    <cellStyle name="Hyperlink" xfId="110" builtinId="8" hidden="1"/>
    <cellStyle name="Hyperlink" xfId="112" builtinId="8" hidden="1"/>
    <cellStyle name="Hyperlink" xfId="114" builtinId="8" hidden="1"/>
    <cellStyle name="Hyperlink" xfId="119" builtinId="8"/>
    <cellStyle name="Hyperlink 2" xfId="130"/>
    <cellStyle name="Normal" xfId="0" builtinId="0" customBuiltin="1"/>
    <cellStyle name="Normal 2" xfId="121"/>
    <cellStyle name="Normal 3" xfId="127"/>
    <cellStyle name="Normal 4" xfId="129"/>
    <cellStyle name="Percent" xfId="125" builtinId="5"/>
    <cellStyle name="Percent 2" xfId="123"/>
    <cellStyle name="Title" xfId="117" builtinId="15"/>
    <cellStyle name="Title 2" xfId="120"/>
    <cellStyle name="Total" xfId="116" builtinId="25"/>
  </cellStyles>
  <dxfs count="85">
    <dxf>
      <numFmt numFmtId="19" formatCode="m/d/yyyy"/>
    </dxf>
    <dxf>
      <font>
        <b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Garamond"/>
        <scheme val="minor"/>
      </font>
      <alignment horizontal="center" vertical="bottom" textRotation="0" wrapText="0" indent="0" justifyLastLine="0" shrinkToFit="0" readingOrder="0"/>
    </dxf>
    <dxf>
      <alignment horizontal="left" vertical="bottom" textRotation="0" wrapText="0" indent="0" justifyLastLine="0" shrinkToFit="0" readingOrder="0"/>
    </dxf>
    <dxf>
      <alignment horizontal="left" vertical="bottom" textRotation="0" wrapText="0" indent="0" justifyLastLine="0" shrinkToFit="0" readingOrder="0"/>
    </dxf>
    <dxf>
      <alignment horizontal="left" vertical="bottom" textRotation="0" wrapText="0" indent="0" justifyLastLine="0" shrinkToFit="0" readingOrder="0"/>
    </dxf>
    <dxf>
      <alignment horizontal="left" vertical="bottom" textRotation="0" wrapText="0" indent="0" justifyLastLine="0" shrinkToFit="0" readingOrder="0"/>
    </dxf>
    <dxf>
      <alignment horizontal="left" vertical="bottom" textRotation="0" wrapText="0" indent="0" justifyLastLine="0" shrinkToFit="0" readingOrder="0"/>
    </dxf>
    <dxf>
      <alignment horizontal="left" vertical="bottom" textRotation="0" wrapText="0" indent="0" justifyLastLine="0" shrinkToFit="0" readingOrder="0"/>
    </dxf>
    <dxf>
      <alignment horizontal="left" vertical="bottom" textRotation="0" wrapText="0" indent="0" justifyLastLine="0" shrinkToFit="0" readingOrder="0"/>
    </dxf>
    <dxf>
      <alignment horizontal="left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Garamond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1" hidden="0"/>
    </dxf>
    <dxf>
      <numFmt numFmtId="0" formatCode="General"/>
      <alignment horizontal="left" vertical="bottom" textRotation="0" wrapText="0" indent="0" justifyLastLine="0" shrinkToFit="0" readingOrder="0"/>
    </dxf>
    <dxf>
      <numFmt numFmtId="0" formatCode="General"/>
      <alignment horizontal="center" vertical="bottom" textRotation="0" wrapText="0" indent="0" justifyLastLine="0" shrinkToFit="0" readingOrder="0"/>
    </dxf>
    <dxf>
      <numFmt numFmtId="0" formatCode="General"/>
      <alignment horizontal="left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Garamond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general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1" hidden="0"/>
    </dxf>
    <dxf>
      <alignment horizontal="left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Garamond"/>
        <scheme val="minor"/>
      </font>
      <fill>
        <patternFill patternType="none">
          <fgColor indexed="64"/>
          <bgColor indexed="65"/>
        </patternFill>
      </fill>
      <alignment horizontal="general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Garamond"/>
        <scheme val="minor"/>
      </font>
      <numFmt numFmtId="0" formatCode="General"/>
      <alignment horizontal="left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Garamond"/>
        <scheme val="minor"/>
      </font>
      <fill>
        <patternFill patternType="none">
          <fgColor indexed="64"/>
          <bgColor indexed="65"/>
        </patternFill>
      </fill>
      <alignment horizontal="general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Garamond"/>
        <scheme val="minor"/>
      </font>
      <numFmt numFmtId="0" formatCode="General"/>
      <alignment horizontal="left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Garamond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1" hidden="0"/>
    </dxf>
    <dxf>
      <alignment horizontal="left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Garamond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1" hidden="0"/>
    </dxf>
    <dxf>
      <numFmt numFmtId="19" formatCode="m/d/yyyy"/>
      <alignment horizontal="left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Garamond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1" hidden="0"/>
    </dxf>
    <dxf>
      <numFmt numFmtId="0" formatCode="General"/>
      <alignment horizontal="left" vertical="bottom" textRotation="0" wrapText="0" indent="0" justifyLastLine="0" shrinkToFit="0" readingOrder="0"/>
    </dxf>
    <dxf>
      <alignment horizontal="left" vertical="bottom" textRotation="0" wrapText="0" indent="0" justifyLastLine="0" shrinkToFit="0" readingOrder="0"/>
    </dxf>
    <dxf>
      <border outline="0">
        <bottom style="thick">
          <color rgb="FF83992A"/>
        </bottom>
      </border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Garamond"/>
        <scheme val="minor"/>
      </font>
      <alignment horizontal="center" vertical="bottom" textRotation="0" wrapText="0" indent="0" justifyLastLine="0" shrinkToFit="0" readingOrder="0"/>
    </dxf>
    <dxf>
      <alignment horizontal="center" vertical="bottom" textRotation="0" wrapText="0" indent="0" justifyLastLine="0" shrinkToFit="0" readingOrder="0"/>
    </dxf>
    <dxf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Garamond"/>
        <scheme val="minor"/>
      </font>
      <numFmt numFmtId="34" formatCode="_(&quot;$&quot;* #,##0.00_);_(&quot;$&quot;* \(#,##0.00\);_(&quot;$&quot;* &quot;-&quot;??_);_(@_)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1" hidden="0"/>
    </dxf>
    <dxf>
      <alignment horizontal="center" vertical="bottom" textRotation="0" wrapText="0" indent="0" justifyLastLine="0" shrinkToFit="0" readingOrder="0"/>
    </dxf>
    <dxf>
      <numFmt numFmtId="0" formatCode="General"/>
      <alignment horizontal="center" vertical="bottom" textRotation="0" wrapText="0" indent="0" justifyLastLine="0" shrinkToFit="0" readingOrder="0"/>
    </dxf>
    <dxf>
      <numFmt numFmtId="0" formatCode="General"/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Garamond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general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1" hidden="0"/>
    </dxf>
    <dxf>
      <alignment horizontal="center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Garamond"/>
        <scheme val="minor"/>
      </font>
      <fill>
        <patternFill patternType="none">
          <fgColor indexed="64"/>
          <bgColor indexed="65"/>
        </patternFill>
      </fill>
      <alignment horizontal="general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Garamond"/>
        <scheme val="minor"/>
      </font>
      <numFmt numFmtId="0" formatCode="General"/>
      <alignment horizontal="center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Garamond"/>
        <scheme val="minor"/>
      </font>
      <fill>
        <patternFill patternType="none">
          <fgColor indexed="64"/>
          <bgColor indexed="65"/>
        </patternFill>
      </fill>
      <alignment horizontal="general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Garamond"/>
        <scheme val="minor"/>
      </font>
      <numFmt numFmtId="0" formatCode="General"/>
      <alignment horizontal="center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Garamond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1" hidden="0"/>
    </dxf>
    <dxf>
      <numFmt numFmtId="1" formatCode="0"/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Garamond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1" hidden="0"/>
    </dxf>
    <dxf>
      <numFmt numFmtId="2" formatCode="0.00"/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Garamond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1" hidden="0"/>
    </dxf>
    <dxf>
      <numFmt numFmtId="19" formatCode="m/d/yyyy"/>
      <alignment horizontal="center" vertical="bottom" textRotation="0" wrapText="0" indent="0" justifyLastLine="0" shrinkToFit="0" readingOrder="0"/>
    </dxf>
    <dxf>
      <border outline="0">
        <bottom style="thick">
          <color rgb="FF83992A"/>
        </bottom>
      </border>
    </dxf>
    <dxf>
      <font>
        <strike val="0"/>
        <outline val="0"/>
        <shadow val="0"/>
        <u val="none"/>
        <vertAlign val="baseline"/>
        <sz val="15"/>
        <color theme="0"/>
        <name val="Garamond"/>
        <scheme val="minor"/>
      </font>
    </dxf>
    <dxf>
      <alignment horizontal="center" vertical="bottom" textRotation="0" wrapText="0" indent="0" justifyLastLine="0" shrinkToFit="0" readingOrder="0"/>
    </dxf>
    <dxf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Garamond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1" hidden="0"/>
    </dxf>
    <dxf>
      <numFmt numFmtId="19" formatCode="m/d/yyyy"/>
      <alignment horizontal="center" vertical="bottom" textRotation="0" wrapText="0" indent="0" justifyLastLine="0" shrinkToFit="0" readingOrder="0"/>
    </dxf>
    <dxf>
      <numFmt numFmtId="0" formatCode="General"/>
      <alignment horizontal="center" vertical="bottom" textRotation="0" wrapText="0" indent="0" justifyLastLine="0" shrinkToFit="0" readingOrder="0"/>
    </dxf>
    <dxf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Garamond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general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1" hidden="0"/>
    </dxf>
    <dxf>
      <alignment horizontal="center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Garamond"/>
        <scheme val="minor"/>
      </font>
      <fill>
        <patternFill patternType="none">
          <fgColor indexed="64"/>
          <bgColor indexed="65"/>
        </patternFill>
      </fill>
      <alignment horizontal="general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Garamond"/>
        <scheme val="minor"/>
      </font>
      <alignment horizontal="center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Garamond"/>
        <scheme val="minor"/>
      </font>
      <fill>
        <patternFill patternType="none">
          <fgColor indexed="64"/>
          <bgColor indexed="65"/>
        </patternFill>
      </fill>
      <alignment horizontal="general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1" hidden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2"/>
        <color theme="1"/>
        <name val="Garamond"/>
        <scheme val="minor"/>
      </font>
      <alignment horizontal="center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Garamond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1" hidden="0"/>
    </dxf>
    <dxf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Garamond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1" hidden="0"/>
    </dxf>
    <dxf>
      <numFmt numFmtId="19" formatCode="m/d/yyyy"/>
      <alignment horizontal="center" vertical="bottom" textRotation="0" wrapText="0" indent="0" justifyLastLine="0" shrinkToFit="0" readingOrder="0"/>
    </dxf>
    <dxf>
      <font>
        <b val="0"/>
        <i val="0"/>
        <strike val="0"/>
        <condense val="0"/>
        <extend val="0"/>
        <outline val="0"/>
        <shadow val="0"/>
        <u val="none"/>
        <vertAlign val="baseline"/>
        <sz val="11"/>
        <color theme="1"/>
        <name val="Garamond"/>
        <scheme val="minor"/>
      </font>
      <numFmt numFmtId="0" formatCode="General"/>
      <fill>
        <patternFill patternType="none">
          <fgColor indexed="64"/>
          <bgColor indexed="65"/>
        </patternFill>
      </fill>
      <alignment horizontal="center" vertical="bottom" textRotation="0" wrapText="0" indent="0" justifyLastLine="0" shrinkToFit="0" readingOrder="0"/>
      <border diagonalUp="0" diagonalDown="0" outline="0">
        <left/>
        <right/>
        <top/>
        <bottom/>
      </border>
      <protection locked="1" hidden="0"/>
    </dxf>
    <dxf>
      <numFmt numFmtId="19" formatCode="m/d/yyyy"/>
      <alignment horizontal="center" vertical="bottom" textRotation="0" wrapText="0" indent="0" justifyLastLine="0" shrinkToFit="0" readingOrder="0"/>
    </dxf>
    <dxf>
      <border outline="0">
        <bottom style="thick">
          <color theme="4"/>
        </bottom>
      </border>
    </dxf>
    <dxf>
      <font>
        <strike val="0"/>
        <outline val="0"/>
        <shadow val="0"/>
        <u val="none"/>
        <vertAlign val="baseline"/>
        <sz val="15"/>
        <color theme="0"/>
        <name val="Garamond"/>
        <scheme val="minor"/>
      </font>
    </dxf>
    <dxf>
      <font>
        <b/>
        <sz val="11"/>
        <color theme="1"/>
      </font>
    </dxf>
    <dxf>
      <fill>
        <patternFill patternType="solid">
          <fgColor theme="0"/>
          <bgColor rgb="FF7030A0"/>
        </patternFill>
      </fill>
      <border>
        <left style="thin">
          <color theme="1" tint="-0.499984740745262"/>
        </left>
        <right style="thin">
          <color theme="1" tint="-0.499984740745262"/>
        </right>
        <top style="thin">
          <color theme="1" tint="-0.499984740745262"/>
        </top>
        <bottom style="thin">
          <color theme="1" tint="-0.499984740745262"/>
        </bottom>
      </border>
    </dxf>
    <dxf>
      <fill>
        <patternFill patternType="solid">
          <fgColor theme="4"/>
          <bgColor theme="4"/>
        </patternFill>
      </fill>
    </dxf>
    <dxf>
      <fill>
        <patternFill patternType="solid">
          <fgColor theme="4"/>
          <bgColor theme="4"/>
        </patternFill>
      </fill>
    </dxf>
    <dxf>
      <font>
        <b/>
        <color theme="0"/>
      </font>
      <fill>
        <patternFill patternType="solid">
          <fgColor theme="4"/>
          <bgColor theme="4"/>
        </patternFill>
      </fill>
    </dxf>
    <dxf>
      <font>
        <b/>
        <color theme="0"/>
      </font>
      <fill>
        <patternFill patternType="solid">
          <fgColor theme="4"/>
          <bgColor theme="4"/>
        </patternFill>
      </fill>
    </dxf>
    <dxf>
      <font>
        <b/>
        <color theme="0"/>
      </font>
      <fill>
        <patternFill patternType="solid">
          <fgColor theme="4" tint="-0.24994659260841701"/>
          <bgColor theme="4" tint="-0.24994659260841701"/>
        </patternFill>
      </fill>
      <border>
        <top style="thick">
          <color theme="0"/>
        </top>
      </border>
    </dxf>
    <dxf>
      <font>
        <b/>
        <color theme="0"/>
      </font>
      <fill>
        <patternFill patternType="solid">
          <fgColor theme="4" tint="-0.24994659260841701"/>
          <bgColor theme="4" tint="-0.24994659260841701"/>
        </patternFill>
      </fill>
      <border>
        <bottom style="thick">
          <color theme="0"/>
        </bottom>
      </border>
    </dxf>
    <dxf>
      <font>
        <color theme="0"/>
      </font>
      <fill>
        <patternFill patternType="solid">
          <fgColor theme="4" tint="0.39994506668294322"/>
          <bgColor theme="4" tint="0.39994506668294322"/>
        </patternFill>
      </fill>
      <border>
        <vertical style="thin">
          <color theme="0"/>
        </vertical>
        <horizontal style="thin">
          <color theme="0"/>
        </horizontal>
      </border>
    </dxf>
    <dxf>
      <fill>
        <patternFill patternType="solid">
          <fgColor theme="7"/>
          <bgColor theme="7"/>
        </patternFill>
      </fill>
    </dxf>
    <dxf>
      <fill>
        <patternFill patternType="solid">
          <fgColor theme="7"/>
          <bgColor theme="7"/>
        </patternFill>
      </fill>
    </dxf>
    <dxf>
      <font>
        <b/>
        <color theme="0"/>
      </font>
      <fill>
        <patternFill patternType="solid">
          <fgColor theme="7"/>
          <bgColor theme="7"/>
        </patternFill>
      </fill>
    </dxf>
    <dxf>
      <font>
        <b/>
        <color theme="0"/>
      </font>
      <fill>
        <patternFill patternType="solid">
          <fgColor theme="7"/>
          <bgColor theme="7"/>
        </patternFill>
      </fill>
    </dxf>
    <dxf>
      <font>
        <b/>
        <color theme="0"/>
      </font>
      <fill>
        <patternFill patternType="solid">
          <fgColor theme="7" tint="-0.24994659260841701"/>
          <bgColor theme="7" tint="-0.24994659260841701"/>
        </patternFill>
      </fill>
      <border>
        <top style="thick">
          <color theme="0"/>
        </top>
      </border>
    </dxf>
    <dxf>
      <font>
        <b/>
        <color theme="0"/>
      </font>
      <fill>
        <patternFill patternType="solid">
          <fgColor theme="7" tint="-0.24994659260841701"/>
          <bgColor theme="7" tint="-0.24994659260841701"/>
        </patternFill>
      </fill>
      <border>
        <bottom style="thick">
          <color theme="0"/>
        </bottom>
      </border>
    </dxf>
    <dxf>
      <font>
        <color theme="0"/>
      </font>
      <fill>
        <patternFill patternType="solid">
          <fgColor theme="7" tint="0.39994506668294322"/>
          <bgColor theme="7" tint="0.39994506668294322"/>
        </patternFill>
      </fill>
      <border>
        <vertical style="thin">
          <color theme="0"/>
        </vertical>
        <horizontal style="thin">
          <color theme="0"/>
        </horizontal>
      </border>
    </dxf>
  </dxfs>
  <tableStyles count="3" defaultTableStyle="TableStyleMedium9" defaultPivotStyle="PivotStyleMedium4">
    <tableStyle name="Expense Report" pivot="0" count="7">
      <tableStyleElement type="wholeTable" dxfId="84"/>
      <tableStyleElement type="headerRow" dxfId="83"/>
      <tableStyleElement type="totalRow" dxfId="82"/>
      <tableStyleElement type="firstColumn" dxfId="81"/>
      <tableStyleElement type="lastColumn" dxfId="80"/>
      <tableStyleElement type="firstRowStripe" dxfId="79"/>
      <tableStyleElement type="firstColumnStripe" dxfId="78"/>
    </tableStyle>
    <tableStyle name="Expense Report 2" pivot="0" count="7">
      <tableStyleElement type="wholeTable" dxfId="77"/>
      <tableStyleElement type="headerRow" dxfId="76"/>
      <tableStyleElement type="totalRow" dxfId="75"/>
      <tableStyleElement type="firstColumn" dxfId="74"/>
      <tableStyleElement type="lastColumn" dxfId="73"/>
      <tableStyleElement type="firstRowStripe" dxfId="72"/>
      <tableStyleElement type="firstColumnStripe" dxfId="71"/>
    </tableStyle>
    <tableStyle name="Timeline Style 1" pivot="0" table="0" count="8">
      <tableStyleElement type="wholeTable" dxfId="70"/>
      <tableStyleElement type="headerRow" dxfId="69"/>
    </tableStyle>
  </tableStyles>
  <colors>
    <indexedColors>
      <rgbColor rgb="FF000000"/>
      <rgbColor rgb="FFFFFFFF"/>
      <rgbColor rgb="FFFF0000"/>
      <rgbColor rgb="FF00FF00"/>
      <rgbColor rgb="FF0000FF"/>
      <rgbColor rgb="FFFFFF00"/>
      <rgbColor rgb="FFFF00FF"/>
      <rgbColor rgb="FF00FFFF"/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800000"/>
      <rgbColor rgb="00008000"/>
      <rgbColor rgb="00000080"/>
      <rgbColor rgb="00808000"/>
      <rgbColor rgb="00800080"/>
      <rgbColor rgb="00008080"/>
      <rgbColor rgb="00C0C0C0"/>
      <rgbColor rgb="00808080"/>
      <rgbColor rgb="009999FF"/>
      <rgbColor rgb="00993366"/>
      <rgbColor rgb="00FFFFCC"/>
      <rgbColor rgb="00CCFFFF"/>
      <rgbColor rgb="00660066"/>
      <rgbColor rgb="00FF8080"/>
      <rgbColor rgb="000066CC"/>
      <rgbColor rgb="00CCCCFF"/>
      <rgbColor rgb="00000080"/>
      <rgbColor rgb="00FF00FF"/>
      <rgbColor rgb="00FFFF00"/>
      <rgbColor rgb="0000FFFF"/>
      <rgbColor rgb="00800080"/>
      <rgbColor rgb="00800000"/>
      <rgbColor rgb="00008080"/>
      <rgbColor rgb="000000FF"/>
      <rgbColor rgb="0000CCFF"/>
      <rgbColor rgb="00CCFFFF"/>
      <rgbColor rgb="00CCFFCC"/>
      <rgbColor rgb="00FFFF99"/>
      <rgbColor rgb="0099CCFF"/>
      <rgbColor rgb="00FF99CC"/>
      <rgbColor rgb="00CC99FF"/>
      <rgbColor rgb="00FFCC99"/>
      <rgbColor rgb="003366FF"/>
      <rgbColor rgb="0033CCCC"/>
      <rgbColor rgb="0099CC00"/>
      <rgbColor rgb="00FFCC00"/>
      <rgbColor rgb="00FF9900"/>
      <rgbColor rgb="00FF6600"/>
      <rgbColor rgb="00666699"/>
      <rgbColor rgb="00969696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  <mruColors>
      <color rgb="FF7E25C1"/>
      <color rgb="FF8A3CC4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A0A4C193-F2C1-4fcb-8827-314CF55A85BB}">
      <x15:dxfs count="6">
        <dxf>
          <fill>
            <patternFill patternType="solid">
              <fgColor theme="0" tint="-0.14999847407452621"/>
              <bgColor theme="0" tint="-0.14999847407452621"/>
            </patternFill>
          </fill>
        </dxf>
        <dxf>
          <fill>
            <patternFill patternType="solid">
              <fgColor theme="0"/>
              <bgColor theme="0"/>
            </patternFill>
          </fill>
        </dxf>
        <dxf>
          <font>
            <sz val="9"/>
            <color theme="1" tint="0.499984740745262"/>
          </font>
        </dxf>
        <dxf>
          <font>
            <sz val="9"/>
            <color theme="1" tint="0.499984740745262"/>
          </font>
        </dxf>
        <dxf>
          <font>
            <sz val="9"/>
            <color theme="1" tint="0.499984740745262"/>
          </font>
        </dxf>
        <dxf>
          <font>
            <sz val="10"/>
            <color theme="1" tint="0.499984740745262"/>
          </font>
        </dxf>
      </x15:dxfs>
    </ext>
    <ext xmlns:x15="http://schemas.microsoft.com/office/spreadsheetml/2010/11/main" uri="{9260A510-F301-46a8-8635-F512D64BE5F5}">
      <x15:timelineStyles defaultTimelineStyle="TimeSlicerStyleLight1">
        <x15:timelineStyle name="Timeline Style 1">
          <x15:timelineStyleElements>
            <x15:timelineStyleElement type="selectionLabel" dxfId="5"/>
            <x15:timelineStyleElement type="timeLevel" dxfId="4"/>
            <x15:timelineStyleElement type="periodLabel1" dxfId="3"/>
            <x15:timelineStyleElement type="periodLabel2" dxfId="2"/>
            <x15:timelineStyleElement type="selectedTimeBlock" dxfId="1"/>
            <x15:timelineStyleElement type="unselectedTimeBlock" dxfId="0"/>
          </x15:timelineStyleElements>
        </x15:timelineStyle>
      </x15:timelineStyles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21" Type="http://schemas.openxmlformats.org/officeDocument/2006/relationships/customXml" Target="../customXml/item1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styles" Target="styles.xml"/><Relationship Id="rId2" Type="http://schemas.openxmlformats.org/officeDocument/2006/relationships/worksheet" Target="worksheets/sheet2.xml"/><Relationship Id="rId16" Type="http://schemas.openxmlformats.org/officeDocument/2006/relationships/connections" Target="connections.xml"/><Relationship Id="rId20" Type="http://schemas.openxmlformats.org/officeDocument/2006/relationships/calcChain" Target="calcChain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theme" Target="theme/theme1.xml"/><Relationship Id="rId23" Type="http://schemas.openxmlformats.org/officeDocument/2006/relationships/customXml" Target="../customXml/item3.xml"/><Relationship Id="rId10" Type="http://schemas.openxmlformats.org/officeDocument/2006/relationships/worksheet" Target="worksheets/sheet10.xml"/><Relationship Id="rId19" Type="http://schemas.openxmlformats.org/officeDocument/2006/relationships/powerPivotData" Target="model/item.data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customXml" Target="../customXml/item2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4.jp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5.pn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6.jpg"/></Relationships>
</file>

<file path=xl/drawings/_rels/drawing5.xml.rels><?xml version="1.0" encoding="UTF-8" standalone="yes"?>
<Relationships xmlns="http://schemas.openxmlformats.org/package/2006/relationships"><Relationship Id="rId2" Type="http://schemas.microsoft.com/office/2007/relationships/hdphoto" Target="../media/hdphoto1.wdp"/><Relationship Id="rId1" Type="http://schemas.openxmlformats.org/officeDocument/2006/relationships/image" Target="../media/image7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161926</xdr:colOff>
      <xdr:row>0</xdr:row>
      <xdr:rowOff>0</xdr:rowOff>
    </xdr:from>
    <xdr:to>
      <xdr:col>1</xdr:col>
      <xdr:colOff>2028825</xdr:colOff>
      <xdr:row>1</xdr:row>
      <xdr:rowOff>299086</xdr:rowOff>
    </xdr:to>
    <xdr:pic>
      <xdr:nvPicPr>
        <xdr:cNvPr id="2" name="Picture 1" descr="General ledger - Wikipedia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1926" y="0"/>
          <a:ext cx="2619374" cy="946786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1302398</xdr:colOff>
      <xdr:row>0</xdr:row>
      <xdr:rowOff>165230</xdr:rowOff>
    </xdr:from>
    <xdr:to>
      <xdr:col>1</xdr:col>
      <xdr:colOff>3314312</xdr:colOff>
      <xdr:row>2</xdr:row>
      <xdr:rowOff>160903</xdr:rowOff>
    </xdr:to>
    <xdr:pic>
      <xdr:nvPicPr>
        <xdr:cNvPr id="2" name="Picture 1" descr="符合居住正義的不動產投資模式 | 幣圖誌Bituzi - 挑戰市場規則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57908" y="165230"/>
          <a:ext cx="2011914" cy="1336949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171450</xdr:colOff>
      <xdr:row>0</xdr:row>
      <xdr:rowOff>38100</xdr:rowOff>
    </xdr:from>
    <xdr:to>
      <xdr:col>2</xdr:col>
      <xdr:colOff>534023</xdr:colOff>
      <xdr:row>1</xdr:row>
      <xdr:rowOff>282969</xdr:rowOff>
    </xdr:to>
    <xdr:pic>
      <xdr:nvPicPr>
        <xdr:cNvPr id="3" name="Picture 2" descr="Sports Car Vector | Free Vector Art at Vecteezy!"/>
        <xdr:cNvPicPr>
          <a:picLocks noChangeAspect="1"/>
        </xdr:cNvPicPr>
      </xdr:nvPicPr>
      <xdr:blipFill rotWithShape="1"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3078" b="26666"/>
        <a:stretch/>
      </xdr:blipFill>
      <xdr:spPr>
        <a:xfrm>
          <a:off x="171450" y="38100"/>
          <a:ext cx="2497916" cy="892320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528925</xdr:colOff>
      <xdr:row>0</xdr:row>
      <xdr:rowOff>0</xdr:rowOff>
    </xdr:from>
    <xdr:to>
      <xdr:col>8</xdr:col>
      <xdr:colOff>383203</xdr:colOff>
      <xdr:row>1</xdr:row>
      <xdr:rowOff>263525</xdr:rowOff>
    </xdr:to>
    <xdr:pic>
      <xdr:nvPicPr>
        <xdr:cNvPr id="3" name="Picture 2" descr="Understanding the Importance of Web Design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614351" y="0"/>
          <a:ext cx="2668482" cy="1291792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404125</xdr:colOff>
      <xdr:row>0</xdr:row>
      <xdr:rowOff>9525</xdr:rowOff>
    </xdr:from>
    <xdr:to>
      <xdr:col>6</xdr:col>
      <xdr:colOff>1276349</xdr:colOff>
      <xdr:row>1</xdr:row>
      <xdr:rowOff>266700</xdr:rowOff>
    </xdr:to>
    <xdr:pic>
      <xdr:nvPicPr>
        <xdr:cNvPr id="2" name="Picture 1" descr="File:Food Vendors in Downtown Vancouver - The Kaboom Box ..."/>
        <xdr:cNvPicPr>
          <a:picLocks noChangeAspect="1"/>
        </xdr:cNvPicPr>
      </xdr:nvPicPr>
      <xdr:blipFill rotWithShape="1">
        <a:blip xmlns:r="http://schemas.openxmlformats.org/officeDocument/2006/relationships" r:embed="rId1">
          <a:extLst>
            <a:ext uri="{BEBA8EAE-BF5A-486C-A8C5-ECC9F3942E4B}">
              <a14:imgProps xmlns:a14="http://schemas.microsoft.com/office/drawing/2010/main">
                <a14:imgLayer r:embed="rId2">
                  <a14:imgEffect>
                    <a14:backgroundRemoval t="6373" b="89967" l="8519" r="9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23673" t="15643" r="21402" b="15558"/>
        <a:stretch/>
      </xdr:blipFill>
      <xdr:spPr>
        <a:xfrm>
          <a:off x="6928750" y="9525"/>
          <a:ext cx="1472299" cy="1038225"/>
        </a:xfrm>
        <a:prstGeom prst="rect">
          <a:avLst/>
        </a:prstGeom>
      </xdr:spPr>
    </xdr:pic>
    <xdr:clientData/>
  </xdr:twoCellAnchor>
</xdr:wsDr>
</file>

<file path=xl/tables/table1.xml><?xml version="1.0" encoding="utf-8"?>
<table xmlns="http://schemas.openxmlformats.org/spreadsheetml/2006/main" id="1" name="Ledger" displayName="Ledger" ref="A3:J4" headerRowDxfId="68" headerRowBorderDxfId="67">
  <autoFilter ref="A3:J4"/>
  <sortState ref="A4:J13">
    <sortCondition ref="A3:A13"/>
  </sortState>
  <tableColumns count="10">
    <tableColumn id="1" name="Date" totalsRowLabel="Total" dataDxfId="66" totalsRowDxfId="65" dataCellStyle="Normal 3"/>
    <tableColumn id="3" name="Account" dataDxfId="64" totalsRowDxfId="63" dataCellStyle="Normal 3"/>
    <tableColumn id="4" name="Memo/Description" dataDxfId="62" totalsRowDxfId="61" dataCellStyle="Normal 3"/>
    <tableColumn id="5" name="Cash In" totalsRowFunction="sum" dataDxfId="60" totalsRowDxfId="59" dataCellStyle="Currency"/>
    <tableColumn id="6" name="Cash Out" totalsRowFunction="sum" dataDxfId="58" totalsRowDxfId="57" dataCellStyle="Currency"/>
    <tableColumn id="7" name="Type" dataDxfId="56" totalsRowDxfId="55" dataCellStyle="Normal 3"/>
    <tableColumn id="8" name="Reference #" dataDxfId="54" totalsRowDxfId="53" dataCellStyle="Currency"/>
    <tableColumn id="9" name="Transaction Classification" dataDxfId="52" totalsRowDxfId="51" dataCellStyle="Normal 3"/>
    <tableColumn id="10" name="Calculation" totalsRowFunction="sum" dataDxfId="50">
      <calculatedColumnFormula>IF(Ledger[Date]="",0,MONTH(Ledger[Date]))</calculatedColumnFormula>
    </tableColumn>
    <tableColumn id="2" name="Month" dataDxfId="49">
      <calculatedColumnFormula>VLOOKUP(Ledger[Calculation],Classifications!$E$50:$F$62,2,FALSE)</calculatedColumnFormula>
    </tableColumn>
  </tableColumns>
  <tableStyleInfo name="TableStyleLight8" showFirstColumn="0" showLastColumn="0" showRowStripes="1" showColumnStripes="0"/>
</table>
</file>

<file path=xl/tables/table2.xml><?xml version="1.0" encoding="utf-8"?>
<table xmlns="http://schemas.openxmlformats.org/spreadsheetml/2006/main" id="7" name="Miles" displayName="Miles" ref="A3:J5" totalsRowCount="1" headerRowDxfId="48" headerRowBorderDxfId="47">
  <autoFilter ref="A3:J4"/>
  <sortState ref="A4:J13">
    <sortCondition ref="A3:A13"/>
  </sortState>
  <tableColumns count="10">
    <tableColumn id="1" name="Trip Date" totalsRowLabel="Total" dataDxfId="46" totalsRowDxfId="45" dataCellStyle="Normal 3"/>
    <tableColumn id="3" name="Calculation" dataDxfId="44" totalsRowDxfId="43" dataCellStyle="Normal 3"/>
    <tableColumn id="4" name="Month" dataDxfId="42" totalsRowDxfId="41" dataCellStyle="Normal 3"/>
    <tableColumn id="5" name="Odometer Start" dataDxfId="40" totalsRowDxfId="39" dataCellStyle="Currency"/>
    <tableColumn id="6" name="Odometer End" dataDxfId="38" totalsRowDxfId="37" dataCellStyle="Currency"/>
    <tableColumn id="7" name="Mileage Purpose" dataDxfId="36" totalsRowDxfId="35" dataCellStyle="Normal 3"/>
    <tableColumn id="8" name="Miles" totalsRowFunction="sum" dataDxfId="34" totalsRowDxfId="33" dataCellStyle="Currency"/>
    <tableColumn id="9" name="Mileage Expense" totalsRowFunction="sum" dataDxfId="32" totalsRowDxfId="31" dataCellStyle="Currency">
      <calculatedColumnFormula>Miles[Miles]*'IRS Mileage'!$B$4</calculatedColumnFormula>
    </tableColumn>
    <tableColumn id="10" name="Calculation2" totalsRowFunction="sum" dataDxfId="30">
      <calculatedColumnFormula>IF(Miles[Trip Date]="",0,MONTH(Miles[Trip Date]))</calculatedColumnFormula>
    </tableColumn>
    <tableColumn id="2" name="Month3" dataDxfId="29">
      <calculatedColumnFormula>VLOOKUP(Miles[Calculation2],Classifications!$E$50:$F$62,2,FALSE)</calculatedColumnFormula>
    </tableColumn>
  </tableColumns>
  <tableStyleInfo name="TableStyleLight12" showFirstColumn="0" showLastColumn="0" showRowStripes="1" showColumnStripes="0"/>
</table>
</file>

<file path=xl/tables/table3.xml><?xml version="1.0" encoding="utf-8"?>
<table xmlns="http://schemas.openxmlformats.org/spreadsheetml/2006/main" id="8" name="Ledger9" displayName="Ledger9" ref="A3:P4" headerRowDxfId="28" dataDxfId="26" headerRowBorderDxfId="27" headerRowCellStyle="Normal 4">
  <autoFilter ref="A3:P4"/>
  <sortState ref="A4:J13">
    <sortCondition ref="A3:A13"/>
  </sortState>
  <tableColumns count="16">
    <tableColumn id="1" name="Name" totalsRowLabel="Total" dataDxfId="25" totalsRowDxfId="24" dataCellStyle="Normal 3"/>
    <tableColumn id="3" name="Company" dataDxfId="23" totalsRowDxfId="22" dataCellStyle="Normal 3"/>
    <tableColumn id="4" name="Email" dataDxfId="21" totalsRowDxfId="20" dataCellStyle="Hyperlink"/>
    <tableColumn id="5" name="Phone" totalsRowFunction="sum" dataDxfId="19" totalsRowDxfId="18" dataCellStyle="Currency"/>
    <tableColumn id="6" name="Mobile" totalsRowFunction="sum" dataDxfId="17" totalsRowDxfId="16" dataCellStyle="Currency"/>
    <tableColumn id="7" name="Fax" dataDxfId="15" totalsRowDxfId="14" dataCellStyle="Normal 3"/>
    <tableColumn id="8" name="Website" dataDxfId="13" totalsRowDxfId="12" dataCellStyle="Hyperlink"/>
    <tableColumn id="9" name="Street" dataDxfId="11" totalsRowDxfId="10" dataCellStyle="Normal 3"/>
    <tableColumn id="10" name="City" totalsRowFunction="sum" dataDxfId="9"/>
    <tableColumn id="2" name="State" dataDxfId="8"/>
    <tableColumn id="11" name="ZIP" dataDxfId="7"/>
    <tableColumn id="12" name="Country" dataDxfId="6"/>
    <tableColumn id="13" name="Opening Balance" dataDxfId="5"/>
    <tableColumn id="14" name="Opening Balance Date" dataDxfId="4"/>
    <tableColumn id="15" name="Tax Resale No." dataDxfId="3"/>
    <tableColumn id="16" name="Customer Type" dataDxfId="2"/>
  </tableColumns>
  <tableStyleInfo name="TableStyleLight10" showFirstColumn="0" showLastColumn="0" showRowStripes="1" showColumnStripes="0"/>
</table>
</file>

<file path=xl/tables/table4.xml><?xml version="1.0" encoding="utf-8"?>
<table xmlns="http://schemas.openxmlformats.org/spreadsheetml/2006/main" id="6" name="Vendors" displayName="Vendors" ref="A3:O4" totalsRowShown="0" headerRowDxfId="1">
  <autoFilter ref="A3:O4"/>
  <tableColumns count="15">
    <tableColumn id="1" name="Name"/>
    <tableColumn id="2" name="Company"/>
    <tableColumn id="3" name="Email"/>
    <tableColumn id="4" name="Phone"/>
    <tableColumn id="5" name="Mobile"/>
    <tableColumn id="6" name="Fax"/>
    <tableColumn id="7" name="Website"/>
    <tableColumn id="8" name="Street"/>
    <tableColumn id="9" name="City"/>
    <tableColumn id="10" name="State"/>
    <tableColumn id="11" name="ZIP"/>
    <tableColumn id="12" name="Country"/>
    <tableColumn id="13" name="Opening Balance"/>
    <tableColumn id="14" name="Opening Balance Date" dataDxfId="0"/>
    <tableColumn id="15" name="Tax ID"/>
  </tableColumns>
  <tableStyleInfo name="TableStyleMedium5" showFirstColumn="0" showLastColumn="0" showRowStripes="1" showColumnStripes="0"/>
</table>
</file>

<file path=xl/theme/_rels/theme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jpeg"/><Relationship Id="rId1" Type="http://schemas.openxmlformats.org/officeDocument/2006/relationships/image" Target="../media/image1.jpeg"/></Relationships>
</file>

<file path=xl/theme/theme1.xml><?xml version="1.0" encoding="utf-8"?>
<a:theme xmlns:a="http://schemas.openxmlformats.org/drawingml/2006/main" name="Organic">
  <a:themeElements>
    <a:clrScheme name="Organic">
      <a:dk1>
        <a:sysClr val="windowText" lastClr="000000"/>
      </a:dk1>
      <a:lt1>
        <a:sysClr val="window" lastClr="FFFFFF"/>
      </a:lt1>
      <a:dk2>
        <a:srgbClr val="212121"/>
      </a:dk2>
      <a:lt2>
        <a:srgbClr val="DADADA"/>
      </a:lt2>
      <a:accent1>
        <a:srgbClr val="83992A"/>
      </a:accent1>
      <a:accent2>
        <a:srgbClr val="3C9770"/>
      </a:accent2>
      <a:accent3>
        <a:srgbClr val="44709D"/>
      </a:accent3>
      <a:accent4>
        <a:srgbClr val="A23C33"/>
      </a:accent4>
      <a:accent5>
        <a:srgbClr val="D97828"/>
      </a:accent5>
      <a:accent6>
        <a:srgbClr val="DEB340"/>
      </a:accent6>
      <a:hlink>
        <a:srgbClr val="A8BF4D"/>
      </a:hlink>
      <a:folHlink>
        <a:srgbClr val="B4CA80"/>
      </a:folHlink>
    </a:clrScheme>
    <a:fontScheme name="Organic">
      <a:majorFont>
        <a:latin typeface="Garamond" panose="02020404030301010803"/>
        <a:ea typeface=""/>
        <a:cs typeface=""/>
        <a:font script="Jpan" typeface="ＭＳ Ｐゴシック"/>
        <a:font script="Hang" typeface="돋움"/>
        <a:font script="Hans" typeface="方正舒体"/>
        <a:font script="Hant" typeface="微軟正黑體"/>
        <a:font script="Arab" typeface="Arial"/>
        <a:font script="Hebr" typeface="Arial"/>
        <a:font script="Thai" typeface="Cordia New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ajorFont>
      <a:minorFont>
        <a:latin typeface="Garamond" panose="02020404030301010803"/>
        <a:ea typeface=""/>
        <a:cs typeface=""/>
        <a:font script="Jpan" typeface="ＭＳ Ｐ明朝"/>
        <a:font script="Hang" typeface="바탕"/>
        <a:font script="Hans" typeface="方正舒体"/>
        <a:font script="Hant" typeface="新細明體"/>
        <a:font script="Arab" typeface="Times New Roman"/>
        <a:font script="Hebr" typeface="Times New Roman"/>
        <a:font script="Thai" typeface="Angsana New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inorFont>
    </a:fontScheme>
    <a:fmtScheme name="Organic">
      <a:fillStyleLst>
        <a:solidFill>
          <a:schemeClr val="phClr"/>
        </a:solidFill>
        <a:gradFill rotWithShape="1">
          <a:gsLst>
            <a:gs pos="0">
              <a:schemeClr val="phClr">
                <a:tint val="60000"/>
                <a:lumMod val="110000"/>
              </a:schemeClr>
            </a:gs>
            <a:gs pos="100000">
              <a:schemeClr val="phClr">
                <a:tint val="82000"/>
              </a:schemeClr>
            </a:gs>
          </a:gsLst>
          <a:lin ang="5400000" scaled="0"/>
        </a:gradFill>
        <a:blipFill>
          <a:blip xmlns:r="http://schemas.openxmlformats.org/officeDocument/2006/relationships" r:embed="rId1">
            <a:duotone>
              <a:schemeClr val="phClr">
                <a:shade val="74000"/>
                <a:satMod val="130000"/>
                <a:lumMod val="90000"/>
              </a:schemeClr>
              <a:schemeClr val="phClr">
                <a:tint val="94000"/>
                <a:satMod val="120000"/>
                <a:lumMod val="104000"/>
              </a:schemeClr>
            </a:duotone>
          </a:blip>
          <a:tile tx="0" ty="0" sx="100000" sy="100000" flip="none" algn="tl"/>
        </a:blipFill>
      </a:fillStyleLst>
      <a:lnStyleLst>
        <a:ln w="9525" cap="flat" cmpd="sng" algn="ctr">
          <a:solidFill>
            <a:schemeClr val="phClr"/>
          </a:solidFill>
          <a:prstDash val="solid"/>
        </a:ln>
        <a:ln w="15875" cap="flat" cmpd="sng" algn="ctr">
          <a:solidFill>
            <a:schemeClr val="phClr"/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</a:lnStyleLst>
      <a:effectStyleLst>
        <a:effectStyle>
          <a:effectLst/>
        </a:effectStyle>
        <a:effectStyle>
          <a:effectLst>
            <a:innerShdw blurRad="25400" dist="12700" dir="13500000">
              <a:srgbClr val="000000">
                <a:alpha val="45000"/>
              </a:srgbClr>
            </a:innerShdw>
          </a:effectLst>
        </a:effectStyle>
        <a:effectStyle>
          <a:effectLst>
            <a:outerShdw blurRad="38100" dist="25400" dir="5400000" rotWithShape="0">
              <a:srgbClr val="000000">
                <a:alpha val="60000"/>
              </a:srgbClr>
            </a:outerShdw>
          </a:effectLst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90000"/>
                <a:lumMod val="110000"/>
              </a:schemeClr>
            </a:gs>
            <a:gs pos="100000">
              <a:schemeClr val="phClr">
                <a:shade val="88000"/>
                <a:lumMod val="98000"/>
              </a:schemeClr>
            </a:gs>
          </a:gsLst>
          <a:lin ang="5400000" scaled="0"/>
        </a:gradFill>
        <a:blipFill>
          <a:blip xmlns:r="http://schemas.openxmlformats.org/officeDocument/2006/relationships" r:embed="rId2"/>
          <a:stretch/>
        </a:blip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rganic" id="{28CDC826-8792-45C0-861B-85EB3ADEDA33}" vid="{7DAC20F1-423D-49E2-BD0B-50532748BAD0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Relationship Id="rId5" Type="http://schemas.openxmlformats.org/officeDocument/2006/relationships/comments" Target="../comments1.xml"/><Relationship Id="rId4" Type="http://schemas.openxmlformats.org/officeDocument/2006/relationships/table" Target="../tables/table1.xml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Relationship Id="rId4" Type="http://schemas.openxmlformats.org/officeDocument/2006/relationships/comments" Target="../comments2.xml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table" Target="../tables/table2.xml"/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table" Target="../tables/table3.xml"/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table" Target="../tables/table4.xml"/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comments" Target="../comments3.xml"/><Relationship Id="rId1" Type="http://schemas.openxmlformats.org/officeDocument/2006/relationships/vmlDrawing" Target="../drawings/vmlDrawing3.vml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comments" Target="../comments4.xml"/><Relationship Id="rId1" Type="http://schemas.openxmlformats.org/officeDocument/2006/relationships/vmlDrawing" Target="../drawings/vmlDrawing4.v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hyperlink" Target="https://www.irs.gov/tax-professionals/standard-mileage-rates" TargetMode="External"/></Relationships>
</file>

<file path=xl/worksheets/_rels/sheet10.xml.rels><?xml version="1.0" encoding="UTF-8" standalone="yes"?>
<Relationships xmlns="http://schemas.openxmlformats.org/package/2006/relationships"><Relationship Id="rId3" Type="http://schemas.openxmlformats.org/officeDocument/2006/relationships/comments" Target="../comments5.xml"/><Relationship Id="rId2" Type="http://schemas.openxmlformats.org/officeDocument/2006/relationships/vmlDrawing" Target="../drawings/vmlDrawing5.vml"/><Relationship Id="rId1" Type="http://schemas.openxmlformats.org/officeDocument/2006/relationships/printerSettings" Target="../printerSettings/printerSettings5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comments" Target="../comments6.xml"/><Relationship Id="rId1" Type="http://schemas.openxmlformats.org/officeDocument/2006/relationships/vmlDrawing" Target="../drawings/vmlDrawing6.vml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comments" Target="../comments7.xml"/><Relationship Id="rId1" Type="http://schemas.openxmlformats.org/officeDocument/2006/relationships/vmlDrawing" Target="../drawings/vmlDrawing7.vml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comments" Target="../comments8.xml"/><Relationship Id="rId2" Type="http://schemas.openxmlformats.org/officeDocument/2006/relationships/vmlDrawing" Target="../drawings/vmlDrawing8.vml"/><Relationship Id="rId1" Type="http://schemas.openxmlformats.org/officeDocument/2006/relationships/printerSettings" Target="../printerSettings/printerSettings6.bin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7.bin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>
    <tabColor theme="1"/>
    <pageSetUpPr fitToPage="1"/>
  </sheetPr>
  <dimension ref="A1:J33"/>
  <sheetViews>
    <sheetView tabSelected="1" zoomScale="132" zoomScaleNormal="132" zoomScalePageLayoutView="95" workbookViewId="0">
      <selection activeCell="D4" sqref="D4"/>
    </sheetView>
  </sheetViews>
  <sheetFormatPr defaultColWidth="11" defaultRowHeight="15.6" x14ac:dyDescent="0.3"/>
  <cols>
    <col min="1" max="1" width="9.88671875" style="6" bestFit="1" customWidth="1"/>
    <col min="2" max="2" width="29.6640625" style="6" customWidth="1"/>
    <col min="3" max="3" width="44.6640625" style="8" customWidth="1"/>
    <col min="4" max="4" width="13.109375" style="5" bestFit="1" customWidth="1"/>
    <col min="5" max="5" width="14.6640625" style="5" bestFit="1" customWidth="1"/>
    <col min="6" max="6" width="9.33203125" style="5" bestFit="1" customWidth="1"/>
    <col min="7" max="7" width="17.109375" style="8" bestFit="1" customWidth="1"/>
    <col min="8" max="8" width="37" style="8" bestFit="1" customWidth="1"/>
    <col min="9" max="9" width="15.6640625" hidden="1" customWidth="1"/>
    <col min="10" max="10" width="0" hidden="1" customWidth="1"/>
  </cols>
  <sheetData>
    <row r="1" spans="1:10" ht="51" customHeight="1" x14ac:dyDescent="0.3">
      <c r="A1" s="128"/>
      <c r="B1" s="128"/>
      <c r="C1" s="128"/>
      <c r="D1" s="128"/>
      <c r="E1" s="128"/>
      <c r="F1" s="128"/>
      <c r="G1" s="128"/>
      <c r="H1" s="128"/>
    </row>
    <row r="2" spans="1:10" ht="25.5" customHeight="1" x14ac:dyDescent="0.3">
      <c r="A2" s="129" t="s">
        <v>142</v>
      </c>
      <c r="B2" s="129"/>
      <c r="C2" s="129"/>
      <c r="D2" s="129"/>
      <c r="E2" s="129"/>
      <c r="F2" s="129"/>
      <c r="G2" s="129"/>
      <c r="H2" s="129"/>
    </row>
    <row r="3" spans="1:10" ht="15" customHeight="1" x14ac:dyDescent="0.3">
      <c r="A3" s="87" t="s">
        <v>0</v>
      </c>
      <c r="B3" s="87" t="s">
        <v>60</v>
      </c>
      <c r="C3" s="87" t="s">
        <v>144</v>
      </c>
      <c r="D3" s="87" t="s">
        <v>1</v>
      </c>
      <c r="E3" s="87" t="s">
        <v>6</v>
      </c>
      <c r="F3" s="87" t="s">
        <v>40</v>
      </c>
      <c r="G3" s="87" t="s">
        <v>5</v>
      </c>
      <c r="H3" s="87" t="s">
        <v>176</v>
      </c>
      <c r="I3" s="97" t="s">
        <v>179</v>
      </c>
      <c r="J3" s="97" t="s">
        <v>177</v>
      </c>
    </row>
    <row r="4" spans="1:10" ht="15" customHeight="1" x14ac:dyDescent="0.3">
      <c r="A4" s="83"/>
      <c r="B4" s="104"/>
      <c r="C4" s="104"/>
      <c r="D4" s="107"/>
      <c r="E4" s="105"/>
      <c r="F4" s="84"/>
      <c r="G4" s="5"/>
      <c r="H4" s="83"/>
      <c r="I4" s="8">
        <f>IF(Ledger[Date]="",0,MONTH(Ledger[Date]))</f>
        <v>0</v>
      </c>
      <c r="J4" s="8" t="e">
        <f>VLOOKUP(Ledger[Calculation],Classifications!$E$50:$F$62,2,FALSE)</f>
        <v>#N/A</v>
      </c>
    </row>
    <row r="5" spans="1:10" x14ac:dyDescent="0.3">
      <c r="D5" s="106"/>
      <c r="F5" s="8"/>
    </row>
    <row r="6" spans="1:10" x14ac:dyDescent="0.3">
      <c r="D6" s="106"/>
      <c r="F6" s="8"/>
    </row>
    <row r="7" spans="1:10" ht="17.399999999999999" x14ac:dyDescent="0.4">
      <c r="F7" s="8"/>
      <c r="G7" s="13"/>
    </row>
    <row r="8" spans="1:10" x14ac:dyDescent="0.3">
      <c r="F8" s="8"/>
    </row>
    <row r="9" spans="1:10" x14ac:dyDescent="0.3">
      <c r="F9" s="8"/>
    </row>
    <row r="13" spans="1:10" x14ac:dyDescent="0.3">
      <c r="D13" s="12"/>
      <c r="E13" s="12"/>
      <c r="F13" s="12"/>
      <c r="G13" s="4"/>
      <c r="H13" s="4"/>
    </row>
    <row r="14" spans="1:10" x14ac:dyDescent="0.3">
      <c r="G14" s="9"/>
    </row>
    <row r="15" spans="1:10" x14ac:dyDescent="0.3">
      <c r="D15" s="106"/>
      <c r="G15" s="9"/>
      <c r="H15" s="4"/>
    </row>
    <row r="19" spans="4:8" x14ac:dyDescent="0.3">
      <c r="D19" s="107"/>
      <c r="H19" s="4"/>
    </row>
    <row r="20" spans="4:8" x14ac:dyDescent="0.3">
      <c r="D20" s="106"/>
      <c r="G20" s="9"/>
      <c r="H20" s="4"/>
    </row>
    <row r="21" spans="4:8" x14ac:dyDescent="0.3">
      <c r="D21" s="106"/>
      <c r="H21" s="4"/>
    </row>
    <row r="23" spans="4:8" x14ac:dyDescent="0.3">
      <c r="D23" s="106"/>
      <c r="H23" s="2"/>
    </row>
    <row r="24" spans="4:8" x14ac:dyDescent="0.3">
      <c r="D24" s="106"/>
      <c r="H24" s="2"/>
    </row>
    <row r="25" spans="4:8" x14ac:dyDescent="0.3">
      <c r="D25" s="106"/>
      <c r="H25" s="2"/>
    </row>
    <row r="29" spans="4:8" x14ac:dyDescent="0.3">
      <c r="D29" s="106"/>
      <c r="H29" s="2"/>
    </row>
    <row r="30" spans="4:8" x14ac:dyDescent="0.3">
      <c r="D30" s="106"/>
      <c r="H30" s="2"/>
    </row>
    <row r="33" spans="4:8" x14ac:dyDescent="0.3">
      <c r="D33" s="106"/>
      <c r="H33" s="2"/>
    </row>
  </sheetData>
  <mergeCells count="2">
    <mergeCell ref="A1:H1"/>
    <mergeCell ref="A2:H2"/>
  </mergeCells>
  <phoneticPr fontId="14" type="noConversion"/>
  <pageMargins left="0.75" right="0.75" top="1" bottom="1" header="0.5" footer="0.5"/>
  <pageSetup orientation="portrait" verticalDpi="0" r:id="rId1"/>
  <drawing r:id="rId2"/>
  <legacyDrawing r:id="rId3"/>
  <tableParts count="1">
    <tablePart r:id="rId4"/>
  </tableParts>
  <extLst>
    <ext xmlns:x14="http://schemas.microsoft.com/office/spreadsheetml/2009/9/main" uri="{CCE6A557-97BC-4b89-ADB6-D9C93CAAB3DF}">
      <x14:dataValidations xmlns:xm="http://schemas.microsoft.com/office/excel/2006/main" count="2">
        <x14:dataValidation type="list" showErrorMessage="1">
          <x14:formula1>
            <xm:f>Classifications!$A$1:$A$33</xm:f>
          </x14:formula1>
          <xm:sqref>H4:H1048576</xm:sqref>
        </x14:dataValidation>
        <x14:dataValidation type="list" allowBlank="1" showErrorMessage="1">
          <x14:formula1>
            <xm:f>Classifications!$A$35:$A$39</xm:f>
          </x14:formula1>
          <xm:sqref>F4:F1048576</xm:sqref>
        </x14:dataValidation>
      </x14:dataValidations>
    </ext>
  </extLst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>
    <tabColor theme="5" tint="0.39997558519241921"/>
  </sheetPr>
  <dimension ref="A1:O42"/>
  <sheetViews>
    <sheetView zoomScale="98" zoomScaleNormal="98" zoomScalePageLayoutView="98" workbookViewId="0">
      <pane xSplit="13" ySplit="3" topLeftCell="N19" activePane="bottomRight" state="frozen"/>
      <selection activeCell="H4" sqref="H4"/>
      <selection pane="topRight" activeCell="H4" sqref="H4"/>
      <selection pane="bottomLeft" activeCell="H4" sqref="H4"/>
      <selection pane="bottomRight" activeCell="H16" sqref="H16"/>
    </sheetView>
  </sheetViews>
  <sheetFormatPr defaultColWidth="8.88671875" defaultRowHeight="15.6" x14ac:dyDescent="0.3"/>
  <cols>
    <col min="1" max="1" width="2" style="17" customWidth="1"/>
    <col min="2" max="2" width="43.88671875" style="17" customWidth="1"/>
    <col min="3" max="14" width="13.6640625" style="22" customWidth="1"/>
    <col min="15" max="15" width="0" hidden="1" customWidth="1"/>
  </cols>
  <sheetData>
    <row r="1" spans="1:15" ht="81" customHeight="1" x14ac:dyDescent="0.3">
      <c r="A1" s="130" t="s">
        <v>93</v>
      </c>
      <c r="B1" s="130"/>
      <c r="C1" s="130"/>
      <c r="D1" s="130"/>
      <c r="E1" s="130"/>
      <c r="F1" s="130"/>
      <c r="G1" s="130"/>
      <c r="H1" s="130"/>
      <c r="I1" s="130"/>
      <c r="J1" s="130"/>
      <c r="K1" s="130"/>
      <c r="L1" s="130"/>
      <c r="M1" s="130"/>
      <c r="N1" s="130"/>
    </row>
    <row r="2" spans="1:15" ht="24.75" customHeight="1" x14ac:dyDescent="0.3">
      <c r="A2" s="130"/>
      <c r="B2" s="130"/>
      <c r="C2" s="130"/>
      <c r="D2" s="130"/>
      <c r="E2" s="130"/>
      <c r="F2" s="130"/>
      <c r="G2" s="130"/>
      <c r="H2" s="130"/>
      <c r="I2" s="130"/>
      <c r="J2" s="130"/>
      <c r="K2" s="130"/>
      <c r="L2" s="130"/>
      <c r="M2" s="130"/>
      <c r="N2" s="130"/>
    </row>
    <row r="3" spans="1:15" x14ac:dyDescent="0.3">
      <c r="C3" s="18" t="s">
        <v>61</v>
      </c>
      <c r="D3" s="18" t="s">
        <v>62</v>
      </c>
      <c r="E3" s="18" t="s">
        <v>63</v>
      </c>
      <c r="F3" s="18" t="s">
        <v>64</v>
      </c>
      <c r="G3" s="18" t="s">
        <v>65</v>
      </c>
      <c r="H3" s="18" t="s">
        <v>66</v>
      </c>
      <c r="I3" s="18" t="s">
        <v>67</v>
      </c>
      <c r="J3" s="18" t="s">
        <v>68</v>
      </c>
      <c r="K3" s="18" t="s">
        <v>69</v>
      </c>
      <c r="L3" s="18" t="s">
        <v>70</v>
      </c>
      <c r="M3" s="18" t="s">
        <v>71</v>
      </c>
      <c r="N3" s="18" t="s">
        <v>72</v>
      </c>
    </row>
    <row r="4" spans="1:15" x14ac:dyDescent="0.3">
      <c r="B4" s="91" t="s">
        <v>78</v>
      </c>
      <c r="C4" s="92">
        <v>0</v>
      </c>
      <c r="D4" s="92">
        <f>C42</f>
        <v>0</v>
      </c>
      <c r="E4" s="92">
        <f t="shared" ref="E4:N4" si="0">D42</f>
        <v>0</v>
      </c>
      <c r="F4" s="92">
        <f t="shared" si="0"/>
        <v>0</v>
      </c>
      <c r="G4" s="92">
        <f t="shared" si="0"/>
        <v>0</v>
      </c>
      <c r="H4" s="92">
        <f t="shared" si="0"/>
        <v>0</v>
      </c>
      <c r="I4" s="92">
        <f t="shared" si="0"/>
        <v>0</v>
      </c>
      <c r="J4" s="92">
        <f t="shared" si="0"/>
        <v>0</v>
      </c>
      <c r="K4" s="92">
        <f t="shared" si="0"/>
        <v>0</v>
      </c>
      <c r="L4" s="92">
        <f t="shared" si="0"/>
        <v>0</v>
      </c>
      <c r="M4" s="92">
        <f t="shared" si="0"/>
        <v>0</v>
      </c>
      <c r="N4" s="92">
        <f t="shared" si="0"/>
        <v>0</v>
      </c>
    </row>
    <row r="6" spans="1:15" x14ac:dyDescent="0.3">
      <c r="B6" s="30" t="s">
        <v>74</v>
      </c>
      <c r="C6" s="24">
        <f>ABS(SUMIFS(Transactions!$D:$D,Transactions!$I:$I,Classifications!B$49,Transactions!$H:$H,$B6))</f>
        <v>0</v>
      </c>
      <c r="D6" s="24">
        <f>ABS(SUMIFS(Transactions!$D:$D,Transactions!$I:$I,Classifications!C$49,Transactions!$H:$H,$B6))</f>
        <v>0</v>
      </c>
      <c r="E6" s="24">
        <f>ABS(SUMIFS(Transactions!$D:$D,Transactions!$I:$I,Classifications!D$49,Transactions!$H:$H,$B6))</f>
        <v>0</v>
      </c>
      <c r="F6" s="24">
        <f>ABS(SUMIFS(Transactions!$D:$D,Transactions!$I:$I,Classifications!E$49,Transactions!$H:$H,$B6))</f>
        <v>0</v>
      </c>
      <c r="G6" s="24">
        <f>ABS(SUMIFS(Transactions!$D:$D,Transactions!$I:$I,Classifications!F$49,Transactions!$H:$H,$B6))</f>
        <v>0</v>
      </c>
      <c r="H6" s="24">
        <f>ABS(SUMIFS(Transactions!$D:$D,Transactions!$I:$I,Classifications!G$49,Transactions!$H:$H,$B6))</f>
        <v>0</v>
      </c>
      <c r="I6" s="24">
        <f>ABS(SUMIFS(Transactions!$D:$D,Transactions!$I:$I,Classifications!H$49,Transactions!$H:$H,$B6))</f>
        <v>0</v>
      </c>
      <c r="J6" s="24">
        <f>ABS(SUMIFS(Transactions!$D:$D,Transactions!$I:$I,Classifications!I$49,Transactions!$H:$H,$B6))</f>
        <v>0</v>
      </c>
      <c r="K6" s="24">
        <f>ABS(SUMIFS(Transactions!$D:$D,Transactions!$I:$I,Classifications!J$49,Transactions!$H:$H,$B6))</f>
        <v>0</v>
      </c>
      <c r="L6" s="24">
        <f>ABS(SUMIFS(Transactions!$D:$D,Transactions!$I:$I,Classifications!K$49,Transactions!$H:$H,$B6))</f>
        <v>0</v>
      </c>
      <c r="M6" s="24">
        <f>ABS(SUMIFS(Transactions!$D:$D,Transactions!$I:$I,Classifications!L$49,Transactions!$H:$H,$B6))</f>
        <v>0</v>
      </c>
      <c r="N6" s="24">
        <f>ABS(SUMIFS(Transactions!$D:$D,Transactions!$I:$I,Classifications!M$49,Transactions!$H:$H,$B6))</f>
        <v>0</v>
      </c>
    </row>
    <row r="7" spans="1:15" x14ac:dyDescent="0.3">
      <c r="B7" s="30" t="s">
        <v>73</v>
      </c>
      <c r="C7" s="24">
        <f>ABS(SUMIFS(Transactions!$E:$E,Transactions!$I:$I,Classifications!B$49,Transactions!$H:$H,$B7))</f>
        <v>0</v>
      </c>
      <c r="D7" s="24">
        <f>ABS(SUMIFS(Transactions!$E:$E,Transactions!$I:$I,Classifications!C$49,Transactions!$H:$H,$B7))</f>
        <v>0</v>
      </c>
      <c r="E7" s="24">
        <f>ABS(SUMIFS(Transactions!$E:$E,Transactions!$I:$I,Classifications!D$49,Transactions!$H:$H,$B7))</f>
        <v>0</v>
      </c>
      <c r="F7" s="24">
        <f>ABS(SUMIFS(Transactions!$E:$E,Transactions!$I:$I,Classifications!E$49,Transactions!$H:$H,$B7))</f>
        <v>0</v>
      </c>
      <c r="G7" s="24">
        <f>ABS(SUMIFS(Transactions!$E:$E,Transactions!$I:$I,Classifications!F$49,Transactions!$H:$H,$B7))</f>
        <v>0</v>
      </c>
      <c r="H7" s="24">
        <f>ABS(SUMIFS(Transactions!$E:$E,Transactions!$I:$I,Classifications!G$49,Transactions!$H:$H,$B7))</f>
        <v>0</v>
      </c>
      <c r="I7" s="24">
        <f>ABS(SUMIFS(Transactions!$E:$E,Transactions!$I:$I,Classifications!H$49,Transactions!$H:$H,$B7))</f>
        <v>0</v>
      </c>
      <c r="J7" s="24">
        <f>ABS(SUMIFS(Transactions!$E:$E,Transactions!$I:$I,Classifications!I$49,Transactions!$H:$H,$B7))</f>
        <v>0</v>
      </c>
      <c r="K7" s="24">
        <f>ABS(SUMIFS(Transactions!$E:$E,Transactions!$I:$I,Classifications!J$49,Transactions!$H:$H,$B7))</f>
        <v>0</v>
      </c>
      <c r="L7" s="24">
        <f>ABS(SUMIFS(Transactions!$E:$E,Transactions!$I:$I,Classifications!K$49,Transactions!$H:$H,$B7))</f>
        <v>0</v>
      </c>
      <c r="M7" s="24">
        <f>ABS(SUMIFS(Transactions!$E:$E,Transactions!$I:$I,Classifications!L$49,Transactions!$H:$H,$B7))</f>
        <v>0</v>
      </c>
      <c r="N7" s="24">
        <f>ABS(SUMIFS(Transactions!$E:$E,Transactions!$I:$I,Classifications!M$49,Transactions!$H:$H,$B7))</f>
        <v>0</v>
      </c>
    </row>
    <row r="8" spans="1:15" x14ac:dyDescent="0.3">
      <c r="B8" s="95" t="s">
        <v>75</v>
      </c>
      <c r="C8" s="96">
        <f>C6-C7</f>
        <v>0</v>
      </c>
      <c r="D8" s="96">
        <f t="shared" ref="D8:N8" si="1">D6-D7</f>
        <v>0</v>
      </c>
      <c r="E8" s="96">
        <f t="shared" si="1"/>
        <v>0</v>
      </c>
      <c r="F8" s="96">
        <f t="shared" si="1"/>
        <v>0</v>
      </c>
      <c r="G8" s="96">
        <f t="shared" si="1"/>
        <v>0</v>
      </c>
      <c r="H8" s="96">
        <f t="shared" si="1"/>
        <v>0</v>
      </c>
      <c r="I8" s="96">
        <f t="shared" si="1"/>
        <v>0</v>
      </c>
      <c r="J8" s="96">
        <f t="shared" si="1"/>
        <v>0</v>
      </c>
      <c r="K8" s="96">
        <f t="shared" si="1"/>
        <v>0</v>
      </c>
      <c r="L8" s="96">
        <f t="shared" si="1"/>
        <v>0</v>
      </c>
      <c r="M8" s="96">
        <f t="shared" si="1"/>
        <v>0</v>
      </c>
      <c r="N8" s="96">
        <f t="shared" si="1"/>
        <v>0</v>
      </c>
      <c r="O8" s="81">
        <f>SUM(C8:N8)</f>
        <v>0</v>
      </c>
    </row>
    <row r="9" spans="1:15" x14ac:dyDescent="0.3">
      <c r="O9" s="81"/>
    </row>
    <row r="10" spans="1:15" x14ac:dyDescent="0.3">
      <c r="B10" s="20" t="s">
        <v>4</v>
      </c>
      <c r="C10" s="19">
        <f>ABS(SUMIFS(Transactions!$E:$E,Transactions!$I:$I,Classifications!B$49,Transactions!$H:$H,$B10))</f>
        <v>0</v>
      </c>
      <c r="D10" s="19">
        <f>ABS(SUMIFS(Transactions!$E:$E,Transactions!$I:$I,Classifications!C$49,Transactions!$H:$H,$B10))</f>
        <v>0</v>
      </c>
      <c r="E10" s="19">
        <f>ABS(SUMIFS(Transactions!$E:$E,Transactions!$I:$I,Classifications!D$49,Transactions!$H:$H,$B10))</f>
        <v>0</v>
      </c>
      <c r="F10" s="19">
        <f>ABS(SUMIFS(Transactions!$E:$E,Transactions!$I:$I,Classifications!E$49,Transactions!$H:$H,$B10))</f>
        <v>0</v>
      </c>
      <c r="G10" s="19">
        <f>ABS(SUMIFS(Transactions!$E:$E,Transactions!$I:$I,Classifications!F$49,Transactions!$H:$H,$B10))</f>
        <v>0</v>
      </c>
      <c r="H10" s="19">
        <f>ABS(SUMIFS(Transactions!$E:$E,Transactions!$I:$I,Classifications!G$49,Transactions!$H:$H,$B10))</f>
        <v>0</v>
      </c>
      <c r="I10" s="19">
        <f>ABS(SUMIFS(Transactions!$E:$E,Transactions!$I:$I,Classifications!H$49,Transactions!$H:$H,$B10))</f>
        <v>0</v>
      </c>
      <c r="J10" s="19">
        <f>ABS(SUMIFS(Transactions!$E:$E,Transactions!$I:$I,Classifications!I$49,Transactions!$H:$H,$B10))</f>
        <v>0</v>
      </c>
      <c r="K10" s="19">
        <f>ABS(SUMIFS(Transactions!$E:$E,Transactions!$I:$I,Classifications!J$49,Transactions!$H:$H,$B10))</f>
        <v>0</v>
      </c>
      <c r="L10" s="19">
        <f>ABS(SUMIFS(Transactions!$E:$E,Transactions!$I:$I,Classifications!K$49,Transactions!$H:$H,$B10))</f>
        <v>0</v>
      </c>
      <c r="M10" s="19">
        <f>ABS(SUMIFS(Transactions!$E:$E,Transactions!$I:$I,Classifications!L$49,Transactions!$H:$H,$B10))</f>
        <v>0</v>
      </c>
      <c r="N10" s="19">
        <f>ABS(SUMIFS(Transactions!$E:$E,Transactions!$I:$I,Classifications!M$49,Transactions!$H:$H,$B10))</f>
        <v>0</v>
      </c>
      <c r="O10" s="81">
        <f t="shared" ref="O10:O39" si="2">SUM(C10:N10)</f>
        <v>0</v>
      </c>
    </row>
    <row r="11" spans="1:15" x14ac:dyDescent="0.3">
      <c r="B11" s="20" t="s">
        <v>17</v>
      </c>
      <c r="C11" s="19">
        <f>ABS(SUMIFS(Transactions!$E:$E,Transactions!$I:$I,Classifications!B$49,Transactions!$H:$H,$B11))</f>
        <v>0</v>
      </c>
      <c r="D11" s="19">
        <f>ABS(SUMIFS(Transactions!$E:$E,Transactions!$I:$I,Classifications!C$49,Transactions!$H:$H,$B11))</f>
        <v>0</v>
      </c>
      <c r="E11" s="19">
        <f>ABS(SUMIFS(Transactions!$E:$E,Transactions!$I:$I,Classifications!D$49,Transactions!$H:$H,$B11))</f>
        <v>0</v>
      </c>
      <c r="F11" s="19">
        <f>ABS(SUMIFS(Transactions!$E:$E,Transactions!$I:$I,Classifications!E$49,Transactions!$H:$H,$B11))</f>
        <v>0</v>
      </c>
      <c r="G11" s="19">
        <f>ABS(SUMIFS(Transactions!$E:$E,Transactions!$I:$I,Classifications!F$49,Transactions!$H:$H,$B11))</f>
        <v>0</v>
      </c>
      <c r="H11" s="19">
        <f>ABS(SUMIFS(Transactions!$E:$E,Transactions!$I:$I,Classifications!G$49,Transactions!$H:$H,$B11))</f>
        <v>0</v>
      </c>
      <c r="I11" s="19">
        <f>ABS(SUMIFS(Transactions!$E:$E,Transactions!$I:$I,Classifications!H$49,Transactions!$H:$H,$B11))</f>
        <v>0</v>
      </c>
      <c r="J11" s="19">
        <f>ABS(SUMIFS(Transactions!$E:$E,Transactions!$I:$I,Classifications!I$49,Transactions!$H:$H,$B11))</f>
        <v>0</v>
      </c>
      <c r="K11" s="19">
        <f>ABS(SUMIFS(Transactions!$E:$E,Transactions!$I:$I,Classifications!J$49,Transactions!$H:$H,$B11))</f>
        <v>0</v>
      </c>
      <c r="L11" s="19">
        <f>ABS(SUMIFS(Transactions!$E:$E,Transactions!$I:$I,Classifications!K$49,Transactions!$H:$H,$B11))</f>
        <v>0</v>
      </c>
      <c r="M11" s="19">
        <f>ABS(SUMIFS(Transactions!$E:$E,Transactions!$I:$I,Classifications!L$49,Transactions!$H:$H,$B11))</f>
        <v>0</v>
      </c>
      <c r="N11" s="19">
        <f>ABS(SUMIFS(Transactions!$E:$E,Transactions!$I:$I,Classifications!M$49,Transactions!$H:$H,$B11))</f>
        <v>0</v>
      </c>
      <c r="O11" s="81">
        <f t="shared" si="2"/>
        <v>0</v>
      </c>
    </row>
    <row r="12" spans="1:15" x14ac:dyDescent="0.3">
      <c r="B12" s="20" t="s">
        <v>18</v>
      </c>
      <c r="C12" s="19">
        <f>ABS(SUMIFS(Transactions!$E:$E,Transactions!$I:$I,Classifications!B$49,Transactions!$H:$H,$B12))</f>
        <v>0</v>
      </c>
      <c r="D12" s="19">
        <f>ABS(SUMIFS(Transactions!$E:$E,Transactions!$I:$I,Classifications!C$49,Transactions!$H:$H,$B12))</f>
        <v>0</v>
      </c>
      <c r="E12" s="19">
        <f>ABS(SUMIFS(Transactions!$E:$E,Transactions!$I:$I,Classifications!D$49,Transactions!$H:$H,$B12))</f>
        <v>0</v>
      </c>
      <c r="F12" s="19">
        <f>ABS(SUMIFS(Transactions!$E:$E,Transactions!$I:$I,Classifications!E$49,Transactions!$H:$H,$B12))</f>
        <v>0</v>
      </c>
      <c r="G12" s="19">
        <f>ABS(SUMIFS(Transactions!$E:$E,Transactions!$I:$I,Classifications!F$49,Transactions!$H:$H,$B12))</f>
        <v>0</v>
      </c>
      <c r="H12" s="19">
        <f>ABS(SUMIFS(Transactions!$E:$E,Transactions!$I:$I,Classifications!G$49,Transactions!$H:$H,$B12))</f>
        <v>0</v>
      </c>
      <c r="I12" s="19">
        <f>ABS(SUMIFS(Transactions!$E:$E,Transactions!$I:$I,Classifications!H$49,Transactions!$H:$H,$B12))</f>
        <v>0</v>
      </c>
      <c r="J12" s="19">
        <f>ABS(SUMIFS(Transactions!$E:$E,Transactions!$I:$I,Classifications!I$49,Transactions!$H:$H,$B12))</f>
        <v>0</v>
      </c>
      <c r="K12" s="19">
        <f>ABS(SUMIFS(Transactions!$E:$E,Transactions!$I:$I,Classifications!J$49,Transactions!$H:$H,$B12))</f>
        <v>0</v>
      </c>
      <c r="L12" s="19">
        <f>ABS(SUMIFS(Transactions!$E:$E,Transactions!$I:$I,Classifications!K$49,Transactions!$H:$H,$B12))</f>
        <v>0</v>
      </c>
      <c r="M12" s="19">
        <f>ABS(SUMIFS(Transactions!$E:$E,Transactions!$I:$I,Classifications!L$49,Transactions!$H:$H,$B12))</f>
        <v>0</v>
      </c>
      <c r="N12" s="19">
        <f>ABS(SUMIFS(Transactions!$E:$E,Transactions!$I:$I,Classifications!M$49,Transactions!$H:$H,$B12))</f>
        <v>0</v>
      </c>
      <c r="O12" s="81">
        <f t="shared" si="2"/>
        <v>0</v>
      </c>
    </row>
    <row r="13" spans="1:15" x14ac:dyDescent="0.3">
      <c r="B13" s="20" t="s">
        <v>2</v>
      </c>
      <c r="C13" s="19">
        <f>ABS(SUMIFS(Transactions!$E:$E,Transactions!$I:$I,Classifications!B$49,Transactions!$H:$H,$B13))</f>
        <v>0</v>
      </c>
      <c r="D13" s="19">
        <f>ABS(SUMIFS(Transactions!$E:$E,Transactions!$I:$I,Classifications!C$49,Transactions!$H:$H,$B13))</f>
        <v>0</v>
      </c>
      <c r="E13" s="19">
        <f>ABS(SUMIFS(Transactions!$E:$E,Transactions!$I:$I,Classifications!D$49,Transactions!$H:$H,$B13))</f>
        <v>0</v>
      </c>
      <c r="F13" s="19">
        <f>ABS(SUMIFS(Transactions!$E:$E,Transactions!$I:$I,Classifications!E$49,Transactions!$H:$H,$B13))</f>
        <v>0</v>
      </c>
      <c r="G13" s="19">
        <f>ABS(SUMIFS(Transactions!$E:$E,Transactions!$I:$I,Classifications!F$49,Transactions!$H:$H,$B13))</f>
        <v>0</v>
      </c>
      <c r="H13" s="19">
        <f>ABS(SUMIFS(Transactions!$E:$E,Transactions!$I:$I,Classifications!G$49,Transactions!$H:$H,$B13))</f>
        <v>0</v>
      </c>
      <c r="I13" s="19">
        <f>ABS(SUMIFS(Transactions!$E:$E,Transactions!$I:$I,Classifications!H$49,Transactions!$H:$H,$B13))</f>
        <v>0</v>
      </c>
      <c r="J13" s="19">
        <f>ABS(SUMIFS(Transactions!$E:$E,Transactions!$I:$I,Classifications!I$49,Transactions!$H:$H,$B13))</f>
        <v>0</v>
      </c>
      <c r="K13" s="19">
        <f>ABS(SUMIFS(Transactions!$E:$E,Transactions!$I:$I,Classifications!J$49,Transactions!$H:$H,$B13))</f>
        <v>0</v>
      </c>
      <c r="L13" s="19">
        <f>ABS(SUMIFS(Transactions!$E:$E,Transactions!$I:$I,Classifications!K$49,Transactions!$H:$H,$B13))</f>
        <v>0</v>
      </c>
      <c r="M13" s="19">
        <f>ABS(SUMIFS(Transactions!$E:$E,Transactions!$I:$I,Classifications!L$49,Transactions!$H:$H,$B13))</f>
        <v>0</v>
      </c>
      <c r="N13" s="19">
        <f>ABS(SUMIFS(Transactions!$E:$E,Transactions!$I:$I,Classifications!M$49,Transactions!$H:$H,$B13))</f>
        <v>0</v>
      </c>
      <c r="O13" s="81">
        <f t="shared" si="2"/>
        <v>0</v>
      </c>
    </row>
    <row r="14" spans="1:15" x14ac:dyDescent="0.3">
      <c r="B14" s="20" t="s">
        <v>19</v>
      </c>
      <c r="C14" s="19">
        <f>ABS(SUMIFS(Transactions!$E:$E,Transactions!$I:$I,Classifications!B$49,Transactions!$H:$H,$B14))</f>
        <v>0</v>
      </c>
      <c r="D14" s="19">
        <f>ABS(SUMIFS(Transactions!$E:$E,Transactions!$I:$I,Classifications!C$49,Transactions!$H:$H,$B14))</f>
        <v>0</v>
      </c>
      <c r="E14" s="19">
        <f>ABS(SUMIFS(Transactions!$E:$E,Transactions!$I:$I,Classifications!D$49,Transactions!$H:$H,$B14))</f>
        <v>0</v>
      </c>
      <c r="F14" s="19">
        <f>ABS(SUMIFS(Transactions!$E:$E,Transactions!$I:$I,Classifications!E$49,Transactions!$H:$H,$B14))</f>
        <v>0</v>
      </c>
      <c r="G14" s="19">
        <f>ABS(SUMIFS(Transactions!$E:$E,Transactions!$I:$I,Classifications!F$49,Transactions!$H:$H,$B14))</f>
        <v>0</v>
      </c>
      <c r="H14" s="19">
        <f>ABS(SUMIFS(Transactions!$E:$E,Transactions!$I:$I,Classifications!G$49,Transactions!$H:$H,$B14))</f>
        <v>0</v>
      </c>
      <c r="I14" s="19">
        <f>ABS(SUMIFS(Transactions!$E:$E,Transactions!$I:$I,Classifications!H$49,Transactions!$H:$H,$B14))</f>
        <v>0</v>
      </c>
      <c r="J14" s="19">
        <f>ABS(SUMIFS(Transactions!$E:$E,Transactions!$I:$I,Classifications!I$49,Transactions!$H:$H,$B14))</f>
        <v>0</v>
      </c>
      <c r="K14" s="19">
        <f>ABS(SUMIFS(Transactions!$E:$E,Transactions!$I:$I,Classifications!J$49,Transactions!$H:$H,$B14))</f>
        <v>0</v>
      </c>
      <c r="L14" s="19">
        <f>ABS(SUMIFS(Transactions!$E:$E,Transactions!$I:$I,Classifications!K$49,Transactions!$H:$H,$B14))</f>
        <v>0</v>
      </c>
      <c r="M14" s="19">
        <f>ABS(SUMIFS(Transactions!$E:$E,Transactions!$I:$I,Classifications!L$49,Transactions!$H:$H,$B14))</f>
        <v>0</v>
      </c>
      <c r="N14" s="19">
        <f>ABS(SUMIFS(Transactions!$E:$E,Transactions!$I:$I,Classifications!M$49,Transactions!$H:$H,$B14))</f>
        <v>0</v>
      </c>
      <c r="O14" s="81">
        <f t="shared" si="2"/>
        <v>0</v>
      </c>
    </row>
    <row r="15" spans="1:15" x14ac:dyDescent="0.3">
      <c r="B15" s="20" t="s">
        <v>21</v>
      </c>
      <c r="C15" s="19">
        <f>ABS(SUMIFS(Transactions!$E:$E,Transactions!$I:$I,Classifications!B$49,Transactions!$H:$H,$B15))</f>
        <v>0</v>
      </c>
      <c r="D15" s="19">
        <f>ABS(SUMIFS(Transactions!$E:$E,Transactions!$I:$I,Classifications!C$49,Transactions!$H:$H,$B15))</f>
        <v>0</v>
      </c>
      <c r="E15" s="19">
        <f>ABS(SUMIFS(Transactions!$E:$E,Transactions!$I:$I,Classifications!D$49,Transactions!$H:$H,$B15))</f>
        <v>0</v>
      </c>
      <c r="F15" s="19">
        <f>ABS(SUMIFS(Transactions!$E:$E,Transactions!$I:$I,Classifications!E$49,Transactions!$H:$H,$B15))</f>
        <v>0</v>
      </c>
      <c r="G15" s="19">
        <f>ABS(SUMIFS(Transactions!$E:$E,Transactions!$I:$I,Classifications!F$49,Transactions!$H:$H,$B15))</f>
        <v>0</v>
      </c>
      <c r="H15" s="19">
        <f>ABS(SUMIFS(Transactions!$E:$E,Transactions!$I:$I,Classifications!G$49,Transactions!$H:$H,$B15))</f>
        <v>0</v>
      </c>
      <c r="I15" s="19">
        <f>ABS(SUMIFS(Transactions!$E:$E,Transactions!$I:$I,Classifications!H$49,Transactions!$H:$H,$B15))</f>
        <v>0</v>
      </c>
      <c r="J15" s="19">
        <f>ABS(SUMIFS(Transactions!$E:$E,Transactions!$I:$I,Classifications!I$49,Transactions!$H:$H,$B15))</f>
        <v>0</v>
      </c>
      <c r="K15" s="19">
        <f>ABS(SUMIFS(Transactions!$E:$E,Transactions!$I:$I,Classifications!J$49,Transactions!$H:$H,$B15))</f>
        <v>0</v>
      </c>
      <c r="L15" s="19">
        <f>ABS(SUMIFS(Transactions!$E:$E,Transactions!$I:$I,Classifications!K$49,Transactions!$H:$H,$B15))</f>
        <v>0</v>
      </c>
      <c r="M15" s="19">
        <f>ABS(SUMIFS(Transactions!$E:$E,Transactions!$I:$I,Classifications!L$49,Transactions!$H:$H,$B15))</f>
        <v>0</v>
      </c>
      <c r="N15" s="19">
        <f>ABS(SUMIFS(Transactions!$E:$E,Transactions!$I:$I,Classifications!M$49,Transactions!$H:$H,$B15))</f>
        <v>0</v>
      </c>
      <c r="O15" s="81">
        <f t="shared" si="2"/>
        <v>0</v>
      </c>
    </row>
    <row r="16" spans="1:15" x14ac:dyDescent="0.3">
      <c r="B16" s="20" t="s">
        <v>22</v>
      </c>
      <c r="C16" s="19">
        <f>ABS(SUMIFS(Transactions!$E:$E,Transactions!$I:$I,Classifications!B$49,Transactions!$H:$H,$B16))</f>
        <v>0</v>
      </c>
      <c r="D16" s="19">
        <f>ABS(SUMIFS(Transactions!$E:$E,Transactions!$I:$I,Classifications!C$49,Transactions!$H:$H,$B16))</f>
        <v>0</v>
      </c>
      <c r="E16" s="19">
        <f>ABS(SUMIFS(Transactions!$E:$E,Transactions!$I:$I,Classifications!D$49,Transactions!$H:$H,$B16))</f>
        <v>0</v>
      </c>
      <c r="F16" s="19">
        <f>ABS(SUMIFS(Transactions!$E:$E,Transactions!$I:$I,Classifications!E$49,Transactions!$H:$H,$B16))</f>
        <v>0</v>
      </c>
      <c r="G16" s="19">
        <f>ABS(SUMIFS(Transactions!$E:$E,Transactions!$I:$I,Classifications!F$49,Transactions!$H:$H,$B16))</f>
        <v>0</v>
      </c>
      <c r="H16" s="19">
        <f>ABS(SUMIFS(Transactions!$E:$E,Transactions!$I:$I,Classifications!G$49,Transactions!$H:$H,$B16))</f>
        <v>0</v>
      </c>
      <c r="I16" s="19">
        <f>ABS(SUMIFS(Transactions!$E:$E,Transactions!$I:$I,Classifications!H$49,Transactions!$H:$H,$B16))</f>
        <v>0</v>
      </c>
      <c r="J16" s="19">
        <f>ABS(SUMIFS(Transactions!$E:$E,Transactions!$I:$I,Classifications!I$49,Transactions!$H:$H,$B16))</f>
        <v>0</v>
      </c>
      <c r="K16" s="19">
        <f>ABS(SUMIFS(Transactions!$E:$E,Transactions!$I:$I,Classifications!J$49,Transactions!$H:$H,$B16))</f>
        <v>0</v>
      </c>
      <c r="L16" s="19">
        <f>ABS(SUMIFS(Transactions!$E:$E,Transactions!$I:$I,Classifications!K$49,Transactions!$H:$H,$B16))</f>
        <v>0</v>
      </c>
      <c r="M16" s="19">
        <f>ABS(SUMIFS(Transactions!$E:$E,Transactions!$I:$I,Classifications!L$49,Transactions!$H:$H,$B16))</f>
        <v>0</v>
      </c>
      <c r="N16" s="19">
        <f>ABS(SUMIFS(Transactions!$E:$E,Transactions!$I:$I,Classifications!M$49,Transactions!$H:$H,$B16))</f>
        <v>0</v>
      </c>
      <c r="O16" s="81">
        <f t="shared" si="2"/>
        <v>0</v>
      </c>
    </row>
    <row r="17" spans="2:15" x14ac:dyDescent="0.3">
      <c r="B17" s="21" t="s">
        <v>136</v>
      </c>
      <c r="C17" s="19">
        <f>ABS(SUMIFS(Transactions!$E:$E,Transactions!$I:$I,Classifications!B$49,Transactions!$H:$H,"*mortgage*"))</f>
        <v>0</v>
      </c>
      <c r="D17" s="19">
        <f>ABS(SUMIFS(Transactions!$E:$E,Transactions!$I:$I,Classifications!C$49,Transactions!$H:$H,"*mortgage*"))</f>
        <v>0</v>
      </c>
      <c r="E17" s="19">
        <f>ABS(SUMIFS(Transactions!$E:$E,Transactions!$I:$I,Classifications!D$49,Transactions!$H:$H,"*mortgage*"))</f>
        <v>0</v>
      </c>
      <c r="F17" s="19">
        <f>ABS(SUMIFS(Transactions!$E:$E,Transactions!$I:$I,Classifications!E$49,Transactions!$H:$H,"*mortgage*"))</f>
        <v>0</v>
      </c>
      <c r="G17" s="19">
        <f>ABS(SUMIFS(Transactions!$E:$E,Transactions!$I:$I,Classifications!F$49,Transactions!$H:$H,"*mortgage*"))</f>
        <v>0</v>
      </c>
      <c r="H17" s="19">
        <f>ABS(SUMIFS(Transactions!$E:$E,Transactions!$I:$I,Classifications!G$49,Transactions!$H:$H,"*mortgage*"))</f>
        <v>0</v>
      </c>
      <c r="I17" s="19">
        <f>ABS(SUMIFS(Transactions!$E:$E,Transactions!$I:$I,Classifications!H$49,Transactions!$H:$H,"*mortgage*"))</f>
        <v>0</v>
      </c>
      <c r="J17" s="19">
        <f>ABS(SUMIFS(Transactions!$E:$E,Transactions!$I:$I,Classifications!I$49,Transactions!$H:$H,"*mortgage*"))</f>
        <v>0</v>
      </c>
      <c r="K17" s="19">
        <f>ABS(SUMIFS(Transactions!$E:$E,Transactions!$I:$I,Classifications!J$49,Transactions!$H:$H,"*mortgage*"))</f>
        <v>0</v>
      </c>
      <c r="L17" s="19">
        <f>ABS(SUMIFS(Transactions!$E:$E,Transactions!$I:$I,Classifications!K$49,Transactions!$H:$H,"*mortgage*"))</f>
        <v>0</v>
      </c>
      <c r="M17" s="19">
        <f>ABS(SUMIFS(Transactions!$E:$E,Transactions!$I:$I,Classifications!L$49,Transactions!$H:$H,"*mortgage*"))</f>
        <v>0</v>
      </c>
      <c r="N17" s="19">
        <f>ABS(SUMIFS(Transactions!$E:$E,Transactions!$I:$I,Classifications!M$49,Transactions!$H:$H,"*mortgage*"))</f>
        <v>0</v>
      </c>
      <c r="O17" s="81">
        <f t="shared" si="2"/>
        <v>0</v>
      </c>
    </row>
    <row r="18" spans="2:15" x14ac:dyDescent="0.3">
      <c r="B18" s="21" t="s">
        <v>137</v>
      </c>
      <c r="C18" s="19">
        <f>ABS(SUMIFS(Transactions!$E:$E,Transactions!$I:$I,Classifications!B$49,Transactions!$H:$H,$B18))</f>
        <v>0</v>
      </c>
      <c r="D18" s="19">
        <f>ABS(SUMIFS(Transactions!$E:$E,Transactions!$I:$I,Classifications!C$49,Transactions!$H:$H,$B18))</f>
        <v>0</v>
      </c>
      <c r="E18" s="19">
        <f>ABS(SUMIFS(Transactions!$E:$E,Transactions!$I:$I,Classifications!D$49,Transactions!$H:$H,$B18))</f>
        <v>0</v>
      </c>
      <c r="F18" s="19">
        <f>ABS(SUMIFS(Transactions!$E:$E,Transactions!$I:$I,Classifications!E$49,Transactions!$H:$H,$B18))</f>
        <v>0</v>
      </c>
      <c r="G18" s="19">
        <f>ABS(SUMIFS(Transactions!$E:$E,Transactions!$I:$I,Classifications!F$49,Transactions!$H:$H,$B18))</f>
        <v>0</v>
      </c>
      <c r="H18" s="19">
        <f>ABS(SUMIFS(Transactions!$E:$E,Transactions!$I:$I,Classifications!G$49,Transactions!$H:$H,$B18))</f>
        <v>0</v>
      </c>
      <c r="I18" s="19">
        <f>ABS(SUMIFS(Transactions!$E:$E,Transactions!$I:$I,Classifications!H$49,Transactions!$H:$H,$B18))</f>
        <v>0</v>
      </c>
      <c r="J18" s="19">
        <f>ABS(SUMIFS(Transactions!$E:$E,Transactions!$I:$I,Classifications!I$49,Transactions!$H:$H,$B18))</f>
        <v>0</v>
      </c>
      <c r="K18" s="19">
        <f>ABS(SUMIFS(Transactions!$E:$E,Transactions!$I:$I,Classifications!J$49,Transactions!$H:$H,$B18))</f>
        <v>0</v>
      </c>
      <c r="L18" s="19">
        <f>ABS(SUMIFS(Transactions!$E:$E,Transactions!$I:$I,Classifications!K$49,Transactions!$H:$H,$B18))</f>
        <v>0</v>
      </c>
      <c r="M18" s="19">
        <f>ABS(SUMIFS(Transactions!$E:$E,Transactions!$I:$I,Classifications!L$49,Transactions!$H:$H,$B18))</f>
        <v>0</v>
      </c>
      <c r="N18" s="19">
        <f>ABS(SUMIFS(Transactions!$E:$E,Transactions!$I:$I,Classifications!M$49,Transactions!$H:$H,$B18))</f>
        <v>0</v>
      </c>
      <c r="O18" s="81">
        <f t="shared" si="2"/>
        <v>0</v>
      </c>
    </row>
    <row r="19" spans="2:15" x14ac:dyDescent="0.3">
      <c r="B19" s="20" t="s">
        <v>25</v>
      </c>
      <c r="C19" s="19">
        <f>ABS(SUMIFS(Transactions!$E:$E,Transactions!$I:$I,Classifications!B$49,Transactions!$H:$H,$B19))</f>
        <v>0</v>
      </c>
      <c r="D19" s="19">
        <f>ABS(SUMIFS(Transactions!$E:$E,Transactions!$I:$I,Classifications!C$49,Transactions!$H:$H,$B19))</f>
        <v>0</v>
      </c>
      <c r="E19" s="19">
        <f>ABS(SUMIFS(Transactions!$E:$E,Transactions!$I:$I,Classifications!D$49,Transactions!$H:$H,$B19))</f>
        <v>0</v>
      </c>
      <c r="F19" s="19">
        <f>ABS(SUMIFS(Transactions!$E:$E,Transactions!$I:$I,Classifications!E$49,Transactions!$H:$H,$B19))</f>
        <v>0</v>
      </c>
      <c r="G19" s="19">
        <f>ABS(SUMIFS(Transactions!$E:$E,Transactions!$I:$I,Classifications!F$49,Transactions!$H:$H,$B19))</f>
        <v>0</v>
      </c>
      <c r="H19" s="19">
        <f>ABS(SUMIFS(Transactions!$E:$E,Transactions!$I:$I,Classifications!G$49,Transactions!$H:$H,$B19))</f>
        <v>0</v>
      </c>
      <c r="I19" s="19">
        <f>ABS(SUMIFS(Transactions!$E:$E,Transactions!$I:$I,Classifications!H$49,Transactions!$H:$H,$B19))</f>
        <v>0</v>
      </c>
      <c r="J19" s="19">
        <f>ABS(SUMIFS(Transactions!$E:$E,Transactions!$I:$I,Classifications!I$49,Transactions!$H:$H,$B19))</f>
        <v>0</v>
      </c>
      <c r="K19" s="19">
        <f>ABS(SUMIFS(Transactions!$E:$E,Transactions!$I:$I,Classifications!J$49,Transactions!$H:$H,$B19))</f>
        <v>0</v>
      </c>
      <c r="L19" s="19">
        <f>ABS(SUMIFS(Transactions!$E:$E,Transactions!$I:$I,Classifications!K$49,Transactions!$H:$H,$B19))</f>
        <v>0</v>
      </c>
      <c r="M19" s="19">
        <f>ABS(SUMIFS(Transactions!$E:$E,Transactions!$I:$I,Classifications!L$49,Transactions!$H:$H,$B19))</f>
        <v>0</v>
      </c>
      <c r="N19" s="19">
        <f>ABS(SUMIFS(Transactions!$E:$E,Transactions!$I:$I,Classifications!M$49,Transactions!$H:$H,$B19))</f>
        <v>0</v>
      </c>
      <c r="O19" s="81">
        <f t="shared" si="2"/>
        <v>0</v>
      </c>
    </row>
    <row r="20" spans="2:15" x14ac:dyDescent="0.3">
      <c r="B20" s="20" t="s">
        <v>26</v>
      </c>
      <c r="C20" s="19">
        <f>ABS(SUMIFS(Transactions!$E:$E,Transactions!$I:$I,Classifications!B$49,Transactions!$H:$H,$B20))</f>
        <v>0</v>
      </c>
      <c r="D20" s="19">
        <f>ABS(SUMIFS(Transactions!$E:$E,Transactions!$I:$I,Classifications!C$49,Transactions!$H:$H,$B20))</f>
        <v>0</v>
      </c>
      <c r="E20" s="19">
        <f>ABS(SUMIFS(Transactions!$E:$E,Transactions!$I:$I,Classifications!D$49,Transactions!$H:$H,$B20))</f>
        <v>0</v>
      </c>
      <c r="F20" s="19">
        <f>ABS(SUMIFS(Transactions!$E:$E,Transactions!$I:$I,Classifications!E$49,Transactions!$H:$H,$B20))</f>
        <v>0</v>
      </c>
      <c r="G20" s="19">
        <f>ABS(SUMIFS(Transactions!$E:$E,Transactions!$I:$I,Classifications!F$49,Transactions!$H:$H,$B20))</f>
        <v>0</v>
      </c>
      <c r="H20" s="19">
        <f>ABS(SUMIFS(Transactions!$E:$E,Transactions!$I:$I,Classifications!G$49,Transactions!$H:$H,$B20))</f>
        <v>0</v>
      </c>
      <c r="I20" s="19">
        <f>ABS(SUMIFS(Transactions!$E:$E,Transactions!$I:$I,Classifications!H$49,Transactions!$H:$H,$B20))</f>
        <v>0</v>
      </c>
      <c r="J20" s="19">
        <f>ABS(SUMIFS(Transactions!$E:$E,Transactions!$I:$I,Classifications!I$49,Transactions!$H:$H,$B20))</f>
        <v>0</v>
      </c>
      <c r="K20" s="19">
        <f>ABS(SUMIFS(Transactions!$E:$E,Transactions!$I:$I,Classifications!J$49,Transactions!$H:$H,$B20))</f>
        <v>0</v>
      </c>
      <c r="L20" s="19">
        <f>ABS(SUMIFS(Transactions!$E:$E,Transactions!$I:$I,Classifications!K$49,Transactions!$H:$H,$B20))</f>
        <v>0</v>
      </c>
      <c r="M20" s="19">
        <f>ABS(SUMIFS(Transactions!$E:$E,Transactions!$I:$I,Classifications!L$49,Transactions!$H:$H,$B20))</f>
        <v>0</v>
      </c>
      <c r="N20" s="19">
        <f>ABS(SUMIFS(Transactions!$E:$E,Transactions!$I:$I,Classifications!M$49,Transactions!$H:$H,$B20))</f>
        <v>0</v>
      </c>
      <c r="O20" s="81">
        <f t="shared" si="2"/>
        <v>0</v>
      </c>
    </row>
    <row r="21" spans="2:15" x14ac:dyDescent="0.3">
      <c r="B21" s="20" t="s">
        <v>27</v>
      </c>
      <c r="C21" s="19">
        <f>ABS(SUMIFS(Transactions!$E:$E,Transactions!$I:$I,Classifications!B$49,Transactions!$H:$H,$B21))</f>
        <v>0</v>
      </c>
      <c r="D21" s="19">
        <f>ABS(SUMIFS(Transactions!$E:$E,Transactions!$I:$I,Classifications!C$49,Transactions!$H:$H,$B21))</f>
        <v>0</v>
      </c>
      <c r="E21" s="19">
        <f>ABS(SUMIFS(Transactions!$E:$E,Transactions!$I:$I,Classifications!D$49,Transactions!$H:$H,$B21))</f>
        <v>0</v>
      </c>
      <c r="F21" s="19">
        <f>ABS(SUMIFS(Transactions!$E:$E,Transactions!$I:$I,Classifications!E$49,Transactions!$H:$H,$B21))</f>
        <v>0</v>
      </c>
      <c r="G21" s="19">
        <f>ABS(SUMIFS(Transactions!$E:$E,Transactions!$I:$I,Classifications!F$49,Transactions!$H:$H,$B21))</f>
        <v>0</v>
      </c>
      <c r="H21" s="19">
        <f>ABS(SUMIFS(Transactions!$E:$E,Transactions!$I:$I,Classifications!G$49,Transactions!$H:$H,$B21))</f>
        <v>0</v>
      </c>
      <c r="I21" s="19">
        <f>ABS(SUMIFS(Transactions!$E:$E,Transactions!$I:$I,Classifications!H$49,Transactions!$H:$H,$B21))</f>
        <v>0</v>
      </c>
      <c r="J21" s="19">
        <f>ABS(SUMIFS(Transactions!$E:$E,Transactions!$I:$I,Classifications!I$49,Transactions!$H:$H,$B21))</f>
        <v>0</v>
      </c>
      <c r="K21" s="19">
        <f>ABS(SUMIFS(Transactions!$E:$E,Transactions!$I:$I,Classifications!J$49,Transactions!$H:$H,$B21))</f>
        <v>0</v>
      </c>
      <c r="L21" s="19">
        <f>ABS(SUMIFS(Transactions!$E:$E,Transactions!$I:$I,Classifications!K$49,Transactions!$H:$H,$B21))</f>
        <v>0</v>
      </c>
      <c r="M21" s="19">
        <f>ABS(SUMIFS(Transactions!$E:$E,Transactions!$I:$I,Classifications!L$49,Transactions!$H:$H,$B21))</f>
        <v>0</v>
      </c>
      <c r="N21" s="19">
        <f>ABS(SUMIFS(Transactions!$E:$E,Transactions!$I:$I,Classifications!M$49,Transactions!$H:$H,$B21))</f>
        <v>0</v>
      </c>
      <c r="O21" s="81">
        <f t="shared" si="2"/>
        <v>0</v>
      </c>
    </row>
    <row r="22" spans="2:15" x14ac:dyDescent="0.3">
      <c r="B22" s="21" t="s">
        <v>138</v>
      </c>
      <c r="C22" s="19">
        <f>ABS(SUMIFS(Transactions!$E:$E,Transactions!$I:$I,Classifications!B$49,Transactions!$H:$H,$B22))</f>
        <v>0</v>
      </c>
      <c r="D22" s="19">
        <f>ABS(SUMIFS(Transactions!$E:$E,Transactions!$I:$I,Classifications!C$49,Transactions!$H:$H,$B22))</f>
        <v>0</v>
      </c>
      <c r="E22" s="19">
        <f>ABS(SUMIFS(Transactions!$E:$E,Transactions!$I:$I,Classifications!D$49,Transactions!$H:$H,$B22))</f>
        <v>0</v>
      </c>
      <c r="F22" s="19">
        <f>ABS(SUMIFS(Transactions!$E:$E,Transactions!$I:$I,Classifications!E$49,Transactions!$H:$H,$B22))</f>
        <v>0</v>
      </c>
      <c r="G22" s="19">
        <f>ABS(SUMIFS(Transactions!$E:$E,Transactions!$I:$I,Classifications!F$49,Transactions!$H:$H,$B22))</f>
        <v>0</v>
      </c>
      <c r="H22" s="19">
        <f>ABS(SUMIFS(Transactions!$E:$E,Transactions!$I:$I,Classifications!G$49,Transactions!$H:$H,$B22))</f>
        <v>0</v>
      </c>
      <c r="I22" s="19">
        <f>ABS(SUMIFS(Transactions!$E:$E,Transactions!$I:$I,Classifications!H$49,Transactions!$H:$H,$B22))</f>
        <v>0</v>
      </c>
      <c r="J22" s="19">
        <f>ABS(SUMIFS(Transactions!$E:$E,Transactions!$I:$I,Classifications!I$49,Transactions!$H:$H,$B22))</f>
        <v>0</v>
      </c>
      <c r="K22" s="19">
        <f>ABS(SUMIFS(Transactions!$E:$E,Transactions!$I:$I,Classifications!J$49,Transactions!$H:$H,$B22))</f>
        <v>0</v>
      </c>
      <c r="L22" s="19">
        <f>ABS(SUMIFS(Transactions!$E:$E,Transactions!$I:$I,Classifications!K$49,Transactions!$H:$H,$B22))</f>
        <v>0</v>
      </c>
      <c r="M22" s="19">
        <f>ABS(SUMIFS(Transactions!$E:$E,Transactions!$I:$I,Classifications!L$49,Transactions!$H:$H,$B22))</f>
        <v>0</v>
      </c>
      <c r="N22" s="19">
        <f>ABS(SUMIFS(Transactions!$E:$E,Transactions!$I:$I,Classifications!M$49,Transactions!$H:$H,$B22))</f>
        <v>0</v>
      </c>
      <c r="O22" s="81">
        <f t="shared" si="2"/>
        <v>0</v>
      </c>
    </row>
    <row r="23" spans="2:15" x14ac:dyDescent="0.3">
      <c r="B23" s="21" t="s">
        <v>139</v>
      </c>
      <c r="C23" s="19">
        <f>ABS(SUMIFS(Transactions!$E:$E,Transactions!$I:$I,Classifications!B$49,Transactions!$H:$H,$B23))</f>
        <v>0</v>
      </c>
      <c r="D23" s="19">
        <f>ABS(SUMIFS(Transactions!$E:$E,Transactions!$I:$I,Classifications!C$49,Transactions!$H:$H,$B23))</f>
        <v>0</v>
      </c>
      <c r="E23" s="19">
        <f>ABS(SUMIFS(Transactions!$E:$E,Transactions!$I:$I,Classifications!D$49,Transactions!$H:$H,$B23))</f>
        <v>0</v>
      </c>
      <c r="F23" s="19">
        <f>ABS(SUMIFS(Transactions!$E:$E,Transactions!$I:$I,Classifications!E$49,Transactions!$H:$H,$B23))</f>
        <v>0</v>
      </c>
      <c r="G23" s="19">
        <f>ABS(SUMIFS(Transactions!$E:$E,Transactions!$I:$I,Classifications!F$49,Transactions!$H:$H,$B23))</f>
        <v>0</v>
      </c>
      <c r="H23" s="19">
        <f>ABS(SUMIFS(Transactions!$E:$E,Transactions!$I:$I,Classifications!G$49,Transactions!$H:$H,$B23))</f>
        <v>0</v>
      </c>
      <c r="I23" s="19">
        <f>ABS(SUMIFS(Transactions!$E:$E,Transactions!$I:$I,Classifications!H$49,Transactions!$H:$H,$B23))</f>
        <v>0</v>
      </c>
      <c r="J23" s="19">
        <f>ABS(SUMIFS(Transactions!$E:$E,Transactions!$I:$I,Classifications!I$49,Transactions!$H:$H,$B23))</f>
        <v>0</v>
      </c>
      <c r="K23" s="19">
        <f>ABS(SUMIFS(Transactions!$E:$E,Transactions!$I:$I,Classifications!J$49,Transactions!$H:$H,$B23))</f>
        <v>0</v>
      </c>
      <c r="L23" s="19">
        <f>ABS(SUMIFS(Transactions!$E:$E,Transactions!$I:$I,Classifications!K$49,Transactions!$H:$H,$B23))</f>
        <v>0</v>
      </c>
      <c r="M23" s="19">
        <f>ABS(SUMIFS(Transactions!$E:$E,Transactions!$I:$I,Classifications!L$49,Transactions!$H:$H,$B23))</f>
        <v>0</v>
      </c>
      <c r="N23" s="19">
        <f>ABS(SUMIFS(Transactions!$E:$E,Transactions!$I:$I,Classifications!M$49,Transactions!$H:$H,$B23))</f>
        <v>0</v>
      </c>
      <c r="O23" s="81">
        <f t="shared" si="2"/>
        <v>0</v>
      </c>
    </row>
    <row r="24" spans="2:15" x14ac:dyDescent="0.3">
      <c r="B24" s="20" t="s">
        <v>31</v>
      </c>
      <c r="C24" s="19">
        <f>ABS(SUMIFS(Transactions!$E:$E,Transactions!$I:$I,Classifications!B$49,Transactions!$H:$H,$B24))</f>
        <v>0</v>
      </c>
      <c r="D24" s="19">
        <f>ABS(SUMIFS(Transactions!$E:$E,Transactions!$I:$I,Classifications!C$49,Transactions!$H:$H,$B24))</f>
        <v>0</v>
      </c>
      <c r="E24" s="19">
        <f>ABS(SUMIFS(Transactions!$E:$E,Transactions!$I:$I,Classifications!D$49,Transactions!$H:$H,$B24))</f>
        <v>0</v>
      </c>
      <c r="F24" s="19">
        <f>ABS(SUMIFS(Transactions!$E:$E,Transactions!$I:$I,Classifications!E$49,Transactions!$H:$H,$B24))</f>
        <v>0</v>
      </c>
      <c r="G24" s="19">
        <f>ABS(SUMIFS(Transactions!$E:$E,Transactions!$I:$I,Classifications!F$49,Transactions!$H:$H,$B24))</f>
        <v>0</v>
      </c>
      <c r="H24" s="19">
        <f>ABS(SUMIFS(Transactions!$E:$E,Transactions!$I:$I,Classifications!G$49,Transactions!$H:$H,$B24))</f>
        <v>0</v>
      </c>
      <c r="I24" s="19">
        <f>ABS(SUMIFS(Transactions!$E:$E,Transactions!$I:$I,Classifications!H$49,Transactions!$H:$H,$B24))</f>
        <v>0</v>
      </c>
      <c r="J24" s="19">
        <f>ABS(SUMIFS(Transactions!$E:$E,Transactions!$I:$I,Classifications!I$49,Transactions!$H:$H,$B24))</f>
        <v>0</v>
      </c>
      <c r="K24" s="19">
        <f>ABS(SUMIFS(Transactions!$E:$E,Transactions!$I:$I,Classifications!J$49,Transactions!$H:$H,$B24))</f>
        <v>0</v>
      </c>
      <c r="L24" s="19">
        <f>ABS(SUMIFS(Transactions!$E:$E,Transactions!$I:$I,Classifications!K$49,Transactions!$H:$H,$B24))</f>
        <v>0</v>
      </c>
      <c r="M24" s="19">
        <f>ABS(SUMIFS(Transactions!$E:$E,Transactions!$I:$I,Classifications!L$49,Transactions!$H:$H,$B24))</f>
        <v>0</v>
      </c>
      <c r="N24" s="19">
        <f>ABS(SUMIFS(Transactions!$E:$E,Transactions!$I:$I,Classifications!M$49,Transactions!$H:$H,$B24))</f>
        <v>0</v>
      </c>
      <c r="O24" s="81">
        <f t="shared" si="2"/>
        <v>0</v>
      </c>
    </row>
    <row r="25" spans="2:15" x14ac:dyDescent="0.3">
      <c r="B25" s="20" t="s">
        <v>3</v>
      </c>
      <c r="C25" s="19">
        <f>ABS(SUMIFS(Transactions!$E:$E,Transactions!$I:$I,Classifications!B$49,Transactions!$H:$H,"*supplies*"))</f>
        <v>0</v>
      </c>
      <c r="D25" s="19">
        <f>ABS(SUMIFS(Transactions!$E:$E,Transactions!$I:$I,Classifications!C$49,Transactions!$H:$H,"*supplies*"))</f>
        <v>0</v>
      </c>
      <c r="E25" s="19">
        <f>ABS(SUMIFS(Transactions!$E:$E,Transactions!$I:$I,Classifications!D$49,Transactions!$H:$H,"*supplies*"))</f>
        <v>0</v>
      </c>
      <c r="F25" s="19">
        <f>ABS(SUMIFS(Transactions!$E:$E,Transactions!$I:$I,Classifications!E$49,Transactions!$H:$H,"*supplies*"))</f>
        <v>0</v>
      </c>
      <c r="G25" s="19">
        <f>ABS(SUMIFS(Transactions!$E:$E,Transactions!$I:$I,Classifications!F$49,Transactions!$H:$H,"*supplies*"))</f>
        <v>0</v>
      </c>
      <c r="H25" s="19">
        <f>ABS(SUMIFS(Transactions!$E:$E,Transactions!$I:$I,Classifications!G$49,Transactions!$H:$H,"*supplies*"))</f>
        <v>0</v>
      </c>
      <c r="I25" s="19">
        <f>ABS(SUMIFS(Transactions!$E:$E,Transactions!$I:$I,Classifications!H$49,Transactions!$H:$H,"*supplies*"))</f>
        <v>0</v>
      </c>
      <c r="J25" s="19">
        <f>ABS(SUMIFS(Transactions!$E:$E,Transactions!$I:$I,Classifications!I$49,Transactions!$H:$H,"*supplies*"))</f>
        <v>0</v>
      </c>
      <c r="K25" s="19">
        <f>ABS(SUMIFS(Transactions!$E:$E,Transactions!$I:$I,Classifications!J$49,Transactions!$H:$H,"*supplies*"))</f>
        <v>0</v>
      </c>
      <c r="L25" s="19">
        <f>ABS(SUMIFS(Transactions!$E:$E,Transactions!$I:$I,Classifications!K$49,Transactions!$H:$H,"*supplies*"))</f>
        <v>0</v>
      </c>
      <c r="M25" s="19">
        <f>ABS(SUMIFS(Transactions!$E:$E,Transactions!$I:$I,Classifications!L$49,Transactions!$H:$H,"*supplies*"))</f>
        <v>0</v>
      </c>
      <c r="N25" s="19">
        <f>ABS(SUMIFS(Transactions!$E:$E,Transactions!$I:$I,Classifications!M$49,Transactions!$H:$H,"*supplies*"))</f>
        <v>0</v>
      </c>
      <c r="O25" s="81">
        <f t="shared" si="2"/>
        <v>0</v>
      </c>
    </row>
    <row r="26" spans="2:15" x14ac:dyDescent="0.3">
      <c r="B26" s="20" t="s">
        <v>7</v>
      </c>
      <c r="C26" s="19">
        <f>ABS(SUMIFS(Transactions!$E:$E,Transactions!$I:$I,Classifications!B$49,Transactions!$H:$H,$B26))</f>
        <v>0</v>
      </c>
      <c r="D26" s="19">
        <f>ABS(SUMIFS(Transactions!$E:$E,Transactions!$I:$I,Classifications!C$49,Transactions!$H:$H,$B26))</f>
        <v>0</v>
      </c>
      <c r="E26" s="19">
        <f>ABS(SUMIFS(Transactions!$E:$E,Transactions!$I:$I,Classifications!D$49,Transactions!$H:$H,$B26))</f>
        <v>0</v>
      </c>
      <c r="F26" s="19">
        <f>ABS(SUMIFS(Transactions!$E:$E,Transactions!$I:$I,Classifications!E$49,Transactions!$H:$H,$B26))</f>
        <v>0</v>
      </c>
      <c r="G26" s="19">
        <f>ABS(SUMIFS(Transactions!$E:$E,Transactions!$I:$I,Classifications!F$49,Transactions!$H:$H,$B26))</f>
        <v>0</v>
      </c>
      <c r="H26" s="19">
        <f>ABS(SUMIFS(Transactions!$E:$E,Transactions!$I:$I,Classifications!G$49,Transactions!$H:$H,$B26))</f>
        <v>0</v>
      </c>
      <c r="I26" s="19">
        <f>ABS(SUMIFS(Transactions!$E:$E,Transactions!$I:$I,Classifications!H$49,Transactions!$H:$H,$B26))</f>
        <v>0</v>
      </c>
      <c r="J26" s="19">
        <f>ABS(SUMIFS(Transactions!$E:$E,Transactions!$I:$I,Classifications!I$49,Transactions!$H:$H,$B26))</f>
        <v>0</v>
      </c>
      <c r="K26" s="19">
        <f>ABS(SUMIFS(Transactions!$E:$E,Transactions!$I:$I,Classifications!J$49,Transactions!$H:$H,$B26))</f>
        <v>0</v>
      </c>
      <c r="L26" s="19">
        <f>ABS(SUMIFS(Transactions!$E:$E,Transactions!$I:$I,Classifications!K$49,Transactions!$H:$H,$B26))</f>
        <v>0</v>
      </c>
      <c r="M26" s="19">
        <f>ABS(SUMIFS(Transactions!$E:$E,Transactions!$I:$I,Classifications!L$49,Transactions!$H:$H,$B26))</f>
        <v>0</v>
      </c>
      <c r="N26" s="19">
        <f>ABS(SUMIFS(Transactions!$E:$E,Transactions!$I:$I,Classifications!M$49,Transactions!$H:$H,$B26))</f>
        <v>0</v>
      </c>
      <c r="O26" s="81">
        <f t="shared" si="2"/>
        <v>0</v>
      </c>
    </row>
    <row r="27" spans="2:15" x14ac:dyDescent="0.3">
      <c r="B27" s="21" t="s">
        <v>32</v>
      </c>
      <c r="C27" s="19">
        <f>ABS(SUMIFS(Transactions!$E:$E,Transactions!$I:$I,Classifications!B$49,Transactions!$H:$H,$B27))</f>
        <v>0</v>
      </c>
      <c r="D27" s="19">
        <f>ABS(SUMIFS(Transactions!$E:$E,Transactions!$I:$I,Classifications!C$49,Transactions!$H:$H,$B27))</f>
        <v>0</v>
      </c>
      <c r="E27" s="19">
        <f>ABS(SUMIFS(Transactions!$E:$E,Transactions!$I:$I,Classifications!D$49,Transactions!$H:$H,$B27))</f>
        <v>0</v>
      </c>
      <c r="F27" s="19">
        <f>ABS(SUMIFS(Transactions!$E:$E,Transactions!$I:$I,Classifications!E$49,Transactions!$H:$H,$B27))</f>
        <v>0</v>
      </c>
      <c r="G27" s="19">
        <f>ABS(SUMIFS(Transactions!$E:$E,Transactions!$I:$I,Classifications!F$49,Transactions!$H:$H,$B27))</f>
        <v>0</v>
      </c>
      <c r="H27" s="19">
        <f>ABS(SUMIFS(Transactions!$E:$E,Transactions!$I:$I,Classifications!G$49,Transactions!$H:$H,$B27))</f>
        <v>0</v>
      </c>
      <c r="I27" s="19">
        <f>ABS(SUMIFS(Transactions!$E:$E,Transactions!$I:$I,Classifications!H$49,Transactions!$H:$H,$B27))</f>
        <v>0</v>
      </c>
      <c r="J27" s="19">
        <f>ABS(SUMIFS(Transactions!$E:$E,Transactions!$I:$I,Classifications!I$49,Transactions!$H:$H,$B27))</f>
        <v>0</v>
      </c>
      <c r="K27" s="19">
        <f>ABS(SUMIFS(Transactions!$E:$E,Transactions!$I:$I,Classifications!J$49,Transactions!$H:$H,$B27))</f>
        <v>0</v>
      </c>
      <c r="L27" s="19">
        <f>ABS(SUMIFS(Transactions!$E:$E,Transactions!$I:$I,Classifications!K$49,Transactions!$H:$H,$B27))</f>
        <v>0</v>
      </c>
      <c r="M27" s="19">
        <f>ABS(SUMIFS(Transactions!$E:$E,Transactions!$I:$I,Classifications!L$49,Transactions!$H:$H,$B27))</f>
        <v>0</v>
      </c>
      <c r="N27" s="19">
        <f>ABS(SUMIFS(Transactions!$E:$E,Transactions!$I:$I,Classifications!M$49,Transactions!$H:$H,$B27))</f>
        <v>0</v>
      </c>
      <c r="O27" s="81">
        <f t="shared" si="2"/>
        <v>0</v>
      </c>
    </row>
    <row r="28" spans="2:15" x14ac:dyDescent="0.3">
      <c r="B28" s="21" t="s">
        <v>130</v>
      </c>
      <c r="C28" s="19">
        <f>ABS(SUMIFS(Transactions!$E:$E,Transactions!$I:$I,Classifications!B$49,Transactions!$H:$H,$B28))</f>
        <v>0</v>
      </c>
      <c r="D28" s="19">
        <f>ABS(SUMIFS(Transactions!$E:$E,Transactions!$I:$I,Classifications!C$49,Transactions!$H:$H,$B28))</f>
        <v>0</v>
      </c>
      <c r="E28" s="19">
        <f>ABS(SUMIFS(Transactions!$E:$E,Transactions!$I:$I,Classifications!D$49,Transactions!$H:$H,$B28))</f>
        <v>0</v>
      </c>
      <c r="F28" s="19">
        <f>ABS(SUMIFS(Transactions!$E:$E,Transactions!$I:$I,Classifications!E$49,Transactions!$H:$H,$B28))</f>
        <v>0</v>
      </c>
      <c r="G28" s="19">
        <f>ABS(SUMIFS(Transactions!$E:$E,Transactions!$I:$I,Classifications!F$49,Transactions!$H:$H,$B28))</f>
        <v>0</v>
      </c>
      <c r="H28" s="19">
        <f>ABS(SUMIFS(Transactions!$E:$E,Transactions!$I:$I,Classifications!G$49,Transactions!$H:$H,$B28))</f>
        <v>0</v>
      </c>
      <c r="I28" s="19">
        <f>ABS(SUMIFS(Transactions!$E:$E,Transactions!$I:$I,Classifications!H$49,Transactions!$H:$H,$B28))</f>
        <v>0</v>
      </c>
      <c r="J28" s="19">
        <f>ABS(SUMIFS(Transactions!$E:$E,Transactions!$I:$I,Classifications!I$49,Transactions!$H:$H,$B28))</f>
        <v>0</v>
      </c>
      <c r="K28" s="19">
        <f>ABS(SUMIFS(Transactions!$E:$E,Transactions!$I:$I,Classifications!J$49,Transactions!$H:$H,$B28))</f>
        <v>0</v>
      </c>
      <c r="L28" s="19">
        <f>ABS(SUMIFS(Transactions!$E:$E,Transactions!$I:$I,Classifications!K$49,Transactions!$H:$H,$B28))</f>
        <v>0</v>
      </c>
      <c r="M28" s="19">
        <f>ABS(SUMIFS(Transactions!$E:$E,Transactions!$I:$I,Classifications!L$49,Transactions!$H:$H,$B28))</f>
        <v>0</v>
      </c>
      <c r="N28" s="19">
        <f>ABS(SUMIFS(Transactions!$E:$E,Transactions!$I:$I,Classifications!M$49,Transactions!$H:$H,$B28))</f>
        <v>0</v>
      </c>
      <c r="O28" s="81">
        <f t="shared" si="2"/>
        <v>0</v>
      </c>
    </row>
    <row r="29" spans="2:15" x14ac:dyDescent="0.3">
      <c r="B29" s="20" t="s">
        <v>34</v>
      </c>
      <c r="C29" s="19">
        <f>ABS(SUMIFS(Transactions!$E:$E,Transactions!$I:$I,Classifications!B$49,Transactions!$H:$H,$B29))</f>
        <v>0</v>
      </c>
      <c r="D29" s="19">
        <f>ABS(SUMIFS(Transactions!$E:$E,Transactions!$I:$I,Classifications!C$49,Transactions!$H:$H,$B29))</f>
        <v>0</v>
      </c>
      <c r="E29" s="19">
        <f>ABS(SUMIFS(Transactions!$E:$E,Transactions!$I:$I,Classifications!D$49,Transactions!$H:$H,$B29))</f>
        <v>0</v>
      </c>
      <c r="F29" s="19">
        <f>ABS(SUMIFS(Transactions!$E:$E,Transactions!$I:$I,Classifications!E$49,Transactions!$H:$H,$B29))</f>
        <v>0</v>
      </c>
      <c r="G29" s="19">
        <f>ABS(SUMIFS(Transactions!$E:$E,Transactions!$I:$I,Classifications!F$49,Transactions!$H:$H,$B29))</f>
        <v>0</v>
      </c>
      <c r="H29" s="19">
        <f>ABS(SUMIFS(Transactions!$E:$E,Transactions!$I:$I,Classifications!G$49,Transactions!$H:$H,$B29))</f>
        <v>0</v>
      </c>
      <c r="I29" s="19">
        <f>ABS(SUMIFS(Transactions!$E:$E,Transactions!$I:$I,Classifications!H$49,Transactions!$H:$H,$B29))</f>
        <v>0</v>
      </c>
      <c r="J29" s="19">
        <f>ABS(SUMIFS(Transactions!$E:$E,Transactions!$I:$I,Classifications!I$49,Transactions!$H:$H,$B29))</f>
        <v>0</v>
      </c>
      <c r="K29" s="19">
        <f>ABS(SUMIFS(Transactions!$E:$E,Transactions!$I:$I,Classifications!J$49,Transactions!$H:$H,$B29))</f>
        <v>0</v>
      </c>
      <c r="L29" s="19">
        <f>ABS(SUMIFS(Transactions!$E:$E,Transactions!$I:$I,Classifications!K$49,Transactions!$H:$H,$B29))</f>
        <v>0</v>
      </c>
      <c r="M29" s="19">
        <f>ABS(SUMIFS(Transactions!$E:$E,Transactions!$I:$I,Classifications!L$49,Transactions!$H:$H,$B29))</f>
        <v>0</v>
      </c>
      <c r="N29" s="19">
        <f>ABS(SUMIFS(Transactions!$E:$E,Transactions!$I:$I,Classifications!M$49,Transactions!$H:$H,$B29))</f>
        <v>0</v>
      </c>
      <c r="O29" s="81">
        <f t="shared" si="2"/>
        <v>0</v>
      </c>
    </row>
    <row r="30" spans="2:15" x14ac:dyDescent="0.3">
      <c r="B30" s="20" t="s">
        <v>135</v>
      </c>
      <c r="C30" s="19">
        <f>ABS(SUMIFS(Transactions!$E:$E,Transactions!$I:$I,Classifications!B$49,Transactions!$H:$H,$B30))</f>
        <v>0</v>
      </c>
      <c r="D30" s="19">
        <f>ABS(SUMIFS(Transactions!$E:$E,Transactions!$I:$I,Classifications!C$49,Transactions!$H:$H,$B30))</f>
        <v>0</v>
      </c>
      <c r="E30" s="19">
        <f>ABS(SUMIFS(Transactions!$E:$E,Transactions!$I:$I,Classifications!D$49,Transactions!$H:$H,$B30))</f>
        <v>0</v>
      </c>
      <c r="F30" s="19">
        <f>ABS(SUMIFS(Transactions!$E:$E,Transactions!$I:$I,Classifications!E$49,Transactions!$H:$H,$B30))</f>
        <v>0</v>
      </c>
      <c r="G30" s="19">
        <f>ABS(SUMIFS(Transactions!$E:$E,Transactions!$I:$I,Classifications!F$49,Transactions!$H:$H,$B30))</f>
        <v>0</v>
      </c>
      <c r="H30" s="19">
        <f>ABS(SUMIFS(Transactions!$E:$E,Transactions!$I:$I,Classifications!G$49,Transactions!$H:$H,$B30))</f>
        <v>0</v>
      </c>
      <c r="I30" s="19">
        <f>ABS(SUMIFS(Transactions!$E:$E,Transactions!$I:$I,Classifications!H$49,Transactions!$H:$H,$B30))</f>
        <v>0</v>
      </c>
      <c r="J30" s="19">
        <f>ABS(SUMIFS(Transactions!$E:$E,Transactions!$I:$I,Classifications!I$49,Transactions!$H:$H,$B30))</f>
        <v>0</v>
      </c>
      <c r="K30" s="19">
        <f>ABS(SUMIFS(Transactions!$E:$E,Transactions!$I:$I,Classifications!J$49,Transactions!$H:$H,$B30))</f>
        <v>0</v>
      </c>
      <c r="L30" s="19">
        <f>ABS(SUMIFS(Transactions!$E:$E,Transactions!$I:$I,Classifications!K$49,Transactions!$H:$H,$B30))</f>
        <v>0</v>
      </c>
      <c r="M30" s="19">
        <f>ABS(SUMIFS(Transactions!$E:$E,Transactions!$I:$I,Classifications!L$49,Transactions!$H:$H,$B30))</f>
        <v>0</v>
      </c>
      <c r="N30" s="19">
        <f>ABS(SUMIFS(Transactions!$E:$E,Transactions!$I:$I,Classifications!M$49,Transactions!$H:$H,$B30))</f>
        <v>0</v>
      </c>
      <c r="O30" s="81">
        <f t="shared" si="2"/>
        <v>0</v>
      </c>
    </row>
    <row r="31" spans="2:15" x14ac:dyDescent="0.3">
      <c r="B31" s="20" t="s">
        <v>8</v>
      </c>
      <c r="C31" s="19">
        <f>ABS(SUMIFS(Transactions!$E:$E,Transactions!$I:$I,Classifications!B$49,Transactions!$H:$H,$B31))</f>
        <v>0</v>
      </c>
      <c r="D31" s="19">
        <f>ABS(SUMIFS(Transactions!$E:$E,Transactions!$I:$I,Classifications!C$49,Transactions!$H:$H,$B31))</f>
        <v>0</v>
      </c>
      <c r="E31" s="19">
        <f>ABS(SUMIFS(Transactions!$E:$E,Transactions!$I:$I,Classifications!D$49,Transactions!$H:$H,$B31))</f>
        <v>0</v>
      </c>
      <c r="F31" s="19">
        <f>ABS(SUMIFS(Transactions!$E:$E,Transactions!$I:$I,Classifications!E$49,Transactions!$H:$H,$B31))</f>
        <v>0</v>
      </c>
      <c r="G31" s="19">
        <f>ABS(SUMIFS(Transactions!$E:$E,Transactions!$I:$I,Classifications!F$49,Transactions!$H:$H,$B31))</f>
        <v>0</v>
      </c>
      <c r="H31" s="19">
        <f>ABS(SUMIFS(Transactions!$E:$E,Transactions!$I:$I,Classifications!G$49,Transactions!$H:$H,$B31))</f>
        <v>0</v>
      </c>
      <c r="I31" s="19">
        <f>ABS(SUMIFS(Transactions!$E:$E,Transactions!$I:$I,Classifications!H$49,Transactions!$H:$H,$B31))</f>
        <v>0</v>
      </c>
      <c r="J31" s="19">
        <f>ABS(SUMIFS(Transactions!$E:$E,Transactions!$I:$I,Classifications!I$49,Transactions!$H:$H,$B31))</f>
        <v>0</v>
      </c>
      <c r="K31" s="19">
        <f>ABS(SUMIFS(Transactions!$E:$E,Transactions!$I:$I,Classifications!J$49,Transactions!$H:$H,$B31))</f>
        <v>0</v>
      </c>
      <c r="L31" s="19">
        <f>ABS(SUMIFS(Transactions!$E:$E,Transactions!$I:$I,Classifications!K$49,Transactions!$H:$H,$B31))</f>
        <v>0</v>
      </c>
      <c r="M31" s="19">
        <f>ABS(SUMIFS(Transactions!$E:$E,Transactions!$I:$I,Classifications!L$49,Transactions!$H:$H,$B31))</f>
        <v>0</v>
      </c>
      <c r="N31" s="19">
        <f>ABS(SUMIFS(Transactions!$E:$E,Transactions!$I:$I,Classifications!M$49,Transactions!$H:$H,$B31))</f>
        <v>0</v>
      </c>
      <c r="O31" s="81">
        <f t="shared" si="2"/>
        <v>0</v>
      </c>
    </row>
    <row r="32" spans="2:15" x14ac:dyDescent="0.3">
      <c r="B32" s="20" t="s">
        <v>35</v>
      </c>
      <c r="C32" s="19">
        <f>ABS(SUMIFS(Transactions!$E:$E,Transactions!$I:$I,Classifications!B$49,Transactions!$H:$H,$B32))</f>
        <v>0</v>
      </c>
      <c r="D32" s="19">
        <f>ABS(SUMIFS(Transactions!$E:$E,Transactions!$I:$I,Classifications!C$49,Transactions!$H:$H,$B32))</f>
        <v>0</v>
      </c>
      <c r="E32" s="19">
        <f>ABS(SUMIFS(Transactions!$E:$E,Transactions!$I:$I,Classifications!D$49,Transactions!$H:$H,$B32))</f>
        <v>0</v>
      </c>
      <c r="F32" s="19">
        <f>ABS(SUMIFS(Transactions!$E:$E,Transactions!$I:$I,Classifications!E$49,Transactions!$H:$H,$B32))</f>
        <v>0</v>
      </c>
      <c r="G32" s="19">
        <f>ABS(SUMIFS(Transactions!$E:$E,Transactions!$I:$I,Classifications!F$49,Transactions!$H:$H,$B32))</f>
        <v>0</v>
      </c>
      <c r="H32" s="19">
        <f>ABS(SUMIFS(Transactions!$E:$E,Transactions!$I:$I,Classifications!G$49,Transactions!$H:$H,$B32))</f>
        <v>0</v>
      </c>
      <c r="I32" s="19">
        <f>ABS(SUMIFS(Transactions!$E:$E,Transactions!$I:$I,Classifications!H$49,Transactions!$H:$H,$B32))</f>
        <v>0</v>
      </c>
      <c r="J32" s="19">
        <f>ABS(SUMIFS(Transactions!$E:$E,Transactions!$I:$I,Classifications!I$49,Transactions!$H:$H,$B32))</f>
        <v>0</v>
      </c>
      <c r="K32" s="19">
        <f>ABS(SUMIFS(Transactions!$E:$E,Transactions!$I:$I,Classifications!J$49,Transactions!$H:$H,$B32))</f>
        <v>0</v>
      </c>
      <c r="L32" s="19">
        <f>ABS(SUMIFS(Transactions!$E:$E,Transactions!$I:$I,Classifications!K$49,Transactions!$H:$H,$B32))</f>
        <v>0</v>
      </c>
      <c r="M32" s="19">
        <f>ABS(SUMIFS(Transactions!$E:$E,Transactions!$I:$I,Classifications!L$49,Transactions!$H:$H,$B32))</f>
        <v>0</v>
      </c>
      <c r="N32" s="19">
        <f>ABS(SUMIFS(Transactions!$E:$E,Transactions!$I:$I,Classifications!M$49,Transactions!$H:$H,$B32))</f>
        <v>0</v>
      </c>
      <c r="O32" s="81">
        <f t="shared" si="2"/>
        <v>0</v>
      </c>
    </row>
    <row r="33" spans="2:15" x14ac:dyDescent="0.3">
      <c r="B33" s="93" t="s">
        <v>76</v>
      </c>
      <c r="C33" s="94">
        <f>SUM(C10:C32)</f>
        <v>0</v>
      </c>
      <c r="D33" s="94">
        <f t="shared" ref="D33:N33" si="3">SUM(D10:D32)</f>
        <v>0</v>
      </c>
      <c r="E33" s="94">
        <f t="shared" si="3"/>
        <v>0</v>
      </c>
      <c r="F33" s="94">
        <f t="shared" si="3"/>
        <v>0</v>
      </c>
      <c r="G33" s="94">
        <f t="shared" si="3"/>
        <v>0</v>
      </c>
      <c r="H33" s="94">
        <f t="shared" si="3"/>
        <v>0</v>
      </c>
      <c r="I33" s="94">
        <f t="shared" si="3"/>
        <v>0</v>
      </c>
      <c r="J33" s="94">
        <f t="shared" si="3"/>
        <v>0</v>
      </c>
      <c r="K33" s="94">
        <f t="shared" si="3"/>
        <v>0</v>
      </c>
      <c r="L33" s="94">
        <f t="shared" si="3"/>
        <v>0</v>
      </c>
      <c r="M33" s="94">
        <f t="shared" si="3"/>
        <v>0</v>
      </c>
      <c r="N33" s="94">
        <f t="shared" si="3"/>
        <v>0</v>
      </c>
      <c r="O33" s="81">
        <f t="shared" si="2"/>
        <v>0</v>
      </c>
    </row>
    <row r="34" spans="2:15" x14ac:dyDescent="0.3">
      <c r="O34" s="81"/>
    </row>
    <row r="35" spans="2:15" x14ac:dyDescent="0.3">
      <c r="B35" s="28" t="s">
        <v>39</v>
      </c>
      <c r="C35" s="40">
        <f t="shared" ref="C35:N35" si="4">C8-C33</f>
        <v>0</v>
      </c>
      <c r="D35" s="40">
        <f t="shared" si="4"/>
        <v>0</v>
      </c>
      <c r="E35" s="40">
        <f t="shared" si="4"/>
        <v>0</v>
      </c>
      <c r="F35" s="40">
        <f t="shared" si="4"/>
        <v>0</v>
      </c>
      <c r="G35" s="40">
        <f t="shared" si="4"/>
        <v>0</v>
      </c>
      <c r="H35" s="40">
        <f t="shared" si="4"/>
        <v>0</v>
      </c>
      <c r="I35" s="40">
        <f t="shared" si="4"/>
        <v>0</v>
      </c>
      <c r="J35" s="40">
        <f t="shared" si="4"/>
        <v>0</v>
      </c>
      <c r="K35" s="40">
        <f t="shared" si="4"/>
        <v>0</v>
      </c>
      <c r="L35" s="40">
        <f t="shared" si="4"/>
        <v>0</v>
      </c>
      <c r="M35" s="40">
        <f t="shared" si="4"/>
        <v>0</v>
      </c>
      <c r="N35" s="40">
        <f t="shared" si="4"/>
        <v>0</v>
      </c>
      <c r="O35" s="81">
        <f t="shared" si="2"/>
        <v>0</v>
      </c>
    </row>
    <row r="36" spans="2:15" x14ac:dyDescent="0.3">
      <c r="B36" s="20" t="s">
        <v>101</v>
      </c>
      <c r="C36" s="19">
        <f>ABS(SUMIFS(Transactions!$E:$E,Transactions!$I:$I,Classifications!B$49,Transactions!$H:$H,"*depreciation*"))</f>
        <v>0</v>
      </c>
      <c r="D36" s="19">
        <f>ABS(SUMIFS(Transactions!$E:$E,Transactions!$I:$I,Classifications!C$49,Transactions!$H:$H,"*depreciation*"))</f>
        <v>0</v>
      </c>
      <c r="E36" s="19">
        <f>ABS(SUMIFS(Transactions!$E:$E,Transactions!$I:$I,Classifications!D$49,Transactions!$H:$H,"*depreciation*"))</f>
        <v>0</v>
      </c>
      <c r="F36" s="19">
        <f>ABS(SUMIFS(Transactions!$E:$E,Transactions!$I:$I,Classifications!E$49,Transactions!$H:$H,"*depreciation*"))</f>
        <v>0</v>
      </c>
      <c r="G36" s="19">
        <f>ABS(SUMIFS(Transactions!$E:$E,Transactions!$I:$I,Classifications!F$49,Transactions!$H:$H,"*depreciation*"))</f>
        <v>0</v>
      </c>
      <c r="H36" s="19">
        <f>ABS(SUMIFS(Transactions!$E:$E,Transactions!$I:$I,Classifications!G$49,Transactions!$H:$H,"*depreciation*"))</f>
        <v>0</v>
      </c>
      <c r="I36" s="19">
        <f>ABS(SUMIFS(Transactions!$E:$E,Transactions!$I:$I,Classifications!H$49,Transactions!$H:$H,"*depreciation*"))</f>
        <v>0</v>
      </c>
      <c r="J36" s="19">
        <f>ABS(SUMIFS(Transactions!$E:$E,Transactions!$I:$I,Classifications!I$49,Transactions!$H:$H,"*depreciation*"))</f>
        <v>0</v>
      </c>
      <c r="K36" s="19">
        <f>ABS(SUMIFS(Transactions!$E:$E,Transactions!$I:$I,Classifications!J$49,Transactions!$H:$H,"*depreciation*"))</f>
        <v>0</v>
      </c>
      <c r="L36" s="19">
        <f>ABS(SUMIFS(Transactions!$E:$E,Transactions!$I:$I,Classifications!K$49,Transactions!$H:$H,"*depreciation*"))</f>
        <v>0</v>
      </c>
      <c r="M36" s="19">
        <f>ABS(SUMIFS(Transactions!$E:$E,Transactions!$I:$I,Classifications!L$49,Transactions!$H:$H,"*depreciation*"))</f>
        <v>0</v>
      </c>
      <c r="N36" s="19">
        <f>ABS(SUMIFS(Transactions!$E:$E,Transactions!$I:$I,Classifications!M$49,Transactions!$H:$H,"*depreciation*"))</f>
        <v>0</v>
      </c>
      <c r="O36" s="81">
        <f t="shared" si="2"/>
        <v>0</v>
      </c>
    </row>
    <row r="37" spans="2:15" x14ac:dyDescent="0.3">
      <c r="B37" s="20" t="s">
        <v>86</v>
      </c>
      <c r="C37" s="19">
        <f>ABS(SUMIFS(Transactions!$E:$E,Transactions!$I:$I,Classifications!B$49,Transactions!$H:$H,$B37))</f>
        <v>0</v>
      </c>
      <c r="D37" s="19">
        <f>ABS(SUMIFS(Transactions!$E:$E,Transactions!$I:$I,Classifications!C$49,Transactions!$H:$H,$B37))</f>
        <v>0</v>
      </c>
      <c r="E37" s="19">
        <f>ABS(SUMIFS(Transactions!$E:$E,Transactions!$I:$I,Classifications!D$49,Transactions!$H:$H,$B37))</f>
        <v>0</v>
      </c>
      <c r="F37" s="19">
        <f>ABS(SUMIFS(Transactions!$E:$E,Transactions!$I:$I,Classifications!E$49,Transactions!$H:$H,$B37))</f>
        <v>0</v>
      </c>
      <c r="G37" s="19">
        <f>ABS(SUMIFS(Transactions!$E:$E,Transactions!$I:$I,Classifications!F$49,Transactions!$H:$H,$B37))</f>
        <v>0</v>
      </c>
      <c r="H37" s="19">
        <f>ABS(SUMIFS(Transactions!$E:$E,Transactions!$I:$I,Classifications!G$49,Transactions!$H:$H,$B37))</f>
        <v>0</v>
      </c>
      <c r="I37" s="19">
        <f>ABS(SUMIFS(Transactions!$E:$E,Transactions!$I:$I,Classifications!H$49,Transactions!$H:$H,$B37))</f>
        <v>0</v>
      </c>
      <c r="J37" s="19">
        <f>ABS(SUMIFS(Transactions!$E:$E,Transactions!$I:$I,Classifications!I$49,Transactions!$H:$H,$B37))</f>
        <v>0</v>
      </c>
      <c r="K37" s="19">
        <f>ABS(SUMIFS(Transactions!$E:$E,Transactions!$I:$I,Classifications!J$49,Transactions!$H:$H,$B37))</f>
        <v>0</v>
      </c>
      <c r="L37" s="19">
        <f>ABS(SUMIFS(Transactions!$E:$E,Transactions!$I:$I,Classifications!K$49,Transactions!$H:$H,$B37))</f>
        <v>0</v>
      </c>
      <c r="M37" s="19">
        <f>ABS(SUMIFS(Transactions!$E:$E,Transactions!$I:$I,Classifications!L$49,Transactions!$H:$H,$B37))</f>
        <v>0</v>
      </c>
      <c r="N37" s="19">
        <f>ABS(SUMIFS(Transactions!$E:$E,Transactions!$I:$I,Classifications!M$49,Transactions!$H:$H,$B37))</f>
        <v>0</v>
      </c>
      <c r="O37" s="81">
        <f t="shared" si="2"/>
        <v>0</v>
      </c>
    </row>
    <row r="38" spans="2:15" x14ac:dyDescent="0.3">
      <c r="B38" s="20" t="s">
        <v>84</v>
      </c>
      <c r="C38" s="19">
        <f>ABS(SUMIFS(Transactions!$D:$D,Transactions!$I:$I,Classifications!B$49,Transactions!$H:$H,$B38))</f>
        <v>0</v>
      </c>
      <c r="D38" s="19">
        <f>ABS(SUMIFS(Transactions!$D:$D,Transactions!$I:$I,Classifications!C$49,Transactions!$H:$H,$B38))</f>
        <v>0</v>
      </c>
      <c r="E38" s="19">
        <f>ABS(SUMIFS(Transactions!$D:$D,Transactions!$I:$I,Classifications!D$49,Transactions!$H:$H,$B38))</f>
        <v>0</v>
      </c>
      <c r="F38" s="19">
        <f>ABS(SUMIFS(Transactions!$D:$D,Transactions!$I:$I,Classifications!E$49,Transactions!$H:$H,$B38))</f>
        <v>0</v>
      </c>
      <c r="G38" s="19">
        <f>ABS(SUMIFS(Transactions!$D:$D,Transactions!$I:$I,Classifications!F$49,Transactions!$H:$H,$B38))</f>
        <v>0</v>
      </c>
      <c r="H38" s="19">
        <f>ABS(SUMIFS(Transactions!$D:$D,Transactions!$I:$I,Classifications!G$49,Transactions!$H:$H,$B38))</f>
        <v>0</v>
      </c>
      <c r="I38" s="19">
        <f>ABS(SUMIFS(Transactions!$D:$D,Transactions!$I:$I,Classifications!H$49,Transactions!$H:$H,$B38))</f>
        <v>0</v>
      </c>
      <c r="J38" s="19">
        <f>ABS(SUMIFS(Transactions!$D:$D,Transactions!$I:$I,Classifications!I$49,Transactions!$H:$H,$B38))</f>
        <v>0</v>
      </c>
      <c r="K38" s="19">
        <f>ABS(SUMIFS(Transactions!$D:$D,Transactions!$I:$I,Classifications!J$49,Transactions!$H:$H,$B38))</f>
        <v>0</v>
      </c>
      <c r="L38" s="19">
        <f>ABS(SUMIFS(Transactions!$D:$D,Transactions!$I:$I,Classifications!K$49,Transactions!$H:$H,$B38))</f>
        <v>0</v>
      </c>
      <c r="M38" s="19">
        <f>ABS(SUMIFS(Transactions!$D:$D,Transactions!$I:$I,Classifications!L$49,Transactions!$H:$H,$B38))</f>
        <v>0</v>
      </c>
      <c r="N38" s="19">
        <f>ABS(SUMIFS(Transactions!$D:$D,Transactions!$I:$I,Classifications!M$49,Transactions!$H:$H,$B38))</f>
        <v>0</v>
      </c>
      <c r="O38" s="81">
        <f t="shared" si="2"/>
        <v>0</v>
      </c>
    </row>
    <row r="39" spans="2:15" x14ac:dyDescent="0.3">
      <c r="B39" s="20" t="s">
        <v>140</v>
      </c>
      <c r="C39" s="19">
        <f>ABS(SUMIFS(Transactions!$D:$D,Transactions!$I:$I,Classifications!B$49,Transactions!$H:$H,"*bank*"))</f>
        <v>0</v>
      </c>
      <c r="D39" s="19">
        <f>ABS(SUMIFS(Transactions!$D:$D,Transactions!$I:$I,Classifications!C$49,Transactions!$H:$H,"*bank*"))</f>
        <v>0</v>
      </c>
      <c r="E39" s="19">
        <f>ABS(SUMIFS(Transactions!$D:$D,Transactions!$I:$I,Classifications!D$49,Transactions!$H:$H,"*bank*"))</f>
        <v>0</v>
      </c>
      <c r="F39" s="19">
        <f>ABS(SUMIFS(Transactions!$D:$D,Transactions!$I:$I,Classifications!E$49,Transactions!$H:$H,"*bank*"))</f>
        <v>0</v>
      </c>
      <c r="G39" s="19">
        <f>ABS(SUMIFS(Transactions!$D:$D,Transactions!$I:$I,Classifications!F$49,Transactions!$H:$H,"*bank*"))</f>
        <v>0</v>
      </c>
      <c r="H39" s="19">
        <f>ABS(SUMIFS(Transactions!$D:$D,Transactions!$I:$I,Classifications!G$49,Transactions!$H:$H,"*bank*"))</f>
        <v>0</v>
      </c>
      <c r="I39" s="19">
        <f>ABS(SUMIFS(Transactions!$D:$D,Transactions!$I:$I,Classifications!H$49,Transactions!$H:$H,"*bank*"))</f>
        <v>0</v>
      </c>
      <c r="J39" s="19">
        <f>ABS(SUMIFS(Transactions!$D:$D,Transactions!$I:$I,Classifications!I$49,Transactions!$H:$H,"*bank*"))</f>
        <v>0</v>
      </c>
      <c r="K39" s="19">
        <f>ABS(SUMIFS(Transactions!$D:$D,Transactions!$I:$I,Classifications!J$49,Transactions!$H:$H,"*bank*"))</f>
        <v>0</v>
      </c>
      <c r="L39" s="19">
        <f>ABS(SUMIFS(Transactions!$D:$D,Transactions!$I:$I,Classifications!K$49,Transactions!$H:$H,"*bank*"))</f>
        <v>0</v>
      </c>
      <c r="M39" s="19">
        <f>ABS(SUMIFS(Transactions!$D:$D,Transactions!$I:$I,Classifications!L$49,Transactions!$H:$H,"*bank*"))</f>
        <v>0</v>
      </c>
      <c r="N39" s="19">
        <f>ABS(SUMIFS(Transactions!$D:$D,Transactions!$I:$I,Classifications!M$49,Transactions!$H:$H,"*bank*"))</f>
        <v>0</v>
      </c>
      <c r="O39" s="81">
        <f t="shared" si="2"/>
        <v>0</v>
      </c>
    </row>
    <row r="40" spans="2:15" x14ac:dyDescent="0.3">
      <c r="B40" s="77" t="s">
        <v>77</v>
      </c>
      <c r="C40" s="78">
        <f>C35-C36-C37+C38+C39</f>
        <v>0</v>
      </c>
      <c r="D40" s="78">
        <f t="shared" ref="D40:N40" si="5">D35-D36-D37+D38+D39</f>
        <v>0</v>
      </c>
      <c r="E40" s="78">
        <f t="shared" si="5"/>
        <v>0</v>
      </c>
      <c r="F40" s="78">
        <f t="shared" si="5"/>
        <v>0</v>
      </c>
      <c r="G40" s="78">
        <f t="shared" si="5"/>
        <v>0</v>
      </c>
      <c r="H40" s="78">
        <f t="shared" si="5"/>
        <v>0</v>
      </c>
      <c r="I40" s="78">
        <f t="shared" si="5"/>
        <v>0</v>
      </c>
      <c r="J40" s="78">
        <f t="shared" si="5"/>
        <v>0</v>
      </c>
      <c r="K40" s="78">
        <f t="shared" si="5"/>
        <v>0</v>
      </c>
      <c r="L40" s="78">
        <f t="shared" si="5"/>
        <v>0</v>
      </c>
      <c r="M40" s="78">
        <f t="shared" si="5"/>
        <v>0</v>
      </c>
      <c r="N40" s="78">
        <f t="shared" si="5"/>
        <v>0</v>
      </c>
      <c r="O40" s="16"/>
    </row>
    <row r="41" spans="2:15" x14ac:dyDescent="0.3">
      <c r="O41" s="16"/>
    </row>
    <row r="42" spans="2:15" x14ac:dyDescent="0.3">
      <c r="B42" s="98" t="s">
        <v>79</v>
      </c>
      <c r="C42" s="99">
        <f t="shared" ref="C42:N42" si="6">C4+C40</f>
        <v>0</v>
      </c>
      <c r="D42" s="99">
        <f t="shared" si="6"/>
        <v>0</v>
      </c>
      <c r="E42" s="99">
        <f t="shared" si="6"/>
        <v>0</v>
      </c>
      <c r="F42" s="99">
        <f t="shared" si="6"/>
        <v>0</v>
      </c>
      <c r="G42" s="99">
        <f t="shared" si="6"/>
        <v>0</v>
      </c>
      <c r="H42" s="99">
        <f t="shared" si="6"/>
        <v>0</v>
      </c>
      <c r="I42" s="99">
        <f t="shared" si="6"/>
        <v>0</v>
      </c>
      <c r="J42" s="99">
        <f t="shared" si="6"/>
        <v>0</v>
      </c>
      <c r="K42" s="99">
        <f t="shared" si="6"/>
        <v>0</v>
      </c>
      <c r="L42" s="99">
        <f t="shared" si="6"/>
        <v>0</v>
      </c>
      <c r="M42" s="99">
        <f t="shared" si="6"/>
        <v>0</v>
      </c>
      <c r="N42" s="99">
        <f t="shared" si="6"/>
        <v>0</v>
      </c>
      <c r="O42" s="16"/>
    </row>
  </sheetData>
  <mergeCells count="1">
    <mergeCell ref="A1:N2"/>
  </mergeCells>
  <pageMargins left="0.7" right="0.7" top="0.75" bottom="0.75" header="0.3" footer="0.3"/>
  <pageSetup orientation="portrait" verticalDpi="0" r:id="rId1"/>
  <ignoredErrors>
    <ignoredError sqref="C17:N17 C25:N25" formula="1"/>
  </ignoredErrors>
  <drawing r:id="rId2"/>
  <legacyDrawing r:id="rId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7"/>
    <pageSetUpPr fitToPage="1"/>
  </sheetPr>
  <dimension ref="A1:J33"/>
  <sheetViews>
    <sheetView zoomScale="153" zoomScaleNormal="153" zoomScalePageLayoutView="95" workbookViewId="0">
      <selection activeCell="D7" sqref="D7"/>
    </sheetView>
  </sheetViews>
  <sheetFormatPr defaultColWidth="11" defaultRowHeight="15.6" x14ac:dyDescent="0.3"/>
  <cols>
    <col min="1" max="1" width="13.33203125" style="6" bestFit="1" customWidth="1"/>
    <col min="2" max="2" width="14.6640625" style="6" customWidth="1"/>
    <col min="3" max="3" width="10.6640625" style="108" customWidth="1"/>
    <col min="4" max="4" width="18.33203125" style="113" bestFit="1" customWidth="1"/>
    <col min="5" max="5" width="18" style="113" bestFit="1" customWidth="1"/>
    <col min="6" max="6" width="19.6640625" style="5" bestFit="1" customWidth="1"/>
    <col min="7" max="7" width="9.6640625" style="108" bestFit="1" customWidth="1"/>
    <col min="8" max="8" width="20" style="108" bestFit="1" customWidth="1"/>
    <col min="9" max="9" width="15.6640625" hidden="1" customWidth="1"/>
    <col min="10" max="10" width="0" hidden="1" customWidth="1"/>
  </cols>
  <sheetData>
    <row r="1" spans="1:10" ht="51" customHeight="1" x14ac:dyDescent="0.3">
      <c r="A1" s="128"/>
      <c r="B1" s="128"/>
      <c r="C1" s="128"/>
      <c r="D1" s="128"/>
      <c r="E1" s="128"/>
      <c r="F1" s="128"/>
      <c r="G1" s="128"/>
      <c r="H1" s="128"/>
    </row>
    <row r="2" spans="1:10" ht="25.5" customHeight="1" x14ac:dyDescent="0.3">
      <c r="A2" s="131" t="s">
        <v>141</v>
      </c>
      <c r="B2" s="131"/>
      <c r="C2" s="131"/>
      <c r="D2" s="131"/>
      <c r="E2" s="131"/>
      <c r="F2" s="131"/>
      <c r="G2" s="131"/>
      <c r="H2" s="131"/>
    </row>
    <row r="3" spans="1:10" ht="15" customHeight="1" x14ac:dyDescent="0.3">
      <c r="A3" s="87" t="s">
        <v>170</v>
      </c>
      <c r="B3" s="87" t="s">
        <v>179</v>
      </c>
      <c r="C3" s="87" t="s">
        <v>177</v>
      </c>
      <c r="D3" s="109" t="s">
        <v>174</v>
      </c>
      <c r="E3" s="109" t="s">
        <v>175</v>
      </c>
      <c r="F3" s="87" t="s">
        <v>163</v>
      </c>
      <c r="G3" s="87" t="s">
        <v>172</v>
      </c>
      <c r="H3" s="87" t="s">
        <v>173</v>
      </c>
      <c r="I3" s="97" t="s">
        <v>180</v>
      </c>
      <c r="J3" s="97" t="s">
        <v>181</v>
      </c>
    </row>
    <row r="4" spans="1:10" ht="15" customHeight="1" x14ac:dyDescent="0.3">
      <c r="A4" s="83"/>
      <c r="B4" s="114"/>
      <c r="C4" s="103"/>
      <c r="D4" s="110"/>
      <c r="E4" s="111"/>
      <c r="F4" s="84"/>
      <c r="G4" s="113"/>
      <c r="H4" s="105">
        <f>Miles[Miles]*'IRS Mileage'!$B$4</f>
        <v>0</v>
      </c>
      <c r="I4" s="108">
        <f>IF(Miles[Trip Date]="",0,MONTH(Miles[Trip Date]))</f>
        <v>0</v>
      </c>
      <c r="J4" s="108" t="e">
        <f>VLOOKUP(Miles[Calculation2],Classifications!$E$50:$F$62,2,FALSE)</f>
        <v>#N/A</v>
      </c>
    </row>
    <row r="5" spans="1:10" x14ac:dyDescent="0.3">
      <c r="A5" s="124" t="s">
        <v>182</v>
      </c>
      <c r="B5" s="124"/>
      <c r="C5" s="124"/>
      <c r="D5" s="125"/>
      <c r="E5" s="125"/>
      <c r="F5" s="126"/>
      <c r="G5" s="123">
        <f>SUBTOTAL(109,Miles[Miles])</f>
        <v>0</v>
      </c>
      <c r="H5" s="127">
        <f>SUBTOTAL(109,Miles[Mileage Expense])</f>
        <v>0</v>
      </c>
      <c r="I5">
        <f>SUBTOTAL(109,Miles[Calculation2])</f>
        <v>0</v>
      </c>
    </row>
    <row r="6" spans="1:10" x14ac:dyDescent="0.3">
      <c r="D6" s="14"/>
      <c r="E6" s="100"/>
      <c r="F6"/>
    </row>
    <row r="7" spans="1:10" ht="17.399999999999999" x14ac:dyDescent="0.4">
      <c r="D7" s="14"/>
      <c r="E7" s="100"/>
      <c r="F7"/>
      <c r="G7" s="13"/>
    </row>
    <row r="8" spans="1:10" x14ac:dyDescent="0.3">
      <c r="D8" s="14"/>
      <c r="E8" s="100"/>
      <c r="F8"/>
    </row>
    <row r="9" spans="1:10" x14ac:dyDescent="0.3">
      <c r="D9" s="14"/>
      <c r="E9" s="100"/>
      <c r="F9"/>
    </row>
    <row r="10" spans="1:10" x14ac:dyDescent="0.3">
      <c r="D10" s="14"/>
      <c r="E10" s="100"/>
      <c r="F10"/>
    </row>
    <row r="11" spans="1:10" x14ac:dyDescent="0.3">
      <c r="D11"/>
      <c r="E11"/>
      <c r="F11"/>
    </row>
    <row r="12" spans="1:10" x14ac:dyDescent="0.3">
      <c r="D12"/>
      <c r="E12"/>
      <c r="F12"/>
    </row>
    <row r="13" spans="1:10" x14ac:dyDescent="0.3">
      <c r="D13"/>
      <c r="E13"/>
      <c r="F13"/>
      <c r="G13" s="4"/>
      <c r="H13" s="4"/>
    </row>
    <row r="14" spans="1:10" x14ac:dyDescent="0.3">
      <c r="D14"/>
      <c r="E14"/>
      <c r="F14"/>
      <c r="G14" s="9"/>
    </row>
    <row r="15" spans="1:10" x14ac:dyDescent="0.3">
      <c r="D15"/>
      <c r="E15"/>
      <c r="F15"/>
      <c r="G15" s="9"/>
      <c r="H15" s="4"/>
    </row>
    <row r="16" spans="1:10" x14ac:dyDescent="0.3">
      <c r="D16"/>
      <c r="E16"/>
      <c r="F16"/>
    </row>
    <row r="17" spans="4:8" x14ac:dyDescent="0.3">
      <c r="D17"/>
      <c r="E17"/>
      <c r="F17"/>
    </row>
    <row r="18" spans="4:8" x14ac:dyDescent="0.3">
      <c r="D18"/>
      <c r="E18"/>
      <c r="F18"/>
    </row>
    <row r="19" spans="4:8" x14ac:dyDescent="0.3">
      <c r="D19"/>
      <c r="E19"/>
      <c r="F19"/>
      <c r="H19" s="4"/>
    </row>
    <row r="20" spans="4:8" x14ac:dyDescent="0.3">
      <c r="D20"/>
      <c r="E20"/>
      <c r="F20"/>
      <c r="G20" s="9"/>
      <c r="H20" s="4"/>
    </row>
    <row r="21" spans="4:8" x14ac:dyDescent="0.3">
      <c r="D21"/>
      <c r="E21"/>
      <c r="F21"/>
      <c r="H21" s="4"/>
    </row>
    <row r="22" spans="4:8" x14ac:dyDescent="0.3">
      <c r="D22"/>
      <c r="E22"/>
      <c r="F22"/>
    </row>
    <row r="23" spans="4:8" x14ac:dyDescent="0.3">
      <c r="D23" s="112"/>
      <c r="H23" s="2"/>
    </row>
    <row r="24" spans="4:8" x14ac:dyDescent="0.3">
      <c r="D24" s="112"/>
      <c r="H24" s="2"/>
    </row>
    <row r="25" spans="4:8" x14ac:dyDescent="0.3">
      <c r="D25" s="112"/>
      <c r="H25" s="2"/>
    </row>
    <row r="29" spans="4:8" x14ac:dyDescent="0.3">
      <c r="D29" s="112"/>
      <c r="H29" s="2"/>
    </row>
    <row r="30" spans="4:8" x14ac:dyDescent="0.3">
      <c r="D30" s="112"/>
      <c r="H30" s="2"/>
    </row>
    <row r="33" spans="4:8" x14ac:dyDescent="0.3">
      <c r="D33" s="112"/>
      <c r="H33" s="2"/>
    </row>
  </sheetData>
  <mergeCells count="2">
    <mergeCell ref="A1:H1"/>
    <mergeCell ref="A2:H2"/>
  </mergeCells>
  <dataValidations count="1">
    <dataValidation allowBlank="1" showErrorMessage="1" sqref="F23:F1048576"/>
  </dataValidations>
  <pageMargins left="0.75" right="0.75" top="1" bottom="1" header="0.5" footer="0.5"/>
  <pageSetup orientation="portrait" verticalDpi="0" r:id="rId1"/>
  <drawing r:id="rId2"/>
  <tableParts count="1">
    <tablePart r:id="rId3"/>
  </tableParts>
  <extLst>
    <ext xmlns:x14="http://schemas.microsoft.com/office/spreadsheetml/2009/9/main" uri="{CCE6A557-97BC-4b89-ADB6-D9C93CAAB3DF}">
      <x14:dataValidations xmlns:xm="http://schemas.microsoft.com/office/excel/2006/main" count="1">
        <x14:dataValidation type="list" allowBlank="1" showErrorMessage="1">
          <x14:formula1>
            <xm:f>Classifications!$A$102:$A$107</xm:f>
          </x14:formula1>
          <xm:sqref>F4</xm:sqref>
        </x14:dataValidation>
      </x14:dataValidations>
    </ext>
  </extLst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5"/>
    <pageSetUpPr fitToPage="1"/>
  </sheetPr>
  <dimension ref="A1:P33"/>
  <sheetViews>
    <sheetView zoomScale="88" zoomScaleNormal="88" zoomScalePageLayoutView="95" workbookViewId="0">
      <selection activeCell="G4" sqref="G4"/>
    </sheetView>
  </sheetViews>
  <sheetFormatPr defaultColWidth="11" defaultRowHeight="15.6" x14ac:dyDescent="0.3"/>
  <cols>
    <col min="1" max="1" width="13.33203125" style="6" bestFit="1" customWidth="1"/>
    <col min="2" max="2" width="16.77734375" style="6" bestFit="1" customWidth="1"/>
    <col min="3" max="3" width="25.109375" style="108" bestFit="1" customWidth="1"/>
    <col min="4" max="4" width="11.88671875" style="5" bestFit="1" customWidth="1"/>
    <col min="5" max="5" width="11.21875" style="5" bestFit="1" customWidth="1"/>
    <col min="6" max="6" width="10.33203125" style="5" bestFit="1" customWidth="1"/>
    <col min="7" max="7" width="23.109375" style="108" bestFit="1" customWidth="1"/>
    <col min="8" max="8" width="37" style="108" bestFit="1" customWidth="1"/>
    <col min="9" max="9" width="15.6640625" customWidth="1"/>
    <col min="10" max="10" width="9.33203125" bestFit="1" customWidth="1"/>
    <col min="11" max="11" width="10.44140625" bestFit="1" customWidth="1"/>
    <col min="12" max="12" width="11.88671875" bestFit="1" customWidth="1"/>
    <col min="13" max="13" width="19.109375" bestFit="1" customWidth="1"/>
    <col min="14" max="14" width="23.21875" bestFit="1" customWidth="1"/>
    <col min="15" max="15" width="17.77734375" bestFit="1" customWidth="1"/>
    <col min="16" max="16" width="17.109375" customWidth="1"/>
  </cols>
  <sheetData>
    <row r="1" spans="1:16" ht="81" customHeight="1" x14ac:dyDescent="0.3">
      <c r="A1" s="128"/>
      <c r="B1" s="128"/>
      <c r="C1" s="128"/>
      <c r="D1" s="128"/>
      <c r="E1" s="128"/>
      <c r="F1" s="128"/>
      <c r="G1" s="128"/>
      <c r="H1" s="128"/>
      <c r="I1" s="128"/>
      <c r="J1" s="128"/>
      <c r="K1" s="128"/>
      <c r="L1" s="128"/>
      <c r="M1" s="128"/>
      <c r="N1" s="128"/>
      <c r="O1" s="128"/>
      <c r="P1" s="128"/>
    </row>
    <row r="2" spans="1:16" ht="23.25" customHeight="1" x14ac:dyDescent="0.3">
      <c r="A2" s="128"/>
      <c r="B2" s="128"/>
      <c r="C2" s="128"/>
      <c r="D2" s="128"/>
      <c r="E2" s="128"/>
      <c r="F2" s="128"/>
      <c r="G2" s="128"/>
      <c r="H2" s="128"/>
      <c r="I2" s="128"/>
      <c r="J2" s="128"/>
      <c r="K2" s="128"/>
      <c r="L2" s="128"/>
      <c r="M2" s="128"/>
      <c r="N2" s="128"/>
      <c r="O2" s="128"/>
      <c r="P2" s="128"/>
    </row>
    <row r="3" spans="1:16" ht="15" customHeight="1" thickBot="1" x14ac:dyDescent="0.35">
      <c r="A3" s="115" t="s">
        <v>143</v>
      </c>
      <c r="B3" s="115" t="s">
        <v>146</v>
      </c>
      <c r="C3" s="115" t="s">
        <v>147</v>
      </c>
      <c r="D3" s="115" t="s">
        <v>148</v>
      </c>
      <c r="E3" s="115" t="s">
        <v>149</v>
      </c>
      <c r="F3" s="115" t="s">
        <v>150</v>
      </c>
      <c r="G3" s="115" t="s">
        <v>151</v>
      </c>
      <c r="H3" s="115" t="s">
        <v>152</v>
      </c>
      <c r="I3" s="115" t="s">
        <v>153</v>
      </c>
      <c r="J3" s="115" t="s">
        <v>154</v>
      </c>
      <c r="K3" s="116" t="s">
        <v>155</v>
      </c>
      <c r="L3" s="116" t="s">
        <v>156</v>
      </c>
      <c r="M3" s="116" t="s">
        <v>157</v>
      </c>
      <c r="N3" s="116" t="s">
        <v>158</v>
      </c>
      <c r="O3" s="116" t="s">
        <v>159</v>
      </c>
      <c r="P3" s="116" t="s">
        <v>160</v>
      </c>
    </row>
    <row r="4" spans="1:16" s="14" customFormat="1" ht="15" customHeight="1" thickTop="1" x14ac:dyDescent="0.3">
      <c r="A4" s="117"/>
      <c r="B4" s="118"/>
      <c r="C4" s="119"/>
      <c r="D4" s="120"/>
      <c r="E4" s="121"/>
      <c r="F4" s="118"/>
      <c r="G4" s="122"/>
      <c r="H4" s="117"/>
    </row>
    <row r="5" spans="1:16" x14ac:dyDescent="0.3">
      <c r="D5" s="106"/>
      <c r="F5" s="108"/>
    </row>
    <row r="6" spans="1:16" x14ac:dyDescent="0.3">
      <c r="D6" s="106"/>
      <c r="F6" s="108"/>
    </row>
    <row r="7" spans="1:16" ht="17.399999999999999" x14ac:dyDescent="0.4">
      <c r="F7" s="108"/>
      <c r="G7" s="13"/>
    </row>
    <row r="8" spans="1:16" x14ac:dyDescent="0.3">
      <c r="F8" s="108"/>
    </row>
    <row r="9" spans="1:16" x14ac:dyDescent="0.3">
      <c r="F9" s="108"/>
    </row>
    <row r="13" spans="1:16" x14ac:dyDescent="0.3">
      <c r="D13" s="12"/>
      <c r="E13" s="12"/>
      <c r="F13" s="12"/>
      <c r="G13" s="4"/>
      <c r="H13" s="4"/>
    </row>
    <row r="14" spans="1:16" x14ac:dyDescent="0.3">
      <c r="G14" s="9"/>
    </row>
    <row r="15" spans="1:16" x14ac:dyDescent="0.3">
      <c r="D15" s="106"/>
      <c r="G15" s="9"/>
      <c r="H15" s="4"/>
    </row>
    <row r="19" spans="4:8" x14ac:dyDescent="0.3">
      <c r="D19" s="107"/>
      <c r="H19" s="4"/>
    </row>
    <row r="20" spans="4:8" x14ac:dyDescent="0.3">
      <c r="D20" s="106"/>
      <c r="G20" s="9"/>
      <c r="H20" s="4"/>
    </row>
    <row r="21" spans="4:8" x14ac:dyDescent="0.3">
      <c r="D21" s="106"/>
      <c r="H21" s="4"/>
    </row>
    <row r="23" spans="4:8" x14ac:dyDescent="0.3">
      <c r="D23" s="106"/>
      <c r="H23" s="2"/>
    </row>
    <row r="24" spans="4:8" x14ac:dyDescent="0.3">
      <c r="D24" s="106"/>
      <c r="H24" s="2"/>
    </row>
    <row r="25" spans="4:8" x14ac:dyDescent="0.3">
      <c r="D25" s="106"/>
      <c r="H25" s="2"/>
    </row>
    <row r="29" spans="4:8" x14ac:dyDescent="0.3">
      <c r="D29" s="106"/>
      <c r="H29" s="2"/>
    </row>
    <row r="30" spans="4:8" x14ac:dyDescent="0.3">
      <c r="D30" s="106"/>
      <c r="H30" s="2"/>
    </row>
    <row r="33" spans="4:8" x14ac:dyDescent="0.3">
      <c r="D33" s="106"/>
      <c r="H33" s="2"/>
    </row>
  </sheetData>
  <mergeCells count="1">
    <mergeCell ref="A1:P2"/>
  </mergeCells>
  <dataValidations count="2">
    <dataValidation showErrorMessage="1" sqref="H3:H1048576"/>
    <dataValidation allowBlank="1" showErrorMessage="1" sqref="F3:F1048576"/>
  </dataValidations>
  <pageMargins left="0.75" right="0.75" top="1" bottom="1" header="0.5" footer="0.5"/>
  <pageSetup orientation="portrait" verticalDpi="0" r:id="rId1"/>
  <drawing r:id="rId2"/>
  <tableParts count="1">
    <tablePart r:id="rId3"/>
  </tableParts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7"/>
  </sheetPr>
  <dimension ref="A1:O4"/>
  <sheetViews>
    <sheetView workbookViewId="0">
      <selection activeCell="O3" sqref="O3"/>
    </sheetView>
  </sheetViews>
  <sheetFormatPr defaultColWidth="9" defaultRowHeight="14.4" x14ac:dyDescent="0.3"/>
  <cols>
    <col min="1" max="2" width="18.33203125" style="88" customWidth="1"/>
    <col min="3" max="3" width="16" style="88" customWidth="1"/>
    <col min="4" max="4" width="16.44140625" style="88" customWidth="1"/>
    <col min="5" max="5" width="16.33203125" style="88" customWidth="1"/>
    <col min="6" max="6" width="7.88671875" style="88" customWidth="1"/>
    <col min="7" max="7" width="17.109375" style="88" customWidth="1"/>
    <col min="8" max="8" width="16.109375" style="88" customWidth="1"/>
    <col min="9" max="9" width="16" style="88" customWidth="1"/>
    <col min="10" max="10" width="8.88671875" style="88" customWidth="1"/>
    <col min="11" max="11" width="11" style="88" customWidth="1"/>
    <col min="12" max="12" width="14.21875" style="88" customWidth="1"/>
    <col min="13" max="13" width="18.77734375" style="88" customWidth="1"/>
    <col min="14" max="14" width="23.33203125" style="88" customWidth="1"/>
    <col min="15" max="15" width="16.77734375" style="88" customWidth="1"/>
    <col min="16" max="16384" width="9" style="88"/>
  </cols>
  <sheetData>
    <row r="1" spans="1:15" ht="61.5" customHeight="1" x14ac:dyDescent="0.3">
      <c r="A1" s="133"/>
      <c r="B1" s="133"/>
      <c r="C1" s="133"/>
      <c r="D1" s="133"/>
      <c r="E1" s="133"/>
      <c r="F1" s="133"/>
      <c r="G1" s="133"/>
      <c r="H1" s="133"/>
      <c r="I1" s="133"/>
      <c r="J1" s="133"/>
      <c r="K1" s="133"/>
      <c r="L1" s="133"/>
      <c r="M1" s="133"/>
      <c r="N1" s="133"/>
      <c r="O1" s="133"/>
    </row>
    <row r="2" spans="1:15" ht="25.5" customHeight="1" x14ac:dyDescent="0.35">
      <c r="A2" s="132" t="s">
        <v>161</v>
      </c>
      <c r="B2" s="132"/>
      <c r="C2" s="132"/>
      <c r="D2" s="132"/>
      <c r="E2" s="132"/>
      <c r="F2" s="132"/>
      <c r="G2" s="132"/>
      <c r="H2" s="132"/>
      <c r="I2" s="132"/>
      <c r="J2" s="132"/>
      <c r="K2" s="132"/>
      <c r="L2" s="132"/>
      <c r="M2" s="132"/>
      <c r="N2" s="132"/>
      <c r="O2" s="132"/>
    </row>
    <row r="3" spans="1:15" x14ac:dyDescent="0.3">
      <c r="A3" s="89" t="s">
        <v>143</v>
      </c>
      <c r="B3" s="89" t="s">
        <v>146</v>
      </c>
      <c r="C3" s="89" t="s">
        <v>147</v>
      </c>
      <c r="D3" s="89" t="s">
        <v>148</v>
      </c>
      <c r="E3" s="89" t="s">
        <v>149</v>
      </c>
      <c r="F3" s="89" t="s">
        <v>150</v>
      </c>
      <c r="G3" s="89" t="s">
        <v>151</v>
      </c>
      <c r="H3" s="89" t="s">
        <v>152</v>
      </c>
      <c r="I3" s="89" t="s">
        <v>153</v>
      </c>
      <c r="J3" s="89" t="s">
        <v>154</v>
      </c>
      <c r="K3" s="89" t="s">
        <v>155</v>
      </c>
      <c r="L3" s="89" t="s">
        <v>156</v>
      </c>
      <c r="M3" s="89" t="s">
        <v>157</v>
      </c>
      <c r="N3" s="89" t="s">
        <v>158</v>
      </c>
      <c r="O3" s="89" t="s">
        <v>162</v>
      </c>
    </row>
    <row r="4" spans="1:15" x14ac:dyDescent="0.3">
      <c r="N4" s="90"/>
    </row>
  </sheetData>
  <mergeCells count="2">
    <mergeCell ref="A2:O2"/>
    <mergeCell ref="A1:O1"/>
  </mergeCells>
  <pageMargins left="0.7" right="0.7" top="0.75" bottom="0.75" header="0.3" footer="0.3"/>
  <drawing r:id="rId1"/>
  <tableParts count="1">
    <tablePart r:id="rId2"/>
  </tableParts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>
    <tabColor theme="2" tint="-0.249977111117893"/>
  </sheetPr>
  <dimension ref="A1:B43"/>
  <sheetViews>
    <sheetView workbookViewId="0">
      <selection activeCell="A2" sqref="A2:B2"/>
    </sheetView>
  </sheetViews>
  <sheetFormatPr defaultColWidth="8.88671875" defaultRowHeight="15.6" x14ac:dyDescent="0.3"/>
  <cols>
    <col min="1" max="1" width="34" customWidth="1"/>
    <col min="2" max="2" width="13" customWidth="1"/>
  </cols>
  <sheetData>
    <row r="1" spans="1:2" ht="21" x14ac:dyDescent="0.4">
      <c r="A1" s="134" t="s">
        <v>183</v>
      </c>
      <c r="B1" s="135"/>
    </row>
    <row r="2" spans="1:2" ht="18" thickBot="1" x14ac:dyDescent="0.4">
      <c r="A2" s="136" t="s">
        <v>10</v>
      </c>
      <c r="B2" s="136"/>
    </row>
    <row r="3" spans="1:2" ht="16.2" thickTop="1" x14ac:dyDescent="0.3">
      <c r="A3" t="s">
        <v>9</v>
      </c>
      <c r="B3" s="10">
        <f>SUMIF(Transactions!$H:$H,A3,Transactions!$D:$D)</f>
        <v>0</v>
      </c>
    </row>
    <row r="4" spans="1:2" x14ac:dyDescent="0.3">
      <c r="A4" t="s">
        <v>12</v>
      </c>
      <c r="B4" s="10">
        <f>SUMIF(Transactions!$H:$H,A4,Transactions!$D:$D)</f>
        <v>0</v>
      </c>
    </row>
    <row r="5" spans="1:2" ht="16.2" thickBot="1" x14ac:dyDescent="0.35">
      <c r="B5" s="11">
        <f>B3-B4</f>
        <v>0</v>
      </c>
    </row>
    <row r="6" spans="1:2" ht="16.2" thickTop="1" x14ac:dyDescent="0.3">
      <c r="A6" t="s">
        <v>11</v>
      </c>
      <c r="B6" s="10">
        <f>'Cost of Goods Sold'!B12</f>
        <v>0</v>
      </c>
    </row>
    <row r="7" spans="1:2" ht="16.2" thickBot="1" x14ac:dyDescent="0.35">
      <c r="A7" s="3" t="s">
        <v>13</v>
      </c>
      <c r="B7" s="11">
        <f>B5-B6</f>
        <v>0</v>
      </c>
    </row>
    <row r="8" spans="1:2" ht="16.2" thickTop="1" x14ac:dyDescent="0.3">
      <c r="A8" t="s">
        <v>14</v>
      </c>
      <c r="B8" s="10">
        <f>SUMIF(Transactions!$H:$H,A8,Transactions!$D:$D)</f>
        <v>0</v>
      </c>
    </row>
    <row r="9" spans="1:2" ht="16.2" thickBot="1" x14ac:dyDescent="0.35">
      <c r="A9" s="3" t="s">
        <v>15</v>
      </c>
      <c r="B9" s="11">
        <f>B7+B8</f>
        <v>0</v>
      </c>
    </row>
    <row r="10" spans="1:2" ht="16.2" thickTop="1" x14ac:dyDescent="0.3">
      <c r="B10" s="10"/>
    </row>
    <row r="11" spans="1:2" ht="18" thickBot="1" x14ac:dyDescent="0.4">
      <c r="A11" s="136" t="s">
        <v>16</v>
      </c>
      <c r="B11" s="136"/>
    </row>
    <row r="12" spans="1:2" ht="16.2" thickTop="1" x14ac:dyDescent="0.3">
      <c r="A12" t="s">
        <v>4</v>
      </c>
      <c r="B12" s="10">
        <f>-SUMIF(Transactions!$H:$H,A12,Transactions!$E:$E)</f>
        <v>0</v>
      </c>
    </row>
    <row r="13" spans="1:2" x14ac:dyDescent="0.3">
      <c r="A13" t="s">
        <v>17</v>
      </c>
      <c r="B13" s="10">
        <f>-SUMIF(Transactions!$H:$H,A13,Transactions!$E:$E)</f>
        <v>0</v>
      </c>
    </row>
    <row r="14" spans="1:2" x14ac:dyDescent="0.3">
      <c r="A14" t="s">
        <v>18</v>
      </c>
      <c r="B14" s="10">
        <f>-SUMIF(Transactions!$H:$H,A14,Transactions!$E:$E)</f>
        <v>0</v>
      </c>
    </row>
    <row r="15" spans="1:2" x14ac:dyDescent="0.3">
      <c r="A15" t="s">
        <v>2</v>
      </c>
      <c r="B15" s="10">
        <f>-SUMIF(Transactions!$H:$H,A15,Transactions!$E:$E)</f>
        <v>0</v>
      </c>
    </row>
    <row r="16" spans="1:2" x14ac:dyDescent="0.3">
      <c r="A16" t="s">
        <v>19</v>
      </c>
      <c r="B16" s="10">
        <f>-SUMIF(Transactions!$H:$H,A16,Transactions!$E:$E)</f>
        <v>0</v>
      </c>
    </row>
    <row r="17" spans="1:2" x14ac:dyDescent="0.3">
      <c r="A17" t="s">
        <v>20</v>
      </c>
      <c r="B17" s="10">
        <f>-SUMIF(Transactions!$H:$H,A17,Transactions!$E:$E)</f>
        <v>0</v>
      </c>
    </row>
    <row r="18" spans="1:2" x14ac:dyDescent="0.3">
      <c r="A18" t="s">
        <v>21</v>
      </c>
      <c r="B18" s="10">
        <f>-SUMIF(Transactions!$H:$H,A18,Transactions!$E:$E)</f>
        <v>0</v>
      </c>
    </row>
    <row r="19" spans="1:2" x14ac:dyDescent="0.3">
      <c r="A19" t="s">
        <v>22</v>
      </c>
      <c r="B19" s="10">
        <f>-SUMIF(Transactions!$H:$H,A19,Transactions!$E:$E)</f>
        <v>0</v>
      </c>
    </row>
    <row r="20" spans="1:2" x14ac:dyDescent="0.3">
      <c r="A20" t="s">
        <v>23</v>
      </c>
      <c r="B20" s="76"/>
    </row>
    <row r="21" spans="1:2" x14ac:dyDescent="0.3">
      <c r="A21" s="7" t="s">
        <v>24</v>
      </c>
      <c r="B21" s="10">
        <f>-SUMIF(Transactions!$H:$H,A21,Transactions!$E:$E)</f>
        <v>0</v>
      </c>
    </row>
    <row r="22" spans="1:2" x14ac:dyDescent="0.3">
      <c r="A22" s="7" t="s">
        <v>41</v>
      </c>
      <c r="B22" s="10">
        <f>-SUMIF(Transactions!$H:$H,A22,Transactions!$E:$E)</f>
        <v>0</v>
      </c>
    </row>
    <row r="23" spans="1:2" x14ac:dyDescent="0.3">
      <c r="A23" t="s">
        <v>25</v>
      </c>
      <c r="B23" s="10">
        <f>-SUMIF(Transactions!$H:$H,A23,Transactions!$E:$E)</f>
        <v>0</v>
      </c>
    </row>
    <row r="24" spans="1:2" x14ac:dyDescent="0.3">
      <c r="A24" t="s">
        <v>26</v>
      </c>
      <c r="B24" s="10">
        <f>-SUMIF(Transactions!$H:$H,A24,Transactions!$E:$E)</f>
        <v>0</v>
      </c>
    </row>
    <row r="25" spans="1:2" x14ac:dyDescent="0.3">
      <c r="A25" t="s">
        <v>27</v>
      </c>
      <c r="B25" s="10">
        <f>-SUMIF(Transactions!$H:$H,A25,Transactions!$E:$E)</f>
        <v>0</v>
      </c>
    </row>
    <row r="26" spans="1:2" x14ac:dyDescent="0.3">
      <c r="A26" t="s">
        <v>28</v>
      </c>
      <c r="B26" s="76"/>
    </row>
    <row r="27" spans="1:2" x14ac:dyDescent="0.3">
      <c r="A27" s="7" t="s">
        <v>29</v>
      </c>
      <c r="B27" s="10">
        <f>-SUMIF(Transactions!$H:$H,A27,Transactions!$E:$E)</f>
        <v>0</v>
      </c>
    </row>
    <row r="28" spans="1:2" x14ac:dyDescent="0.3">
      <c r="A28" s="7" t="s">
        <v>30</v>
      </c>
      <c r="B28" s="10">
        <f>-SUMIF(Transactions!$H:$H,A28,Transactions!$E:$E)</f>
        <v>0</v>
      </c>
    </row>
    <row r="29" spans="1:2" x14ac:dyDescent="0.3">
      <c r="A29" t="s">
        <v>31</v>
      </c>
      <c r="B29" s="10">
        <f>-SUMIF(Transactions!$H:$H,A29,Transactions!$E:$E)</f>
        <v>0</v>
      </c>
    </row>
    <row r="30" spans="1:2" x14ac:dyDescent="0.3">
      <c r="A30" t="s">
        <v>3</v>
      </c>
      <c r="B30" s="10">
        <f>-SUMIF(Transactions!$H:$H,A30,Transactions!$E:$E)</f>
        <v>0</v>
      </c>
    </row>
    <row r="31" spans="1:2" x14ac:dyDescent="0.3">
      <c r="A31" t="s">
        <v>7</v>
      </c>
      <c r="B31" s="10">
        <f>-SUMIF(Transactions!$H:$H,A31,Transactions!$E:$E)</f>
        <v>0</v>
      </c>
    </row>
    <row r="32" spans="1:2" x14ac:dyDescent="0.3">
      <c r="A32" t="s">
        <v>132</v>
      </c>
      <c r="B32" s="76"/>
    </row>
    <row r="33" spans="1:2" x14ac:dyDescent="0.3">
      <c r="A33" s="7" t="s">
        <v>32</v>
      </c>
      <c r="B33" s="10">
        <f>-SUMIF(Transactions!$H:$H,A33,Transactions!$E:$E)</f>
        <v>0</v>
      </c>
    </row>
    <row r="34" spans="1:2" x14ac:dyDescent="0.3">
      <c r="A34" s="7" t="s">
        <v>129</v>
      </c>
      <c r="B34" s="10">
        <f>-SUMIF(Transactions!$H:$H,"*meal*",Transactions!$E:$E)*0.5</f>
        <v>0</v>
      </c>
    </row>
    <row r="35" spans="1:2" x14ac:dyDescent="0.3">
      <c r="A35" t="s">
        <v>34</v>
      </c>
      <c r="B35" s="10">
        <f>-SUMIF(Transactions!$H:$H,A35,Transactions!$E:$E)</f>
        <v>0</v>
      </c>
    </row>
    <row r="36" spans="1:2" x14ac:dyDescent="0.3">
      <c r="A36" t="s">
        <v>131</v>
      </c>
      <c r="B36" s="10">
        <f>-SUMIF(Transactions!$H:$H,A36,Transactions!$E:$E)</f>
        <v>0</v>
      </c>
    </row>
    <row r="37" spans="1:2" x14ac:dyDescent="0.3">
      <c r="A37" t="s">
        <v>8</v>
      </c>
      <c r="B37" s="10">
        <f>-SUMIF(Transactions!$H:$H,A37,Transactions!$E:$E)</f>
        <v>0</v>
      </c>
    </row>
    <row r="38" spans="1:2" x14ac:dyDescent="0.3">
      <c r="A38" t="s">
        <v>35</v>
      </c>
      <c r="B38" s="76"/>
    </row>
    <row r="39" spans="1:2" ht="16.2" thickBot="1" x14ac:dyDescent="0.35">
      <c r="A39" s="3" t="s">
        <v>36</v>
      </c>
      <c r="B39" s="11">
        <f>SUM(B12:B38)</f>
        <v>0</v>
      </c>
    </row>
    <row r="40" spans="1:2" ht="16.2" thickTop="1" x14ac:dyDescent="0.3">
      <c r="A40" t="s">
        <v>37</v>
      </c>
      <c r="B40" s="10">
        <f>B9-B39</f>
        <v>0</v>
      </c>
    </row>
    <row r="41" spans="1:2" x14ac:dyDescent="0.3">
      <c r="A41" t="s">
        <v>38</v>
      </c>
      <c r="B41" s="10"/>
    </row>
    <row r="42" spans="1:2" ht="16.2" thickBot="1" x14ac:dyDescent="0.35">
      <c r="A42" s="3" t="s">
        <v>39</v>
      </c>
      <c r="B42" s="11">
        <f>B40-B41</f>
        <v>0</v>
      </c>
    </row>
    <row r="43" spans="1:2" ht="16.2" thickTop="1" x14ac:dyDescent="0.3"/>
  </sheetData>
  <mergeCells count="3">
    <mergeCell ref="A1:B1"/>
    <mergeCell ref="A2:B2"/>
    <mergeCell ref="A11:B11"/>
  </mergeCells>
  <pageMargins left="0.7" right="0.7" top="0.75" bottom="0.75" header="0.3" footer="0.3"/>
  <ignoredErrors>
    <ignoredError sqref="B34 B6" formula="1"/>
  </ignoredErrors>
  <legacy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>
    <tabColor theme="8"/>
  </sheetPr>
  <dimension ref="A1:B13"/>
  <sheetViews>
    <sheetView workbookViewId="0">
      <selection activeCell="B14" sqref="B14"/>
    </sheetView>
  </sheetViews>
  <sheetFormatPr defaultColWidth="8.88671875" defaultRowHeight="15.6" x14ac:dyDescent="0.3"/>
  <cols>
    <col min="1" max="1" width="93.6640625" customWidth="1"/>
    <col min="2" max="2" width="37.33203125" style="1" customWidth="1"/>
  </cols>
  <sheetData>
    <row r="1" spans="1:2" ht="21" x14ac:dyDescent="0.4">
      <c r="A1" s="134">
        <f>Transactions!A1</f>
        <v>0</v>
      </c>
      <c r="B1" s="135"/>
    </row>
    <row r="2" spans="1:2" ht="18" thickBot="1" x14ac:dyDescent="0.4">
      <c r="A2" s="136" t="s">
        <v>46</v>
      </c>
      <c r="B2" s="136"/>
    </row>
    <row r="3" spans="1:2" ht="16.2" thickTop="1" x14ac:dyDescent="0.3">
      <c r="A3" s="34" t="s">
        <v>53</v>
      </c>
      <c r="B3" s="35"/>
    </row>
    <row r="4" spans="1:2" x14ac:dyDescent="0.3">
      <c r="A4" s="34" t="s">
        <v>57</v>
      </c>
      <c r="B4" s="35"/>
    </row>
    <row r="5" spans="1:2" x14ac:dyDescent="0.3">
      <c r="A5" s="34" t="s">
        <v>47</v>
      </c>
      <c r="B5" s="36">
        <v>0</v>
      </c>
    </row>
    <row r="6" spans="1:2" x14ac:dyDescent="0.3">
      <c r="A6" s="34" t="s">
        <v>48</v>
      </c>
      <c r="B6" s="36">
        <v>0</v>
      </c>
    </row>
    <row r="7" spans="1:2" x14ac:dyDescent="0.3">
      <c r="A7" s="34" t="s">
        <v>133</v>
      </c>
      <c r="B7" s="36">
        <v>0</v>
      </c>
    </row>
    <row r="8" spans="1:2" x14ac:dyDescent="0.3">
      <c r="A8" s="34" t="s">
        <v>49</v>
      </c>
      <c r="B8" s="36">
        <v>0</v>
      </c>
    </row>
    <row r="9" spans="1:2" x14ac:dyDescent="0.3">
      <c r="A9" s="34" t="s">
        <v>50</v>
      </c>
      <c r="B9" s="36">
        <v>0</v>
      </c>
    </row>
    <row r="10" spans="1:2" ht="16.2" thickBot="1" x14ac:dyDescent="0.35">
      <c r="A10" s="34" t="s">
        <v>51</v>
      </c>
      <c r="B10" s="37">
        <f>SUM(B5:B9)</f>
        <v>0</v>
      </c>
    </row>
    <row r="11" spans="1:2" ht="16.2" thickTop="1" x14ac:dyDescent="0.3">
      <c r="A11" s="34" t="s">
        <v>52</v>
      </c>
      <c r="B11" s="36">
        <v>0</v>
      </c>
    </row>
    <row r="12" spans="1:2" ht="16.2" thickBot="1" x14ac:dyDescent="0.35">
      <c r="A12" s="15" t="s">
        <v>11</v>
      </c>
      <c r="B12" s="33">
        <f>B10-B11</f>
        <v>0</v>
      </c>
    </row>
    <row r="13" spans="1:2" ht="16.2" thickTop="1" x14ac:dyDescent="0.3"/>
  </sheetData>
  <mergeCells count="2">
    <mergeCell ref="A1:B1"/>
    <mergeCell ref="A2:B2"/>
  </mergeCells>
  <dataValidations count="2">
    <dataValidation type="list" allowBlank="1" showInputMessage="1" sqref="B3">
      <formula1>InventoryMethod</formula1>
    </dataValidation>
    <dataValidation type="list" allowBlank="1" showInputMessage="1" sqref="B4">
      <formula1>YesNo?</formula1>
    </dataValidation>
  </dataValidations>
  <pageMargins left="0.7" right="0.7" top="0.75" bottom="0.75" header="0.3" footer="0.3"/>
  <legacy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7"/>
  </sheetPr>
  <dimension ref="A1:B6"/>
  <sheetViews>
    <sheetView zoomScaleNormal="100" workbookViewId="0">
      <selection activeCell="B6" sqref="B6"/>
    </sheetView>
  </sheetViews>
  <sheetFormatPr defaultColWidth="8.88671875" defaultRowHeight="15.6" x14ac:dyDescent="0.3"/>
  <cols>
    <col min="1" max="1" width="41.88671875" customWidth="1"/>
    <col min="2" max="2" width="12.6640625" customWidth="1"/>
  </cols>
  <sheetData>
    <row r="1" spans="1:2" ht="21" x14ac:dyDescent="0.4">
      <c r="A1" s="134">
        <f>Transactions!A1:H1</f>
        <v>0</v>
      </c>
      <c r="B1" s="135"/>
    </row>
    <row r="2" spans="1:2" ht="18" thickBot="1" x14ac:dyDescent="0.4">
      <c r="A2" s="137" t="s">
        <v>80</v>
      </c>
      <c r="B2" s="137"/>
    </row>
    <row r="3" spans="1:2" ht="16.2" thickTop="1" x14ac:dyDescent="0.3">
      <c r="A3" s="34" t="s">
        <v>82</v>
      </c>
      <c r="B3" s="1">
        <f>'Schedule C (P&amp;L)'!B42</f>
        <v>0</v>
      </c>
    </row>
    <row r="4" spans="1:2" x14ac:dyDescent="0.3">
      <c r="A4" s="34" t="s">
        <v>83</v>
      </c>
      <c r="B4" s="1">
        <f>B3*0.9235</f>
        <v>0</v>
      </c>
    </row>
    <row r="5" spans="1:2" ht="16.2" thickBot="1" x14ac:dyDescent="0.35">
      <c r="A5" s="38" t="s">
        <v>145</v>
      </c>
      <c r="B5" s="32">
        <f>IF(B4&lt;400,0,IF(B4&lt;=128000,B4*0.153,(B4*0.029)+15921.6))</f>
        <v>0</v>
      </c>
    </row>
    <row r="6" spans="1:2" ht="16.2" thickTop="1" x14ac:dyDescent="0.3">
      <c r="A6" s="85" t="s">
        <v>81</v>
      </c>
      <c r="B6" s="86">
        <f>B5*0.5</f>
        <v>0</v>
      </c>
    </row>
  </sheetData>
  <mergeCells count="2">
    <mergeCell ref="A1:B1"/>
    <mergeCell ref="A2:B2"/>
  </mergeCells>
  <pageMargins left="0.7" right="0.7" top="0.75" bottom="0.75" header="0.3" footer="0.3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6"/>
  </sheetPr>
  <dimension ref="A1:C6"/>
  <sheetViews>
    <sheetView workbookViewId="0">
      <selection activeCell="B4" sqref="B4"/>
    </sheetView>
  </sheetViews>
  <sheetFormatPr defaultColWidth="8.88671875" defaultRowHeight="15.6" x14ac:dyDescent="0.3"/>
  <cols>
    <col min="1" max="1" width="23.6640625" customWidth="1"/>
    <col min="2" max="2" width="11.109375" style="1" customWidth="1"/>
    <col min="3" max="3" width="16" customWidth="1"/>
  </cols>
  <sheetData>
    <row r="1" spans="1:3" ht="21" x14ac:dyDescent="0.4">
      <c r="A1" s="134">
        <f>Transactions!A1</f>
        <v>0</v>
      </c>
      <c r="B1" s="135"/>
    </row>
    <row r="2" spans="1:3" ht="18" thickBot="1" x14ac:dyDescent="0.4">
      <c r="A2" s="136" t="s">
        <v>89</v>
      </c>
      <c r="B2" s="136"/>
    </row>
    <row r="3" spans="1:3" ht="16.2" thickTop="1" x14ac:dyDescent="0.3">
      <c r="A3" t="s">
        <v>92</v>
      </c>
      <c r="B3" s="44" t="e">
        <f>#REF!</f>
        <v>#REF!</v>
      </c>
    </row>
    <row r="4" spans="1:3" x14ac:dyDescent="0.3">
      <c r="A4" s="38" t="s">
        <v>91</v>
      </c>
      <c r="B4" s="42">
        <v>0.57999999999999996</v>
      </c>
      <c r="C4" s="43" t="s">
        <v>94</v>
      </c>
    </row>
    <row r="5" spans="1:3" ht="16.2" thickBot="1" x14ac:dyDescent="0.35">
      <c r="A5" s="38" t="s">
        <v>90</v>
      </c>
      <c r="B5" s="32" t="e">
        <f>ROUND(B3*B4,0)</f>
        <v>#REF!</v>
      </c>
    </row>
    <row r="6" spans="1:3" ht="16.2" thickTop="1" x14ac:dyDescent="0.3"/>
  </sheetData>
  <mergeCells count="2">
    <mergeCell ref="A1:B1"/>
    <mergeCell ref="A2:B2"/>
  </mergeCells>
  <hyperlinks>
    <hyperlink ref="C4" r:id="rId1"/>
  </hyperlinks>
  <pageMargins left="0.7" right="0.7" top="0.75" bottom="0.75" header="0.3" footer="0.3"/>
</worksheet>
</file>

<file path=xl/worksheets/sheet1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>
    <tabColor theme="9"/>
    <pageSetUpPr fitToPage="1"/>
  </sheetPr>
  <dimension ref="A1:P45"/>
  <sheetViews>
    <sheetView topLeftCell="A2" zoomScale="93" zoomScaleNormal="93" zoomScalePageLayoutView="91" workbookViewId="0">
      <selection activeCell="C4" sqref="C4"/>
    </sheetView>
  </sheetViews>
  <sheetFormatPr defaultColWidth="8.88671875" defaultRowHeight="15.6" x14ac:dyDescent="0.3"/>
  <cols>
    <col min="1" max="1" width="2.109375" customWidth="1"/>
    <col min="2" max="2" width="44.6640625" customWidth="1"/>
    <col min="3" max="15" width="13.109375" customWidth="1"/>
    <col min="16" max="16" width="12.109375" customWidth="1"/>
  </cols>
  <sheetData>
    <row r="1" spans="1:16" ht="23.4" hidden="1" x14ac:dyDescent="0.45">
      <c r="A1" s="138">
        <f>Transactions!A1</f>
        <v>0</v>
      </c>
      <c r="B1" s="139"/>
      <c r="C1" s="139"/>
      <c r="D1" s="139"/>
      <c r="E1" s="139"/>
      <c r="F1" s="139"/>
      <c r="G1" s="139"/>
      <c r="H1" s="139"/>
      <c r="I1" s="139"/>
      <c r="J1" s="139"/>
      <c r="K1" s="139"/>
      <c r="L1" s="139"/>
      <c r="M1" s="139"/>
      <c r="N1" s="139"/>
      <c r="O1" s="139"/>
    </row>
    <row r="2" spans="1:16" ht="23.4" x14ac:dyDescent="0.45">
      <c r="A2" s="139" t="s">
        <v>95</v>
      </c>
      <c r="B2" s="139"/>
      <c r="C2" s="139"/>
      <c r="D2" s="139"/>
      <c r="E2" s="139"/>
      <c r="F2" s="139"/>
      <c r="G2" s="139"/>
      <c r="H2" s="139"/>
      <c r="I2" s="139"/>
      <c r="J2" s="139"/>
      <c r="K2" s="139"/>
      <c r="L2" s="139"/>
      <c r="M2" s="139"/>
      <c r="N2" s="139"/>
      <c r="O2" s="139"/>
    </row>
    <row r="3" spans="1:16" x14ac:dyDescent="0.3">
      <c r="A3" s="17"/>
      <c r="B3" s="17"/>
      <c r="C3" s="18" t="s">
        <v>96</v>
      </c>
      <c r="D3" s="18" t="s">
        <v>61</v>
      </c>
      <c r="E3" s="18" t="s">
        <v>62</v>
      </c>
      <c r="F3" s="18" t="s">
        <v>63</v>
      </c>
      <c r="G3" s="18" t="s">
        <v>64</v>
      </c>
      <c r="H3" s="18" t="s">
        <v>65</v>
      </c>
      <c r="I3" s="18" t="s">
        <v>66</v>
      </c>
      <c r="J3" s="18" t="s">
        <v>67</v>
      </c>
      <c r="K3" s="18" t="s">
        <v>68</v>
      </c>
      <c r="L3" s="18" t="s">
        <v>69</v>
      </c>
      <c r="M3" s="18" t="s">
        <v>70</v>
      </c>
      <c r="N3" s="18" t="s">
        <v>71</v>
      </c>
      <c r="O3" s="18" t="s">
        <v>72</v>
      </c>
    </row>
    <row r="4" spans="1:16" x14ac:dyDescent="0.3">
      <c r="A4" s="17"/>
      <c r="B4" s="25" t="s">
        <v>78</v>
      </c>
      <c r="C4" s="26">
        <v>0</v>
      </c>
      <c r="D4" s="26">
        <f>C42</f>
        <v>0</v>
      </c>
      <c r="E4" s="26">
        <f>D42</f>
        <v>0</v>
      </c>
      <c r="F4" s="26">
        <f t="shared" ref="F4:O4" si="0">E42</f>
        <v>0</v>
      </c>
      <c r="G4" s="26">
        <f t="shared" si="0"/>
        <v>0</v>
      </c>
      <c r="H4" s="26">
        <f t="shared" si="0"/>
        <v>0</v>
      </c>
      <c r="I4" s="26">
        <f t="shared" si="0"/>
        <v>0</v>
      </c>
      <c r="J4" s="26">
        <f t="shared" si="0"/>
        <v>0</v>
      </c>
      <c r="K4" s="26">
        <f t="shared" si="0"/>
        <v>0</v>
      </c>
      <c r="L4" s="26">
        <f t="shared" si="0"/>
        <v>0</v>
      </c>
      <c r="M4" s="26">
        <f t="shared" si="0"/>
        <v>0</v>
      </c>
      <c r="N4" s="26">
        <f t="shared" si="0"/>
        <v>0</v>
      </c>
      <c r="O4" s="26">
        <f t="shared" si="0"/>
        <v>0</v>
      </c>
    </row>
    <row r="5" spans="1:16" x14ac:dyDescent="0.3">
      <c r="A5" s="17"/>
      <c r="B5" s="17"/>
      <c r="C5" s="22"/>
      <c r="D5" s="22"/>
      <c r="E5" s="22"/>
      <c r="F5" s="22"/>
      <c r="G5" s="22"/>
      <c r="H5" s="22"/>
      <c r="I5" s="22"/>
      <c r="J5" s="22"/>
      <c r="K5" s="22"/>
      <c r="L5" s="22"/>
      <c r="M5" s="22"/>
      <c r="N5" s="22"/>
      <c r="O5" s="22"/>
    </row>
    <row r="6" spans="1:16" x14ac:dyDescent="0.3">
      <c r="A6" s="17"/>
      <c r="B6" s="30" t="s">
        <v>74</v>
      </c>
      <c r="C6" s="80"/>
      <c r="D6" s="24">
        <v>0</v>
      </c>
      <c r="E6" s="24">
        <v>0</v>
      </c>
      <c r="F6" s="24">
        <v>0</v>
      </c>
      <c r="G6" s="24">
        <v>0</v>
      </c>
      <c r="H6" s="24">
        <v>0</v>
      </c>
      <c r="I6" s="24">
        <v>0</v>
      </c>
      <c r="J6" s="24">
        <v>0</v>
      </c>
      <c r="K6" s="24">
        <v>0</v>
      </c>
      <c r="L6" s="24">
        <v>0</v>
      </c>
      <c r="M6" s="24">
        <v>0</v>
      </c>
      <c r="N6" s="24">
        <v>0</v>
      </c>
      <c r="O6" s="24">
        <v>0</v>
      </c>
      <c r="P6" s="81"/>
    </row>
    <row r="7" spans="1:16" x14ac:dyDescent="0.3">
      <c r="A7" s="17"/>
      <c r="B7" s="30" t="s">
        <v>73</v>
      </c>
      <c r="C7" s="24">
        <v>0</v>
      </c>
      <c r="D7" s="24">
        <v>0</v>
      </c>
      <c r="E7" s="24">
        <v>0</v>
      </c>
      <c r="F7" s="24">
        <v>0</v>
      </c>
      <c r="G7" s="24">
        <v>0</v>
      </c>
      <c r="H7" s="24">
        <v>0</v>
      </c>
      <c r="I7" s="24">
        <v>0</v>
      </c>
      <c r="J7" s="24">
        <v>0</v>
      </c>
      <c r="K7" s="24">
        <v>0</v>
      </c>
      <c r="L7" s="24">
        <v>0</v>
      </c>
      <c r="M7" s="24">
        <v>0</v>
      </c>
      <c r="N7" s="24">
        <v>0</v>
      </c>
      <c r="O7" s="24">
        <v>0</v>
      </c>
    </row>
    <row r="8" spans="1:16" x14ac:dyDescent="0.3">
      <c r="A8" s="17"/>
      <c r="B8" s="23" t="s">
        <v>75</v>
      </c>
      <c r="C8" s="31">
        <f>C6-C7</f>
        <v>0</v>
      </c>
      <c r="D8" s="31">
        <f>D6-D7</f>
        <v>0</v>
      </c>
      <c r="E8" s="31">
        <f t="shared" ref="E8:O8" si="1">E6-E7</f>
        <v>0</v>
      </c>
      <c r="F8" s="31">
        <f t="shared" si="1"/>
        <v>0</v>
      </c>
      <c r="G8" s="31">
        <f t="shared" si="1"/>
        <v>0</v>
      </c>
      <c r="H8" s="31">
        <f t="shared" si="1"/>
        <v>0</v>
      </c>
      <c r="I8" s="31">
        <f t="shared" si="1"/>
        <v>0</v>
      </c>
      <c r="J8" s="31">
        <f t="shared" si="1"/>
        <v>0</v>
      </c>
      <c r="K8" s="31">
        <f t="shared" si="1"/>
        <v>0</v>
      </c>
      <c r="L8" s="31">
        <f t="shared" si="1"/>
        <v>0</v>
      </c>
      <c r="M8" s="31">
        <f t="shared" si="1"/>
        <v>0</v>
      </c>
      <c r="N8" s="31">
        <f t="shared" si="1"/>
        <v>0</v>
      </c>
      <c r="O8" s="31">
        <f t="shared" si="1"/>
        <v>0</v>
      </c>
    </row>
    <row r="9" spans="1:16" x14ac:dyDescent="0.3">
      <c r="A9" s="17"/>
      <c r="B9" s="17"/>
      <c r="C9" s="22"/>
      <c r="D9" s="22"/>
      <c r="E9" s="22"/>
      <c r="F9" s="22"/>
      <c r="G9" s="22"/>
      <c r="H9" s="22"/>
      <c r="I9" s="22"/>
      <c r="J9" s="22"/>
      <c r="K9" s="22"/>
      <c r="L9" s="22"/>
      <c r="M9" s="22"/>
      <c r="N9" s="22"/>
      <c r="O9" s="22"/>
    </row>
    <row r="10" spans="1:16" x14ac:dyDescent="0.3">
      <c r="A10" s="17"/>
      <c r="B10" s="20" t="s">
        <v>4</v>
      </c>
      <c r="C10" s="19">
        <v>0</v>
      </c>
      <c r="D10" s="19">
        <v>0</v>
      </c>
      <c r="E10" s="19">
        <v>0</v>
      </c>
      <c r="F10" s="19">
        <v>0</v>
      </c>
      <c r="G10" s="19">
        <v>0</v>
      </c>
      <c r="H10" s="19">
        <v>0</v>
      </c>
      <c r="I10" s="19">
        <v>0</v>
      </c>
      <c r="J10" s="19">
        <v>0</v>
      </c>
      <c r="K10" s="19">
        <v>0</v>
      </c>
      <c r="L10" s="19">
        <v>0</v>
      </c>
      <c r="M10" s="19">
        <v>0</v>
      </c>
      <c r="N10" s="19">
        <v>0</v>
      </c>
      <c r="O10" s="19">
        <v>0</v>
      </c>
    </row>
    <row r="11" spans="1:16" x14ac:dyDescent="0.3">
      <c r="A11" s="17"/>
      <c r="B11" s="20" t="s">
        <v>17</v>
      </c>
      <c r="C11" s="19">
        <v>0</v>
      </c>
      <c r="D11" s="19">
        <v>0</v>
      </c>
      <c r="E11" s="19">
        <v>0</v>
      </c>
      <c r="F11" s="19">
        <v>0</v>
      </c>
      <c r="G11" s="19">
        <v>0</v>
      </c>
      <c r="H11" s="19">
        <v>0</v>
      </c>
      <c r="I11" s="19">
        <v>0</v>
      </c>
      <c r="J11" s="19">
        <v>0</v>
      </c>
      <c r="K11" s="19">
        <v>0</v>
      </c>
      <c r="L11" s="19">
        <v>0</v>
      </c>
      <c r="M11" s="19">
        <v>0</v>
      </c>
      <c r="N11" s="19">
        <v>0</v>
      </c>
      <c r="O11" s="19">
        <v>0</v>
      </c>
    </row>
    <row r="12" spans="1:16" x14ac:dyDescent="0.3">
      <c r="A12" s="17"/>
      <c r="B12" s="20" t="s">
        <v>18</v>
      </c>
      <c r="C12" s="19">
        <v>0</v>
      </c>
      <c r="D12" s="19">
        <v>0</v>
      </c>
      <c r="E12" s="19">
        <v>0</v>
      </c>
      <c r="F12" s="19">
        <v>0</v>
      </c>
      <c r="G12" s="19">
        <v>0</v>
      </c>
      <c r="H12" s="19">
        <v>0</v>
      </c>
      <c r="I12" s="19">
        <v>0</v>
      </c>
      <c r="J12" s="19">
        <v>0</v>
      </c>
      <c r="K12" s="19">
        <v>0</v>
      </c>
      <c r="L12" s="19">
        <v>0</v>
      </c>
      <c r="M12" s="19">
        <v>0</v>
      </c>
      <c r="N12" s="19">
        <v>0</v>
      </c>
      <c r="O12" s="19">
        <v>0</v>
      </c>
    </row>
    <row r="13" spans="1:16" x14ac:dyDescent="0.3">
      <c r="A13" s="17"/>
      <c r="B13" s="20" t="s">
        <v>2</v>
      </c>
      <c r="C13" s="19">
        <v>0</v>
      </c>
      <c r="D13" s="19">
        <v>0</v>
      </c>
      <c r="E13" s="19">
        <v>0</v>
      </c>
      <c r="F13" s="19">
        <v>0</v>
      </c>
      <c r="G13" s="19">
        <v>0</v>
      </c>
      <c r="H13" s="19">
        <v>0</v>
      </c>
      <c r="I13" s="19">
        <v>0</v>
      </c>
      <c r="J13" s="19">
        <v>0</v>
      </c>
      <c r="K13" s="19">
        <v>0</v>
      </c>
      <c r="L13" s="19">
        <v>0</v>
      </c>
      <c r="M13" s="19">
        <v>0</v>
      </c>
      <c r="N13" s="19">
        <v>0</v>
      </c>
      <c r="O13" s="19">
        <v>0</v>
      </c>
    </row>
    <row r="14" spans="1:16" x14ac:dyDescent="0.3">
      <c r="A14" s="17"/>
      <c r="B14" s="20" t="s">
        <v>21</v>
      </c>
      <c r="C14" s="19">
        <v>0</v>
      </c>
      <c r="D14" s="19">
        <v>0</v>
      </c>
      <c r="E14" s="19">
        <v>0</v>
      </c>
      <c r="F14" s="19">
        <v>0</v>
      </c>
      <c r="G14" s="19">
        <v>0</v>
      </c>
      <c r="H14" s="19">
        <v>0</v>
      </c>
      <c r="I14" s="19">
        <v>0</v>
      </c>
      <c r="J14" s="19">
        <v>0</v>
      </c>
      <c r="K14" s="19">
        <v>0</v>
      </c>
      <c r="L14" s="19">
        <v>0</v>
      </c>
      <c r="M14" s="19">
        <v>0</v>
      </c>
      <c r="N14" s="19">
        <v>0</v>
      </c>
      <c r="O14" s="19">
        <v>0</v>
      </c>
    </row>
    <row r="15" spans="1:16" x14ac:dyDescent="0.3">
      <c r="A15" s="17"/>
      <c r="B15" s="20" t="s">
        <v>22</v>
      </c>
      <c r="C15" s="19">
        <v>0</v>
      </c>
      <c r="D15" s="19">
        <v>0</v>
      </c>
      <c r="E15" s="19">
        <v>0</v>
      </c>
      <c r="F15" s="19">
        <v>0</v>
      </c>
      <c r="G15" s="19">
        <v>0</v>
      </c>
      <c r="H15" s="19">
        <v>0</v>
      </c>
      <c r="I15" s="19">
        <v>0</v>
      </c>
      <c r="J15" s="19">
        <v>0</v>
      </c>
      <c r="K15" s="19">
        <v>0</v>
      </c>
      <c r="L15" s="19">
        <v>0</v>
      </c>
      <c r="M15" s="19">
        <v>0</v>
      </c>
      <c r="N15" s="19">
        <v>0</v>
      </c>
      <c r="O15" s="19">
        <v>0</v>
      </c>
    </row>
    <row r="16" spans="1:16" x14ac:dyDescent="0.3">
      <c r="A16" s="17"/>
      <c r="B16" s="20" t="s">
        <v>25</v>
      </c>
      <c r="C16" s="19">
        <v>0</v>
      </c>
      <c r="D16" s="19">
        <v>0</v>
      </c>
      <c r="E16" s="19">
        <v>0</v>
      </c>
      <c r="F16" s="19">
        <v>0</v>
      </c>
      <c r="G16" s="19">
        <v>0</v>
      </c>
      <c r="H16" s="19">
        <v>0</v>
      </c>
      <c r="I16" s="19">
        <v>0</v>
      </c>
      <c r="J16" s="19">
        <v>0</v>
      </c>
      <c r="K16" s="19">
        <v>0</v>
      </c>
      <c r="L16" s="19">
        <v>0</v>
      </c>
      <c r="M16" s="19">
        <v>0</v>
      </c>
      <c r="N16" s="19">
        <v>0</v>
      </c>
      <c r="O16" s="19">
        <v>0</v>
      </c>
    </row>
    <row r="17" spans="1:16" x14ac:dyDescent="0.3">
      <c r="A17" s="17"/>
      <c r="B17" s="20" t="s">
        <v>26</v>
      </c>
      <c r="C17" s="19">
        <v>0</v>
      </c>
      <c r="D17" s="19">
        <v>0</v>
      </c>
      <c r="E17" s="19">
        <v>0</v>
      </c>
      <c r="F17" s="19">
        <v>0</v>
      </c>
      <c r="G17" s="19">
        <v>0</v>
      </c>
      <c r="H17" s="19">
        <v>0</v>
      </c>
      <c r="I17" s="19">
        <v>0</v>
      </c>
      <c r="J17" s="19">
        <v>0</v>
      </c>
      <c r="K17" s="19">
        <v>0</v>
      </c>
      <c r="L17" s="19">
        <v>0</v>
      </c>
      <c r="M17" s="19">
        <v>0</v>
      </c>
      <c r="N17" s="19">
        <v>0</v>
      </c>
      <c r="O17" s="19">
        <v>0</v>
      </c>
    </row>
    <row r="18" spans="1:16" x14ac:dyDescent="0.3">
      <c r="A18" s="17"/>
      <c r="B18" s="21" t="s">
        <v>97</v>
      </c>
      <c r="C18" s="19">
        <v>0</v>
      </c>
      <c r="D18" s="19">
        <v>0</v>
      </c>
      <c r="E18" s="19">
        <v>0</v>
      </c>
      <c r="F18" s="19">
        <v>0</v>
      </c>
      <c r="G18" s="19">
        <v>0</v>
      </c>
      <c r="H18" s="19">
        <v>0</v>
      </c>
      <c r="I18" s="19">
        <v>0</v>
      </c>
      <c r="J18" s="19">
        <v>0</v>
      </c>
      <c r="K18" s="19">
        <v>0</v>
      </c>
      <c r="L18" s="19">
        <v>0</v>
      </c>
      <c r="M18" s="19">
        <v>0</v>
      </c>
      <c r="N18" s="19">
        <v>0</v>
      </c>
      <c r="O18" s="19">
        <v>0</v>
      </c>
    </row>
    <row r="19" spans="1:16" x14ac:dyDescent="0.3">
      <c r="A19" s="17"/>
      <c r="B19" s="21" t="s">
        <v>98</v>
      </c>
      <c r="C19" s="19">
        <v>0</v>
      </c>
      <c r="D19" s="19">
        <v>0</v>
      </c>
      <c r="E19" s="19">
        <v>0</v>
      </c>
      <c r="F19" s="19">
        <v>0</v>
      </c>
      <c r="G19" s="19">
        <v>0</v>
      </c>
      <c r="H19" s="19">
        <v>0</v>
      </c>
      <c r="I19" s="19">
        <v>0</v>
      </c>
      <c r="J19" s="19">
        <v>0</v>
      </c>
      <c r="K19" s="19">
        <v>0</v>
      </c>
      <c r="L19" s="19">
        <v>0</v>
      </c>
      <c r="M19" s="19">
        <v>0</v>
      </c>
      <c r="N19" s="19">
        <v>0</v>
      </c>
      <c r="O19" s="19">
        <v>0</v>
      </c>
    </row>
    <row r="20" spans="1:16" x14ac:dyDescent="0.3">
      <c r="A20" s="17"/>
      <c r="B20" s="20" t="s">
        <v>31</v>
      </c>
      <c r="C20" s="19">
        <v>0</v>
      </c>
      <c r="D20" s="19">
        <v>0</v>
      </c>
      <c r="E20" s="19">
        <v>0</v>
      </c>
      <c r="F20" s="19">
        <v>0</v>
      </c>
      <c r="G20" s="19">
        <v>0</v>
      </c>
      <c r="H20" s="19">
        <v>0</v>
      </c>
      <c r="I20" s="19">
        <v>0</v>
      </c>
      <c r="J20" s="19">
        <v>0</v>
      </c>
      <c r="K20" s="19">
        <v>0</v>
      </c>
      <c r="L20" s="19">
        <v>0</v>
      </c>
      <c r="M20" s="19">
        <v>0</v>
      </c>
      <c r="N20" s="19">
        <v>0</v>
      </c>
      <c r="O20" s="19">
        <v>0</v>
      </c>
    </row>
    <row r="21" spans="1:16" x14ac:dyDescent="0.3">
      <c r="A21" s="17"/>
      <c r="B21" s="20" t="s">
        <v>3</v>
      </c>
      <c r="C21" s="19">
        <v>0</v>
      </c>
      <c r="D21" s="19">
        <v>0</v>
      </c>
      <c r="E21" s="19">
        <v>0</v>
      </c>
      <c r="F21" s="19">
        <v>0</v>
      </c>
      <c r="G21" s="19">
        <v>0</v>
      </c>
      <c r="H21" s="19">
        <v>0</v>
      </c>
      <c r="I21" s="19">
        <v>0</v>
      </c>
      <c r="J21" s="19">
        <v>0</v>
      </c>
      <c r="K21" s="19">
        <v>0</v>
      </c>
      <c r="L21" s="19">
        <v>0</v>
      </c>
      <c r="M21" s="19">
        <v>0</v>
      </c>
      <c r="N21" s="19">
        <v>0</v>
      </c>
      <c r="O21" s="19">
        <v>0</v>
      </c>
    </row>
    <row r="22" spans="1:16" x14ac:dyDescent="0.3">
      <c r="A22" s="17"/>
      <c r="B22" s="20" t="s">
        <v>99</v>
      </c>
      <c r="C22" s="19">
        <v>0</v>
      </c>
      <c r="D22" s="19">
        <v>0</v>
      </c>
      <c r="E22" s="19">
        <v>0</v>
      </c>
      <c r="F22" s="19">
        <v>0</v>
      </c>
      <c r="G22" s="19">
        <v>0</v>
      </c>
      <c r="H22" s="19">
        <v>0</v>
      </c>
      <c r="I22" s="19">
        <v>0</v>
      </c>
      <c r="J22" s="19">
        <v>0</v>
      </c>
      <c r="K22" s="19">
        <v>0</v>
      </c>
      <c r="L22" s="19">
        <v>0</v>
      </c>
      <c r="M22" s="19">
        <v>0</v>
      </c>
      <c r="N22" s="19">
        <v>0</v>
      </c>
      <c r="O22" s="19">
        <v>0</v>
      </c>
    </row>
    <row r="23" spans="1:16" x14ac:dyDescent="0.3">
      <c r="A23" s="17"/>
      <c r="B23" s="21" t="s">
        <v>32</v>
      </c>
      <c r="C23" s="19">
        <v>0</v>
      </c>
      <c r="D23" s="19">
        <v>0</v>
      </c>
      <c r="E23" s="19">
        <v>0</v>
      </c>
      <c r="F23" s="19">
        <v>0</v>
      </c>
      <c r="G23" s="19">
        <v>0</v>
      </c>
      <c r="H23" s="19">
        <v>0</v>
      </c>
      <c r="I23" s="19">
        <v>0</v>
      </c>
      <c r="J23" s="19">
        <v>0</v>
      </c>
      <c r="K23" s="19">
        <v>0</v>
      </c>
      <c r="L23" s="19">
        <v>0</v>
      </c>
      <c r="M23" s="19">
        <v>0</v>
      </c>
      <c r="N23" s="19">
        <v>0</v>
      </c>
      <c r="O23" s="19">
        <v>0</v>
      </c>
    </row>
    <row r="24" spans="1:16" x14ac:dyDescent="0.3">
      <c r="A24" s="17"/>
      <c r="B24" s="21" t="s">
        <v>33</v>
      </c>
      <c r="C24" s="19">
        <v>0</v>
      </c>
      <c r="D24" s="19">
        <v>0</v>
      </c>
      <c r="E24" s="19">
        <v>0</v>
      </c>
      <c r="F24" s="19">
        <v>0</v>
      </c>
      <c r="G24" s="19">
        <v>0</v>
      </c>
      <c r="H24" s="19">
        <v>0</v>
      </c>
      <c r="I24" s="19">
        <v>0</v>
      </c>
      <c r="J24" s="19">
        <v>0</v>
      </c>
      <c r="K24" s="19">
        <v>0</v>
      </c>
      <c r="L24" s="19">
        <v>0</v>
      </c>
      <c r="M24" s="19">
        <v>0</v>
      </c>
      <c r="N24" s="19">
        <v>0</v>
      </c>
      <c r="O24" s="19">
        <v>0</v>
      </c>
    </row>
    <row r="25" spans="1:16" x14ac:dyDescent="0.3">
      <c r="A25" s="17"/>
      <c r="B25" s="20" t="s">
        <v>34</v>
      </c>
      <c r="C25" s="19">
        <v>0</v>
      </c>
      <c r="D25" s="19">
        <v>0</v>
      </c>
      <c r="E25" s="19">
        <v>0</v>
      </c>
      <c r="F25" s="19">
        <v>0</v>
      </c>
      <c r="G25" s="19">
        <v>0</v>
      </c>
      <c r="H25" s="19">
        <v>0</v>
      </c>
      <c r="I25" s="19">
        <v>0</v>
      </c>
      <c r="J25" s="19">
        <v>0</v>
      </c>
      <c r="K25" s="19">
        <v>0</v>
      </c>
      <c r="L25" s="19">
        <v>0</v>
      </c>
      <c r="M25" s="19">
        <v>0</v>
      </c>
      <c r="N25" s="19">
        <v>0</v>
      </c>
      <c r="O25" s="19">
        <v>0</v>
      </c>
    </row>
    <row r="26" spans="1:16" x14ac:dyDescent="0.3">
      <c r="A26" s="17"/>
      <c r="B26" s="20" t="s">
        <v>100</v>
      </c>
      <c r="C26" s="82">
        <v>0</v>
      </c>
      <c r="D26" s="82">
        <v>0</v>
      </c>
      <c r="E26" s="82">
        <v>0</v>
      </c>
      <c r="F26" s="82">
        <v>0</v>
      </c>
      <c r="G26" s="82">
        <v>0</v>
      </c>
      <c r="H26" s="82">
        <v>0</v>
      </c>
      <c r="I26" s="82">
        <v>0</v>
      </c>
      <c r="J26" s="82">
        <v>0</v>
      </c>
      <c r="K26" s="82">
        <v>0</v>
      </c>
      <c r="L26" s="82">
        <v>0</v>
      </c>
      <c r="M26" s="82">
        <v>0</v>
      </c>
      <c r="N26" s="82">
        <v>0</v>
      </c>
      <c r="O26" s="82">
        <v>0</v>
      </c>
      <c r="P26" s="81"/>
    </row>
    <row r="27" spans="1:16" x14ac:dyDescent="0.3">
      <c r="A27" s="17"/>
      <c r="B27" s="20" t="s">
        <v>8</v>
      </c>
      <c r="C27" s="19">
        <v>0</v>
      </c>
      <c r="D27" s="19">
        <v>0</v>
      </c>
      <c r="E27" s="19">
        <v>0</v>
      </c>
      <c r="F27" s="19">
        <v>0</v>
      </c>
      <c r="G27" s="19">
        <v>0</v>
      </c>
      <c r="H27" s="19">
        <v>0</v>
      </c>
      <c r="I27" s="19">
        <v>0</v>
      </c>
      <c r="J27" s="19">
        <v>0</v>
      </c>
      <c r="K27" s="19">
        <v>0</v>
      </c>
      <c r="L27" s="19">
        <v>0</v>
      </c>
      <c r="M27" s="19">
        <v>0</v>
      </c>
      <c r="N27" s="19">
        <v>0</v>
      </c>
      <c r="O27" s="19">
        <v>0</v>
      </c>
    </row>
    <row r="28" spans="1:16" x14ac:dyDescent="0.3">
      <c r="A28" s="17"/>
      <c r="B28" s="20" t="s">
        <v>106</v>
      </c>
      <c r="C28" s="19">
        <v>0</v>
      </c>
      <c r="D28" s="19">
        <f>D26*0.0765</f>
        <v>0</v>
      </c>
      <c r="E28" s="19">
        <f t="shared" ref="E28:O28" si="2">E26*0.0765</f>
        <v>0</v>
      </c>
      <c r="F28" s="19">
        <f t="shared" si="2"/>
        <v>0</v>
      </c>
      <c r="G28" s="19">
        <f t="shared" si="2"/>
        <v>0</v>
      </c>
      <c r="H28" s="19">
        <f t="shared" si="2"/>
        <v>0</v>
      </c>
      <c r="I28" s="19">
        <f t="shared" si="2"/>
        <v>0</v>
      </c>
      <c r="J28" s="19">
        <f t="shared" si="2"/>
        <v>0</v>
      </c>
      <c r="K28" s="19">
        <f t="shared" si="2"/>
        <v>0</v>
      </c>
      <c r="L28" s="19">
        <f t="shared" si="2"/>
        <v>0</v>
      </c>
      <c r="M28" s="19">
        <f t="shared" si="2"/>
        <v>0</v>
      </c>
      <c r="N28" s="19">
        <f t="shared" si="2"/>
        <v>0</v>
      </c>
      <c r="O28" s="19">
        <f t="shared" si="2"/>
        <v>0</v>
      </c>
    </row>
    <row r="29" spans="1:16" x14ac:dyDescent="0.3">
      <c r="A29" s="17"/>
      <c r="B29" s="20" t="s">
        <v>104</v>
      </c>
      <c r="C29" s="19">
        <v>0</v>
      </c>
      <c r="D29" s="19">
        <f>D26*0.006</f>
        <v>0</v>
      </c>
      <c r="E29" s="19">
        <f t="shared" ref="E29:O29" si="3">E26*0.006</f>
        <v>0</v>
      </c>
      <c r="F29" s="19">
        <f t="shared" si="3"/>
        <v>0</v>
      </c>
      <c r="G29" s="19">
        <f t="shared" si="3"/>
        <v>0</v>
      </c>
      <c r="H29" s="19">
        <f t="shared" si="3"/>
        <v>0</v>
      </c>
      <c r="I29" s="19">
        <f t="shared" si="3"/>
        <v>0</v>
      </c>
      <c r="J29" s="19">
        <f t="shared" si="3"/>
        <v>0</v>
      </c>
      <c r="K29" s="19">
        <f t="shared" si="3"/>
        <v>0</v>
      </c>
      <c r="L29" s="19">
        <f t="shared" si="3"/>
        <v>0</v>
      </c>
      <c r="M29" s="19">
        <f t="shared" si="3"/>
        <v>0</v>
      </c>
      <c r="N29" s="19">
        <f t="shared" si="3"/>
        <v>0</v>
      </c>
      <c r="O29" s="19">
        <f t="shared" si="3"/>
        <v>0</v>
      </c>
    </row>
    <row r="30" spans="1:16" x14ac:dyDescent="0.3">
      <c r="A30" s="17"/>
      <c r="B30" s="20" t="s">
        <v>105</v>
      </c>
      <c r="C30" s="19">
        <v>0</v>
      </c>
      <c r="D30" s="19">
        <f>D26*0.054</f>
        <v>0</v>
      </c>
      <c r="E30" s="19">
        <f t="shared" ref="E30:O30" si="4">E26*0.054</f>
        <v>0</v>
      </c>
      <c r="F30" s="19">
        <f t="shared" si="4"/>
        <v>0</v>
      </c>
      <c r="G30" s="19">
        <f t="shared" si="4"/>
        <v>0</v>
      </c>
      <c r="H30" s="19">
        <f t="shared" si="4"/>
        <v>0</v>
      </c>
      <c r="I30" s="19">
        <f t="shared" si="4"/>
        <v>0</v>
      </c>
      <c r="J30" s="19">
        <f t="shared" si="4"/>
        <v>0</v>
      </c>
      <c r="K30" s="19">
        <f t="shared" si="4"/>
        <v>0</v>
      </c>
      <c r="L30" s="19">
        <f t="shared" si="4"/>
        <v>0</v>
      </c>
      <c r="M30" s="19">
        <f t="shared" si="4"/>
        <v>0</v>
      </c>
      <c r="N30" s="19">
        <f t="shared" si="4"/>
        <v>0</v>
      </c>
      <c r="O30" s="19">
        <f t="shared" si="4"/>
        <v>0</v>
      </c>
    </row>
    <row r="31" spans="1:16" x14ac:dyDescent="0.3">
      <c r="A31" s="17"/>
      <c r="B31" s="27" t="s">
        <v>76</v>
      </c>
      <c r="C31" s="39">
        <f>SUM(C10:C30)</f>
        <v>0</v>
      </c>
      <c r="D31" s="39">
        <f t="shared" ref="D31:O31" si="5">SUM(D10:D30)</f>
        <v>0</v>
      </c>
      <c r="E31" s="39">
        <f t="shared" si="5"/>
        <v>0</v>
      </c>
      <c r="F31" s="39">
        <f t="shared" si="5"/>
        <v>0</v>
      </c>
      <c r="G31" s="39">
        <f t="shared" si="5"/>
        <v>0</v>
      </c>
      <c r="H31" s="39">
        <f t="shared" si="5"/>
        <v>0</v>
      </c>
      <c r="I31" s="39">
        <f t="shared" si="5"/>
        <v>0</v>
      </c>
      <c r="J31" s="39">
        <f t="shared" si="5"/>
        <v>0</v>
      </c>
      <c r="K31" s="39">
        <f t="shared" si="5"/>
        <v>0</v>
      </c>
      <c r="L31" s="39">
        <f t="shared" si="5"/>
        <v>0</v>
      </c>
      <c r="M31" s="39">
        <f t="shared" si="5"/>
        <v>0</v>
      </c>
      <c r="N31" s="39">
        <f t="shared" si="5"/>
        <v>0</v>
      </c>
      <c r="O31" s="39">
        <f t="shared" si="5"/>
        <v>0</v>
      </c>
      <c r="P31" s="81"/>
    </row>
    <row r="32" spans="1:16" x14ac:dyDescent="0.3">
      <c r="A32" s="17"/>
      <c r="B32" s="17"/>
      <c r="C32" s="22"/>
      <c r="D32" s="22"/>
      <c r="E32" s="22"/>
      <c r="F32" s="22"/>
      <c r="G32" s="22"/>
      <c r="H32" s="22"/>
      <c r="I32" s="22"/>
      <c r="J32" s="22"/>
      <c r="K32" s="22"/>
      <c r="L32" s="22"/>
      <c r="M32" s="22"/>
      <c r="N32" s="22"/>
      <c r="O32" s="22"/>
    </row>
    <row r="33" spans="1:15" x14ac:dyDescent="0.3">
      <c r="A33" s="17"/>
      <c r="B33" s="28" t="s">
        <v>39</v>
      </c>
      <c r="C33" s="40">
        <f t="shared" ref="C33:O33" si="6">C8-C31</f>
        <v>0</v>
      </c>
      <c r="D33" s="40">
        <f t="shared" si="6"/>
        <v>0</v>
      </c>
      <c r="E33" s="40">
        <f t="shared" si="6"/>
        <v>0</v>
      </c>
      <c r="F33" s="40">
        <f t="shared" si="6"/>
        <v>0</v>
      </c>
      <c r="G33" s="40">
        <f t="shared" si="6"/>
        <v>0</v>
      </c>
      <c r="H33" s="40">
        <f t="shared" si="6"/>
        <v>0</v>
      </c>
      <c r="I33" s="40">
        <f t="shared" si="6"/>
        <v>0</v>
      </c>
      <c r="J33" s="40">
        <f t="shared" si="6"/>
        <v>0</v>
      </c>
      <c r="K33" s="40">
        <f t="shared" si="6"/>
        <v>0</v>
      </c>
      <c r="L33" s="40">
        <f t="shared" si="6"/>
        <v>0</v>
      </c>
      <c r="M33" s="40">
        <f t="shared" si="6"/>
        <v>0</v>
      </c>
      <c r="N33" s="40">
        <f t="shared" si="6"/>
        <v>0</v>
      </c>
      <c r="O33" s="40">
        <f t="shared" si="6"/>
        <v>0</v>
      </c>
    </row>
    <row r="34" spans="1:15" x14ac:dyDescent="0.3">
      <c r="A34" s="17"/>
      <c r="B34" s="20" t="s">
        <v>107</v>
      </c>
      <c r="C34" s="19">
        <v>0</v>
      </c>
      <c r="D34" s="19">
        <v>0</v>
      </c>
      <c r="E34" s="19">
        <v>0</v>
      </c>
      <c r="F34" s="19">
        <v>0</v>
      </c>
      <c r="G34" s="19">
        <v>0</v>
      </c>
      <c r="H34" s="19">
        <v>0</v>
      </c>
      <c r="I34" s="19">
        <v>0</v>
      </c>
      <c r="J34" s="19">
        <v>0</v>
      </c>
      <c r="K34" s="19">
        <v>0</v>
      </c>
      <c r="L34" s="19">
        <v>0</v>
      </c>
      <c r="M34" s="19">
        <v>0</v>
      </c>
      <c r="N34" s="19">
        <v>0</v>
      </c>
      <c r="O34" s="19">
        <v>0</v>
      </c>
    </row>
    <row r="35" spans="1:15" x14ac:dyDescent="0.3">
      <c r="A35" s="17"/>
      <c r="B35" s="20" t="s">
        <v>86</v>
      </c>
      <c r="C35" s="79"/>
      <c r="D35" s="19">
        <v>0</v>
      </c>
      <c r="E35" s="19">
        <v>0</v>
      </c>
      <c r="F35" s="19">
        <v>0</v>
      </c>
      <c r="G35" s="19">
        <v>0</v>
      </c>
      <c r="H35" s="19">
        <v>0</v>
      </c>
      <c r="I35" s="19">
        <v>0</v>
      </c>
      <c r="J35" s="19">
        <v>0</v>
      </c>
      <c r="K35" s="19">
        <v>0</v>
      </c>
      <c r="L35" s="19">
        <v>0</v>
      </c>
      <c r="M35" s="19">
        <v>0</v>
      </c>
      <c r="N35" s="19">
        <v>0</v>
      </c>
      <c r="O35" s="19">
        <v>0</v>
      </c>
    </row>
    <row r="36" spans="1:15" x14ac:dyDescent="0.3">
      <c r="A36" s="17"/>
      <c r="B36" s="20" t="s">
        <v>84</v>
      </c>
      <c r="C36" s="19">
        <v>0</v>
      </c>
      <c r="D36" s="19">
        <v>0</v>
      </c>
      <c r="E36" s="19">
        <v>0</v>
      </c>
      <c r="F36" s="19">
        <v>0</v>
      </c>
      <c r="G36" s="19">
        <v>0</v>
      </c>
      <c r="H36" s="19">
        <v>0</v>
      </c>
      <c r="I36" s="19">
        <v>0</v>
      </c>
      <c r="J36" s="19">
        <v>0</v>
      </c>
      <c r="K36" s="19">
        <v>0</v>
      </c>
      <c r="L36" s="19">
        <v>0</v>
      </c>
      <c r="M36" s="19">
        <v>0</v>
      </c>
      <c r="N36" s="19">
        <v>0</v>
      </c>
      <c r="O36" s="19">
        <v>0</v>
      </c>
    </row>
    <row r="37" spans="1:15" x14ac:dyDescent="0.3">
      <c r="A37" s="17"/>
      <c r="B37" s="20" t="s">
        <v>126</v>
      </c>
      <c r="C37" s="19">
        <f>LoanAmount</f>
        <v>0</v>
      </c>
      <c r="D37" s="19">
        <v>0</v>
      </c>
      <c r="E37" s="19">
        <v>0</v>
      </c>
      <c r="F37" s="19">
        <v>0</v>
      </c>
      <c r="G37" s="19">
        <v>0</v>
      </c>
      <c r="H37" s="19">
        <v>0</v>
      </c>
      <c r="I37" s="19">
        <v>0</v>
      </c>
      <c r="J37" s="19">
        <v>0</v>
      </c>
      <c r="K37" s="19">
        <v>0</v>
      </c>
      <c r="L37" s="19">
        <v>0</v>
      </c>
      <c r="M37" s="19">
        <v>0</v>
      </c>
      <c r="N37" s="19">
        <v>0</v>
      </c>
      <c r="O37" s="19">
        <v>0</v>
      </c>
    </row>
    <row r="38" spans="1:15" x14ac:dyDescent="0.3">
      <c r="A38" s="17"/>
      <c r="B38" s="20" t="s">
        <v>101</v>
      </c>
      <c r="C38" s="19">
        <f>LoanAmount</f>
        <v>0</v>
      </c>
      <c r="D38" s="19">
        <v>0</v>
      </c>
      <c r="E38" s="19">
        <v>0</v>
      </c>
      <c r="F38" s="19">
        <v>0</v>
      </c>
      <c r="G38" s="19">
        <v>0</v>
      </c>
      <c r="H38" s="19">
        <v>0</v>
      </c>
      <c r="I38" s="19">
        <v>0</v>
      </c>
      <c r="J38" s="19">
        <v>0</v>
      </c>
      <c r="K38" s="19">
        <v>0</v>
      </c>
      <c r="L38" s="19">
        <v>0</v>
      </c>
      <c r="M38" s="19">
        <v>0</v>
      </c>
      <c r="N38" s="19">
        <v>0</v>
      </c>
      <c r="O38" s="19">
        <v>0</v>
      </c>
    </row>
    <row r="39" spans="1:15" x14ac:dyDescent="0.3">
      <c r="A39" s="17"/>
      <c r="B39" s="20" t="s">
        <v>102</v>
      </c>
      <c r="C39" s="19">
        <v>0</v>
      </c>
      <c r="D39" s="19">
        <f t="shared" ref="D39:O39" si="7">Payment</f>
        <v>0</v>
      </c>
      <c r="E39" s="19">
        <f t="shared" si="7"/>
        <v>0</v>
      </c>
      <c r="F39" s="19">
        <f t="shared" si="7"/>
        <v>0</v>
      </c>
      <c r="G39" s="19">
        <f t="shared" si="7"/>
        <v>0</v>
      </c>
      <c r="H39" s="19">
        <f t="shared" si="7"/>
        <v>0</v>
      </c>
      <c r="I39" s="19">
        <f t="shared" si="7"/>
        <v>0</v>
      </c>
      <c r="J39" s="19">
        <f t="shared" si="7"/>
        <v>0</v>
      </c>
      <c r="K39" s="19">
        <f t="shared" si="7"/>
        <v>0</v>
      </c>
      <c r="L39" s="19">
        <f t="shared" si="7"/>
        <v>0</v>
      </c>
      <c r="M39" s="19">
        <f t="shared" si="7"/>
        <v>0</v>
      </c>
      <c r="N39" s="19">
        <f t="shared" si="7"/>
        <v>0</v>
      </c>
      <c r="O39" s="19">
        <f t="shared" si="7"/>
        <v>0</v>
      </c>
    </row>
    <row r="40" spans="1:15" x14ac:dyDescent="0.3">
      <c r="A40" s="17"/>
      <c r="B40" s="23" t="s">
        <v>103</v>
      </c>
      <c r="C40" s="41">
        <f>C33-C34-C35+C36+C37-C38-C39</f>
        <v>0</v>
      </c>
      <c r="D40" s="41">
        <f t="shared" ref="D40:O40" si="8">D33-D34-D35+D36+D37-D38-D39</f>
        <v>0</v>
      </c>
      <c r="E40" s="41">
        <f t="shared" si="8"/>
        <v>0</v>
      </c>
      <c r="F40" s="41">
        <f t="shared" si="8"/>
        <v>0</v>
      </c>
      <c r="G40" s="41">
        <f t="shared" si="8"/>
        <v>0</v>
      </c>
      <c r="H40" s="41">
        <f t="shared" si="8"/>
        <v>0</v>
      </c>
      <c r="I40" s="41">
        <f t="shared" si="8"/>
        <v>0</v>
      </c>
      <c r="J40" s="41">
        <f t="shared" si="8"/>
        <v>0</v>
      </c>
      <c r="K40" s="41">
        <f t="shared" si="8"/>
        <v>0</v>
      </c>
      <c r="L40" s="41">
        <f t="shared" si="8"/>
        <v>0</v>
      </c>
      <c r="M40" s="41">
        <f t="shared" si="8"/>
        <v>0</v>
      </c>
      <c r="N40" s="41">
        <f t="shared" si="8"/>
        <v>0</v>
      </c>
      <c r="O40" s="41">
        <f t="shared" si="8"/>
        <v>0</v>
      </c>
    </row>
    <row r="41" spans="1:15" x14ac:dyDescent="0.3">
      <c r="A41" s="17"/>
      <c r="B41" s="17"/>
      <c r="C41" s="22"/>
      <c r="D41" s="22"/>
      <c r="E41" s="22"/>
      <c r="F41" s="22"/>
      <c r="G41" s="22"/>
      <c r="H41" s="22"/>
      <c r="I41" s="22"/>
      <c r="J41" s="22"/>
      <c r="K41" s="22"/>
      <c r="L41" s="22"/>
      <c r="M41" s="22"/>
      <c r="N41" s="22"/>
      <c r="O41" s="22"/>
    </row>
    <row r="42" spans="1:15" x14ac:dyDescent="0.3">
      <c r="A42" s="17"/>
      <c r="B42" s="25" t="s">
        <v>79</v>
      </c>
      <c r="C42" s="29">
        <f t="shared" ref="C42:O42" si="9">C4+C40</f>
        <v>0</v>
      </c>
      <c r="D42" s="29">
        <f t="shared" si="9"/>
        <v>0</v>
      </c>
      <c r="E42" s="29">
        <f t="shared" si="9"/>
        <v>0</v>
      </c>
      <c r="F42" s="29">
        <f t="shared" si="9"/>
        <v>0</v>
      </c>
      <c r="G42" s="29">
        <f t="shared" si="9"/>
        <v>0</v>
      </c>
      <c r="H42" s="29">
        <f t="shared" si="9"/>
        <v>0</v>
      </c>
      <c r="I42" s="29">
        <f t="shared" si="9"/>
        <v>0</v>
      </c>
      <c r="J42" s="29">
        <f t="shared" si="9"/>
        <v>0</v>
      </c>
      <c r="K42" s="29">
        <f t="shared" si="9"/>
        <v>0</v>
      </c>
      <c r="L42" s="29">
        <f t="shared" si="9"/>
        <v>0</v>
      </c>
      <c r="M42" s="29">
        <f t="shared" si="9"/>
        <v>0</v>
      </c>
      <c r="N42" s="29">
        <f t="shared" si="9"/>
        <v>0</v>
      </c>
      <c r="O42" s="29">
        <f t="shared" si="9"/>
        <v>0</v>
      </c>
    </row>
    <row r="44" spans="1:15" x14ac:dyDescent="0.3">
      <c r="B44" s="72" t="s">
        <v>127</v>
      </c>
      <c r="C44" s="73" t="e">
        <f>C33/C6</f>
        <v>#DIV/0!</v>
      </c>
      <c r="D44" s="73" t="e">
        <f t="shared" ref="D44:O44" si="10">D33/D6</f>
        <v>#DIV/0!</v>
      </c>
      <c r="E44" s="73" t="e">
        <f t="shared" si="10"/>
        <v>#DIV/0!</v>
      </c>
      <c r="F44" s="73" t="e">
        <f t="shared" si="10"/>
        <v>#DIV/0!</v>
      </c>
      <c r="G44" s="73" t="e">
        <f t="shared" si="10"/>
        <v>#DIV/0!</v>
      </c>
      <c r="H44" s="73" t="e">
        <f t="shared" si="10"/>
        <v>#DIV/0!</v>
      </c>
      <c r="I44" s="73" t="e">
        <f t="shared" si="10"/>
        <v>#DIV/0!</v>
      </c>
      <c r="J44" s="73" t="e">
        <f t="shared" si="10"/>
        <v>#DIV/0!</v>
      </c>
      <c r="K44" s="73" t="e">
        <f t="shared" si="10"/>
        <v>#DIV/0!</v>
      </c>
      <c r="L44" s="73" t="e">
        <f t="shared" si="10"/>
        <v>#DIV/0!</v>
      </c>
      <c r="M44" s="73" t="e">
        <f t="shared" si="10"/>
        <v>#DIV/0!</v>
      </c>
      <c r="N44" s="73" t="e">
        <f t="shared" si="10"/>
        <v>#DIV/0!</v>
      </c>
      <c r="O44" s="73" t="e">
        <f t="shared" si="10"/>
        <v>#DIV/0!</v>
      </c>
    </row>
    <row r="45" spans="1:15" x14ac:dyDescent="0.3">
      <c r="B45" s="72" t="s">
        <v>171</v>
      </c>
      <c r="C45" s="74" t="e">
        <f>C33/C39</f>
        <v>#DIV/0!</v>
      </c>
      <c r="D45" s="75" t="e">
        <f t="shared" ref="D45:O45" si="11">D33/D39</f>
        <v>#DIV/0!</v>
      </c>
      <c r="E45" s="75" t="e">
        <f t="shared" si="11"/>
        <v>#DIV/0!</v>
      </c>
      <c r="F45" s="75" t="e">
        <f t="shared" si="11"/>
        <v>#DIV/0!</v>
      </c>
      <c r="G45" s="75" t="e">
        <f t="shared" si="11"/>
        <v>#DIV/0!</v>
      </c>
      <c r="H45" s="75" t="e">
        <f t="shared" si="11"/>
        <v>#DIV/0!</v>
      </c>
      <c r="I45" s="75" t="e">
        <f t="shared" si="11"/>
        <v>#DIV/0!</v>
      </c>
      <c r="J45" s="75" t="e">
        <f t="shared" si="11"/>
        <v>#DIV/0!</v>
      </c>
      <c r="K45" s="75" t="e">
        <f t="shared" si="11"/>
        <v>#DIV/0!</v>
      </c>
      <c r="L45" s="75" t="e">
        <f t="shared" si="11"/>
        <v>#DIV/0!</v>
      </c>
      <c r="M45" s="75" t="e">
        <f t="shared" si="11"/>
        <v>#DIV/0!</v>
      </c>
      <c r="N45" s="75" t="e">
        <f t="shared" si="11"/>
        <v>#DIV/0!</v>
      </c>
      <c r="O45" s="75" t="e">
        <f t="shared" si="11"/>
        <v>#DIV/0!</v>
      </c>
    </row>
  </sheetData>
  <mergeCells count="2">
    <mergeCell ref="A1:O1"/>
    <mergeCell ref="A2:O2"/>
  </mergeCells>
  <pageMargins left="0.7" right="0.7" top="0.75" bottom="0.75" header="0.3" footer="0.3"/>
  <pageSetup scale="52" orientation="landscape" horizontalDpi="4294967293" verticalDpi="4294967293" r:id="rId1"/>
  <ignoredErrors>
    <ignoredError sqref="D42" evalError="1"/>
  </ignoredErrors>
  <legacy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>
    <tabColor theme="8"/>
  </sheetPr>
  <dimension ref="A1:N45"/>
  <sheetViews>
    <sheetView topLeftCell="A2" zoomScaleNormal="100" zoomScalePageLayoutView="91" workbookViewId="0">
      <selection activeCell="A2" sqref="A2:N2"/>
    </sheetView>
  </sheetViews>
  <sheetFormatPr defaultColWidth="8.88671875" defaultRowHeight="15.6" x14ac:dyDescent="0.3"/>
  <cols>
    <col min="1" max="1" width="2.109375" customWidth="1"/>
    <col min="2" max="2" width="44.6640625" customWidth="1"/>
    <col min="3" max="14" width="13.109375" customWidth="1"/>
  </cols>
  <sheetData>
    <row r="1" spans="1:14" ht="23.4" hidden="1" x14ac:dyDescent="0.45">
      <c r="A1" s="138">
        <f>Transactions!A1:H1</f>
        <v>0</v>
      </c>
      <c r="B1" s="139"/>
      <c r="C1" s="139"/>
      <c r="D1" s="139"/>
      <c r="E1" s="139"/>
      <c r="F1" s="139"/>
      <c r="G1" s="139"/>
      <c r="H1" s="139"/>
      <c r="I1" s="139"/>
      <c r="J1" s="139"/>
      <c r="K1" s="139"/>
      <c r="L1" s="139"/>
      <c r="M1" s="139"/>
      <c r="N1" s="139"/>
    </row>
    <row r="2" spans="1:14" ht="23.4" x14ac:dyDescent="0.45">
      <c r="A2" s="139" t="s">
        <v>109</v>
      </c>
      <c r="B2" s="139"/>
      <c r="C2" s="139"/>
      <c r="D2" s="139"/>
      <c r="E2" s="139"/>
      <c r="F2" s="139"/>
      <c r="G2" s="139"/>
      <c r="H2" s="139"/>
      <c r="I2" s="139"/>
      <c r="J2" s="139"/>
      <c r="K2" s="139"/>
      <c r="L2" s="139"/>
      <c r="M2" s="139"/>
      <c r="N2" s="139"/>
    </row>
    <row r="3" spans="1:14" x14ac:dyDescent="0.3">
      <c r="A3" s="17"/>
      <c r="B3" s="17"/>
      <c r="C3" s="18" t="s">
        <v>61</v>
      </c>
      <c r="D3" s="18" t="s">
        <v>62</v>
      </c>
      <c r="E3" s="18" t="s">
        <v>63</v>
      </c>
      <c r="F3" s="18" t="s">
        <v>64</v>
      </c>
      <c r="G3" s="18" t="s">
        <v>65</v>
      </c>
      <c r="H3" s="18" t="s">
        <v>66</v>
      </c>
      <c r="I3" s="18" t="s">
        <v>67</v>
      </c>
      <c r="J3" s="18" t="s">
        <v>68</v>
      </c>
      <c r="K3" s="18" t="s">
        <v>69</v>
      </c>
      <c r="L3" s="18" t="s">
        <v>70</v>
      </c>
      <c r="M3" s="18" t="s">
        <v>71</v>
      </c>
      <c r="N3" s="18" t="s">
        <v>72</v>
      </c>
    </row>
    <row r="4" spans="1:14" x14ac:dyDescent="0.3">
      <c r="A4" s="17"/>
      <c r="B4" s="25" t="s">
        <v>78</v>
      </c>
      <c r="C4" s="26">
        <f>'Forecast Year 1'!O42</f>
        <v>0</v>
      </c>
      <c r="D4" s="26">
        <f>C42</f>
        <v>0</v>
      </c>
      <c r="E4" s="26">
        <f t="shared" ref="E4:N4" si="0">D42</f>
        <v>0</v>
      </c>
      <c r="F4" s="26">
        <f t="shared" si="0"/>
        <v>0</v>
      </c>
      <c r="G4" s="26">
        <f t="shared" si="0"/>
        <v>0</v>
      </c>
      <c r="H4" s="26">
        <f t="shared" si="0"/>
        <v>0</v>
      </c>
      <c r="I4" s="26">
        <f t="shared" si="0"/>
        <v>0</v>
      </c>
      <c r="J4" s="26">
        <f t="shared" si="0"/>
        <v>0</v>
      </c>
      <c r="K4" s="26">
        <f t="shared" si="0"/>
        <v>0</v>
      </c>
      <c r="L4" s="26">
        <f t="shared" si="0"/>
        <v>0</v>
      </c>
      <c r="M4" s="26">
        <f t="shared" si="0"/>
        <v>0</v>
      </c>
      <c r="N4" s="26">
        <f t="shared" si="0"/>
        <v>0</v>
      </c>
    </row>
    <row r="5" spans="1:14" x14ac:dyDescent="0.3">
      <c r="A5" s="17"/>
      <c r="B5" s="17"/>
      <c r="C5" s="22"/>
      <c r="D5" s="22"/>
      <c r="E5" s="22"/>
      <c r="F5" s="22"/>
      <c r="G5" s="22"/>
      <c r="H5" s="22"/>
      <c r="I5" s="22"/>
      <c r="J5" s="22"/>
      <c r="K5" s="22"/>
      <c r="L5" s="22"/>
      <c r="M5" s="22"/>
      <c r="N5" s="22"/>
    </row>
    <row r="6" spans="1:14" x14ac:dyDescent="0.3">
      <c r="A6" s="17"/>
      <c r="B6" s="30" t="s">
        <v>74</v>
      </c>
      <c r="C6" s="24">
        <v>0</v>
      </c>
      <c r="D6" s="24">
        <v>0</v>
      </c>
      <c r="E6" s="24">
        <v>0</v>
      </c>
      <c r="F6" s="24">
        <v>0</v>
      </c>
      <c r="G6" s="24">
        <v>0</v>
      </c>
      <c r="H6" s="24">
        <v>0</v>
      </c>
      <c r="I6" s="24">
        <v>0</v>
      </c>
      <c r="J6" s="24">
        <v>0</v>
      </c>
      <c r="K6" s="24">
        <v>0</v>
      </c>
      <c r="L6" s="24">
        <v>0</v>
      </c>
      <c r="M6" s="24">
        <v>0</v>
      </c>
      <c r="N6" s="24">
        <v>0</v>
      </c>
    </row>
    <row r="7" spans="1:14" x14ac:dyDescent="0.3">
      <c r="A7" s="17"/>
      <c r="B7" s="30" t="s">
        <v>73</v>
      </c>
      <c r="C7" s="24">
        <v>0</v>
      </c>
      <c r="D7" s="24">
        <v>0</v>
      </c>
      <c r="E7" s="24">
        <v>0</v>
      </c>
      <c r="F7" s="24">
        <v>0</v>
      </c>
      <c r="G7" s="24">
        <v>0</v>
      </c>
      <c r="H7" s="24">
        <v>0</v>
      </c>
      <c r="I7" s="24">
        <v>0</v>
      </c>
      <c r="J7" s="24">
        <v>0</v>
      </c>
      <c r="K7" s="24">
        <v>0</v>
      </c>
      <c r="L7" s="24">
        <v>0</v>
      </c>
      <c r="M7" s="24">
        <v>0</v>
      </c>
      <c r="N7" s="24">
        <v>0</v>
      </c>
    </row>
    <row r="8" spans="1:14" x14ac:dyDescent="0.3">
      <c r="A8" s="17"/>
      <c r="B8" s="23" t="s">
        <v>75</v>
      </c>
      <c r="C8" s="31">
        <f t="shared" ref="C8:N8" si="1">C6-C7</f>
        <v>0</v>
      </c>
      <c r="D8" s="31">
        <f t="shared" si="1"/>
        <v>0</v>
      </c>
      <c r="E8" s="31">
        <f t="shared" si="1"/>
        <v>0</v>
      </c>
      <c r="F8" s="31">
        <f t="shared" si="1"/>
        <v>0</v>
      </c>
      <c r="G8" s="31">
        <f t="shared" si="1"/>
        <v>0</v>
      </c>
      <c r="H8" s="31">
        <f t="shared" si="1"/>
        <v>0</v>
      </c>
      <c r="I8" s="31">
        <f t="shared" si="1"/>
        <v>0</v>
      </c>
      <c r="J8" s="31">
        <f t="shared" si="1"/>
        <v>0</v>
      </c>
      <c r="K8" s="31">
        <f t="shared" si="1"/>
        <v>0</v>
      </c>
      <c r="L8" s="31">
        <f t="shared" si="1"/>
        <v>0</v>
      </c>
      <c r="M8" s="31">
        <f t="shared" si="1"/>
        <v>0</v>
      </c>
      <c r="N8" s="31">
        <f t="shared" si="1"/>
        <v>0</v>
      </c>
    </row>
    <row r="9" spans="1:14" x14ac:dyDescent="0.3">
      <c r="A9" s="17"/>
      <c r="B9" s="17"/>
      <c r="C9" s="22"/>
      <c r="D9" s="22"/>
      <c r="E9" s="22"/>
      <c r="F9" s="22"/>
      <c r="G9" s="22"/>
      <c r="H9" s="22"/>
      <c r="I9" s="22"/>
      <c r="J9" s="22"/>
      <c r="K9" s="22"/>
      <c r="L9" s="22"/>
      <c r="M9" s="22"/>
      <c r="N9" s="22"/>
    </row>
    <row r="10" spans="1:14" x14ac:dyDescent="0.3">
      <c r="A10" s="17"/>
      <c r="B10" s="20" t="s">
        <v>4</v>
      </c>
      <c r="C10" s="19">
        <v>0</v>
      </c>
      <c r="D10" s="19">
        <v>0</v>
      </c>
      <c r="E10" s="19">
        <v>0</v>
      </c>
      <c r="F10" s="19">
        <v>0</v>
      </c>
      <c r="G10" s="19">
        <v>0</v>
      </c>
      <c r="H10" s="19">
        <v>0</v>
      </c>
      <c r="I10" s="19">
        <v>0</v>
      </c>
      <c r="J10" s="19">
        <v>0</v>
      </c>
      <c r="K10" s="19">
        <v>0</v>
      </c>
      <c r="L10" s="19">
        <v>0</v>
      </c>
      <c r="M10" s="19">
        <v>0</v>
      </c>
      <c r="N10" s="19">
        <v>0</v>
      </c>
    </row>
    <row r="11" spans="1:14" x14ac:dyDescent="0.3">
      <c r="A11" s="17"/>
      <c r="B11" s="20" t="s">
        <v>17</v>
      </c>
      <c r="C11" s="19">
        <v>0</v>
      </c>
      <c r="D11" s="19">
        <v>0</v>
      </c>
      <c r="E11" s="19">
        <v>0</v>
      </c>
      <c r="F11" s="19">
        <v>0</v>
      </c>
      <c r="G11" s="19">
        <v>0</v>
      </c>
      <c r="H11" s="19">
        <v>0</v>
      </c>
      <c r="I11" s="19">
        <v>0</v>
      </c>
      <c r="J11" s="19">
        <v>0</v>
      </c>
      <c r="K11" s="19">
        <v>0</v>
      </c>
      <c r="L11" s="19">
        <v>0</v>
      </c>
      <c r="M11" s="19">
        <v>0</v>
      </c>
      <c r="N11" s="19">
        <v>0</v>
      </c>
    </row>
    <row r="12" spans="1:14" x14ac:dyDescent="0.3">
      <c r="A12" s="17"/>
      <c r="B12" s="20" t="s">
        <v>18</v>
      </c>
      <c r="C12" s="19">
        <v>0</v>
      </c>
      <c r="D12" s="19">
        <v>0</v>
      </c>
      <c r="E12" s="19">
        <v>0</v>
      </c>
      <c r="F12" s="19">
        <v>0</v>
      </c>
      <c r="G12" s="19">
        <v>0</v>
      </c>
      <c r="H12" s="19">
        <v>0</v>
      </c>
      <c r="I12" s="19">
        <v>0</v>
      </c>
      <c r="J12" s="19">
        <v>0</v>
      </c>
      <c r="K12" s="19">
        <v>0</v>
      </c>
      <c r="L12" s="19">
        <v>0</v>
      </c>
      <c r="M12" s="19">
        <v>0</v>
      </c>
      <c r="N12" s="19">
        <v>0</v>
      </c>
    </row>
    <row r="13" spans="1:14" x14ac:dyDescent="0.3">
      <c r="A13" s="17"/>
      <c r="B13" s="20" t="s">
        <v>2</v>
      </c>
      <c r="C13" s="19">
        <v>0</v>
      </c>
      <c r="D13" s="19">
        <v>0</v>
      </c>
      <c r="E13" s="19">
        <v>0</v>
      </c>
      <c r="F13" s="19">
        <v>0</v>
      </c>
      <c r="G13" s="19">
        <v>0</v>
      </c>
      <c r="H13" s="19">
        <v>0</v>
      </c>
      <c r="I13" s="19">
        <v>0</v>
      </c>
      <c r="J13" s="19">
        <v>0</v>
      </c>
      <c r="K13" s="19">
        <v>0</v>
      </c>
      <c r="L13" s="19">
        <v>0</v>
      </c>
      <c r="M13" s="19">
        <v>0</v>
      </c>
      <c r="N13" s="19">
        <v>0</v>
      </c>
    </row>
    <row r="14" spans="1:14" x14ac:dyDescent="0.3">
      <c r="A14" s="17"/>
      <c r="B14" s="20" t="s">
        <v>21</v>
      </c>
      <c r="C14" s="19">
        <v>0</v>
      </c>
      <c r="D14" s="19">
        <v>0</v>
      </c>
      <c r="E14" s="19">
        <v>0</v>
      </c>
      <c r="F14" s="19">
        <v>0</v>
      </c>
      <c r="G14" s="19">
        <v>0</v>
      </c>
      <c r="H14" s="19">
        <v>0</v>
      </c>
      <c r="I14" s="19">
        <v>0</v>
      </c>
      <c r="J14" s="19">
        <v>0</v>
      </c>
      <c r="K14" s="19">
        <v>0</v>
      </c>
      <c r="L14" s="19">
        <v>0</v>
      </c>
      <c r="M14" s="19">
        <v>0</v>
      </c>
      <c r="N14" s="19">
        <v>0</v>
      </c>
    </row>
    <row r="15" spans="1:14" x14ac:dyDescent="0.3">
      <c r="A15" s="17"/>
      <c r="B15" s="20" t="s">
        <v>22</v>
      </c>
      <c r="C15" s="19">
        <v>0</v>
      </c>
      <c r="D15" s="19">
        <v>0</v>
      </c>
      <c r="E15" s="19">
        <v>0</v>
      </c>
      <c r="F15" s="19">
        <v>0</v>
      </c>
      <c r="G15" s="19">
        <v>0</v>
      </c>
      <c r="H15" s="19">
        <v>0</v>
      </c>
      <c r="I15" s="19">
        <v>0</v>
      </c>
      <c r="J15" s="19">
        <v>0</v>
      </c>
      <c r="K15" s="19">
        <v>0</v>
      </c>
      <c r="L15" s="19">
        <v>0</v>
      </c>
      <c r="M15" s="19">
        <v>0</v>
      </c>
      <c r="N15" s="19">
        <v>0</v>
      </c>
    </row>
    <row r="16" spans="1:14" x14ac:dyDescent="0.3">
      <c r="A16" s="17"/>
      <c r="B16" s="20" t="s">
        <v>25</v>
      </c>
      <c r="C16" s="19">
        <v>0</v>
      </c>
      <c r="D16" s="19">
        <v>0</v>
      </c>
      <c r="E16" s="19">
        <v>0</v>
      </c>
      <c r="F16" s="19">
        <v>0</v>
      </c>
      <c r="G16" s="19">
        <v>0</v>
      </c>
      <c r="H16" s="19">
        <v>0</v>
      </c>
      <c r="I16" s="19">
        <v>0</v>
      </c>
      <c r="J16" s="19">
        <v>0</v>
      </c>
      <c r="K16" s="19">
        <v>0</v>
      </c>
      <c r="L16" s="19">
        <v>0</v>
      </c>
      <c r="M16" s="19">
        <v>0</v>
      </c>
      <c r="N16" s="19">
        <v>0</v>
      </c>
    </row>
    <row r="17" spans="1:14" x14ac:dyDescent="0.3">
      <c r="A17" s="17"/>
      <c r="B17" s="20" t="s">
        <v>26</v>
      </c>
      <c r="C17" s="19">
        <v>0</v>
      </c>
      <c r="D17" s="19">
        <v>0</v>
      </c>
      <c r="E17" s="19">
        <v>0</v>
      </c>
      <c r="F17" s="19">
        <v>0</v>
      </c>
      <c r="G17" s="19">
        <v>0</v>
      </c>
      <c r="H17" s="19">
        <v>0</v>
      </c>
      <c r="I17" s="19">
        <v>0</v>
      </c>
      <c r="J17" s="19">
        <v>0</v>
      </c>
      <c r="K17" s="19">
        <v>0</v>
      </c>
      <c r="L17" s="19">
        <v>0</v>
      </c>
      <c r="M17" s="19">
        <v>0</v>
      </c>
      <c r="N17" s="19">
        <v>0</v>
      </c>
    </row>
    <row r="18" spans="1:14" x14ac:dyDescent="0.3">
      <c r="A18" s="17"/>
      <c r="B18" s="21" t="s">
        <v>97</v>
      </c>
      <c r="C18" s="19">
        <v>0</v>
      </c>
      <c r="D18" s="19">
        <v>0</v>
      </c>
      <c r="E18" s="19">
        <v>0</v>
      </c>
      <c r="F18" s="19">
        <v>0</v>
      </c>
      <c r="G18" s="19">
        <v>0</v>
      </c>
      <c r="H18" s="19">
        <v>0</v>
      </c>
      <c r="I18" s="19">
        <v>0</v>
      </c>
      <c r="J18" s="19">
        <v>0</v>
      </c>
      <c r="K18" s="19">
        <v>0</v>
      </c>
      <c r="L18" s="19">
        <v>0</v>
      </c>
      <c r="M18" s="19">
        <v>0</v>
      </c>
      <c r="N18" s="19">
        <v>0</v>
      </c>
    </row>
    <row r="19" spans="1:14" x14ac:dyDescent="0.3">
      <c r="A19" s="17"/>
      <c r="B19" s="21" t="s">
        <v>98</v>
      </c>
      <c r="C19" s="19">
        <v>0</v>
      </c>
      <c r="D19" s="19">
        <v>0</v>
      </c>
      <c r="E19" s="19">
        <v>0</v>
      </c>
      <c r="F19" s="19">
        <v>0</v>
      </c>
      <c r="G19" s="19">
        <v>0</v>
      </c>
      <c r="H19" s="19">
        <v>0</v>
      </c>
      <c r="I19" s="19">
        <v>0</v>
      </c>
      <c r="J19" s="19">
        <v>0</v>
      </c>
      <c r="K19" s="19">
        <v>0</v>
      </c>
      <c r="L19" s="19">
        <v>0</v>
      </c>
      <c r="M19" s="19">
        <v>0</v>
      </c>
      <c r="N19" s="19">
        <v>0</v>
      </c>
    </row>
    <row r="20" spans="1:14" x14ac:dyDescent="0.3">
      <c r="A20" s="17"/>
      <c r="B20" s="20" t="s">
        <v>31</v>
      </c>
      <c r="C20" s="19">
        <v>0</v>
      </c>
      <c r="D20" s="19">
        <v>0</v>
      </c>
      <c r="E20" s="19">
        <v>0</v>
      </c>
      <c r="F20" s="19">
        <v>0</v>
      </c>
      <c r="G20" s="19">
        <v>0</v>
      </c>
      <c r="H20" s="19">
        <v>0</v>
      </c>
      <c r="I20" s="19">
        <v>0</v>
      </c>
      <c r="J20" s="19">
        <v>0</v>
      </c>
      <c r="K20" s="19">
        <v>0</v>
      </c>
      <c r="L20" s="19">
        <v>0</v>
      </c>
      <c r="M20" s="19">
        <v>0</v>
      </c>
      <c r="N20" s="19">
        <v>0</v>
      </c>
    </row>
    <row r="21" spans="1:14" x14ac:dyDescent="0.3">
      <c r="A21" s="17"/>
      <c r="B21" s="20" t="s">
        <v>3</v>
      </c>
      <c r="C21" s="19">
        <v>0</v>
      </c>
      <c r="D21" s="19">
        <v>0</v>
      </c>
      <c r="E21" s="19">
        <v>0</v>
      </c>
      <c r="F21" s="19">
        <v>0</v>
      </c>
      <c r="G21" s="19">
        <v>0</v>
      </c>
      <c r="H21" s="19">
        <v>0</v>
      </c>
      <c r="I21" s="19">
        <v>0</v>
      </c>
      <c r="J21" s="19">
        <v>0</v>
      </c>
      <c r="K21" s="19">
        <v>0</v>
      </c>
      <c r="L21" s="19">
        <v>0</v>
      </c>
      <c r="M21" s="19">
        <v>0</v>
      </c>
      <c r="N21" s="19">
        <v>0</v>
      </c>
    </row>
    <row r="22" spans="1:14" x14ac:dyDescent="0.3">
      <c r="A22" s="17"/>
      <c r="B22" s="20" t="s">
        <v>99</v>
      </c>
      <c r="C22" s="19">
        <v>0</v>
      </c>
      <c r="D22" s="19">
        <v>0</v>
      </c>
      <c r="E22" s="19">
        <v>0</v>
      </c>
      <c r="F22" s="19">
        <v>0</v>
      </c>
      <c r="G22" s="19">
        <v>0</v>
      </c>
      <c r="H22" s="19">
        <v>0</v>
      </c>
      <c r="I22" s="19">
        <v>0</v>
      </c>
      <c r="J22" s="19">
        <v>0</v>
      </c>
      <c r="K22" s="19">
        <v>0</v>
      </c>
      <c r="L22" s="19">
        <v>0</v>
      </c>
      <c r="M22" s="19">
        <v>0</v>
      </c>
      <c r="N22" s="19">
        <v>0</v>
      </c>
    </row>
    <row r="23" spans="1:14" x14ac:dyDescent="0.3">
      <c r="A23" s="17"/>
      <c r="B23" s="21" t="s">
        <v>32</v>
      </c>
      <c r="C23" s="19">
        <v>0</v>
      </c>
      <c r="D23" s="19">
        <v>0</v>
      </c>
      <c r="E23" s="19">
        <v>0</v>
      </c>
      <c r="F23" s="19">
        <v>0</v>
      </c>
      <c r="G23" s="19">
        <v>0</v>
      </c>
      <c r="H23" s="19">
        <v>0</v>
      </c>
      <c r="I23" s="19">
        <v>0</v>
      </c>
      <c r="J23" s="19">
        <v>0</v>
      </c>
      <c r="K23" s="19">
        <v>0</v>
      </c>
      <c r="L23" s="19">
        <v>0</v>
      </c>
      <c r="M23" s="19">
        <v>0</v>
      </c>
      <c r="N23" s="19">
        <v>0</v>
      </c>
    </row>
    <row r="24" spans="1:14" x14ac:dyDescent="0.3">
      <c r="A24" s="17"/>
      <c r="B24" s="21" t="s">
        <v>33</v>
      </c>
      <c r="C24" s="19">
        <v>0</v>
      </c>
      <c r="D24" s="19">
        <v>0</v>
      </c>
      <c r="E24" s="19">
        <v>0</v>
      </c>
      <c r="F24" s="19">
        <v>0</v>
      </c>
      <c r="G24" s="19">
        <v>0</v>
      </c>
      <c r="H24" s="19">
        <v>0</v>
      </c>
      <c r="I24" s="19">
        <v>0</v>
      </c>
      <c r="J24" s="19">
        <v>0</v>
      </c>
      <c r="K24" s="19">
        <v>0</v>
      </c>
      <c r="L24" s="19">
        <v>0</v>
      </c>
      <c r="M24" s="19">
        <v>0</v>
      </c>
      <c r="N24" s="19">
        <v>0</v>
      </c>
    </row>
    <row r="25" spans="1:14" x14ac:dyDescent="0.3">
      <c r="A25" s="17"/>
      <c r="B25" s="20" t="s">
        <v>34</v>
      </c>
      <c r="C25" s="19">
        <v>0</v>
      </c>
      <c r="D25" s="19">
        <v>0</v>
      </c>
      <c r="E25" s="19">
        <v>0</v>
      </c>
      <c r="F25" s="19">
        <v>0</v>
      </c>
      <c r="G25" s="19">
        <v>0</v>
      </c>
      <c r="H25" s="19">
        <v>0</v>
      </c>
      <c r="I25" s="19">
        <v>0</v>
      </c>
      <c r="J25" s="19">
        <v>0</v>
      </c>
      <c r="K25" s="19">
        <v>0</v>
      </c>
      <c r="L25" s="19">
        <v>0</v>
      </c>
      <c r="M25" s="19">
        <v>0</v>
      </c>
      <c r="N25" s="19">
        <v>0</v>
      </c>
    </row>
    <row r="26" spans="1:14" x14ac:dyDescent="0.3">
      <c r="A26" s="17"/>
      <c r="B26" s="20" t="s">
        <v>100</v>
      </c>
      <c r="C26" s="19">
        <v>0</v>
      </c>
      <c r="D26" s="19">
        <v>0</v>
      </c>
      <c r="E26" s="19">
        <v>0</v>
      </c>
      <c r="F26" s="19">
        <v>0</v>
      </c>
      <c r="G26" s="19">
        <v>0</v>
      </c>
      <c r="H26" s="19">
        <v>0</v>
      </c>
      <c r="I26" s="19">
        <v>0</v>
      </c>
      <c r="J26" s="19">
        <v>0</v>
      </c>
      <c r="K26" s="19">
        <v>0</v>
      </c>
      <c r="L26" s="19">
        <v>0</v>
      </c>
      <c r="M26" s="19">
        <v>0</v>
      </c>
      <c r="N26" s="19">
        <v>0</v>
      </c>
    </row>
    <row r="27" spans="1:14" x14ac:dyDescent="0.3">
      <c r="A27" s="17"/>
      <c r="B27" s="20" t="s">
        <v>8</v>
      </c>
      <c r="C27" s="19">
        <v>0</v>
      </c>
      <c r="D27" s="19">
        <v>0</v>
      </c>
      <c r="E27" s="19">
        <v>0</v>
      </c>
      <c r="F27" s="19">
        <v>0</v>
      </c>
      <c r="G27" s="19">
        <v>0</v>
      </c>
      <c r="H27" s="19">
        <v>0</v>
      </c>
      <c r="I27" s="19">
        <v>0</v>
      </c>
      <c r="J27" s="19">
        <v>0</v>
      </c>
      <c r="K27" s="19">
        <v>0</v>
      </c>
      <c r="L27" s="19">
        <v>0</v>
      </c>
      <c r="M27" s="19">
        <v>0</v>
      </c>
      <c r="N27" s="19">
        <v>0</v>
      </c>
    </row>
    <row r="28" spans="1:14" x14ac:dyDescent="0.3">
      <c r="A28" s="17"/>
      <c r="B28" s="20" t="s">
        <v>106</v>
      </c>
      <c r="C28" s="19">
        <f t="shared" ref="C28:N28" si="2">C26*0.0765</f>
        <v>0</v>
      </c>
      <c r="D28" s="19">
        <f t="shared" si="2"/>
        <v>0</v>
      </c>
      <c r="E28" s="19">
        <f t="shared" si="2"/>
        <v>0</v>
      </c>
      <c r="F28" s="19">
        <f t="shared" si="2"/>
        <v>0</v>
      </c>
      <c r="G28" s="19">
        <f t="shared" si="2"/>
        <v>0</v>
      </c>
      <c r="H28" s="19">
        <f t="shared" si="2"/>
        <v>0</v>
      </c>
      <c r="I28" s="19">
        <f t="shared" si="2"/>
        <v>0</v>
      </c>
      <c r="J28" s="19">
        <f t="shared" si="2"/>
        <v>0</v>
      </c>
      <c r="K28" s="19">
        <f t="shared" si="2"/>
        <v>0</v>
      </c>
      <c r="L28" s="19">
        <f t="shared" si="2"/>
        <v>0</v>
      </c>
      <c r="M28" s="19">
        <f t="shared" si="2"/>
        <v>0</v>
      </c>
      <c r="N28" s="19">
        <f t="shared" si="2"/>
        <v>0</v>
      </c>
    </row>
    <row r="29" spans="1:14" x14ac:dyDescent="0.3">
      <c r="A29" s="17"/>
      <c r="B29" s="20" t="s">
        <v>104</v>
      </c>
      <c r="C29" s="19">
        <v>0</v>
      </c>
      <c r="D29" s="19">
        <v>0</v>
      </c>
      <c r="E29" s="19">
        <v>0</v>
      </c>
      <c r="F29" s="19">
        <v>0</v>
      </c>
      <c r="G29" s="19">
        <v>0</v>
      </c>
      <c r="H29" s="19">
        <v>0</v>
      </c>
      <c r="I29" s="19">
        <v>0</v>
      </c>
      <c r="J29" s="19">
        <v>0</v>
      </c>
      <c r="K29" s="19">
        <v>0</v>
      </c>
      <c r="L29" s="19">
        <v>0</v>
      </c>
      <c r="M29" s="19">
        <v>0</v>
      </c>
      <c r="N29" s="19">
        <v>0</v>
      </c>
    </row>
    <row r="30" spans="1:14" x14ac:dyDescent="0.3">
      <c r="A30" s="17"/>
      <c r="B30" s="20" t="s">
        <v>105</v>
      </c>
      <c r="C30" s="19">
        <v>0</v>
      </c>
      <c r="D30" s="19">
        <v>0</v>
      </c>
      <c r="E30" s="19">
        <v>0</v>
      </c>
      <c r="F30" s="19">
        <v>0</v>
      </c>
      <c r="G30" s="19">
        <v>0</v>
      </c>
      <c r="H30" s="19">
        <v>0</v>
      </c>
      <c r="I30" s="19">
        <v>0</v>
      </c>
      <c r="J30" s="19">
        <v>0</v>
      </c>
      <c r="K30" s="19">
        <v>0</v>
      </c>
      <c r="L30" s="19">
        <v>0</v>
      </c>
      <c r="M30" s="19">
        <v>0</v>
      </c>
      <c r="N30" s="19">
        <v>0</v>
      </c>
    </row>
    <row r="31" spans="1:14" x14ac:dyDescent="0.3">
      <c r="A31" s="17"/>
      <c r="B31" s="27" t="s">
        <v>76</v>
      </c>
      <c r="C31" s="39">
        <f t="shared" ref="C31:N31" si="3">SUM(C10:C30)</f>
        <v>0</v>
      </c>
      <c r="D31" s="39">
        <f t="shared" si="3"/>
        <v>0</v>
      </c>
      <c r="E31" s="39">
        <f t="shared" si="3"/>
        <v>0</v>
      </c>
      <c r="F31" s="39">
        <f t="shared" si="3"/>
        <v>0</v>
      </c>
      <c r="G31" s="39">
        <f t="shared" si="3"/>
        <v>0</v>
      </c>
      <c r="H31" s="39">
        <f t="shared" si="3"/>
        <v>0</v>
      </c>
      <c r="I31" s="39">
        <f t="shared" si="3"/>
        <v>0</v>
      </c>
      <c r="J31" s="39">
        <f t="shared" si="3"/>
        <v>0</v>
      </c>
      <c r="K31" s="39">
        <f t="shared" si="3"/>
        <v>0</v>
      </c>
      <c r="L31" s="39">
        <f t="shared" si="3"/>
        <v>0</v>
      </c>
      <c r="M31" s="39">
        <f t="shared" si="3"/>
        <v>0</v>
      </c>
      <c r="N31" s="39">
        <f t="shared" si="3"/>
        <v>0</v>
      </c>
    </row>
    <row r="32" spans="1:14" x14ac:dyDescent="0.3">
      <c r="A32" s="17"/>
      <c r="B32" s="17"/>
      <c r="C32" s="22"/>
      <c r="D32" s="22"/>
      <c r="E32" s="22"/>
      <c r="F32" s="22"/>
      <c r="G32" s="22"/>
      <c r="H32" s="22"/>
      <c r="I32" s="22"/>
      <c r="J32" s="22"/>
      <c r="K32" s="22"/>
      <c r="L32" s="22"/>
      <c r="M32" s="22"/>
      <c r="N32" s="22"/>
    </row>
    <row r="33" spans="1:14" x14ac:dyDescent="0.3">
      <c r="A33" s="17"/>
      <c r="B33" s="28" t="s">
        <v>39</v>
      </c>
      <c r="C33" s="40">
        <f t="shared" ref="C33:N33" si="4">C8-C31</f>
        <v>0</v>
      </c>
      <c r="D33" s="40">
        <f t="shared" si="4"/>
        <v>0</v>
      </c>
      <c r="E33" s="40">
        <f t="shared" si="4"/>
        <v>0</v>
      </c>
      <c r="F33" s="40">
        <f t="shared" si="4"/>
        <v>0</v>
      </c>
      <c r="G33" s="40">
        <f t="shared" si="4"/>
        <v>0</v>
      </c>
      <c r="H33" s="40">
        <f t="shared" si="4"/>
        <v>0</v>
      </c>
      <c r="I33" s="40">
        <f t="shared" si="4"/>
        <v>0</v>
      </c>
      <c r="J33" s="40">
        <f t="shared" si="4"/>
        <v>0</v>
      </c>
      <c r="K33" s="40">
        <f t="shared" si="4"/>
        <v>0</v>
      </c>
      <c r="L33" s="40">
        <f t="shared" si="4"/>
        <v>0</v>
      </c>
      <c r="M33" s="40">
        <f t="shared" si="4"/>
        <v>0</v>
      </c>
      <c r="N33" s="40">
        <f t="shared" si="4"/>
        <v>0</v>
      </c>
    </row>
    <row r="34" spans="1:14" x14ac:dyDescent="0.3">
      <c r="A34" s="17"/>
      <c r="B34" s="20" t="s">
        <v>107</v>
      </c>
      <c r="C34" s="19">
        <v>0</v>
      </c>
      <c r="D34" s="19">
        <v>0</v>
      </c>
      <c r="E34" s="19">
        <v>0</v>
      </c>
      <c r="F34" s="19">
        <v>0</v>
      </c>
      <c r="G34" s="19">
        <v>0</v>
      </c>
      <c r="H34" s="19">
        <v>0</v>
      </c>
      <c r="I34" s="19">
        <v>0</v>
      </c>
      <c r="J34" s="19">
        <v>0</v>
      </c>
      <c r="K34" s="19">
        <v>0</v>
      </c>
      <c r="L34" s="19">
        <v>0</v>
      </c>
      <c r="M34" s="19">
        <v>0</v>
      </c>
      <c r="N34" s="19">
        <v>0</v>
      </c>
    </row>
    <row r="35" spans="1:14" x14ac:dyDescent="0.3">
      <c r="A35" s="17"/>
      <c r="B35" s="20" t="s">
        <v>86</v>
      </c>
      <c r="C35" s="19">
        <v>0</v>
      </c>
      <c r="D35" s="19">
        <v>0</v>
      </c>
      <c r="E35" s="19">
        <v>0</v>
      </c>
      <c r="F35" s="19">
        <v>0</v>
      </c>
      <c r="G35" s="19">
        <v>0</v>
      </c>
      <c r="H35" s="19">
        <v>0</v>
      </c>
      <c r="I35" s="19">
        <v>0</v>
      </c>
      <c r="J35" s="19">
        <v>0</v>
      </c>
      <c r="K35" s="19">
        <v>0</v>
      </c>
      <c r="L35" s="19">
        <v>0</v>
      </c>
      <c r="M35" s="19">
        <v>0</v>
      </c>
      <c r="N35" s="19">
        <v>0</v>
      </c>
    </row>
    <row r="36" spans="1:14" x14ac:dyDescent="0.3">
      <c r="A36" s="17"/>
      <c r="B36" s="20" t="s">
        <v>84</v>
      </c>
      <c r="C36" s="19">
        <v>0</v>
      </c>
      <c r="D36" s="19">
        <v>0</v>
      </c>
      <c r="E36" s="19">
        <v>0</v>
      </c>
      <c r="F36" s="19">
        <v>0</v>
      </c>
      <c r="G36" s="19">
        <v>0</v>
      </c>
      <c r="H36" s="19">
        <v>0</v>
      </c>
      <c r="I36" s="19">
        <v>0</v>
      </c>
      <c r="J36" s="19">
        <v>0</v>
      </c>
      <c r="K36" s="19">
        <v>0</v>
      </c>
      <c r="L36" s="19">
        <v>0</v>
      </c>
      <c r="M36" s="19">
        <v>0</v>
      </c>
      <c r="N36" s="19">
        <v>0</v>
      </c>
    </row>
    <row r="37" spans="1:14" x14ac:dyDescent="0.3">
      <c r="A37" s="17"/>
      <c r="B37" s="20" t="s">
        <v>126</v>
      </c>
      <c r="C37" s="19">
        <v>0</v>
      </c>
      <c r="D37" s="19">
        <v>0</v>
      </c>
      <c r="E37" s="19">
        <v>0</v>
      </c>
      <c r="F37" s="19">
        <v>0</v>
      </c>
      <c r="G37" s="19">
        <v>0</v>
      </c>
      <c r="H37" s="19">
        <v>0</v>
      </c>
      <c r="I37" s="19">
        <v>0</v>
      </c>
      <c r="J37" s="19">
        <v>0</v>
      </c>
      <c r="K37" s="19">
        <v>0</v>
      </c>
      <c r="L37" s="19">
        <v>0</v>
      </c>
      <c r="M37" s="19">
        <v>0</v>
      </c>
      <c r="N37" s="19">
        <v>0</v>
      </c>
    </row>
    <row r="38" spans="1:14" x14ac:dyDescent="0.3">
      <c r="A38" s="17"/>
      <c r="B38" s="20" t="s">
        <v>101</v>
      </c>
      <c r="C38" s="19">
        <v>0</v>
      </c>
      <c r="D38" s="19">
        <v>0</v>
      </c>
      <c r="E38" s="19">
        <v>0</v>
      </c>
      <c r="F38" s="19">
        <v>0</v>
      </c>
      <c r="G38" s="19">
        <v>0</v>
      </c>
      <c r="H38" s="19">
        <v>0</v>
      </c>
      <c r="I38" s="19">
        <v>0</v>
      </c>
      <c r="J38" s="19">
        <v>0</v>
      </c>
      <c r="K38" s="19">
        <v>0</v>
      </c>
      <c r="L38" s="19">
        <v>0</v>
      </c>
      <c r="M38" s="19">
        <v>0</v>
      </c>
      <c r="N38" s="19">
        <v>0</v>
      </c>
    </row>
    <row r="39" spans="1:14" x14ac:dyDescent="0.3">
      <c r="A39" s="17"/>
      <c r="B39" s="20" t="s">
        <v>102</v>
      </c>
      <c r="C39" s="19">
        <f t="shared" ref="C39:N39" si="5">Payment</f>
        <v>0</v>
      </c>
      <c r="D39" s="19">
        <f t="shared" si="5"/>
        <v>0</v>
      </c>
      <c r="E39" s="19">
        <f t="shared" si="5"/>
        <v>0</v>
      </c>
      <c r="F39" s="19">
        <f t="shared" si="5"/>
        <v>0</v>
      </c>
      <c r="G39" s="19">
        <f t="shared" si="5"/>
        <v>0</v>
      </c>
      <c r="H39" s="19">
        <f t="shared" si="5"/>
        <v>0</v>
      </c>
      <c r="I39" s="19">
        <f t="shared" si="5"/>
        <v>0</v>
      </c>
      <c r="J39" s="19">
        <f t="shared" si="5"/>
        <v>0</v>
      </c>
      <c r="K39" s="19">
        <f t="shared" si="5"/>
        <v>0</v>
      </c>
      <c r="L39" s="19">
        <f t="shared" si="5"/>
        <v>0</v>
      </c>
      <c r="M39" s="19">
        <f t="shared" si="5"/>
        <v>0</v>
      </c>
      <c r="N39" s="19">
        <f t="shared" si="5"/>
        <v>0</v>
      </c>
    </row>
    <row r="40" spans="1:14" x14ac:dyDescent="0.3">
      <c r="A40" s="17"/>
      <c r="B40" s="23" t="s">
        <v>103</v>
      </c>
      <c r="C40" s="41">
        <f>C33-C34-C35+C36+C37-C38-C39</f>
        <v>0</v>
      </c>
      <c r="D40" s="41">
        <f t="shared" ref="D40:N40" si="6">D33-D34-D35+D36+D37-D38-D39</f>
        <v>0</v>
      </c>
      <c r="E40" s="41">
        <f t="shared" si="6"/>
        <v>0</v>
      </c>
      <c r="F40" s="41">
        <f t="shared" si="6"/>
        <v>0</v>
      </c>
      <c r="G40" s="41">
        <f t="shared" si="6"/>
        <v>0</v>
      </c>
      <c r="H40" s="41">
        <f t="shared" si="6"/>
        <v>0</v>
      </c>
      <c r="I40" s="41">
        <f t="shared" si="6"/>
        <v>0</v>
      </c>
      <c r="J40" s="41">
        <f t="shared" si="6"/>
        <v>0</v>
      </c>
      <c r="K40" s="41">
        <f t="shared" si="6"/>
        <v>0</v>
      </c>
      <c r="L40" s="41">
        <f t="shared" si="6"/>
        <v>0</v>
      </c>
      <c r="M40" s="41">
        <f t="shared" si="6"/>
        <v>0</v>
      </c>
      <c r="N40" s="41">
        <f t="shared" si="6"/>
        <v>0</v>
      </c>
    </row>
    <row r="41" spans="1:14" x14ac:dyDescent="0.3">
      <c r="A41" s="17"/>
      <c r="B41" s="17"/>
      <c r="C41" s="22"/>
      <c r="D41" s="22"/>
      <c r="E41" s="22"/>
      <c r="F41" s="22"/>
      <c r="G41" s="22"/>
      <c r="H41" s="22"/>
      <c r="I41" s="22"/>
      <c r="J41" s="22"/>
      <c r="K41" s="22"/>
      <c r="L41" s="22"/>
      <c r="M41" s="22"/>
      <c r="N41" s="22"/>
    </row>
    <row r="42" spans="1:14" x14ac:dyDescent="0.3">
      <c r="A42" s="17"/>
      <c r="B42" s="25" t="s">
        <v>79</v>
      </c>
      <c r="C42" s="29">
        <f t="shared" ref="C42:N42" si="7">C4+C40</f>
        <v>0</v>
      </c>
      <c r="D42" s="29">
        <f t="shared" si="7"/>
        <v>0</v>
      </c>
      <c r="E42" s="29">
        <f t="shared" si="7"/>
        <v>0</v>
      </c>
      <c r="F42" s="29">
        <f t="shared" si="7"/>
        <v>0</v>
      </c>
      <c r="G42" s="29">
        <f t="shared" si="7"/>
        <v>0</v>
      </c>
      <c r="H42" s="29">
        <f t="shared" si="7"/>
        <v>0</v>
      </c>
      <c r="I42" s="29">
        <f t="shared" si="7"/>
        <v>0</v>
      </c>
      <c r="J42" s="29">
        <f t="shared" si="7"/>
        <v>0</v>
      </c>
      <c r="K42" s="29">
        <f t="shared" si="7"/>
        <v>0</v>
      </c>
      <c r="L42" s="29">
        <f t="shared" si="7"/>
        <v>0</v>
      </c>
      <c r="M42" s="29">
        <f t="shared" si="7"/>
        <v>0</v>
      </c>
      <c r="N42" s="29">
        <f t="shared" si="7"/>
        <v>0</v>
      </c>
    </row>
    <row r="44" spans="1:14" x14ac:dyDescent="0.3">
      <c r="B44" s="72" t="s">
        <v>127</v>
      </c>
      <c r="C44" s="73" t="e">
        <f>C33/C6</f>
        <v>#DIV/0!</v>
      </c>
      <c r="D44" s="73" t="e">
        <f t="shared" ref="D44:N44" si="8">D33/D6</f>
        <v>#DIV/0!</v>
      </c>
      <c r="E44" s="73" t="e">
        <f t="shared" si="8"/>
        <v>#DIV/0!</v>
      </c>
      <c r="F44" s="73" t="e">
        <f t="shared" si="8"/>
        <v>#DIV/0!</v>
      </c>
      <c r="G44" s="73" t="e">
        <f t="shared" si="8"/>
        <v>#DIV/0!</v>
      </c>
      <c r="H44" s="73" t="e">
        <f t="shared" si="8"/>
        <v>#DIV/0!</v>
      </c>
      <c r="I44" s="73" t="e">
        <f t="shared" si="8"/>
        <v>#DIV/0!</v>
      </c>
      <c r="J44" s="73" t="e">
        <f t="shared" si="8"/>
        <v>#DIV/0!</v>
      </c>
      <c r="K44" s="73" t="e">
        <f t="shared" si="8"/>
        <v>#DIV/0!</v>
      </c>
      <c r="L44" s="73" t="e">
        <f t="shared" si="8"/>
        <v>#DIV/0!</v>
      </c>
      <c r="M44" s="73" t="e">
        <f t="shared" si="8"/>
        <v>#DIV/0!</v>
      </c>
      <c r="N44" s="73" t="e">
        <f t="shared" si="8"/>
        <v>#DIV/0!</v>
      </c>
    </row>
    <row r="45" spans="1:14" x14ac:dyDescent="0.3">
      <c r="B45" s="72" t="s">
        <v>128</v>
      </c>
      <c r="C45" s="75" t="e">
        <f>C33/C39</f>
        <v>#DIV/0!</v>
      </c>
      <c r="D45" s="75" t="e">
        <f t="shared" ref="D45:N45" si="9">D33/D39</f>
        <v>#DIV/0!</v>
      </c>
      <c r="E45" s="75" t="e">
        <f t="shared" si="9"/>
        <v>#DIV/0!</v>
      </c>
      <c r="F45" s="75" t="e">
        <f t="shared" si="9"/>
        <v>#DIV/0!</v>
      </c>
      <c r="G45" s="75" t="e">
        <f t="shared" si="9"/>
        <v>#DIV/0!</v>
      </c>
      <c r="H45" s="75" t="e">
        <f t="shared" si="9"/>
        <v>#DIV/0!</v>
      </c>
      <c r="I45" s="75" t="e">
        <f t="shared" si="9"/>
        <v>#DIV/0!</v>
      </c>
      <c r="J45" s="75" t="e">
        <f t="shared" si="9"/>
        <v>#DIV/0!</v>
      </c>
      <c r="K45" s="75" t="e">
        <f t="shared" si="9"/>
        <v>#DIV/0!</v>
      </c>
      <c r="L45" s="75" t="e">
        <f t="shared" si="9"/>
        <v>#DIV/0!</v>
      </c>
      <c r="M45" s="75" t="e">
        <f t="shared" si="9"/>
        <v>#DIV/0!</v>
      </c>
      <c r="N45" s="75" t="e">
        <f t="shared" si="9"/>
        <v>#DIV/0!</v>
      </c>
    </row>
  </sheetData>
  <mergeCells count="2">
    <mergeCell ref="A1:N1"/>
    <mergeCell ref="A2:N2"/>
  </mergeCells>
  <pageMargins left="0.7" right="0.7" top="0.75" bottom="0.75" header="0.3" footer="0.3"/>
  <legacy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>
    <tabColor theme="7"/>
  </sheetPr>
  <dimension ref="A1:N45"/>
  <sheetViews>
    <sheetView topLeftCell="A2" zoomScaleNormal="100" zoomScalePageLayoutView="91" workbookViewId="0">
      <selection activeCell="F12" sqref="F12"/>
    </sheetView>
  </sheetViews>
  <sheetFormatPr defaultColWidth="8.88671875" defaultRowHeight="15.6" x14ac:dyDescent="0.3"/>
  <cols>
    <col min="1" max="1" width="2.109375" customWidth="1"/>
    <col min="2" max="2" width="44.6640625" customWidth="1"/>
    <col min="3" max="14" width="13.109375" customWidth="1"/>
  </cols>
  <sheetData>
    <row r="1" spans="1:14" ht="23.4" hidden="1" x14ac:dyDescent="0.45">
      <c r="A1" s="138">
        <f>Transactions!A1:H1</f>
        <v>0</v>
      </c>
      <c r="B1" s="139"/>
      <c r="C1" s="139"/>
      <c r="D1" s="139"/>
      <c r="E1" s="139"/>
      <c r="F1" s="139"/>
      <c r="G1" s="139"/>
      <c r="H1" s="139"/>
      <c r="I1" s="139"/>
      <c r="J1" s="139"/>
      <c r="K1" s="139"/>
      <c r="L1" s="139"/>
      <c r="M1" s="139"/>
      <c r="N1" s="139"/>
    </row>
    <row r="2" spans="1:14" ht="23.4" x14ac:dyDescent="0.45">
      <c r="A2" s="139" t="s">
        <v>108</v>
      </c>
      <c r="B2" s="139"/>
      <c r="C2" s="139"/>
      <c r="D2" s="139"/>
      <c r="E2" s="139"/>
      <c r="F2" s="139"/>
      <c r="G2" s="139"/>
      <c r="H2" s="139"/>
      <c r="I2" s="139"/>
      <c r="J2" s="139"/>
      <c r="K2" s="139"/>
      <c r="L2" s="139"/>
      <c r="M2" s="139"/>
      <c r="N2" s="139"/>
    </row>
    <row r="3" spans="1:14" x14ac:dyDescent="0.3">
      <c r="A3" s="17"/>
      <c r="B3" s="17"/>
      <c r="C3" s="18" t="s">
        <v>61</v>
      </c>
      <c r="D3" s="18" t="s">
        <v>62</v>
      </c>
      <c r="E3" s="18" t="s">
        <v>63</v>
      </c>
      <c r="F3" s="18" t="s">
        <v>64</v>
      </c>
      <c r="G3" s="18" t="s">
        <v>65</v>
      </c>
      <c r="H3" s="18" t="s">
        <v>66</v>
      </c>
      <c r="I3" s="18" t="s">
        <v>67</v>
      </c>
      <c r="J3" s="18" t="s">
        <v>68</v>
      </c>
      <c r="K3" s="18" t="s">
        <v>69</v>
      </c>
      <c r="L3" s="18" t="s">
        <v>70</v>
      </c>
      <c r="M3" s="18" t="s">
        <v>71</v>
      </c>
      <c r="N3" s="18" t="s">
        <v>72</v>
      </c>
    </row>
    <row r="4" spans="1:14" x14ac:dyDescent="0.3">
      <c r="A4" s="17"/>
      <c r="B4" s="25" t="s">
        <v>78</v>
      </c>
      <c r="C4" s="26">
        <f>'Forecast Year 2'!N42</f>
        <v>0</v>
      </c>
      <c r="D4" s="26">
        <f>C42</f>
        <v>0</v>
      </c>
      <c r="E4" s="26">
        <f t="shared" ref="E4:N4" si="0">D42</f>
        <v>0</v>
      </c>
      <c r="F4" s="26">
        <f t="shared" si="0"/>
        <v>0</v>
      </c>
      <c r="G4" s="26">
        <f t="shared" si="0"/>
        <v>0</v>
      </c>
      <c r="H4" s="26">
        <f t="shared" si="0"/>
        <v>0</v>
      </c>
      <c r="I4" s="26">
        <f t="shared" si="0"/>
        <v>0</v>
      </c>
      <c r="J4" s="26">
        <f t="shared" si="0"/>
        <v>0</v>
      </c>
      <c r="K4" s="26">
        <f t="shared" si="0"/>
        <v>0</v>
      </c>
      <c r="L4" s="26">
        <f t="shared" si="0"/>
        <v>0</v>
      </c>
      <c r="M4" s="26">
        <f t="shared" si="0"/>
        <v>0</v>
      </c>
      <c r="N4" s="26">
        <f t="shared" si="0"/>
        <v>0</v>
      </c>
    </row>
    <row r="5" spans="1:14" x14ac:dyDescent="0.3">
      <c r="A5" s="17"/>
      <c r="B5" s="17"/>
      <c r="C5" s="22"/>
      <c r="D5" s="22"/>
      <c r="E5" s="22"/>
      <c r="F5" s="22"/>
      <c r="G5" s="22"/>
      <c r="H5" s="22"/>
      <c r="I5" s="22"/>
      <c r="J5" s="22"/>
      <c r="K5" s="22"/>
      <c r="L5" s="22"/>
      <c r="M5" s="22"/>
      <c r="N5" s="22"/>
    </row>
    <row r="6" spans="1:14" x14ac:dyDescent="0.3">
      <c r="A6" s="17"/>
      <c r="B6" s="30" t="s">
        <v>74</v>
      </c>
      <c r="C6" s="24">
        <v>0</v>
      </c>
      <c r="D6" s="24">
        <v>0</v>
      </c>
      <c r="E6" s="24">
        <v>0</v>
      </c>
      <c r="F6" s="24">
        <v>0</v>
      </c>
      <c r="G6" s="24">
        <v>0</v>
      </c>
      <c r="H6" s="24">
        <v>0</v>
      </c>
      <c r="I6" s="24">
        <v>0</v>
      </c>
      <c r="J6" s="24">
        <v>0</v>
      </c>
      <c r="K6" s="24">
        <v>0</v>
      </c>
      <c r="L6" s="24">
        <v>0</v>
      </c>
      <c r="M6" s="24">
        <v>0</v>
      </c>
      <c r="N6" s="24">
        <v>0</v>
      </c>
    </row>
    <row r="7" spans="1:14" x14ac:dyDescent="0.3">
      <c r="A7" s="17"/>
      <c r="B7" s="30" t="s">
        <v>73</v>
      </c>
      <c r="C7" s="24">
        <v>0</v>
      </c>
      <c r="D7" s="24">
        <v>0</v>
      </c>
      <c r="E7" s="24">
        <v>0</v>
      </c>
      <c r="F7" s="24">
        <v>0</v>
      </c>
      <c r="G7" s="24">
        <v>0</v>
      </c>
      <c r="H7" s="24">
        <v>0</v>
      </c>
      <c r="I7" s="24">
        <v>0</v>
      </c>
      <c r="J7" s="24">
        <v>0</v>
      </c>
      <c r="K7" s="24">
        <v>0</v>
      </c>
      <c r="L7" s="24">
        <v>0</v>
      </c>
      <c r="M7" s="24">
        <v>0</v>
      </c>
      <c r="N7" s="24">
        <v>0</v>
      </c>
    </row>
    <row r="8" spans="1:14" x14ac:dyDescent="0.3">
      <c r="A8" s="17"/>
      <c r="B8" s="23" t="s">
        <v>75</v>
      </c>
      <c r="C8" s="31">
        <f t="shared" ref="C8:N8" si="1">C6-C7</f>
        <v>0</v>
      </c>
      <c r="D8" s="31">
        <f t="shared" si="1"/>
        <v>0</v>
      </c>
      <c r="E8" s="31">
        <f t="shared" si="1"/>
        <v>0</v>
      </c>
      <c r="F8" s="31">
        <f t="shared" si="1"/>
        <v>0</v>
      </c>
      <c r="G8" s="31">
        <f t="shared" si="1"/>
        <v>0</v>
      </c>
      <c r="H8" s="31">
        <f t="shared" si="1"/>
        <v>0</v>
      </c>
      <c r="I8" s="31">
        <f t="shared" si="1"/>
        <v>0</v>
      </c>
      <c r="J8" s="31">
        <f t="shared" si="1"/>
        <v>0</v>
      </c>
      <c r="K8" s="31">
        <f t="shared" si="1"/>
        <v>0</v>
      </c>
      <c r="L8" s="31">
        <f t="shared" si="1"/>
        <v>0</v>
      </c>
      <c r="M8" s="31">
        <f t="shared" si="1"/>
        <v>0</v>
      </c>
      <c r="N8" s="31">
        <f t="shared" si="1"/>
        <v>0</v>
      </c>
    </row>
    <row r="9" spans="1:14" x14ac:dyDescent="0.3">
      <c r="A9" s="17"/>
      <c r="B9" s="17"/>
      <c r="C9" s="22"/>
      <c r="D9" s="22"/>
      <c r="E9" s="22"/>
      <c r="F9" s="22"/>
      <c r="G9" s="22"/>
      <c r="H9" s="22"/>
      <c r="I9" s="22"/>
      <c r="J9" s="22"/>
      <c r="K9" s="22"/>
      <c r="L9" s="22"/>
      <c r="M9" s="22"/>
      <c r="N9" s="22"/>
    </row>
    <row r="10" spans="1:14" x14ac:dyDescent="0.3">
      <c r="A10" s="17"/>
      <c r="B10" s="20" t="s">
        <v>4</v>
      </c>
      <c r="C10" s="19">
        <v>0</v>
      </c>
      <c r="D10" s="19">
        <v>0</v>
      </c>
      <c r="E10" s="19">
        <v>0</v>
      </c>
      <c r="F10" s="19">
        <v>0</v>
      </c>
      <c r="G10" s="19">
        <v>0</v>
      </c>
      <c r="H10" s="19">
        <v>0</v>
      </c>
      <c r="I10" s="19">
        <v>0</v>
      </c>
      <c r="J10" s="19">
        <v>0</v>
      </c>
      <c r="K10" s="19">
        <v>0</v>
      </c>
      <c r="L10" s="19">
        <v>0</v>
      </c>
      <c r="M10" s="19">
        <v>0</v>
      </c>
      <c r="N10" s="19">
        <v>0</v>
      </c>
    </row>
    <row r="11" spans="1:14" x14ac:dyDescent="0.3">
      <c r="A11" s="17"/>
      <c r="B11" s="20" t="s">
        <v>17</v>
      </c>
      <c r="C11" s="19">
        <v>0</v>
      </c>
      <c r="D11" s="19">
        <v>0</v>
      </c>
      <c r="E11" s="19">
        <v>0</v>
      </c>
      <c r="F11" s="19">
        <v>0</v>
      </c>
      <c r="G11" s="19">
        <v>0</v>
      </c>
      <c r="H11" s="19">
        <v>0</v>
      </c>
      <c r="I11" s="19">
        <v>0</v>
      </c>
      <c r="J11" s="19">
        <v>0</v>
      </c>
      <c r="K11" s="19">
        <v>0</v>
      </c>
      <c r="L11" s="19">
        <v>0</v>
      </c>
      <c r="M11" s="19">
        <v>0</v>
      </c>
      <c r="N11" s="19">
        <v>0</v>
      </c>
    </row>
    <row r="12" spans="1:14" x14ac:dyDescent="0.3">
      <c r="A12" s="17"/>
      <c r="B12" s="20" t="s">
        <v>18</v>
      </c>
      <c r="C12" s="19">
        <v>0</v>
      </c>
      <c r="D12" s="19">
        <v>0</v>
      </c>
      <c r="E12" s="19">
        <v>0</v>
      </c>
      <c r="F12" s="19">
        <v>0</v>
      </c>
      <c r="G12" s="19">
        <v>0</v>
      </c>
      <c r="H12" s="19">
        <v>0</v>
      </c>
      <c r="I12" s="19">
        <v>0</v>
      </c>
      <c r="J12" s="19">
        <v>0</v>
      </c>
      <c r="K12" s="19">
        <v>0</v>
      </c>
      <c r="L12" s="19">
        <v>0</v>
      </c>
      <c r="M12" s="19">
        <v>0</v>
      </c>
      <c r="N12" s="19">
        <v>0</v>
      </c>
    </row>
    <row r="13" spans="1:14" x14ac:dyDescent="0.3">
      <c r="A13" s="17"/>
      <c r="B13" s="20" t="s">
        <v>2</v>
      </c>
      <c r="C13" s="19">
        <v>0</v>
      </c>
      <c r="D13" s="19">
        <v>0</v>
      </c>
      <c r="E13" s="19">
        <v>0</v>
      </c>
      <c r="F13" s="19">
        <v>0</v>
      </c>
      <c r="G13" s="19">
        <v>0</v>
      </c>
      <c r="H13" s="19">
        <v>0</v>
      </c>
      <c r="I13" s="19">
        <v>0</v>
      </c>
      <c r="J13" s="19">
        <v>0</v>
      </c>
      <c r="K13" s="19">
        <v>0</v>
      </c>
      <c r="L13" s="19">
        <v>0</v>
      </c>
      <c r="M13" s="19">
        <v>0</v>
      </c>
      <c r="N13" s="19">
        <v>0</v>
      </c>
    </row>
    <row r="14" spans="1:14" x14ac:dyDescent="0.3">
      <c r="A14" s="17"/>
      <c r="B14" s="20" t="s">
        <v>21</v>
      </c>
      <c r="C14" s="19">
        <v>0</v>
      </c>
      <c r="D14" s="19">
        <v>0</v>
      </c>
      <c r="E14" s="19">
        <v>0</v>
      </c>
      <c r="F14" s="19">
        <v>0</v>
      </c>
      <c r="G14" s="19">
        <v>0</v>
      </c>
      <c r="H14" s="19">
        <v>0</v>
      </c>
      <c r="I14" s="19">
        <v>0</v>
      </c>
      <c r="J14" s="19">
        <v>0</v>
      </c>
      <c r="K14" s="19">
        <v>0</v>
      </c>
      <c r="L14" s="19">
        <v>0</v>
      </c>
      <c r="M14" s="19">
        <v>0</v>
      </c>
      <c r="N14" s="19">
        <v>0</v>
      </c>
    </row>
    <row r="15" spans="1:14" x14ac:dyDescent="0.3">
      <c r="A15" s="17"/>
      <c r="B15" s="20" t="s">
        <v>22</v>
      </c>
      <c r="C15" s="19">
        <v>0</v>
      </c>
      <c r="D15" s="19">
        <v>0</v>
      </c>
      <c r="E15" s="19">
        <v>0</v>
      </c>
      <c r="F15" s="19">
        <v>0</v>
      </c>
      <c r="G15" s="19">
        <v>0</v>
      </c>
      <c r="H15" s="19">
        <v>0</v>
      </c>
      <c r="I15" s="19">
        <v>0</v>
      </c>
      <c r="J15" s="19">
        <v>0</v>
      </c>
      <c r="K15" s="19">
        <v>0</v>
      </c>
      <c r="L15" s="19">
        <v>0</v>
      </c>
      <c r="M15" s="19">
        <v>0</v>
      </c>
      <c r="N15" s="19">
        <v>0</v>
      </c>
    </row>
    <row r="16" spans="1:14" x14ac:dyDescent="0.3">
      <c r="A16" s="17"/>
      <c r="B16" s="20" t="s">
        <v>25</v>
      </c>
      <c r="C16" s="19">
        <v>0</v>
      </c>
      <c r="D16" s="19">
        <v>0</v>
      </c>
      <c r="E16" s="19">
        <v>0</v>
      </c>
      <c r="F16" s="19">
        <v>0</v>
      </c>
      <c r="G16" s="19">
        <v>0</v>
      </c>
      <c r="H16" s="19">
        <v>0</v>
      </c>
      <c r="I16" s="19">
        <v>0</v>
      </c>
      <c r="J16" s="19">
        <v>0</v>
      </c>
      <c r="K16" s="19">
        <v>0</v>
      </c>
      <c r="L16" s="19">
        <v>0</v>
      </c>
      <c r="M16" s="19">
        <v>0</v>
      </c>
      <c r="N16" s="19">
        <v>0</v>
      </c>
    </row>
    <row r="17" spans="1:14" x14ac:dyDescent="0.3">
      <c r="A17" s="17"/>
      <c r="B17" s="20" t="s">
        <v>26</v>
      </c>
      <c r="C17" s="19">
        <v>0</v>
      </c>
      <c r="D17" s="19">
        <v>0</v>
      </c>
      <c r="E17" s="19">
        <v>0</v>
      </c>
      <c r="F17" s="19">
        <v>0</v>
      </c>
      <c r="G17" s="19">
        <v>0</v>
      </c>
      <c r="H17" s="19">
        <v>0</v>
      </c>
      <c r="I17" s="19">
        <v>0</v>
      </c>
      <c r="J17" s="19">
        <v>0</v>
      </c>
      <c r="K17" s="19">
        <v>0</v>
      </c>
      <c r="L17" s="19">
        <v>0</v>
      </c>
      <c r="M17" s="19">
        <v>0</v>
      </c>
      <c r="N17" s="19">
        <v>0</v>
      </c>
    </row>
    <row r="18" spans="1:14" x14ac:dyDescent="0.3">
      <c r="A18" s="17"/>
      <c r="B18" s="21" t="s">
        <v>97</v>
      </c>
      <c r="C18" s="19">
        <v>0</v>
      </c>
      <c r="D18" s="19">
        <v>0</v>
      </c>
      <c r="E18" s="19">
        <v>0</v>
      </c>
      <c r="F18" s="19">
        <v>0</v>
      </c>
      <c r="G18" s="19">
        <v>0</v>
      </c>
      <c r="H18" s="19">
        <v>0</v>
      </c>
      <c r="I18" s="19">
        <v>0</v>
      </c>
      <c r="J18" s="19">
        <v>0</v>
      </c>
      <c r="K18" s="19">
        <v>0</v>
      </c>
      <c r="L18" s="19">
        <v>0</v>
      </c>
      <c r="M18" s="19">
        <v>0</v>
      </c>
      <c r="N18" s="19">
        <v>0</v>
      </c>
    </row>
    <row r="19" spans="1:14" x14ac:dyDescent="0.3">
      <c r="A19" s="17"/>
      <c r="B19" s="21" t="s">
        <v>98</v>
      </c>
      <c r="C19" s="19">
        <v>0</v>
      </c>
      <c r="D19" s="19">
        <v>0</v>
      </c>
      <c r="E19" s="19">
        <v>0</v>
      </c>
      <c r="F19" s="19">
        <v>0</v>
      </c>
      <c r="G19" s="19">
        <v>0</v>
      </c>
      <c r="H19" s="19">
        <v>0</v>
      </c>
      <c r="I19" s="19">
        <v>0</v>
      </c>
      <c r="J19" s="19">
        <v>0</v>
      </c>
      <c r="K19" s="19">
        <v>0</v>
      </c>
      <c r="L19" s="19">
        <v>0</v>
      </c>
      <c r="M19" s="19">
        <v>0</v>
      </c>
      <c r="N19" s="19">
        <v>0</v>
      </c>
    </row>
    <row r="20" spans="1:14" x14ac:dyDescent="0.3">
      <c r="A20" s="17"/>
      <c r="B20" s="20" t="s">
        <v>31</v>
      </c>
      <c r="C20" s="19">
        <v>0</v>
      </c>
      <c r="D20" s="19">
        <v>0</v>
      </c>
      <c r="E20" s="19">
        <v>0</v>
      </c>
      <c r="F20" s="19">
        <v>0</v>
      </c>
      <c r="G20" s="19">
        <v>0</v>
      </c>
      <c r="H20" s="19">
        <v>0</v>
      </c>
      <c r="I20" s="19">
        <v>0</v>
      </c>
      <c r="J20" s="19">
        <v>0</v>
      </c>
      <c r="K20" s="19">
        <v>0</v>
      </c>
      <c r="L20" s="19">
        <v>0</v>
      </c>
      <c r="M20" s="19">
        <v>0</v>
      </c>
      <c r="N20" s="19">
        <v>0</v>
      </c>
    </row>
    <row r="21" spans="1:14" x14ac:dyDescent="0.3">
      <c r="A21" s="17"/>
      <c r="B21" s="20" t="s">
        <v>3</v>
      </c>
      <c r="C21" s="19">
        <v>0</v>
      </c>
      <c r="D21" s="19">
        <v>0</v>
      </c>
      <c r="E21" s="19">
        <v>0</v>
      </c>
      <c r="F21" s="19">
        <v>0</v>
      </c>
      <c r="G21" s="19">
        <v>0</v>
      </c>
      <c r="H21" s="19">
        <v>0</v>
      </c>
      <c r="I21" s="19">
        <v>0</v>
      </c>
      <c r="J21" s="19">
        <v>0</v>
      </c>
      <c r="K21" s="19">
        <v>0</v>
      </c>
      <c r="L21" s="19">
        <v>0</v>
      </c>
      <c r="M21" s="19">
        <v>0</v>
      </c>
      <c r="N21" s="19">
        <v>0</v>
      </c>
    </row>
    <row r="22" spans="1:14" x14ac:dyDescent="0.3">
      <c r="A22" s="17"/>
      <c r="B22" s="20" t="s">
        <v>99</v>
      </c>
      <c r="C22" s="19">
        <v>0</v>
      </c>
      <c r="D22" s="19">
        <v>0</v>
      </c>
      <c r="E22" s="19">
        <v>0</v>
      </c>
      <c r="F22" s="19">
        <v>0</v>
      </c>
      <c r="G22" s="19">
        <v>0</v>
      </c>
      <c r="H22" s="19">
        <v>0</v>
      </c>
      <c r="I22" s="19">
        <v>0</v>
      </c>
      <c r="J22" s="19">
        <v>0</v>
      </c>
      <c r="K22" s="19">
        <v>0</v>
      </c>
      <c r="L22" s="19">
        <v>0</v>
      </c>
      <c r="M22" s="19">
        <v>0</v>
      </c>
      <c r="N22" s="19">
        <v>0</v>
      </c>
    </row>
    <row r="23" spans="1:14" x14ac:dyDescent="0.3">
      <c r="A23" s="17"/>
      <c r="B23" s="21" t="s">
        <v>32</v>
      </c>
      <c r="C23" s="19">
        <v>0</v>
      </c>
      <c r="D23" s="19">
        <v>0</v>
      </c>
      <c r="E23" s="19">
        <v>0</v>
      </c>
      <c r="F23" s="19">
        <v>0</v>
      </c>
      <c r="G23" s="19">
        <v>0</v>
      </c>
      <c r="H23" s="19">
        <v>0</v>
      </c>
      <c r="I23" s="19">
        <v>0</v>
      </c>
      <c r="J23" s="19">
        <v>0</v>
      </c>
      <c r="K23" s="19">
        <v>0</v>
      </c>
      <c r="L23" s="19">
        <v>0</v>
      </c>
      <c r="M23" s="19">
        <v>0</v>
      </c>
      <c r="N23" s="19">
        <v>0</v>
      </c>
    </row>
    <row r="24" spans="1:14" x14ac:dyDescent="0.3">
      <c r="A24" s="17"/>
      <c r="B24" s="21" t="s">
        <v>33</v>
      </c>
      <c r="C24" s="19">
        <v>0</v>
      </c>
      <c r="D24" s="19">
        <v>0</v>
      </c>
      <c r="E24" s="19">
        <v>0</v>
      </c>
      <c r="F24" s="19">
        <v>0</v>
      </c>
      <c r="G24" s="19">
        <v>0</v>
      </c>
      <c r="H24" s="19">
        <v>0</v>
      </c>
      <c r="I24" s="19">
        <v>0</v>
      </c>
      <c r="J24" s="19">
        <v>0</v>
      </c>
      <c r="K24" s="19">
        <v>0</v>
      </c>
      <c r="L24" s="19">
        <v>0</v>
      </c>
      <c r="M24" s="19">
        <v>0</v>
      </c>
      <c r="N24" s="19">
        <v>0</v>
      </c>
    </row>
    <row r="25" spans="1:14" x14ac:dyDescent="0.3">
      <c r="A25" s="17"/>
      <c r="B25" s="20" t="s">
        <v>34</v>
      </c>
      <c r="C25" s="19">
        <v>0</v>
      </c>
      <c r="D25" s="19">
        <v>0</v>
      </c>
      <c r="E25" s="19">
        <v>0</v>
      </c>
      <c r="F25" s="19">
        <v>0</v>
      </c>
      <c r="G25" s="19">
        <v>0</v>
      </c>
      <c r="H25" s="19">
        <v>0</v>
      </c>
      <c r="I25" s="19">
        <v>0</v>
      </c>
      <c r="J25" s="19">
        <v>0</v>
      </c>
      <c r="K25" s="19">
        <v>0</v>
      </c>
      <c r="L25" s="19">
        <v>0</v>
      </c>
      <c r="M25" s="19">
        <v>0</v>
      </c>
      <c r="N25" s="19">
        <v>0</v>
      </c>
    </row>
    <row r="26" spans="1:14" x14ac:dyDescent="0.3">
      <c r="A26" s="17"/>
      <c r="B26" s="20" t="s">
        <v>100</v>
      </c>
      <c r="C26" s="19">
        <v>0</v>
      </c>
      <c r="D26" s="19">
        <v>0</v>
      </c>
      <c r="E26" s="19">
        <v>0</v>
      </c>
      <c r="F26" s="19">
        <v>0</v>
      </c>
      <c r="G26" s="19">
        <v>0</v>
      </c>
      <c r="H26" s="19">
        <v>0</v>
      </c>
      <c r="I26" s="19">
        <v>0</v>
      </c>
      <c r="J26" s="19">
        <v>0</v>
      </c>
      <c r="K26" s="19">
        <v>0</v>
      </c>
      <c r="L26" s="19">
        <v>0</v>
      </c>
      <c r="M26" s="19">
        <v>0</v>
      </c>
      <c r="N26" s="19">
        <v>0</v>
      </c>
    </row>
    <row r="27" spans="1:14" x14ac:dyDescent="0.3">
      <c r="A27" s="17"/>
      <c r="B27" s="20" t="s">
        <v>8</v>
      </c>
      <c r="C27" s="19">
        <v>0</v>
      </c>
      <c r="D27" s="19">
        <v>0</v>
      </c>
      <c r="E27" s="19">
        <v>0</v>
      </c>
      <c r="F27" s="19">
        <v>0</v>
      </c>
      <c r="G27" s="19">
        <v>0</v>
      </c>
      <c r="H27" s="19">
        <v>0</v>
      </c>
      <c r="I27" s="19">
        <v>0</v>
      </c>
      <c r="J27" s="19">
        <v>0</v>
      </c>
      <c r="K27" s="19">
        <v>0</v>
      </c>
      <c r="L27" s="19">
        <v>0</v>
      </c>
      <c r="M27" s="19">
        <v>0</v>
      </c>
      <c r="N27" s="19">
        <v>0</v>
      </c>
    </row>
    <row r="28" spans="1:14" x14ac:dyDescent="0.3">
      <c r="A28" s="17"/>
      <c r="B28" s="20" t="s">
        <v>106</v>
      </c>
      <c r="C28" s="19">
        <f t="shared" ref="C28:N28" si="2">C26*0.0765</f>
        <v>0</v>
      </c>
      <c r="D28" s="19">
        <f t="shared" si="2"/>
        <v>0</v>
      </c>
      <c r="E28" s="19">
        <f t="shared" si="2"/>
        <v>0</v>
      </c>
      <c r="F28" s="19">
        <f t="shared" si="2"/>
        <v>0</v>
      </c>
      <c r="G28" s="19">
        <f t="shared" si="2"/>
        <v>0</v>
      </c>
      <c r="H28" s="19">
        <f t="shared" si="2"/>
        <v>0</v>
      </c>
      <c r="I28" s="19">
        <f t="shared" si="2"/>
        <v>0</v>
      </c>
      <c r="J28" s="19">
        <f t="shared" si="2"/>
        <v>0</v>
      </c>
      <c r="K28" s="19">
        <f t="shared" si="2"/>
        <v>0</v>
      </c>
      <c r="L28" s="19">
        <f t="shared" si="2"/>
        <v>0</v>
      </c>
      <c r="M28" s="19">
        <f t="shared" si="2"/>
        <v>0</v>
      </c>
      <c r="N28" s="19">
        <f t="shared" si="2"/>
        <v>0</v>
      </c>
    </row>
    <row r="29" spans="1:14" x14ac:dyDescent="0.3">
      <c r="A29" s="17"/>
      <c r="B29" s="20" t="s">
        <v>104</v>
      </c>
      <c r="C29" s="19">
        <v>0</v>
      </c>
      <c r="D29" s="19">
        <v>0</v>
      </c>
      <c r="E29" s="19">
        <v>0</v>
      </c>
      <c r="F29" s="19">
        <v>0</v>
      </c>
      <c r="G29" s="19">
        <v>0</v>
      </c>
      <c r="H29" s="19">
        <v>0</v>
      </c>
      <c r="I29" s="19">
        <v>0</v>
      </c>
      <c r="J29" s="19">
        <v>0</v>
      </c>
      <c r="K29" s="19">
        <v>0</v>
      </c>
      <c r="L29" s="19">
        <v>0</v>
      </c>
      <c r="M29" s="19">
        <v>0</v>
      </c>
      <c r="N29" s="19">
        <v>0</v>
      </c>
    </row>
    <row r="30" spans="1:14" x14ac:dyDescent="0.3">
      <c r="A30" s="17"/>
      <c r="B30" s="20" t="s">
        <v>105</v>
      </c>
      <c r="C30" s="19">
        <v>0</v>
      </c>
      <c r="D30" s="19">
        <v>0</v>
      </c>
      <c r="E30" s="19">
        <v>0</v>
      </c>
      <c r="F30" s="19">
        <v>0</v>
      </c>
      <c r="G30" s="19">
        <v>0</v>
      </c>
      <c r="H30" s="19">
        <v>0</v>
      </c>
      <c r="I30" s="19">
        <v>0</v>
      </c>
      <c r="J30" s="19">
        <v>0</v>
      </c>
      <c r="K30" s="19">
        <v>0</v>
      </c>
      <c r="L30" s="19">
        <v>0</v>
      </c>
      <c r="M30" s="19">
        <v>0</v>
      </c>
      <c r="N30" s="19">
        <v>0</v>
      </c>
    </row>
    <row r="31" spans="1:14" x14ac:dyDescent="0.3">
      <c r="A31" s="17"/>
      <c r="B31" s="27" t="s">
        <v>76</v>
      </c>
      <c r="C31" s="39">
        <f t="shared" ref="C31:N31" si="3">SUM(C10:C30)</f>
        <v>0</v>
      </c>
      <c r="D31" s="39">
        <f t="shared" si="3"/>
        <v>0</v>
      </c>
      <c r="E31" s="39">
        <f t="shared" si="3"/>
        <v>0</v>
      </c>
      <c r="F31" s="39">
        <f t="shared" si="3"/>
        <v>0</v>
      </c>
      <c r="G31" s="39">
        <f t="shared" si="3"/>
        <v>0</v>
      </c>
      <c r="H31" s="39">
        <f t="shared" si="3"/>
        <v>0</v>
      </c>
      <c r="I31" s="39">
        <f t="shared" si="3"/>
        <v>0</v>
      </c>
      <c r="J31" s="39">
        <f t="shared" si="3"/>
        <v>0</v>
      </c>
      <c r="K31" s="39">
        <f t="shared" si="3"/>
        <v>0</v>
      </c>
      <c r="L31" s="39">
        <f t="shared" si="3"/>
        <v>0</v>
      </c>
      <c r="M31" s="39">
        <f t="shared" si="3"/>
        <v>0</v>
      </c>
      <c r="N31" s="39">
        <f t="shared" si="3"/>
        <v>0</v>
      </c>
    </row>
    <row r="32" spans="1:14" x14ac:dyDescent="0.3">
      <c r="A32" s="17"/>
      <c r="B32" s="17"/>
      <c r="C32" s="22"/>
      <c r="D32" s="22"/>
      <c r="E32" s="22"/>
      <c r="F32" s="22"/>
      <c r="G32" s="22"/>
      <c r="H32" s="22"/>
      <c r="I32" s="22"/>
      <c r="J32" s="22"/>
      <c r="K32" s="22"/>
      <c r="L32" s="22"/>
      <c r="M32" s="22"/>
      <c r="N32" s="22"/>
    </row>
    <row r="33" spans="1:14" x14ac:dyDescent="0.3">
      <c r="A33" s="17"/>
      <c r="B33" s="28" t="s">
        <v>39</v>
      </c>
      <c r="C33" s="40">
        <f t="shared" ref="C33:N33" si="4">C8-C31</f>
        <v>0</v>
      </c>
      <c r="D33" s="40">
        <f t="shared" si="4"/>
        <v>0</v>
      </c>
      <c r="E33" s="40">
        <f t="shared" si="4"/>
        <v>0</v>
      </c>
      <c r="F33" s="40">
        <f t="shared" si="4"/>
        <v>0</v>
      </c>
      <c r="G33" s="40">
        <f t="shared" si="4"/>
        <v>0</v>
      </c>
      <c r="H33" s="40">
        <f t="shared" si="4"/>
        <v>0</v>
      </c>
      <c r="I33" s="40">
        <f t="shared" si="4"/>
        <v>0</v>
      </c>
      <c r="J33" s="40">
        <f t="shared" si="4"/>
        <v>0</v>
      </c>
      <c r="K33" s="40">
        <f t="shared" si="4"/>
        <v>0</v>
      </c>
      <c r="L33" s="40">
        <f t="shared" si="4"/>
        <v>0</v>
      </c>
      <c r="M33" s="40">
        <f t="shared" si="4"/>
        <v>0</v>
      </c>
      <c r="N33" s="40">
        <f t="shared" si="4"/>
        <v>0</v>
      </c>
    </row>
    <row r="34" spans="1:14" x14ac:dyDescent="0.3">
      <c r="A34" s="17"/>
      <c r="B34" s="20" t="s">
        <v>107</v>
      </c>
      <c r="C34" s="19">
        <v>0</v>
      </c>
      <c r="D34" s="19">
        <v>0</v>
      </c>
      <c r="E34" s="19">
        <v>0</v>
      </c>
      <c r="F34" s="19">
        <v>0</v>
      </c>
      <c r="G34" s="19">
        <v>0</v>
      </c>
      <c r="H34" s="19">
        <v>0</v>
      </c>
      <c r="I34" s="19">
        <v>0</v>
      </c>
      <c r="J34" s="19">
        <v>0</v>
      </c>
      <c r="K34" s="19">
        <v>0</v>
      </c>
      <c r="L34" s="19">
        <v>0</v>
      </c>
      <c r="M34" s="19">
        <v>0</v>
      </c>
      <c r="N34" s="19">
        <v>0</v>
      </c>
    </row>
    <row r="35" spans="1:14" x14ac:dyDescent="0.3">
      <c r="A35" s="17"/>
      <c r="B35" s="20" t="s">
        <v>86</v>
      </c>
      <c r="C35" s="19">
        <v>0</v>
      </c>
      <c r="D35" s="19">
        <v>0</v>
      </c>
      <c r="E35" s="19">
        <v>0</v>
      </c>
      <c r="F35" s="19">
        <v>0</v>
      </c>
      <c r="G35" s="19">
        <v>0</v>
      </c>
      <c r="H35" s="19">
        <v>0</v>
      </c>
      <c r="I35" s="19">
        <v>0</v>
      </c>
      <c r="J35" s="19">
        <v>0</v>
      </c>
      <c r="K35" s="19">
        <v>0</v>
      </c>
      <c r="L35" s="19">
        <v>0</v>
      </c>
      <c r="M35" s="19">
        <v>0</v>
      </c>
      <c r="N35" s="19">
        <v>0</v>
      </c>
    </row>
    <row r="36" spans="1:14" x14ac:dyDescent="0.3">
      <c r="A36" s="17"/>
      <c r="B36" s="20" t="s">
        <v>84</v>
      </c>
      <c r="C36" s="19">
        <v>0</v>
      </c>
      <c r="D36" s="19">
        <v>0</v>
      </c>
      <c r="E36" s="19">
        <v>0</v>
      </c>
      <c r="F36" s="19">
        <v>0</v>
      </c>
      <c r="G36" s="19">
        <v>0</v>
      </c>
      <c r="H36" s="19">
        <v>0</v>
      </c>
      <c r="I36" s="19">
        <v>0</v>
      </c>
      <c r="J36" s="19">
        <v>0</v>
      </c>
      <c r="K36" s="19">
        <v>0</v>
      </c>
      <c r="L36" s="19">
        <v>0</v>
      </c>
      <c r="M36" s="19">
        <v>0</v>
      </c>
      <c r="N36" s="19">
        <v>0</v>
      </c>
    </row>
    <row r="37" spans="1:14" x14ac:dyDescent="0.3">
      <c r="A37" s="17"/>
      <c r="B37" s="20" t="s">
        <v>126</v>
      </c>
      <c r="C37" s="19">
        <v>0</v>
      </c>
      <c r="D37" s="19">
        <v>0</v>
      </c>
      <c r="E37" s="19">
        <v>0</v>
      </c>
      <c r="F37" s="19">
        <v>0</v>
      </c>
      <c r="G37" s="19">
        <v>0</v>
      </c>
      <c r="H37" s="19">
        <v>0</v>
      </c>
      <c r="I37" s="19">
        <v>0</v>
      </c>
      <c r="J37" s="19">
        <v>0</v>
      </c>
      <c r="K37" s="19">
        <v>0</v>
      </c>
      <c r="L37" s="19">
        <v>0</v>
      </c>
      <c r="M37" s="19">
        <v>0</v>
      </c>
      <c r="N37" s="19">
        <v>0</v>
      </c>
    </row>
    <row r="38" spans="1:14" x14ac:dyDescent="0.3">
      <c r="A38" s="17"/>
      <c r="B38" s="20" t="s">
        <v>101</v>
      </c>
      <c r="C38" s="19">
        <v>0</v>
      </c>
      <c r="D38" s="19">
        <v>0</v>
      </c>
      <c r="E38" s="19">
        <v>0</v>
      </c>
      <c r="F38" s="19">
        <v>0</v>
      </c>
      <c r="G38" s="19">
        <v>0</v>
      </c>
      <c r="H38" s="19">
        <v>0</v>
      </c>
      <c r="I38" s="19">
        <v>0</v>
      </c>
      <c r="J38" s="19">
        <v>0</v>
      </c>
      <c r="K38" s="19">
        <v>0</v>
      </c>
      <c r="L38" s="19">
        <v>0</v>
      </c>
      <c r="M38" s="19">
        <v>0</v>
      </c>
      <c r="N38" s="19">
        <v>0</v>
      </c>
    </row>
    <row r="39" spans="1:14" x14ac:dyDescent="0.3">
      <c r="A39" s="17"/>
      <c r="B39" s="20" t="s">
        <v>102</v>
      </c>
      <c r="C39" s="19">
        <f t="shared" ref="C39:N39" si="5">Payment</f>
        <v>0</v>
      </c>
      <c r="D39" s="19">
        <f t="shared" si="5"/>
        <v>0</v>
      </c>
      <c r="E39" s="19">
        <f t="shared" si="5"/>
        <v>0</v>
      </c>
      <c r="F39" s="19">
        <f t="shared" si="5"/>
        <v>0</v>
      </c>
      <c r="G39" s="19">
        <f t="shared" si="5"/>
        <v>0</v>
      </c>
      <c r="H39" s="19">
        <f t="shared" si="5"/>
        <v>0</v>
      </c>
      <c r="I39" s="19">
        <f t="shared" si="5"/>
        <v>0</v>
      </c>
      <c r="J39" s="19">
        <f t="shared" si="5"/>
        <v>0</v>
      </c>
      <c r="K39" s="19">
        <f t="shared" si="5"/>
        <v>0</v>
      </c>
      <c r="L39" s="19">
        <f t="shared" si="5"/>
        <v>0</v>
      </c>
      <c r="M39" s="19">
        <f t="shared" si="5"/>
        <v>0</v>
      </c>
      <c r="N39" s="19">
        <f t="shared" si="5"/>
        <v>0</v>
      </c>
    </row>
    <row r="40" spans="1:14" x14ac:dyDescent="0.3">
      <c r="A40" s="17"/>
      <c r="B40" s="23" t="s">
        <v>103</v>
      </c>
      <c r="C40" s="41">
        <f>C33-C34-C35+C36+C37-C38-C39</f>
        <v>0</v>
      </c>
      <c r="D40" s="41">
        <f t="shared" ref="D40:N40" si="6">D33-D34-D35+D36+D37-D38-D39</f>
        <v>0</v>
      </c>
      <c r="E40" s="41">
        <f t="shared" si="6"/>
        <v>0</v>
      </c>
      <c r="F40" s="41">
        <f t="shared" si="6"/>
        <v>0</v>
      </c>
      <c r="G40" s="41">
        <f t="shared" si="6"/>
        <v>0</v>
      </c>
      <c r="H40" s="41">
        <f t="shared" si="6"/>
        <v>0</v>
      </c>
      <c r="I40" s="41">
        <f t="shared" si="6"/>
        <v>0</v>
      </c>
      <c r="J40" s="41">
        <f t="shared" si="6"/>
        <v>0</v>
      </c>
      <c r="K40" s="41">
        <f t="shared" si="6"/>
        <v>0</v>
      </c>
      <c r="L40" s="41">
        <f t="shared" si="6"/>
        <v>0</v>
      </c>
      <c r="M40" s="41">
        <f t="shared" si="6"/>
        <v>0</v>
      </c>
      <c r="N40" s="41">
        <f t="shared" si="6"/>
        <v>0</v>
      </c>
    </row>
    <row r="41" spans="1:14" x14ac:dyDescent="0.3">
      <c r="A41" s="17"/>
      <c r="B41" s="17"/>
      <c r="C41" s="22"/>
      <c r="D41" s="22"/>
      <c r="E41" s="22"/>
      <c r="F41" s="22"/>
      <c r="G41" s="22"/>
      <c r="H41" s="22"/>
      <c r="I41" s="22"/>
      <c r="J41" s="22"/>
      <c r="K41" s="22"/>
      <c r="L41" s="22"/>
      <c r="M41" s="22"/>
      <c r="N41" s="22"/>
    </row>
    <row r="42" spans="1:14" x14ac:dyDescent="0.3">
      <c r="A42" s="17"/>
      <c r="B42" s="25" t="s">
        <v>79</v>
      </c>
      <c r="C42" s="29">
        <f t="shared" ref="C42:N42" si="7">C4+C40</f>
        <v>0</v>
      </c>
      <c r="D42" s="29">
        <f t="shared" si="7"/>
        <v>0</v>
      </c>
      <c r="E42" s="29">
        <f t="shared" si="7"/>
        <v>0</v>
      </c>
      <c r="F42" s="29">
        <f t="shared" si="7"/>
        <v>0</v>
      </c>
      <c r="G42" s="29">
        <f t="shared" si="7"/>
        <v>0</v>
      </c>
      <c r="H42" s="29">
        <f t="shared" si="7"/>
        <v>0</v>
      </c>
      <c r="I42" s="29">
        <f t="shared" si="7"/>
        <v>0</v>
      </c>
      <c r="J42" s="29">
        <f t="shared" si="7"/>
        <v>0</v>
      </c>
      <c r="K42" s="29">
        <f t="shared" si="7"/>
        <v>0</v>
      </c>
      <c r="L42" s="29">
        <f t="shared" si="7"/>
        <v>0</v>
      </c>
      <c r="M42" s="29">
        <f t="shared" si="7"/>
        <v>0</v>
      </c>
      <c r="N42" s="29">
        <f t="shared" si="7"/>
        <v>0</v>
      </c>
    </row>
    <row r="44" spans="1:14" x14ac:dyDescent="0.3">
      <c r="B44" s="72" t="s">
        <v>127</v>
      </c>
      <c r="C44" s="73" t="e">
        <f>C33/C6</f>
        <v>#DIV/0!</v>
      </c>
      <c r="D44" s="73" t="e">
        <f t="shared" ref="D44:N44" si="8">D33/D6</f>
        <v>#DIV/0!</v>
      </c>
      <c r="E44" s="73" t="e">
        <f t="shared" si="8"/>
        <v>#DIV/0!</v>
      </c>
      <c r="F44" s="73" t="e">
        <f t="shared" si="8"/>
        <v>#DIV/0!</v>
      </c>
      <c r="G44" s="73" t="e">
        <f t="shared" si="8"/>
        <v>#DIV/0!</v>
      </c>
      <c r="H44" s="73" t="e">
        <f t="shared" si="8"/>
        <v>#DIV/0!</v>
      </c>
      <c r="I44" s="73" t="e">
        <f t="shared" si="8"/>
        <v>#DIV/0!</v>
      </c>
      <c r="J44" s="73" t="e">
        <f t="shared" si="8"/>
        <v>#DIV/0!</v>
      </c>
      <c r="K44" s="73" t="e">
        <f t="shared" si="8"/>
        <v>#DIV/0!</v>
      </c>
      <c r="L44" s="73" t="e">
        <f t="shared" si="8"/>
        <v>#DIV/0!</v>
      </c>
      <c r="M44" s="73" t="e">
        <f t="shared" si="8"/>
        <v>#DIV/0!</v>
      </c>
      <c r="N44" s="73" t="e">
        <f t="shared" si="8"/>
        <v>#DIV/0!</v>
      </c>
    </row>
    <row r="45" spans="1:14" x14ac:dyDescent="0.3">
      <c r="B45" s="72" t="s">
        <v>128</v>
      </c>
      <c r="C45" s="75" t="e">
        <f>C33/C39</f>
        <v>#DIV/0!</v>
      </c>
      <c r="D45" s="75" t="e">
        <f t="shared" ref="D45:N45" si="9">D33/D39</f>
        <v>#DIV/0!</v>
      </c>
      <c r="E45" s="75" t="e">
        <f t="shared" si="9"/>
        <v>#DIV/0!</v>
      </c>
      <c r="F45" s="75" t="e">
        <f t="shared" si="9"/>
        <v>#DIV/0!</v>
      </c>
      <c r="G45" s="75" t="e">
        <f t="shared" si="9"/>
        <v>#DIV/0!</v>
      </c>
      <c r="H45" s="75" t="e">
        <f t="shared" si="9"/>
        <v>#DIV/0!</v>
      </c>
      <c r="I45" s="75" t="e">
        <f t="shared" si="9"/>
        <v>#DIV/0!</v>
      </c>
      <c r="J45" s="75" t="e">
        <f t="shared" si="9"/>
        <v>#DIV/0!</v>
      </c>
      <c r="K45" s="75" t="e">
        <f t="shared" si="9"/>
        <v>#DIV/0!</v>
      </c>
      <c r="L45" s="75" t="e">
        <f t="shared" si="9"/>
        <v>#DIV/0!</v>
      </c>
      <c r="M45" s="75" t="e">
        <f t="shared" si="9"/>
        <v>#DIV/0!</v>
      </c>
      <c r="N45" s="75" t="e">
        <f t="shared" si="9"/>
        <v>#DIV/0!</v>
      </c>
    </row>
  </sheetData>
  <mergeCells count="2">
    <mergeCell ref="A1:N1"/>
    <mergeCell ref="A2:N2"/>
  </mergeCells>
  <pageMargins left="0.7" right="0.7" top="0.75" bottom="0.75" header="0.3" footer="0.3"/>
  <legacy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sheetPr>
    <tabColor theme="4"/>
    <pageSetUpPr fitToPage="1"/>
  </sheetPr>
  <dimension ref="A1:G134"/>
  <sheetViews>
    <sheetView topLeftCell="A3" workbookViewId="0">
      <selection activeCell="J38" sqref="J38"/>
    </sheetView>
  </sheetViews>
  <sheetFormatPr defaultColWidth="8.88671875" defaultRowHeight="10.199999999999999" x14ac:dyDescent="0.2"/>
  <cols>
    <col min="1" max="1" width="5.109375" style="46" customWidth="1"/>
    <col min="2" max="2" width="22.109375" style="46" customWidth="1"/>
    <col min="3" max="6" width="18.33203125" style="46" customWidth="1"/>
    <col min="7" max="16384" width="8.88671875" style="46"/>
  </cols>
  <sheetData>
    <row r="1" spans="1:7" ht="11.25" hidden="1" customHeight="1" x14ac:dyDescent="0.2">
      <c r="A1" s="140">
        <f>Transactions!A1</f>
        <v>0</v>
      </c>
      <c r="B1" s="141"/>
      <c r="C1" s="141"/>
      <c r="D1" s="141"/>
      <c r="E1" s="141"/>
      <c r="F1" s="142"/>
      <c r="G1" s="45"/>
    </row>
    <row r="2" spans="1:7" ht="10.8" hidden="1" thickBot="1" x14ac:dyDescent="0.25">
      <c r="A2" s="143"/>
      <c r="B2" s="144"/>
      <c r="C2" s="144"/>
      <c r="D2" s="144"/>
      <c r="E2" s="144"/>
      <c r="F2" s="145"/>
      <c r="G2" s="45"/>
    </row>
    <row r="3" spans="1:7" ht="20.399999999999999" thickBot="1" x14ac:dyDescent="0.45">
      <c r="A3" s="146" t="s">
        <v>110</v>
      </c>
      <c r="B3" s="147"/>
      <c r="C3" s="147"/>
      <c r="D3" s="147"/>
      <c r="E3" s="147"/>
      <c r="F3" s="148"/>
      <c r="G3" s="45"/>
    </row>
    <row r="4" spans="1:7" ht="15.6" x14ac:dyDescent="0.3">
      <c r="A4" s="47"/>
      <c r="B4" s="48"/>
      <c r="C4" s="48"/>
      <c r="D4" s="48"/>
      <c r="E4" s="48"/>
      <c r="F4" s="49"/>
      <c r="G4" s="45"/>
    </row>
    <row r="5" spans="1:7" ht="15.6" x14ac:dyDescent="0.3">
      <c r="A5" s="47"/>
      <c r="B5" s="50" t="s">
        <v>111</v>
      </c>
      <c r="C5" s="51"/>
      <c r="D5" s="52"/>
      <c r="E5" s="53" t="s">
        <v>112</v>
      </c>
      <c r="F5" s="54">
        <f>Payment*Loan_Term*12-LoanAmount</f>
        <v>0</v>
      </c>
      <c r="G5" s="45"/>
    </row>
    <row r="6" spans="1:7" ht="15.6" x14ac:dyDescent="0.3">
      <c r="A6" s="47"/>
      <c r="B6" s="50" t="s">
        <v>113</v>
      </c>
      <c r="C6" s="55">
        <v>0.2</v>
      </c>
      <c r="D6" s="52"/>
      <c r="E6" s="53"/>
      <c r="F6" s="54"/>
      <c r="G6" s="45"/>
    </row>
    <row r="7" spans="1:7" ht="15.6" x14ac:dyDescent="0.3">
      <c r="A7" s="47"/>
      <c r="B7" s="50" t="s">
        <v>114</v>
      </c>
      <c r="C7" s="51">
        <f>Loan_Amount*C6</f>
        <v>0</v>
      </c>
      <c r="D7" s="52"/>
      <c r="E7" s="53"/>
      <c r="F7" s="54"/>
      <c r="G7" s="45"/>
    </row>
    <row r="8" spans="1:7" ht="15.6" x14ac:dyDescent="0.3">
      <c r="A8" s="47"/>
      <c r="B8" s="50" t="s">
        <v>115</v>
      </c>
      <c r="C8" s="51">
        <f>Loan_Amount-C7</f>
        <v>0</v>
      </c>
      <c r="D8" s="52"/>
      <c r="E8" s="53"/>
      <c r="F8" s="54"/>
      <c r="G8" s="45"/>
    </row>
    <row r="9" spans="1:7" ht="15.6" x14ac:dyDescent="0.3">
      <c r="A9" s="47"/>
      <c r="B9" s="56" t="s">
        <v>116</v>
      </c>
      <c r="C9" s="57">
        <v>20</v>
      </c>
      <c r="D9" s="58"/>
      <c r="E9" s="53" t="s">
        <v>117</v>
      </c>
      <c r="F9" s="54">
        <f>Payment*Loan_Term*12-Total_Interest</f>
        <v>0</v>
      </c>
      <c r="G9" s="45"/>
    </row>
    <row r="10" spans="1:7" ht="15.6" x14ac:dyDescent="0.3">
      <c r="A10" s="47"/>
      <c r="B10" s="56" t="s">
        <v>118</v>
      </c>
      <c r="C10" s="55">
        <v>7.7499999999999999E-2</v>
      </c>
      <c r="D10" s="58"/>
      <c r="E10" s="53" t="s">
        <v>119</v>
      </c>
      <c r="F10" s="54">
        <f>Total_Interest+Total_Principal</f>
        <v>0</v>
      </c>
      <c r="G10" s="45"/>
    </row>
    <row r="11" spans="1:7" ht="15.6" x14ac:dyDescent="0.3">
      <c r="A11" s="47"/>
      <c r="B11" s="56" t="s">
        <v>120</v>
      </c>
      <c r="C11" s="59">
        <f>PMT(Rate/12,Loan_Term*12,-LoanAmount)</f>
        <v>0</v>
      </c>
      <c r="D11" s="52"/>
      <c r="E11" s="60"/>
      <c r="F11" s="54"/>
      <c r="G11" s="45"/>
    </row>
    <row r="12" spans="1:7" ht="16.2" thickBot="1" x14ac:dyDescent="0.35">
      <c r="A12" s="61"/>
      <c r="B12" s="62"/>
      <c r="C12" s="63"/>
      <c r="D12" s="64"/>
      <c r="E12" s="65"/>
      <c r="F12" s="66"/>
      <c r="G12" s="45"/>
    </row>
    <row r="14" spans="1:7" ht="28.8" x14ac:dyDescent="0.3">
      <c r="A14" s="67" t="s">
        <v>121</v>
      </c>
      <c r="B14" s="68" t="s">
        <v>122</v>
      </c>
      <c r="C14" s="67" t="s">
        <v>23</v>
      </c>
      <c r="D14" s="67" t="s">
        <v>123</v>
      </c>
      <c r="E14" s="67" t="s">
        <v>124</v>
      </c>
      <c r="F14" s="68" t="s">
        <v>125</v>
      </c>
    </row>
    <row r="15" spans="1:7" ht="15.6" x14ac:dyDescent="0.3">
      <c r="A15" s="70">
        <v>1</v>
      </c>
      <c r="B15" s="69">
        <f>Total_Cost</f>
        <v>0</v>
      </c>
      <c r="C15" s="69">
        <f t="shared" ref="C15:C46" si="0">B15*(Rate/12)</f>
        <v>0</v>
      </c>
      <c r="D15" s="71">
        <f t="shared" ref="D15:D46" si="1">Payment-C15</f>
        <v>0</v>
      </c>
      <c r="E15" s="71">
        <f>C15+D15</f>
        <v>0</v>
      </c>
      <c r="F15" s="71">
        <f>B15-E15</f>
        <v>0</v>
      </c>
    </row>
    <row r="16" spans="1:7" ht="15.6" x14ac:dyDescent="0.3">
      <c r="A16" s="70">
        <v>2</v>
      </c>
      <c r="B16" s="71">
        <f>F15</f>
        <v>0</v>
      </c>
      <c r="C16" s="69">
        <f t="shared" si="0"/>
        <v>0</v>
      </c>
      <c r="D16" s="71">
        <f t="shared" si="1"/>
        <v>0</v>
      </c>
      <c r="E16" s="71">
        <f t="shared" ref="E16:E79" si="2">C16+D16</f>
        <v>0</v>
      </c>
      <c r="F16" s="71">
        <f t="shared" ref="F16:F79" si="3">B16-E16</f>
        <v>0</v>
      </c>
    </row>
    <row r="17" spans="1:6" ht="15.6" x14ac:dyDescent="0.3">
      <c r="A17" s="70">
        <v>3</v>
      </c>
      <c r="B17" s="71">
        <f t="shared" ref="B17:B80" si="4">F16</f>
        <v>0</v>
      </c>
      <c r="C17" s="69">
        <f t="shared" si="0"/>
        <v>0</v>
      </c>
      <c r="D17" s="71">
        <f t="shared" si="1"/>
        <v>0</v>
      </c>
      <c r="E17" s="71">
        <f t="shared" si="2"/>
        <v>0</v>
      </c>
      <c r="F17" s="71">
        <f t="shared" si="3"/>
        <v>0</v>
      </c>
    </row>
    <row r="18" spans="1:6" ht="15.6" x14ac:dyDescent="0.3">
      <c r="A18" s="70">
        <v>4</v>
      </c>
      <c r="B18" s="71">
        <f t="shared" si="4"/>
        <v>0</v>
      </c>
      <c r="C18" s="69">
        <f t="shared" si="0"/>
        <v>0</v>
      </c>
      <c r="D18" s="71">
        <f t="shared" si="1"/>
        <v>0</v>
      </c>
      <c r="E18" s="71">
        <f t="shared" si="2"/>
        <v>0</v>
      </c>
      <c r="F18" s="71">
        <f t="shared" si="3"/>
        <v>0</v>
      </c>
    </row>
    <row r="19" spans="1:6" ht="15.6" x14ac:dyDescent="0.3">
      <c r="A19" s="70">
        <v>5</v>
      </c>
      <c r="B19" s="71">
        <f t="shared" si="4"/>
        <v>0</v>
      </c>
      <c r="C19" s="69">
        <f t="shared" si="0"/>
        <v>0</v>
      </c>
      <c r="D19" s="71">
        <f t="shared" si="1"/>
        <v>0</v>
      </c>
      <c r="E19" s="71">
        <f t="shared" si="2"/>
        <v>0</v>
      </c>
      <c r="F19" s="71">
        <f t="shared" si="3"/>
        <v>0</v>
      </c>
    </row>
    <row r="20" spans="1:6" ht="15.6" x14ac:dyDescent="0.3">
      <c r="A20" s="70">
        <v>6</v>
      </c>
      <c r="B20" s="71">
        <f t="shared" si="4"/>
        <v>0</v>
      </c>
      <c r="C20" s="69">
        <f t="shared" si="0"/>
        <v>0</v>
      </c>
      <c r="D20" s="71">
        <f t="shared" si="1"/>
        <v>0</v>
      </c>
      <c r="E20" s="71">
        <f t="shared" si="2"/>
        <v>0</v>
      </c>
      <c r="F20" s="71">
        <f t="shared" si="3"/>
        <v>0</v>
      </c>
    </row>
    <row r="21" spans="1:6" ht="15.6" x14ac:dyDescent="0.3">
      <c r="A21" s="70">
        <v>7</v>
      </c>
      <c r="B21" s="71">
        <f t="shared" si="4"/>
        <v>0</v>
      </c>
      <c r="C21" s="69">
        <f t="shared" si="0"/>
        <v>0</v>
      </c>
      <c r="D21" s="71">
        <f t="shared" si="1"/>
        <v>0</v>
      </c>
      <c r="E21" s="71">
        <f t="shared" si="2"/>
        <v>0</v>
      </c>
      <c r="F21" s="71">
        <f t="shared" si="3"/>
        <v>0</v>
      </c>
    </row>
    <row r="22" spans="1:6" ht="15.6" x14ac:dyDescent="0.3">
      <c r="A22" s="70">
        <v>8</v>
      </c>
      <c r="B22" s="71">
        <f t="shared" si="4"/>
        <v>0</v>
      </c>
      <c r="C22" s="69">
        <f t="shared" si="0"/>
        <v>0</v>
      </c>
      <c r="D22" s="71">
        <f t="shared" si="1"/>
        <v>0</v>
      </c>
      <c r="E22" s="71">
        <f t="shared" si="2"/>
        <v>0</v>
      </c>
      <c r="F22" s="71">
        <f t="shared" si="3"/>
        <v>0</v>
      </c>
    </row>
    <row r="23" spans="1:6" ht="15.6" x14ac:dyDescent="0.3">
      <c r="A23" s="70">
        <v>9</v>
      </c>
      <c r="B23" s="71">
        <f t="shared" si="4"/>
        <v>0</v>
      </c>
      <c r="C23" s="69">
        <f t="shared" si="0"/>
        <v>0</v>
      </c>
      <c r="D23" s="71">
        <f t="shared" si="1"/>
        <v>0</v>
      </c>
      <c r="E23" s="71">
        <f t="shared" si="2"/>
        <v>0</v>
      </c>
      <c r="F23" s="71">
        <f t="shared" si="3"/>
        <v>0</v>
      </c>
    </row>
    <row r="24" spans="1:6" ht="15.6" x14ac:dyDescent="0.3">
      <c r="A24" s="70">
        <v>10</v>
      </c>
      <c r="B24" s="71">
        <f t="shared" si="4"/>
        <v>0</v>
      </c>
      <c r="C24" s="69">
        <f t="shared" si="0"/>
        <v>0</v>
      </c>
      <c r="D24" s="71">
        <f t="shared" si="1"/>
        <v>0</v>
      </c>
      <c r="E24" s="71">
        <f t="shared" si="2"/>
        <v>0</v>
      </c>
      <c r="F24" s="71">
        <f t="shared" si="3"/>
        <v>0</v>
      </c>
    </row>
    <row r="25" spans="1:6" ht="15.6" x14ac:dyDescent="0.3">
      <c r="A25" s="70">
        <v>11</v>
      </c>
      <c r="B25" s="71">
        <f t="shared" si="4"/>
        <v>0</v>
      </c>
      <c r="C25" s="69">
        <f t="shared" si="0"/>
        <v>0</v>
      </c>
      <c r="D25" s="71">
        <f t="shared" si="1"/>
        <v>0</v>
      </c>
      <c r="E25" s="71">
        <f t="shared" si="2"/>
        <v>0</v>
      </c>
      <c r="F25" s="71">
        <f t="shared" si="3"/>
        <v>0</v>
      </c>
    </row>
    <row r="26" spans="1:6" ht="15.6" x14ac:dyDescent="0.3">
      <c r="A26" s="70">
        <v>12</v>
      </c>
      <c r="B26" s="71">
        <f t="shared" si="4"/>
        <v>0</v>
      </c>
      <c r="C26" s="69">
        <f t="shared" si="0"/>
        <v>0</v>
      </c>
      <c r="D26" s="71">
        <f t="shared" si="1"/>
        <v>0</v>
      </c>
      <c r="E26" s="71">
        <f t="shared" si="2"/>
        <v>0</v>
      </c>
      <c r="F26" s="71">
        <f t="shared" si="3"/>
        <v>0</v>
      </c>
    </row>
    <row r="27" spans="1:6" ht="15.6" x14ac:dyDescent="0.3">
      <c r="A27" s="70">
        <v>13</v>
      </c>
      <c r="B27" s="71">
        <f t="shared" si="4"/>
        <v>0</v>
      </c>
      <c r="C27" s="69">
        <f t="shared" si="0"/>
        <v>0</v>
      </c>
      <c r="D27" s="71">
        <f t="shared" si="1"/>
        <v>0</v>
      </c>
      <c r="E27" s="71">
        <f t="shared" si="2"/>
        <v>0</v>
      </c>
      <c r="F27" s="71">
        <f t="shared" si="3"/>
        <v>0</v>
      </c>
    </row>
    <row r="28" spans="1:6" ht="15.6" x14ac:dyDescent="0.3">
      <c r="A28" s="70">
        <v>14</v>
      </c>
      <c r="B28" s="71">
        <f t="shared" si="4"/>
        <v>0</v>
      </c>
      <c r="C28" s="69">
        <f t="shared" si="0"/>
        <v>0</v>
      </c>
      <c r="D28" s="71">
        <f t="shared" si="1"/>
        <v>0</v>
      </c>
      <c r="E28" s="71">
        <f t="shared" si="2"/>
        <v>0</v>
      </c>
      <c r="F28" s="71">
        <f t="shared" si="3"/>
        <v>0</v>
      </c>
    </row>
    <row r="29" spans="1:6" ht="15.6" x14ac:dyDescent="0.3">
      <c r="A29" s="70">
        <v>15</v>
      </c>
      <c r="B29" s="71">
        <f t="shared" si="4"/>
        <v>0</v>
      </c>
      <c r="C29" s="69">
        <f t="shared" si="0"/>
        <v>0</v>
      </c>
      <c r="D29" s="71">
        <f t="shared" si="1"/>
        <v>0</v>
      </c>
      <c r="E29" s="71">
        <f t="shared" si="2"/>
        <v>0</v>
      </c>
      <c r="F29" s="71">
        <f t="shared" si="3"/>
        <v>0</v>
      </c>
    </row>
    <row r="30" spans="1:6" ht="15.6" x14ac:dyDescent="0.3">
      <c r="A30" s="70">
        <v>16</v>
      </c>
      <c r="B30" s="71">
        <f t="shared" si="4"/>
        <v>0</v>
      </c>
      <c r="C30" s="69">
        <f t="shared" si="0"/>
        <v>0</v>
      </c>
      <c r="D30" s="71">
        <f t="shared" si="1"/>
        <v>0</v>
      </c>
      <c r="E30" s="71">
        <f t="shared" si="2"/>
        <v>0</v>
      </c>
      <c r="F30" s="71">
        <f t="shared" si="3"/>
        <v>0</v>
      </c>
    </row>
    <row r="31" spans="1:6" ht="15.6" x14ac:dyDescent="0.3">
      <c r="A31" s="70">
        <v>17</v>
      </c>
      <c r="B31" s="71">
        <f t="shared" si="4"/>
        <v>0</v>
      </c>
      <c r="C31" s="69">
        <f t="shared" si="0"/>
        <v>0</v>
      </c>
      <c r="D31" s="71">
        <f t="shared" si="1"/>
        <v>0</v>
      </c>
      <c r="E31" s="71">
        <f t="shared" si="2"/>
        <v>0</v>
      </c>
      <c r="F31" s="71">
        <f t="shared" si="3"/>
        <v>0</v>
      </c>
    </row>
    <row r="32" spans="1:6" ht="15.6" x14ac:dyDescent="0.3">
      <c r="A32" s="70">
        <v>18</v>
      </c>
      <c r="B32" s="71">
        <f t="shared" si="4"/>
        <v>0</v>
      </c>
      <c r="C32" s="69">
        <f t="shared" si="0"/>
        <v>0</v>
      </c>
      <c r="D32" s="71">
        <f t="shared" si="1"/>
        <v>0</v>
      </c>
      <c r="E32" s="71">
        <f t="shared" si="2"/>
        <v>0</v>
      </c>
      <c r="F32" s="71">
        <f t="shared" si="3"/>
        <v>0</v>
      </c>
    </row>
    <row r="33" spans="1:6" ht="15.6" x14ac:dyDescent="0.3">
      <c r="A33" s="70">
        <v>19</v>
      </c>
      <c r="B33" s="71">
        <f t="shared" si="4"/>
        <v>0</v>
      </c>
      <c r="C33" s="69">
        <f t="shared" si="0"/>
        <v>0</v>
      </c>
      <c r="D33" s="71">
        <f t="shared" si="1"/>
        <v>0</v>
      </c>
      <c r="E33" s="71">
        <f t="shared" si="2"/>
        <v>0</v>
      </c>
      <c r="F33" s="71">
        <f t="shared" si="3"/>
        <v>0</v>
      </c>
    </row>
    <row r="34" spans="1:6" ht="15.6" x14ac:dyDescent="0.3">
      <c r="A34" s="70">
        <v>20</v>
      </c>
      <c r="B34" s="71">
        <f t="shared" si="4"/>
        <v>0</v>
      </c>
      <c r="C34" s="69">
        <f t="shared" si="0"/>
        <v>0</v>
      </c>
      <c r="D34" s="71">
        <f t="shared" si="1"/>
        <v>0</v>
      </c>
      <c r="E34" s="71">
        <f t="shared" si="2"/>
        <v>0</v>
      </c>
      <c r="F34" s="71">
        <f t="shared" si="3"/>
        <v>0</v>
      </c>
    </row>
    <row r="35" spans="1:6" ht="15.6" x14ac:dyDescent="0.3">
      <c r="A35" s="70">
        <v>21</v>
      </c>
      <c r="B35" s="71">
        <f t="shared" si="4"/>
        <v>0</v>
      </c>
      <c r="C35" s="69">
        <f t="shared" si="0"/>
        <v>0</v>
      </c>
      <c r="D35" s="71">
        <f t="shared" si="1"/>
        <v>0</v>
      </c>
      <c r="E35" s="71">
        <f t="shared" si="2"/>
        <v>0</v>
      </c>
      <c r="F35" s="71">
        <f t="shared" si="3"/>
        <v>0</v>
      </c>
    </row>
    <row r="36" spans="1:6" ht="15.6" x14ac:dyDescent="0.3">
      <c r="A36" s="70">
        <v>22</v>
      </c>
      <c r="B36" s="71">
        <f t="shared" si="4"/>
        <v>0</v>
      </c>
      <c r="C36" s="69">
        <f t="shared" si="0"/>
        <v>0</v>
      </c>
      <c r="D36" s="71">
        <f t="shared" si="1"/>
        <v>0</v>
      </c>
      <c r="E36" s="71">
        <f t="shared" si="2"/>
        <v>0</v>
      </c>
      <c r="F36" s="71">
        <f t="shared" si="3"/>
        <v>0</v>
      </c>
    </row>
    <row r="37" spans="1:6" ht="15.6" x14ac:dyDescent="0.3">
      <c r="A37" s="70">
        <v>23</v>
      </c>
      <c r="B37" s="71">
        <f t="shared" si="4"/>
        <v>0</v>
      </c>
      <c r="C37" s="69">
        <f t="shared" si="0"/>
        <v>0</v>
      </c>
      <c r="D37" s="71">
        <f t="shared" si="1"/>
        <v>0</v>
      </c>
      <c r="E37" s="71">
        <f t="shared" si="2"/>
        <v>0</v>
      </c>
      <c r="F37" s="71">
        <f t="shared" si="3"/>
        <v>0</v>
      </c>
    </row>
    <row r="38" spans="1:6" ht="15.6" x14ac:dyDescent="0.3">
      <c r="A38" s="70">
        <v>24</v>
      </c>
      <c r="B38" s="71">
        <f t="shared" si="4"/>
        <v>0</v>
      </c>
      <c r="C38" s="69">
        <f t="shared" si="0"/>
        <v>0</v>
      </c>
      <c r="D38" s="71">
        <f t="shared" si="1"/>
        <v>0</v>
      </c>
      <c r="E38" s="71">
        <f t="shared" si="2"/>
        <v>0</v>
      </c>
      <c r="F38" s="71">
        <f t="shared" si="3"/>
        <v>0</v>
      </c>
    </row>
    <row r="39" spans="1:6" ht="15.6" x14ac:dyDescent="0.3">
      <c r="A39" s="70">
        <v>25</v>
      </c>
      <c r="B39" s="71">
        <f t="shared" si="4"/>
        <v>0</v>
      </c>
      <c r="C39" s="69">
        <f t="shared" si="0"/>
        <v>0</v>
      </c>
      <c r="D39" s="71">
        <f t="shared" si="1"/>
        <v>0</v>
      </c>
      <c r="E39" s="71">
        <f t="shared" si="2"/>
        <v>0</v>
      </c>
      <c r="F39" s="71">
        <f t="shared" si="3"/>
        <v>0</v>
      </c>
    </row>
    <row r="40" spans="1:6" ht="15.6" x14ac:dyDescent="0.3">
      <c r="A40" s="70">
        <v>26</v>
      </c>
      <c r="B40" s="71">
        <f t="shared" si="4"/>
        <v>0</v>
      </c>
      <c r="C40" s="69">
        <f t="shared" si="0"/>
        <v>0</v>
      </c>
      <c r="D40" s="71">
        <f t="shared" si="1"/>
        <v>0</v>
      </c>
      <c r="E40" s="71">
        <f t="shared" si="2"/>
        <v>0</v>
      </c>
      <c r="F40" s="71">
        <f t="shared" si="3"/>
        <v>0</v>
      </c>
    </row>
    <row r="41" spans="1:6" ht="15.6" x14ac:dyDescent="0.3">
      <c r="A41" s="70">
        <v>27</v>
      </c>
      <c r="B41" s="71">
        <f t="shared" si="4"/>
        <v>0</v>
      </c>
      <c r="C41" s="69">
        <f t="shared" si="0"/>
        <v>0</v>
      </c>
      <c r="D41" s="71">
        <f t="shared" si="1"/>
        <v>0</v>
      </c>
      <c r="E41" s="71">
        <f t="shared" si="2"/>
        <v>0</v>
      </c>
      <c r="F41" s="71">
        <f t="shared" si="3"/>
        <v>0</v>
      </c>
    </row>
    <row r="42" spans="1:6" ht="15.6" x14ac:dyDescent="0.3">
      <c r="A42" s="70">
        <v>28</v>
      </c>
      <c r="B42" s="71">
        <f t="shared" si="4"/>
        <v>0</v>
      </c>
      <c r="C42" s="69">
        <f t="shared" si="0"/>
        <v>0</v>
      </c>
      <c r="D42" s="71">
        <f t="shared" si="1"/>
        <v>0</v>
      </c>
      <c r="E42" s="71">
        <f t="shared" si="2"/>
        <v>0</v>
      </c>
      <c r="F42" s="71">
        <f t="shared" si="3"/>
        <v>0</v>
      </c>
    </row>
    <row r="43" spans="1:6" ht="15.6" x14ac:dyDescent="0.3">
      <c r="A43" s="70">
        <v>29</v>
      </c>
      <c r="B43" s="71">
        <f t="shared" si="4"/>
        <v>0</v>
      </c>
      <c r="C43" s="69">
        <f t="shared" si="0"/>
        <v>0</v>
      </c>
      <c r="D43" s="71">
        <f t="shared" si="1"/>
        <v>0</v>
      </c>
      <c r="E43" s="71">
        <f t="shared" si="2"/>
        <v>0</v>
      </c>
      <c r="F43" s="71">
        <f t="shared" si="3"/>
        <v>0</v>
      </c>
    </row>
    <row r="44" spans="1:6" ht="15.6" x14ac:dyDescent="0.3">
      <c r="A44" s="70">
        <v>30</v>
      </c>
      <c r="B44" s="71">
        <f t="shared" si="4"/>
        <v>0</v>
      </c>
      <c r="C44" s="69">
        <f t="shared" si="0"/>
        <v>0</v>
      </c>
      <c r="D44" s="71">
        <f t="shared" si="1"/>
        <v>0</v>
      </c>
      <c r="E44" s="71">
        <f t="shared" si="2"/>
        <v>0</v>
      </c>
      <c r="F44" s="71">
        <f t="shared" si="3"/>
        <v>0</v>
      </c>
    </row>
    <row r="45" spans="1:6" ht="15.6" x14ac:dyDescent="0.3">
      <c r="A45" s="70">
        <v>31</v>
      </c>
      <c r="B45" s="71">
        <f t="shared" si="4"/>
        <v>0</v>
      </c>
      <c r="C45" s="69">
        <f t="shared" si="0"/>
        <v>0</v>
      </c>
      <c r="D45" s="71">
        <f t="shared" si="1"/>
        <v>0</v>
      </c>
      <c r="E45" s="71">
        <f t="shared" si="2"/>
        <v>0</v>
      </c>
      <c r="F45" s="71">
        <f t="shared" si="3"/>
        <v>0</v>
      </c>
    </row>
    <row r="46" spans="1:6" ht="15.6" x14ac:dyDescent="0.3">
      <c r="A46" s="70">
        <v>32</v>
      </c>
      <c r="B46" s="71">
        <f t="shared" si="4"/>
        <v>0</v>
      </c>
      <c r="C46" s="69">
        <f t="shared" si="0"/>
        <v>0</v>
      </c>
      <c r="D46" s="71">
        <f t="shared" si="1"/>
        <v>0</v>
      </c>
      <c r="E46" s="71">
        <f t="shared" si="2"/>
        <v>0</v>
      </c>
      <c r="F46" s="71">
        <f t="shared" si="3"/>
        <v>0</v>
      </c>
    </row>
    <row r="47" spans="1:6" ht="15.6" x14ac:dyDescent="0.3">
      <c r="A47" s="70">
        <v>33</v>
      </c>
      <c r="B47" s="71">
        <f t="shared" si="4"/>
        <v>0</v>
      </c>
      <c r="C47" s="69">
        <f t="shared" ref="C47:C110" si="5">B47*(Rate/12)</f>
        <v>0</v>
      </c>
      <c r="D47" s="71">
        <f t="shared" ref="D47:D110" si="6">Payment-C47</f>
        <v>0</v>
      </c>
      <c r="E47" s="71">
        <f t="shared" si="2"/>
        <v>0</v>
      </c>
      <c r="F47" s="71">
        <f t="shared" si="3"/>
        <v>0</v>
      </c>
    </row>
    <row r="48" spans="1:6" ht="15.6" x14ac:dyDescent="0.3">
      <c r="A48" s="70">
        <v>34</v>
      </c>
      <c r="B48" s="71">
        <f t="shared" si="4"/>
        <v>0</v>
      </c>
      <c r="C48" s="69">
        <f t="shared" si="5"/>
        <v>0</v>
      </c>
      <c r="D48" s="71">
        <f t="shared" si="6"/>
        <v>0</v>
      </c>
      <c r="E48" s="71">
        <f t="shared" si="2"/>
        <v>0</v>
      </c>
      <c r="F48" s="71">
        <f t="shared" si="3"/>
        <v>0</v>
      </c>
    </row>
    <row r="49" spans="1:6" ht="15.6" x14ac:dyDescent="0.3">
      <c r="A49" s="70">
        <v>35</v>
      </c>
      <c r="B49" s="71">
        <f t="shared" si="4"/>
        <v>0</v>
      </c>
      <c r="C49" s="69">
        <f t="shared" si="5"/>
        <v>0</v>
      </c>
      <c r="D49" s="71">
        <f t="shared" si="6"/>
        <v>0</v>
      </c>
      <c r="E49" s="71">
        <f t="shared" si="2"/>
        <v>0</v>
      </c>
      <c r="F49" s="71">
        <f t="shared" si="3"/>
        <v>0</v>
      </c>
    </row>
    <row r="50" spans="1:6" ht="15.6" x14ac:dyDescent="0.3">
      <c r="A50" s="70">
        <v>36</v>
      </c>
      <c r="B50" s="71">
        <f t="shared" si="4"/>
        <v>0</v>
      </c>
      <c r="C50" s="69">
        <f t="shared" si="5"/>
        <v>0</v>
      </c>
      <c r="D50" s="71">
        <f t="shared" si="6"/>
        <v>0</v>
      </c>
      <c r="E50" s="71">
        <f t="shared" si="2"/>
        <v>0</v>
      </c>
      <c r="F50" s="71">
        <f t="shared" si="3"/>
        <v>0</v>
      </c>
    </row>
    <row r="51" spans="1:6" ht="15.6" x14ac:dyDescent="0.3">
      <c r="A51" s="70">
        <v>37</v>
      </c>
      <c r="B51" s="71">
        <f t="shared" si="4"/>
        <v>0</v>
      </c>
      <c r="C51" s="69">
        <f t="shared" si="5"/>
        <v>0</v>
      </c>
      <c r="D51" s="71">
        <f t="shared" si="6"/>
        <v>0</v>
      </c>
      <c r="E51" s="71">
        <f t="shared" si="2"/>
        <v>0</v>
      </c>
      <c r="F51" s="71">
        <f t="shared" si="3"/>
        <v>0</v>
      </c>
    </row>
    <row r="52" spans="1:6" ht="15.6" x14ac:dyDescent="0.3">
      <c r="A52" s="70">
        <v>38</v>
      </c>
      <c r="B52" s="71">
        <f t="shared" si="4"/>
        <v>0</v>
      </c>
      <c r="C52" s="69">
        <f t="shared" si="5"/>
        <v>0</v>
      </c>
      <c r="D52" s="71">
        <f t="shared" si="6"/>
        <v>0</v>
      </c>
      <c r="E52" s="71">
        <f t="shared" si="2"/>
        <v>0</v>
      </c>
      <c r="F52" s="71">
        <f t="shared" si="3"/>
        <v>0</v>
      </c>
    </row>
    <row r="53" spans="1:6" ht="15.6" x14ac:dyDescent="0.3">
      <c r="A53" s="70">
        <v>39</v>
      </c>
      <c r="B53" s="71">
        <f t="shared" si="4"/>
        <v>0</v>
      </c>
      <c r="C53" s="69">
        <f t="shared" si="5"/>
        <v>0</v>
      </c>
      <c r="D53" s="71">
        <f t="shared" si="6"/>
        <v>0</v>
      </c>
      <c r="E53" s="71">
        <f t="shared" si="2"/>
        <v>0</v>
      </c>
      <c r="F53" s="71">
        <f t="shared" si="3"/>
        <v>0</v>
      </c>
    </row>
    <row r="54" spans="1:6" ht="15.6" x14ac:dyDescent="0.3">
      <c r="A54" s="70">
        <v>40</v>
      </c>
      <c r="B54" s="71">
        <f t="shared" si="4"/>
        <v>0</v>
      </c>
      <c r="C54" s="69">
        <f t="shared" si="5"/>
        <v>0</v>
      </c>
      <c r="D54" s="71">
        <f t="shared" si="6"/>
        <v>0</v>
      </c>
      <c r="E54" s="71">
        <f t="shared" si="2"/>
        <v>0</v>
      </c>
      <c r="F54" s="71">
        <f t="shared" si="3"/>
        <v>0</v>
      </c>
    </row>
    <row r="55" spans="1:6" ht="15.6" x14ac:dyDescent="0.3">
      <c r="A55" s="70">
        <v>41</v>
      </c>
      <c r="B55" s="71">
        <f t="shared" si="4"/>
        <v>0</v>
      </c>
      <c r="C55" s="69">
        <f t="shared" si="5"/>
        <v>0</v>
      </c>
      <c r="D55" s="71">
        <f t="shared" si="6"/>
        <v>0</v>
      </c>
      <c r="E55" s="71">
        <f t="shared" si="2"/>
        <v>0</v>
      </c>
      <c r="F55" s="71">
        <f t="shared" si="3"/>
        <v>0</v>
      </c>
    </row>
    <row r="56" spans="1:6" ht="15.6" x14ac:dyDescent="0.3">
      <c r="A56" s="70">
        <v>42</v>
      </c>
      <c r="B56" s="71">
        <f t="shared" si="4"/>
        <v>0</v>
      </c>
      <c r="C56" s="69">
        <f t="shared" si="5"/>
        <v>0</v>
      </c>
      <c r="D56" s="71">
        <f t="shared" si="6"/>
        <v>0</v>
      </c>
      <c r="E56" s="71">
        <f t="shared" si="2"/>
        <v>0</v>
      </c>
      <c r="F56" s="71">
        <f t="shared" si="3"/>
        <v>0</v>
      </c>
    </row>
    <row r="57" spans="1:6" ht="15.6" x14ac:dyDescent="0.3">
      <c r="A57" s="70">
        <v>43</v>
      </c>
      <c r="B57" s="71">
        <f t="shared" si="4"/>
        <v>0</v>
      </c>
      <c r="C57" s="69">
        <f t="shared" si="5"/>
        <v>0</v>
      </c>
      <c r="D57" s="71">
        <f t="shared" si="6"/>
        <v>0</v>
      </c>
      <c r="E57" s="71">
        <f t="shared" si="2"/>
        <v>0</v>
      </c>
      <c r="F57" s="71">
        <f t="shared" si="3"/>
        <v>0</v>
      </c>
    </row>
    <row r="58" spans="1:6" ht="15.6" x14ac:dyDescent="0.3">
      <c r="A58" s="70">
        <v>44</v>
      </c>
      <c r="B58" s="71">
        <f t="shared" si="4"/>
        <v>0</v>
      </c>
      <c r="C58" s="69">
        <f t="shared" si="5"/>
        <v>0</v>
      </c>
      <c r="D58" s="71">
        <f t="shared" si="6"/>
        <v>0</v>
      </c>
      <c r="E58" s="71">
        <f t="shared" si="2"/>
        <v>0</v>
      </c>
      <c r="F58" s="71">
        <f t="shared" si="3"/>
        <v>0</v>
      </c>
    </row>
    <row r="59" spans="1:6" ht="15.6" x14ac:dyDescent="0.3">
      <c r="A59" s="70">
        <v>45</v>
      </c>
      <c r="B59" s="71">
        <f t="shared" si="4"/>
        <v>0</v>
      </c>
      <c r="C59" s="69">
        <f t="shared" si="5"/>
        <v>0</v>
      </c>
      <c r="D59" s="71">
        <f t="shared" si="6"/>
        <v>0</v>
      </c>
      <c r="E59" s="71">
        <f t="shared" si="2"/>
        <v>0</v>
      </c>
      <c r="F59" s="71">
        <f t="shared" si="3"/>
        <v>0</v>
      </c>
    </row>
    <row r="60" spans="1:6" ht="15.6" x14ac:dyDescent="0.3">
      <c r="A60" s="70">
        <v>46</v>
      </c>
      <c r="B60" s="71">
        <f t="shared" si="4"/>
        <v>0</v>
      </c>
      <c r="C60" s="69">
        <f t="shared" si="5"/>
        <v>0</v>
      </c>
      <c r="D60" s="71">
        <f t="shared" si="6"/>
        <v>0</v>
      </c>
      <c r="E60" s="71">
        <f t="shared" si="2"/>
        <v>0</v>
      </c>
      <c r="F60" s="71">
        <f t="shared" si="3"/>
        <v>0</v>
      </c>
    </row>
    <row r="61" spans="1:6" ht="15.6" x14ac:dyDescent="0.3">
      <c r="A61" s="70">
        <v>47</v>
      </c>
      <c r="B61" s="71">
        <f t="shared" si="4"/>
        <v>0</v>
      </c>
      <c r="C61" s="69">
        <f t="shared" si="5"/>
        <v>0</v>
      </c>
      <c r="D61" s="71">
        <f t="shared" si="6"/>
        <v>0</v>
      </c>
      <c r="E61" s="71">
        <f t="shared" si="2"/>
        <v>0</v>
      </c>
      <c r="F61" s="71">
        <f t="shared" si="3"/>
        <v>0</v>
      </c>
    </row>
    <row r="62" spans="1:6" ht="15.6" x14ac:dyDescent="0.3">
      <c r="A62" s="70">
        <v>48</v>
      </c>
      <c r="B62" s="71">
        <f t="shared" si="4"/>
        <v>0</v>
      </c>
      <c r="C62" s="69">
        <f t="shared" si="5"/>
        <v>0</v>
      </c>
      <c r="D62" s="71">
        <f t="shared" si="6"/>
        <v>0</v>
      </c>
      <c r="E62" s="71">
        <f t="shared" si="2"/>
        <v>0</v>
      </c>
      <c r="F62" s="71">
        <f t="shared" si="3"/>
        <v>0</v>
      </c>
    </row>
    <row r="63" spans="1:6" ht="15.6" x14ac:dyDescent="0.3">
      <c r="A63" s="70">
        <v>49</v>
      </c>
      <c r="B63" s="71">
        <f t="shared" si="4"/>
        <v>0</v>
      </c>
      <c r="C63" s="69">
        <f t="shared" si="5"/>
        <v>0</v>
      </c>
      <c r="D63" s="71">
        <f t="shared" si="6"/>
        <v>0</v>
      </c>
      <c r="E63" s="71">
        <f t="shared" si="2"/>
        <v>0</v>
      </c>
      <c r="F63" s="71">
        <f t="shared" si="3"/>
        <v>0</v>
      </c>
    </row>
    <row r="64" spans="1:6" ht="15.6" x14ac:dyDescent="0.3">
      <c r="A64" s="70">
        <v>50</v>
      </c>
      <c r="B64" s="71">
        <f t="shared" si="4"/>
        <v>0</v>
      </c>
      <c r="C64" s="69">
        <f t="shared" si="5"/>
        <v>0</v>
      </c>
      <c r="D64" s="71">
        <f t="shared" si="6"/>
        <v>0</v>
      </c>
      <c r="E64" s="71">
        <f t="shared" si="2"/>
        <v>0</v>
      </c>
      <c r="F64" s="71">
        <f t="shared" si="3"/>
        <v>0</v>
      </c>
    </row>
    <row r="65" spans="1:6" ht="15.6" x14ac:dyDescent="0.3">
      <c r="A65" s="70">
        <v>51</v>
      </c>
      <c r="B65" s="71">
        <f t="shared" si="4"/>
        <v>0</v>
      </c>
      <c r="C65" s="69">
        <f t="shared" si="5"/>
        <v>0</v>
      </c>
      <c r="D65" s="71">
        <f t="shared" si="6"/>
        <v>0</v>
      </c>
      <c r="E65" s="71">
        <f t="shared" si="2"/>
        <v>0</v>
      </c>
      <c r="F65" s="71">
        <f t="shared" si="3"/>
        <v>0</v>
      </c>
    </row>
    <row r="66" spans="1:6" ht="15.6" x14ac:dyDescent="0.3">
      <c r="A66" s="70">
        <v>52</v>
      </c>
      <c r="B66" s="71">
        <f t="shared" si="4"/>
        <v>0</v>
      </c>
      <c r="C66" s="69">
        <f t="shared" si="5"/>
        <v>0</v>
      </c>
      <c r="D66" s="71">
        <f t="shared" si="6"/>
        <v>0</v>
      </c>
      <c r="E66" s="71">
        <f t="shared" si="2"/>
        <v>0</v>
      </c>
      <c r="F66" s="71">
        <f t="shared" si="3"/>
        <v>0</v>
      </c>
    </row>
    <row r="67" spans="1:6" ht="15.6" x14ac:dyDescent="0.3">
      <c r="A67" s="70">
        <v>53</v>
      </c>
      <c r="B67" s="71">
        <f t="shared" si="4"/>
        <v>0</v>
      </c>
      <c r="C67" s="69">
        <f t="shared" si="5"/>
        <v>0</v>
      </c>
      <c r="D67" s="71">
        <f t="shared" si="6"/>
        <v>0</v>
      </c>
      <c r="E67" s="71">
        <f t="shared" si="2"/>
        <v>0</v>
      </c>
      <c r="F67" s="71">
        <f t="shared" si="3"/>
        <v>0</v>
      </c>
    </row>
    <row r="68" spans="1:6" ht="15.6" x14ac:dyDescent="0.3">
      <c r="A68" s="70">
        <v>54</v>
      </c>
      <c r="B68" s="71">
        <f t="shared" si="4"/>
        <v>0</v>
      </c>
      <c r="C68" s="69">
        <f t="shared" si="5"/>
        <v>0</v>
      </c>
      <c r="D68" s="71">
        <f t="shared" si="6"/>
        <v>0</v>
      </c>
      <c r="E68" s="71">
        <f t="shared" si="2"/>
        <v>0</v>
      </c>
      <c r="F68" s="71">
        <f t="shared" si="3"/>
        <v>0</v>
      </c>
    </row>
    <row r="69" spans="1:6" ht="15.6" x14ac:dyDescent="0.3">
      <c r="A69" s="70">
        <v>55</v>
      </c>
      <c r="B69" s="71">
        <f t="shared" si="4"/>
        <v>0</v>
      </c>
      <c r="C69" s="69">
        <f t="shared" si="5"/>
        <v>0</v>
      </c>
      <c r="D69" s="71">
        <f t="shared" si="6"/>
        <v>0</v>
      </c>
      <c r="E69" s="71">
        <f t="shared" si="2"/>
        <v>0</v>
      </c>
      <c r="F69" s="71">
        <f t="shared" si="3"/>
        <v>0</v>
      </c>
    </row>
    <row r="70" spans="1:6" ht="15.6" x14ac:dyDescent="0.3">
      <c r="A70" s="70">
        <v>56</v>
      </c>
      <c r="B70" s="71">
        <f t="shared" si="4"/>
        <v>0</v>
      </c>
      <c r="C70" s="69">
        <f t="shared" si="5"/>
        <v>0</v>
      </c>
      <c r="D70" s="71">
        <f t="shared" si="6"/>
        <v>0</v>
      </c>
      <c r="E70" s="71">
        <f t="shared" si="2"/>
        <v>0</v>
      </c>
      <c r="F70" s="71">
        <f t="shared" si="3"/>
        <v>0</v>
      </c>
    </row>
    <row r="71" spans="1:6" ht="15.6" x14ac:dyDescent="0.3">
      <c r="A71" s="70">
        <v>57</v>
      </c>
      <c r="B71" s="71">
        <f t="shared" si="4"/>
        <v>0</v>
      </c>
      <c r="C71" s="69">
        <f t="shared" si="5"/>
        <v>0</v>
      </c>
      <c r="D71" s="71">
        <f t="shared" si="6"/>
        <v>0</v>
      </c>
      <c r="E71" s="71">
        <f t="shared" si="2"/>
        <v>0</v>
      </c>
      <c r="F71" s="71">
        <f t="shared" si="3"/>
        <v>0</v>
      </c>
    </row>
    <row r="72" spans="1:6" ht="15.6" x14ac:dyDescent="0.3">
      <c r="A72" s="70">
        <v>58</v>
      </c>
      <c r="B72" s="71">
        <f t="shared" si="4"/>
        <v>0</v>
      </c>
      <c r="C72" s="69">
        <f t="shared" si="5"/>
        <v>0</v>
      </c>
      <c r="D72" s="71">
        <f t="shared" si="6"/>
        <v>0</v>
      </c>
      <c r="E72" s="71">
        <f t="shared" si="2"/>
        <v>0</v>
      </c>
      <c r="F72" s="71">
        <f t="shared" si="3"/>
        <v>0</v>
      </c>
    </row>
    <row r="73" spans="1:6" ht="15.6" x14ac:dyDescent="0.3">
      <c r="A73" s="70">
        <v>59</v>
      </c>
      <c r="B73" s="71">
        <f t="shared" si="4"/>
        <v>0</v>
      </c>
      <c r="C73" s="69">
        <f t="shared" si="5"/>
        <v>0</v>
      </c>
      <c r="D73" s="71">
        <f t="shared" si="6"/>
        <v>0</v>
      </c>
      <c r="E73" s="71">
        <f t="shared" si="2"/>
        <v>0</v>
      </c>
      <c r="F73" s="71">
        <f t="shared" si="3"/>
        <v>0</v>
      </c>
    </row>
    <row r="74" spans="1:6" ht="15.6" x14ac:dyDescent="0.3">
      <c r="A74" s="70">
        <v>60</v>
      </c>
      <c r="B74" s="71">
        <f t="shared" si="4"/>
        <v>0</v>
      </c>
      <c r="C74" s="69">
        <f t="shared" si="5"/>
        <v>0</v>
      </c>
      <c r="D74" s="71">
        <f t="shared" si="6"/>
        <v>0</v>
      </c>
      <c r="E74" s="71">
        <f t="shared" si="2"/>
        <v>0</v>
      </c>
      <c r="F74" s="71">
        <f t="shared" si="3"/>
        <v>0</v>
      </c>
    </row>
    <row r="75" spans="1:6" ht="15.6" x14ac:dyDescent="0.3">
      <c r="A75" s="70">
        <v>61</v>
      </c>
      <c r="B75" s="71">
        <f t="shared" si="4"/>
        <v>0</v>
      </c>
      <c r="C75" s="69">
        <f t="shared" si="5"/>
        <v>0</v>
      </c>
      <c r="D75" s="71">
        <f t="shared" si="6"/>
        <v>0</v>
      </c>
      <c r="E75" s="71">
        <f t="shared" si="2"/>
        <v>0</v>
      </c>
      <c r="F75" s="71">
        <f t="shared" si="3"/>
        <v>0</v>
      </c>
    </row>
    <row r="76" spans="1:6" ht="15.6" x14ac:dyDescent="0.3">
      <c r="A76" s="70">
        <v>62</v>
      </c>
      <c r="B76" s="71">
        <f t="shared" si="4"/>
        <v>0</v>
      </c>
      <c r="C76" s="69">
        <f t="shared" si="5"/>
        <v>0</v>
      </c>
      <c r="D76" s="71">
        <f t="shared" si="6"/>
        <v>0</v>
      </c>
      <c r="E76" s="71">
        <f t="shared" si="2"/>
        <v>0</v>
      </c>
      <c r="F76" s="71">
        <f t="shared" si="3"/>
        <v>0</v>
      </c>
    </row>
    <row r="77" spans="1:6" ht="15.6" x14ac:dyDescent="0.3">
      <c r="A77" s="70">
        <v>63</v>
      </c>
      <c r="B77" s="71">
        <f t="shared" si="4"/>
        <v>0</v>
      </c>
      <c r="C77" s="69">
        <f t="shared" si="5"/>
        <v>0</v>
      </c>
      <c r="D77" s="71">
        <f t="shared" si="6"/>
        <v>0</v>
      </c>
      <c r="E77" s="71">
        <f t="shared" si="2"/>
        <v>0</v>
      </c>
      <c r="F77" s="71">
        <f t="shared" si="3"/>
        <v>0</v>
      </c>
    </row>
    <row r="78" spans="1:6" ht="15.6" x14ac:dyDescent="0.3">
      <c r="A78" s="70">
        <v>64</v>
      </c>
      <c r="B78" s="71">
        <f t="shared" si="4"/>
        <v>0</v>
      </c>
      <c r="C78" s="69">
        <f t="shared" si="5"/>
        <v>0</v>
      </c>
      <c r="D78" s="71">
        <f t="shared" si="6"/>
        <v>0</v>
      </c>
      <c r="E78" s="71">
        <f t="shared" si="2"/>
        <v>0</v>
      </c>
      <c r="F78" s="71">
        <f t="shared" si="3"/>
        <v>0</v>
      </c>
    </row>
    <row r="79" spans="1:6" ht="15.6" x14ac:dyDescent="0.3">
      <c r="A79" s="70">
        <v>65</v>
      </c>
      <c r="B79" s="71">
        <f t="shared" si="4"/>
        <v>0</v>
      </c>
      <c r="C79" s="69">
        <f t="shared" si="5"/>
        <v>0</v>
      </c>
      <c r="D79" s="71">
        <f t="shared" si="6"/>
        <v>0</v>
      </c>
      <c r="E79" s="71">
        <f t="shared" si="2"/>
        <v>0</v>
      </c>
      <c r="F79" s="71">
        <f t="shared" si="3"/>
        <v>0</v>
      </c>
    </row>
    <row r="80" spans="1:6" ht="15.6" x14ac:dyDescent="0.3">
      <c r="A80" s="70">
        <v>66</v>
      </c>
      <c r="B80" s="71">
        <f t="shared" si="4"/>
        <v>0</v>
      </c>
      <c r="C80" s="69">
        <f t="shared" si="5"/>
        <v>0</v>
      </c>
      <c r="D80" s="71">
        <f t="shared" si="6"/>
        <v>0</v>
      </c>
      <c r="E80" s="71">
        <f t="shared" ref="E80:E134" si="7">C80+D80</f>
        <v>0</v>
      </c>
      <c r="F80" s="71">
        <f t="shared" ref="F80:F134" si="8">B80-E80</f>
        <v>0</v>
      </c>
    </row>
    <row r="81" spans="1:6" ht="15.6" x14ac:dyDescent="0.3">
      <c r="A81" s="70">
        <v>67</v>
      </c>
      <c r="B81" s="71">
        <f t="shared" ref="B81:B134" si="9">F80</f>
        <v>0</v>
      </c>
      <c r="C81" s="69">
        <f t="shared" si="5"/>
        <v>0</v>
      </c>
      <c r="D81" s="71">
        <f t="shared" si="6"/>
        <v>0</v>
      </c>
      <c r="E81" s="71">
        <f t="shared" si="7"/>
        <v>0</v>
      </c>
      <c r="F81" s="71">
        <f t="shared" si="8"/>
        <v>0</v>
      </c>
    </row>
    <row r="82" spans="1:6" ht="15.6" x14ac:dyDescent="0.3">
      <c r="A82" s="70">
        <v>68</v>
      </c>
      <c r="B82" s="71">
        <f t="shared" si="9"/>
        <v>0</v>
      </c>
      <c r="C82" s="69">
        <f t="shared" si="5"/>
        <v>0</v>
      </c>
      <c r="D82" s="71">
        <f t="shared" si="6"/>
        <v>0</v>
      </c>
      <c r="E82" s="71">
        <f t="shared" si="7"/>
        <v>0</v>
      </c>
      <c r="F82" s="71">
        <f t="shared" si="8"/>
        <v>0</v>
      </c>
    </row>
    <row r="83" spans="1:6" ht="15.6" x14ac:dyDescent="0.3">
      <c r="A83" s="70">
        <v>69</v>
      </c>
      <c r="B83" s="71">
        <f t="shared" si="9"/>
        <v>0</v>
      </c>
      <c r="C83" s="69">
        <f t="shared" si="5"/>
        <v>0</v>
      </c>
      <c r="D83" s="71">
        <f t="shared" si="6"/>
        <v>0</v>
      </c>
      <c r="E83" s="71">
        <f t="shared" si="7"/>
        <v>0</v>
      </c>
      <c r="F83" s="71">
        <f t="shared" si="8"/>
        <v>0</v>
      </c>
    </row>
    <row r="84" spans="1:6" ht="15.6" x14ac:dyDescent="0.3">
      <c r="A84" s="70">
        <v>70</v>
      </c>
      <c r="B84" s="71">
        <f t="shared" si="9"/>
        <v>0</v>
      </c>
      <c r="C84" s="69">
        <f t="shared" si="5"/>
        <v>0</v>
      </c>
      <c r="D84" s="71">
        <f t="shared" si="6"/>
        <v>0</v>
      </c>
      <c r="E84" s="71">
        <f t="shared" si="7"/>
        <v>0</v>
      </c>
      <c r="F84" s="71">
        <f t="shared" si="8"/>
        <v>0</v>
      </c>
    </row>
    <row r="85" spans="1:6" ht="15.6" x14ac:dyDescent="0.3">
      <c r="A85" s="70">
        <v>71</v>
      </c>
      <c r="B85" s="71">
        <f t="shared" si="9"/>
        <v>0</v>
      </c>
      <c r="C85" s="69">
        <f t="shared" si="5"/>
        <v>0</v>
      </c>
      <c r="D85" s="71">
        <f t="shared" si="6"/>
        <v>0</v>
      </c>
      <c r="E85" s="71">
        <f t="shared" si="7"/>
        <v>0</v>
      </c>
      <c r="F85" s="71">
        <f t="shared" si="8"/>
        <v>0</v>
      </c>
    </row>
    <row r="86" spans="1:6" ht="15.6" x14ac:dyDescent="0.3">
      <c r="A86" s="70">
        <v>72</v>
      </c>
      <c r="B86" s="71">
        <f t="shared" si="9"/>
        <v>0</v>
      </c>
      <c r="C86" s="69">
        <f t="shared" si="5"/>
        <v>0</v>
      </c>
      <c r="D86" s="71">
        <f t="shared" si="6"/>
        <v>0</v>
      </c>
      <c r="E86" s="71">
        <f t="shared" si="7"/>
        <v>0</v>
      </c>
      <c r="F86" s="71">
        <f t="shared" si="8"/>
        <v>0</v>
      </c>
    </row>
    <row r="87" spans="1:6" ht="15.6" x14ac:dyDescent="0.3">
      <c r="A87" s="70">
        <v>73</v>
      </c>
      <c r="B87" s="71">
        <f t="shared" si="9"/>
        <v>0</v>
      </c>
      <c r="C87" s="69">
        <f t="shared" si="5"/>
        <v>0</v>
      </c>
      <c r="D87" s="71">
        <f t="shared" si="6"/>
        <v>0</v>
      </c>
      <c r="E87" s="71">
        <f t="shared" si="7"/>
        <v>0</v>
      </c>
      <c r="F87" s="71">
        <f t="shared" si="8"/>
        <v>0</v>
      </c>
    </row>
    <row r="88" spans="1:6" ht="15.6" x14ac:dyDescent="0.3">
      <c r="A88" s="70">
        <v>74</v>
      </c>
      <c r="B88" s="71">
        <f t="shared" si="9"/>
        <v>0</v>
      </c>
      <c r="C88" s="69">
        <f t="shared" si="5"/>
        <v>0</v>
      </c>
      <c r="D88" s="71">
        <f t="shared" si="6"/>
        <v>0</v>
      </c>
      <c r="E88" s="71">
        <f t="shared" si="7"/>
        <v>0</v>
      </c>
      <c r="F88" s="71">
        <f t="shared" si="8"/>
        <v>0</v>
      </c>
    </row>
    <row r="89" spans="1:6" ht="15.6" x14ac:dyDescent="0.3">
      <c r="A89" s="70">
        <v>75</v>
      </c>
      <c r="B89" s="71">
        <f t="shared" si="9"/>
        <v>0</v>
      </c>
      <c r="C89" s="69">
        <f t="shared" si="5"/>
        <v>0</v>
      </c>
      <c r="D89" s="71">
        <f t="shared" si="6"/>
        <v>0</v>
      </c>
      <c r="E89" s="71">
        <f t="shared" si="7"/>
        <v>0</v>
      </c>
      <c r="F89" s="71">
        <f t="shared" si="8"/>
        <v>0</v>
      </c>
    </row>
    <row r="90" spans="1:6" ht="15.6" x14ac:dyDescent="0.3">
      <c r="A90" s="70">
        <v>76</v>
      </c>
      <c r="B90" s="71">
        <f t="shared" si="9"/>
        <v>0</v>
      </c>
      <c r="C90" s="69">
        <f t="shared" si="5"/>
        <v>0</v>
      </c>
      <c r="D90" s="71">
        <f t="shared" si="6"/>
        <v>0</v>
      </c>
      <c r="E90" s="71">
        <f t="shared" si="7"/>
        <v>0</v>
      </c>
      <c r="F90" s="71">
        <f t="shared" si="8"/>
        <v>0</v>
      </c>
    </row>
    <row r="91" spans="1:6" ht="15.6" x14ac:dyDescent="0.3">
      <c r="A91" s="70">
        <v>77</v>
      </c>
      <c r="B91" s="71">
        <f t="shared" si="9"/>
        <v>0</v>
      </c>
      <c r="C91" s="69">
        <f t="shared" si="5"/>
        <v>0</v>
      </c>
      <c r="D91" s="71">
        <f t="shared" si="6"/>
        <v>0</v>
      </c>
      <c r="E91" s="71">
        <f t="shared" si="7"/>
        <v>0</v>
      </c>
      <c r="F91" s="71">
        <f t="shared" si="8"/>
        <v>0</v>
      </c>
    </row>
    <row r="92" spans="1:6" ht="15.6" x14ac:dyDescent="0.3">
      <c r="A92" s="70">
        <v>78</v>
      </c>
      <c r="B92" s="71">
        <f t="shared" si="9"/>
        <v>0</v>
      </c>
      <c r="C92" s="69">
        <f t="shared" si="5"/>
        <v>0</v>
      </c>
      <c r="D92" s="71">
        <f t="shared" si="6"/>
        <v>0</v>
      </c>
      <c r="E92" s="71">
        <f t="shared" si="7"/>
        <v>0</v>
      </c>
      <c r="F92" s="71">
        <f t="shared" si="8"/>
        <v>0</v>
      </c>
    </row>
    <row r="93" spans="1:6" ht="15.6" x14ac:dyDescent="0.3">
      <c r="A93" s="70">
        <v>79</v>
      </c>
      <c r="B93" s="71">
        <f t="shared" si="9"/>
        <v>0</v>
      </c>
      <c r="C93" s="69">
        <f t="shared" si="5"/>
        <v>0</v>
      </c>
      <c r="D93" s="71">
        <f t="shared" si="6"/>
        <v>0</v>
      </c>
      <c r="E93" s="71">
        <f t="shared" si="7"/>
        <v>0</v>
      </c>
      <c r="F93" s="71">
        <f t="shared" si="8"/>
        <v>0</v>
      </c>
    </row>
    <row r="94" spans="1:6" ht="15.6" x14ac:dyDescent="0.3">
      <c r="A94" s="70">
        <v>80</v>
      </c>
      <c r="B94" s="71">
        <f t="shared" si="9"/>
        <v>0</v>
      </c>
      <c r="C94" s="69">
        <f t="shared" si="5"/>
        <v>0</v>
      </c>
      <c r="D94" s="71">
        <f t="shared" si="6"/>
        <v>0</v>
      </c>
      <c r="E94" s="71">
        <f t="shared" si="7"/>
        <v>0</v>
      </c>
      <c r="F94" s="71">
        <f t="shared" si="8"/>
        <v>0</v>
      </c>
    </row>
    <row r="95" spans="1:6" ht="15.6" x14ac:dyDescent="0.3">
      <c r="A95" s="70">
        <v>81</v>
      </c>
      <c r="B95" s="71">
        <f t="shared" si="9"/>
        <v>0</v>
      </c>
      <c r="C95" s="69">
        <f t="shared" si="5"/>
        <v>0</v>
      </c>
      <c r="D95" s="71">
        <f t="shared" si="6"/>
        <v>0</v>
      </c>
      <c r="E95" s="71">
        <f t="shared" si="7"/>
        <v>0</v>
      </c>
      <c r="F95" s="71">
        <f t="shared" si="8"/>
        <v>0</v>
      </c>
    </row>
    <row r="96" spans="1:6" ht="15.6" x14ac:dyDescent="0.3">
      <c r="A96" s="70">
        <v>82</v>
      </c>
      <c r="B96" s="71">
        <f t="shared" si="9"/>
        <v>0</v>
      </c>
      <c r="C96" s="69">
        <f t="shared" si="5"/>
        <v>0</v>
      </c>
      <c r="D96" s="71">
        <f t="shared" si="6"/>
        <v>0</v>
      </c>
      <c r="E96" s="71">
        <f t="shared" si="7"/>
        <v>0</v>
      </c>
      <c r="F96" s="71">
        <f t="shared" si="8"/>
        <v>0</v>
      </c>
    </row>
    <row r="97" spans="1:6" ht="15.6" x14ac:dyDescent="0.3">
      <c r="A97" s="70">
        <v>83</v>
      </c>
      <c r="B97" s="71">
        <f t="shared" si="9"/>
        <v>0</v>
      </c>
      <c r="C97" s="69">
        <f t="shared" si="5"/>
        <v>0</v>
      </c>
      <c r="D97" s="71">
        <f t="shared" si="6"/>
        <v>0</v>
      </c>
      <c r="E97" s="71">
        <f t="shared" si="7"/>
        <v>0</v>
      </c>
      <c r="F97" s="71">
        <f t="shared" si="8"/>
        <v>0</v>
      </c>
    </row>
    <row r="98" spans="1:6" ht="15.6" x14ac:dyDescent="0.3">
      <c r="A98" s="70">
        <v>84</v>
      </c>
      <c r="B98" s="71">
        <f t="shared" si="9"/>
        <v>0</v>
      </c>
      <c r="C98" s="69">
        <f t="shared" si="5"/>
        <v>0</v>
      </c>
      <c r="D98" s="71">
        <f t="shared" si="6"/>
        <v>0</v>
      </c>
      <c r="E98" s="71">
        <f t="shared" si="7"/>
        <v>0</v>
      </c>
      <c r="F98" s="71">
        <f t="shared" si="8"/>
        <v>0</v>
      </c>
    </row>
    <row r="99" spans="1:6" ht="15.6" x14ac:dyDescent="0.3">
      <c r="A99" s="70">
        <v>85</v>
      </c>
      <c r="B99" s="71">
        <f t="shared" si="9"/>
        <v>0</v>
      </c>
      <c r="C99" s="69">
        <f t="shared" si="5"/>
        <v>0</v>
      </c>
      <c r="D99" s="71">
        <f t="shared" si="6"/>
        <v>0</v>
      </c>
      <c r="E99" s="71">
        <f t="shared" si="7"/>
        <v>0</v>
      </c>
      <c r="F99" s="71">
        <f t="shared" si="8"/>
        <v>0</v>
      </c>
    </row>
    <row r="100" spans="1:6" ht="15.6" x14ac:dyDescent="0.3">
      <c r="A100" s="70">
        <v>86</v>
      </c>
      <c r="B100" s="71">
        <f t="shared" si="9"/>
        <v>0</v>
      </c>
      <c r="C100" s="69">
        <f t="shared" si="5"/>
        <v>0</v>
      </c>
      <c r="D100" s="71">
        <f t="shared" si="6"/>
        <v>0</v>
      </c>
      <c r="E100" s="71">
        <f t="shared" si="7"/>
        <v>0</v>
      </c>
      <c r="F100" s="71">
        <f t="shared" si="8"/>
        <v>0</v>
      </c>
    </row>
    <row r="101" spans="1:6" ht="15.6" x14ac:dyDescent="0.3">
      <c r="A101" s="70">
        <v>87</v>
      </c>
      <c r="B101" s="71">
        <f t="shared" si="9"/>
        <v>0</v>
      </c>
      <c r="C101" s="69">
        <f t="shared" si="5"/>
        <v>0</v>
      </c>
      <c r="D101" s="71">
        <f t="shared" si="6"/>
        <v>0</v>
      </c>
      <c r="E101" s="71">
        <f t="shared" si="7"/>
        <v>0</v>
      </c>
      <c r="F101" s="71">
        <f t="shared" si="8"/>
        <v>0</v>
      </c>
    </row>
    <row r="102" spans="1:6" ht="15.6" x14ac:dyDescent="0.3">
      <c r="A102" s="70">
        <v>88</v>
      </c>
      <c r="B102" s="71">
        <f t="shared" si="9"/>
        <v>0</v>
      </c>
      <c r="C102" s="69">
        <f t="shared" si="5"/>
        <v>0</v>
      </c>
      <c r="D102" s="71">
        <f t="shared" si="6"/>
        <v>0</v>
      </c>
      <c r="E102" s="71">
        <f t="shared" si="7"/>
        <v>0</v>
      </c>
      <c r="F102" s="71">
        <f t="shared" si="8"/>
        <v>0</v>
      </c>
    </row>
    <row r="103" spans="1:6" ht="15.6" x14ac:dyDescent="0.3">
      <c r="A103" s="70">
        <v>89</v>
      </c>
      <c r="B103" s="71">
        <f t="shared" si="9"/>
        <v>0</v>
      </c>
      <c r="C103" s="69">
        <f t="shared" si="5"/>
        <v>0</v>
      </c>
      <c r="D103" s="71">
        <f t="shared" si="6"/>
        <v>0</v>
      </c>
      <c r="E103" s="71">
        <f t="shared" si="7"/>
        <v>0</v>
      </c>
      <c r="F103" s="71">
        <f t="shared" si="8"/>
        <v>0</v>
      </c>
    </row>
    <row r="104" spans="1:6" ht="15.6" x14ac:dyDescent="0.3">
      <c r="A104" s="70">
        <v>90</v>
      </c>
      <c r="B104" s="71">
        <f t="shared" si="9"/>
        <v>0</v>
      </c>
      <c r="C104" s="69">
        <f t="shared" si="5"/>
        <v>0</v>
      </c>
      <c r="D104" s="71">
        <f t="shared" si="6"/>
        <v>0</v>
      </c>
      <c r="E104" s="71">
        <f t="shared" si="7"/>
        <v>0</v>
      </c>
      <c r="F104" s="71">
        <f t="shared" si="8"/>
        <v>0</v>
      </c>
    </row>
    <row r="105" spans="1:6" ht="15.6" x14ac:dyDescent="0.3">
      <c r="A105" s="70">
        <v>91</v>
      </c>
      <c r="B105" s="71">
        <f t="shared" si="9"/>
        <v>0</v>
      </c>
      <c r="C105" s="69">
        <f t="shared" si="5"/>
        <v>0</v>
      </c>
      <c r="D105" s="71">
        <f t="shared" si="6"/>
        <v>0</v>
      </c>
      <c r="E105" s="71">
        <f t="shared" si="7"/>
        <v>0</v>
      </c>
      <c r="F105" s="71">
        <f t="shared" si="8"/>
        <v>0</v>
      </c>
    </row>
    <row r="106" spans="1:6" ht="15.6" x14ac:dyDescent="0.3">
      <c r="A106" s="70">
        <v>92</v>
      </c>
      <c r="B106" s="71">
        <f t="shared" si="9"/>
        <v>0</v>
      </c>
      <c r="C106" s="69">
        <f t="shared" si="5"/>
        <v>0</v>
      </c>
      <c r="D106" s="71">
        <f t="shared" si="6"/>
        <v>0</v>
      </c>
      <c r="E106" s="71">
        <f t="shared" si="7"/>
        <v>0</v>
      </c>
      <c r="F106" s="71">
        <f t="shared" si="8"/>
        <v>0</v>
      </c>
    </row>
    <row r="107" spans="1:6" ht="15.6" x14ac:dyDescent="0.3">
      <c r="A107" s="70">
        <v>93</v>
      </c>
      <c r="B107" s="71">
        <f t="shared" si="9"/>
        <v>0</v>
      </c>
      <c r="C107" s="69">
        <f t="shared" si="5"/>
        <v>0</v>
      </c>
      <c r="D107" s="71">
        <f t="shared" si="6"/>
        <v>0</v>
      </c>
      <c r="E107" s="71">
        <f t="shared" si="7"/>
        <v>0</v>
      </c>
      <c r="F107" s="71">
        <f t="shared" si="8"/>
        <v>0</v>
      </c>
    </row>
    <row r="108" spans="1:6" ht="15.6" x14ac:dyDescent="0.3">
      <c r="A108" s="70">
        <v>94</v>
      </c>
      <c r="B108" s="71">
        <f t="shared" si="9"/>
        <v>0</v>
      </c>
      <c r="C108" s="69">
        <f t="shared" si="5"/>
        <v>0</v>
      </c>
      <c r="D108" s="71">
        <f t="shared" si="6"/>
        <v>0</v>
      </c>
      <c r="E108" s="71">
        <f t="shared" si="7"/>
        <v>0</v>
      </c>
      <c r="F108" s="71">
        <f t="shared" si="8"/>
        <v>0</v>
      </c>
    </row>
    <row r="109" spans="1:6" ht="15.6" x14ac:dyDescent="0.3">
      <c r="A109" s="70">
        <v>95</v>
      </c>
      <c r="B109" s="71">
        <f t="shared" si="9"/>
        <v>0</v>
      </c>
      <c r="C109" s="69">
        <f t="shared" si="5"/>
        <v>0</v>
      </c>
      <c r="D109" s="71">
        <f t="shared" si="6"/>
        <v>0</v>
      </c>
      <c r="E109" s="71">
        <f t="shared" si="7"/>
        <v>0</v>
      </c>
      <c r="F109" s="71">
        <f t="shared" si="8"/>
        <v>0</v>
      </c>
    </row>
    <row r="110" spans="1:6" ht="15.6" x14ac:dyDescent="0.3">
      <c r="A110" s="70">
        <v>96</v>
      </c>
      <c r="B110" s="71">
        <f t="shared" si="9"/>
        <v>0</v>
      </c>
      <c r="C110" s="69">
        <f t="shared" si="5"/>
        <v>0</v>
      </c>
      <c r="D110" s="71">
        <f t="shared" si="6"/>
        <v>0</v>
      </c>
      <c r="E110" s="71">
        <f t="shared" si="7"/>
        <v>0</v>
      </c>
      <c r="F110" s="71">
        <f t="shared" si="8"/>
        <v>0</v>
      </c>
    </row>
    <row r="111" spans="1:6" ht="15.6" x14ac:dyDescent="0.3">
      <c r="A111" s="70">
        <v>97</v>
      </c>
      <c r="B111" s="71">
        <f t="shared" si="9"/>
        <v>0</v>
      </c>
      <c r="C111" s="69">
        <f t="shared" ref="C111:C134" si="10">B111*(Rate/12)</f>
        <v>0</v>
      </c>
      <c r="D111" s="71">
        <f t="shared" ref="D111:D134" si="11">Payment-C111</f>
        <v>0</v>
      </c>
      <c r="E111" s="71">
        <f t="shared" si="7"/>
        <v>0</v>
      </c>
      <c r="F111" s="71">
        <f t="shared" si="8"/>
        <v>0</v>
      </c>
    </row>
    <row r="112" spans="1:6" ht="15.6" x14ac:dyDescent="0.3">
      <c r="A112" s="70">
        <v>98</v>
      </c>
      <c r="B112" s="71">
        <f t="shared" si="9"/>
        <v>0</v>
      </c>
      <c r="C112" s="69">
        <f t="shared" si="10"/>
        <v>0</v>
      </c>
      <c r="D112" s="71">
        <f t="shared" si="11"/>
        <v>0</v>
      </c>
      <c r="E112" s="71">
        <f t="shared" si="7"/>
        <v>0</v>
      </c>
      <c r="F112" s="71">
        <f t="shared" si="8"/>
        <v>0</v>
      </c>
    </row>
    <row r="113" spans="1:6" ht="15.6" x14ac:dyDescent="0.3">
      <c r="A113" s="70">
        <v>99</v>
      </c>
      <c r="B113" s="71">
        <f t="shared" si="9"/>
        <v>0</v>
      </c>
      <c r="C113" s="69">
        <f t="shared" si="10"/>
        <v>0</v>
      </c>
      <c r="D113" s="71">
        <f t="shared" si="11"/>
        <v>0</v>
      </c>
      <c r="E113" s="71">
        <f t="shared" si="7"/>
        <v>0</v>
      </c>
      <c r="F113" s="71">
        <f t="shared" si="8"/>
        <v>0</v>
      </c>
    </row>
    <row r="114" spans="1:6" ht="15.6" x14ac:dyDescent="0.3">
      <c r="A114" s="70">
        <v>100</v>
      </c>
      <c r="B114" s="71">
        <f t="shared" si="9"/>
        <v>0</v>
      </c>
      <c r="C114" s="69">
        <f t="shared" si="10"/>
        <v>0</v>
      </c>
      <c r="D114" s="71">
        <f t="shared" si="11"/>
        <v>0</v>
      </c>
      <c r="E114" s="71">
        <f t="shared" si="7"/>
        <v>0</v>
      </c>
      <c r="F114" s="71">
        <f t="shared" si="8"/>
        <v>0</v>
      </c>
    </row>
    <row r="115" spans="1:6" ht="15.6" x14ac:dyDescent="0.3">
      <c r="A115" s="70">
        <v>101</v>
      </c>
      <c r="B115" s="71">
        <f t="shared" si="9"/>
        <v>0</v>
      </c>
      <c r="C115" s="69">
        <f t="shared" si="10"/>
        <v>0</v>
      </c>
      <c r="D115" s="71">
        <f t="shared" si="11"/>
        <v>0</v>
      </c>
      <c r="E115" s="71">
        <f t="shared" si="7"/>
        <v>0</v>
      </c>
      <c r="F115" s="71">
        <f t="shared" si="8"/>
        <v>0</v>
      </c>
    </row>
    <row r="116" spans="1:6" ht="15.6" x14ac:dyDescent="0.3">
      <c r="A116" s="70">
        <v>102</v>
      </c>
      <c r="B116" s="71">
        <f t="shared" si="9"/>
        <v>0</v>
      </c>
      <c r="C116" s="69">
        <f t="shared" si="10"/>
        <v>0</v>
      </c>
      <c r="D116" s="71">
        <f t="shared" si="11"/>
        <v>0</v>
      </c>
      <c r="E116" s="71">
        <f t="shared" si="7"/>
        <v>0</v>
      </c>
      <c r="F116" s="71">
        <f t="shared" si="8"/>
        <v>0</v>
      </c>
    </row>
    <row r="117" spans="1:6" ht="15.6" x14ac:dyDescent="0.3">
      <c r="A117" s="70">
        <v>103</v>
      </c>
      <c r="B117" s="71">
        <f t="shared" si="9"/>
        <v>0</v>
      </c>
      <c r="C117" s="69">
        <f t="shared" si="10"/>
        <v>0</v>
      </c>
      <c r="D117" s="71">
        <f t="shared" si="11"/>
        <v>0</v>
      </c>
      <c r="E117" s="71">
        <f t="shared" si="7"/>
        <v>0</v>
      </c>
      <c r="F117" s="71">
        <f t="shared" si="8"/>
        <v>0</v>
      </c>
    </row>
    <row r="118" spans="1:6" ht="15.6" x14ac:dyDescent="0.3">
      <c r="A118" s="70">
        <v>104</v>
      </c>
      <c r="B118" s="71">
        <f t="shared" si="9"/>
        <v>0</v>
      </c>
      <c r="C118" s="69">
        <f t="shared" si="10"/>
        <v>0</v>
      </c>
      <c r="D118" s="71">
        <f t="shared" si="11"/>
        <v>0</v>
      </c>
      <c r="E118" s="71">
        <f t="shared" si="7"/>
        <v>0</v>
      </c>
      <c r="F118" s="71">
        <f t="shared" si="8"/>
        <v>0</v>
      </c>
    </row>
    <row r="119" spans="1:6" ht="15.6" x14ac:dyDescent="0.3">
      <c r="A119" s="70">
        <v>105</v>
      </c>
      <c r="B119" s="71">
        <f t="shared" si="9"/>
        <v>0</v>
      </c>
      <c r="C119" s="69">
        <f t="shared" si="10"/>
        <v>0</v>
      </c>
      <c r="D119" s="71">
        <f t="shared" si="11"/>
        <v>0</v>
      </c>
      <c r="E119" s="71">
        <f t="shared" si="7"/>
        <v>0</v>
      </c>
      <c r="F119" s="71">
        <f t="shared" si="8"/>
        <v>0</v>
      </c>
    </row>
    <row r="120" spans="1:6" ht="15.6" x14ac:dyDescent="0.3">
      <c r="A120" s="70">
        <v>106</v>
      </c>
      <c r="B120" s="71">
        <f t="shared" si="9"/>
        <v>0</v>
      </c>
      <c r="C120" s="69">
        <f t="shared" si="10"/>
        <v>0</v>
      </c>
      <c r="D120" s="71">
        <f t="shared" si="11"/>
        <v>0</v>
      </c>
      <c r="E120" s="71">
        <f t="shared" si="7"/>
        <v>0</v>
      </c>
      <c r="F120" s="71">
        <f t="shared" si="8"/>
        <v>0</v>
      </c>
    </row>
    <row r="121" spans="1:6" ht="15.6" x14ac:dyDescent="0.3">
      <c r="A121" s="70">
        <v>107</v>
      </c>
      <c r="B121" s="71">
        <f t="shared" si="9"/>
        <v>0</v>
      </c>
      <c r="C121" s="69">
        <f t="shared" si="10"/>
        <v>0</v>
      </c>
      <c r="D121" s="71">
        <f t="shared" si="11"/>
        <v>0</v>
      </c>
      <c r="E121" s="71">
        <f t="shared" si="7"/>
        <v>0</v>
      </c>
      <c r="F121" s="71">
        <f t="shared" si="8"/>
        <v>0</v>
      </c>
    </row>
    <row r="122" spans="1:6" ht="15.6" x14ac:dyDescent="0.3">
      <c r="A122" s="70">
        <v>108</v>
      </c>
      <c r="B122" s="71">
        <f t="shared" si="9"/>
        <v>0</v>
      </c>
      <c r="C122" s="69">
        <f t="shared" si="10"/>
        <v>0</v>
      </c>
      <c r="D122" s="71">
        <f t="shared" si="11"/>
        <v>0</v>
      </c>
      <c r="E122" s="71">
        <f t="shared" si="7"/>
        <v>0</v>
      </c>
      <c r="F122" s="71">
        <f t="shared" si="8"/>
        <v>0</v>
      </c>
    </row>
    <row r="123" spans="1:6" ht="15.6" x14ac:dyDescent="0.3">
      <c r="A123" s="70">
        <v>109</v>
      </c>
      <c r="B123" s="71">
        <f t="shared" si="9"/>
        <v>0</v>
      </c>
      <c r="C123" s="69">
        <f t="shared" si="10"/>
        <v>0</v>
      </c>
      <c r="D123" s="71">
        <f t="shared" si="11"/>
        <v>0</v>
      </c>
      <c r="E123" s="71">
        <f t="shared" si="7"/>
        <v>0</v>
      </c>
      <c r="F123" s="71">
        <f t="shared" si="8"/>
        <v>0</v>
      </c>
    </row>
    <row r="124" spans="1:6" ht="15.6" x14ac:dyDescent="0.3">
      <c r="A124" s="70">
        <v>110</v>
      </c>
      <c r="B124" s="71">
        <f t="shared" si="9"/>
        <v>0</v>
      </c>
      <c r="C124" s="69">
        <f t="shared" si="10"/>
        <v>0</v>
      </c>
      <c r="D124" s="71">
        <f t="shared" si="11"/>
        <v>0</v>
      </c>
      <c r="E124" s="71">
        <f t="shared" si="7"/>
        <v>0</v>
      </c>
      <c r="F124" s="71">
        <f t="shared" si="8"/>
        <v>0</v>
      </c>
    </row>
    <row r="125" spans="1:6" ht="15.6" x14ac:dyDescent="0.3">
      <c r="A125" s="70">
        <v>111</v>
      </c>
      <c r="B125" s="71">
        <f t="shared" si="9"/>
        <v>0</v>
      </c>
      <c r="C125" s="69">
        <f t="shared" si="10"/>
        <v>0</v>
      </c>
      <c r="D125" s="71">
        <f t="shared" si="11"/>
        <v>0</v>
      </c>
      <c r="E125" s="71">
        <f t="shared" si="7"/>
        <v>0</v>
      </c>
      <c r="F125" s="71">
        <f t="shared" si="8"/>
        <v>0</v>
      </c>
    </row>
    <row r="126" spans="1:6" ht="15.6" x14ac:dyDescent="0.3">
      <c r="A126" s="70">
        <v>112</v>
      </c>
      <c r="B126" s="71">
        <f t="shared" si="9"/>
        <v>0</v>
      </c>
      <c r="C126" s="69">
        <f t="shared" si="10"/>
        <v>0</v>
      </c>
      <c r="D126" s="71">
        <f t="shared" si="11"/>
        <v>0</v>
      </c>
      <c r="E126" s="71">
        <f t="shared" si="7"/>
        <v>0</v>
      </c>
      <c r="F126" s="71">
        <f t="shared" si="8"/>
        <v>0</v>
      </c>
    </row>
    <row r="127" spans="1:6" ht="15.6" x14ac:dyDescent="0.3">
      <c r="A127" s="70">
        <v>113</v>
      </c>
      <c r="B127" s="71">
        <f t="shared" si="9"/>
        <v>0</v>
      </c>
      <c r="C127" s="69">
        <f t="shared" si="10"/>
        <v>0</v>
      </c>
      <c r="D127" s="71">
        <f t="shared" si="11"/>
        <v>0</v>
      </c>
      <c r="E127" s="71">
        <f t="shared" si="7"/>
        <v>0</v>
      </c>
      <c r="F127" s="71">
        <f t="shared" si="8"/>
        <v>0</v>
      </c>
    </row>
    <row r="128" spans="1:6" ht="15.6" x14ac:dyDescent="0.3">
      <c r="A128" s="70">
        <v>114</v>
      </c>
      <c r="B128" s="71">
        <f t="shared" si="9"/>
        <v>0</v>
      </c>
      <c r="C128" s="69">
        <f t="shared" si="10"/>
        <v>0</v>
      </c>
      <c r="D128" s="71">
        <f t="shared" si="11"/>
        <v>0</v>
      </c>
      <c r="E128" s="71">
        <f t="shared" si="7"/>
        <v>0</v>
      </c>
      <c r="F128" s="71">
        <f t="shared" si="8"/>
        <v>0</v>
      </c>
    </row>
    <row r="129" spans="1:6" ht="15.6" x14ac:dyDescent="0.3">
      <c r="A129" s="70">
        <v>115</v>
      </c>
      <c r="B129" s="71">
        <f t="shared" si="9"/>
        <v>0</v>
      </c>
      <c r="C129" s="69">
        <f t="shared" si="10"/>
        <v>0</v>
      </c>
      <c r="D129" s="71">
        <f t="shared" si="11"/>
        <v>0</v>
      </c>
      <c r="E129" s="71">
        <f t="shared" si="7"/>
        <v>0</v>
      </c>
      <c r="F129" s="71">
        <f t="shared" si="8"/>
        <v>0</v>
      </c>
    </row>
    <row r="130" spans="1:6" ht="15.6" x14ac:dyDescent="0.3">
      <c r="A130" s="70">
        <v>116</v>
      </c>
      <c r="B130" s="71">
        <f t="shared" si="9"/>
        <v>0</v>
      </c>
      <c r="C130" s="69">
        <f t="shared" si="10"/>
        <v>0</v>
      </c>
      <c r="D130" s="71">
        <f t="shared" si="11"/>
        <v>0</v>
      </c>
      <c r="E130" s="71">
        <f t="shared" si="7"/>
        <v>0</v>
      </c>
      <c r="F130" s="71">
        <f t="shared" si="8"/>
        <v>0</v>
      </c>
    </row>
    <row r="131" spans="1:6" ht="15.6" x14ac:dyDescent="0.3">
      <c r="A131" s="70">
        <v>117</v>
      </c>
      <c r="B131" s="71">
        <f t="shared" si="9"/>
        <v>0</v>
      </c>
      <c r="C131" s="69">
        <f t="shared" si="10"/>
        <v>0</v>
      </c>
      <c r="D131" s="71">
        <f t="shared" si="11"/>
        <v>0</v>
      </c>
      <c r="E131" s="71">
        <f t="shared" si="7"/>
        <v>0</v>
      </c>
      <c r="F131" s="71">
        <f t="shared" si="8"/>
        <v>0</v>
      </c>
    </row>
    <row r="132" spans="1:6" ht="15.6" x14ac:dyDescent="0.3">
      <c r="A132" s="70">
        <v>118</v>
      </c>
      <c r="B132" s="71">
        <f t="shared" si="9"/>
        <v>0</v>
      </c>
      <c r="C132" s="69">
        <f t="shared" si="10"/>
        <v>0</v>
      </c>
      <c r="D132" s="71">
        <f t="shared" si="11"/>
        <v>0</v>
      </c>
      <c r="E132" s="71">
        <f t="shared" si="7"/>
        <v>0</v>
      </c>
      <c r="F132" s="71">
        <f t="shared" si="8"/>
        <v>0</v>
      </c>
    </row>
    <row r="133" spans="1:6" ht="15.6" x14ac:dyDescent="0.3">
      <c r="A133" s="70">
        <v>119</v>
      </c>
      <c r="B133" s="71">
        <f t="shared" si="9"/>
        <v>0</v>
      </c>
      <c r="C133" s="69">
        <f t="shared" si="10"/>
        <v>0</v>
      </c>
      <c r="D133" s="71">
        <f t="shared" si="11"/>
        <v>0</v>
      </c>
      <c r="E133" s="71">
        <f t="shared" si="7"/>
        <v>0</v>
      </c>
      <c r="F133" s="71">
        <f t="shared" si="8"/>
        <v>0</v>
      </c>
    </row>
    <row r="134" spans="1:6" ht="15.6" x14ac:dyDescent="0.3">
      <c r="A134" s="70">
        <v>120</v>
      </c>
      <c r="B134" s="71">
        <f t="shared" si="9"/>
        <v>0</v>
      </c>
      <c r="C134" s="69">
        <f t="shared" si="10"/>
        <v>0</v>
      </c>
      <c r="D134" s="71">
        <f t="shared" si="11"/>
        <v>0</v>
      </c>
      <c r="E134" s="71">
        <f t="shared" si="7"/>
        <v>0</v>
      </c>
      <c r="F134" s="71">
        <f t="shared" si="8"/>
        <v>0</v>
      </c>
    </row>
  </sheetData>
  <mergeCells count="2">
    <mergeCell ref="A1:F2"/>
    <mergeCell ref="A3:F3"/>
  </mergeCells>
  <pageMargins left="0.7" right="0.7" top="0.75" bottom="0.75" header="0.3" footer="0.3"/>
  <pageSetup scale="21" orientation="landscape" horizontalDpi="4294967293" verticalDpi="4294967293" r:id="rId1"/>
  <legacy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M107"/>
  <sheetViews>
    <sheetView topLeftCell="A76" workbookViewId="0">
      <selection activeCell="A34" sqref="A34"/>
    </sheetView>
  </sheetViews>
  <sheetFormatPr defaultColWidth="11" defaultRowHeight="15.6" x14ac:dyDescent="0.3"/>
  <cols>
    <col min="1" max="1" width="45.6640625" customWidth="1"/>
  </cols>
  <sheetData>
    <row r="1" spans="1:1" x14ac:dyDescent="0.3">
      <c r="A1" t="s">
        <v>9</v>
      </c>
    </row>
    <row r="2" spans="1:1" x14ac:dyDescent="0.3">
      <c r="A2" t="s">
        <v>12</v>
      </c>
    </row>
    <row r="3" spans="1:1" x14ac:dyDescent="0.3">
      <c r="A3" t="s">
        <v>11</v>
      </c>
    </row>
    <row r="5" spans="1:1" x14ac:dyDescent="0.3">
      <c r="A5" t="s">
        <v>4</v>
      </c>
    </row>
    <row r="6" spans="1:1" x14ac:dyDescent="0.3">
      <c r="A6" t="s">
        <v>17</v>
      </c>
    </row>
    <row r="7" spans="1:1" x14ac:dyDescent="0.3">
      <c r="A7" t="s">
        <v>18</v>
      </c>
    </row>
    <row r="8" spans="1:1" x14ac:dyDescent="0.3">
      <c r="A8" t="s">
        <v>2</v>
      </c>
    </row>
    <row r="9" spans="1:1" x14ac:dyDescent="0.3">
      <c r="A9" t="s">
        <v>19</v>
      </c>
    </row>
    <row r="10" spans="1:1" x14ac:dyDescent="0.3">
      <c r="A10" t="s">
        <v>20</v>
      </c>
    </row>
    <row r="11" spans="1:1" x14ac:dyDescent="0.3">
      <c r="A11" t="s">
        <v>21</v>
      </c>
    </row>
    <row r="12" spans="1:1" x14ac:dyDescent="0.3">
      <c r="A12" t="s">
        <v>22</v>
      </c>
    </row>
    <row r="13" spans="1:1" x14ac:dyDescent="0.3">
      <c r="A13" s="14" t="s">
        <v>136</v>
      </c>
    </row>
    <row r="14" spans="1:1" x14ac:dyDescent="0.3">
      <c r="A14" s="14" t="s">
        <v>137</v>
      </c>
    </row>
    <row r="15" spans="1:1" x14ac:dyDescent="0.3">
      <c r="A15" t="s">
        <v>25</v>
      </c>
    </row>
    <row r="16" spans="1:1" x14ac:dyDescent="0.3">
      <c r="A16" t="s">
        <v>26</v>
      </c>
    </row>
    <row r="17" spans="1:1" x14ac:dyDescent="0.3">
      <c r="A17" t="s">
        <v>27</v>
      </c>
    </row>
    <row r="18" spans="1:1" x14ac:dyDescent="0.3">
      <c r="A18" s="14" t="s">
        <v>138</v>
      </c>
    </row>
    <row r="19" spans="1:1" x14ac:dyDescent="0.3">
      <c r="A19" s="14" t="s">
        <v>139</v>
      </c>
    </row>
    <row r="20" spans="1:1" x14ac:dyDescent="0.3">
      <c r="A20" t="s">
        <v>31</v>
      </c>
    </row>
    <row r="21" spans="1:1" x14ac:dyDescent="0.3">
      <c r="A21" t="s">
        <v>134</v>
      </c>
    </row>
    <row r="22" spans="1:1" x14ac:dyDescent="0.3">
      <c r="A22" t="s">
        <v>7</v>
      </c>
    </row>
    <row r="23" spans="1:1" x14ac:dyDescent="0.3">
      <c r="A23" s="14" t="s">
        <v>32</v>
      </c>
    </row>
    <row r="24" spans="1:1" x14ac:dyDescent="0.3">
      <c r="A24" s="14" t="s">
        <v>130</v>
      </c>
    </row>
    <row r="25" spans="1:1" x14ac:dyDescent="0.3">
      <c r="A25" t="s">
        <v>34</v>
      </c>
    </row>
    <row r="26" spans="1:1" x14ac:dyDescent="0.3">
      <c r="A26" t="s">
        <v>135</v>
      </c>
    </row>
    <row r="27" spans="1:1" x14ac:dyDescent="0.3">
      <c r="A27" t="s">
        <v>8</v>
      </c>
    </row>
    <row r="28" spans="1:1" x14ac:dyDescent="0.3">
      <c r="A28" t="s">
        <v>35</v>
      </c>
    </row>
    <row r="30" spans="1:1" x14ac:dyDescent="0.3">
      <c r="A30" t="s">
        <v>87</v>
      </c>
    </row>
    <row r="31" spans="1:1" x14ac:dyDescent="0.3">
      <c r="A31" t="s">
        <v>86</v>
      </c>
    </row>
    <row r="32" spans="1:1" x14ac:dyDescent="0.3">
      <c r="A32" t="s">
        <v>84</v>
      </c>
    </row>
    <row r="33" spans="1:1" x14ac:dyDescent="0.3">
      <c r="A33" t="s">
        <v>85</v>
      </c>
    </row>
    <row r="35" spans="1:1" x14ac:dyDescent="0.3">
      <c r="A35" t="s">
        <v>42</v>
      </c>
    </row>
    <row r="36" spans="1:1" x14ac:dyDescent="0.3">
      <c r="A36" t="s">
        <v>88</v>
      </c>
    </row>
    <row r="37" spans="1:1" x14ac:dyDescent="0.3">
      <c r="A37" t="s">
        <v>43</v>
      </c>
    </row>
    <row r="38" spans="1:1" x14ac:dyDescent="0.3">
      <c r="A38" t="s">
        <v>44</v>
      </c>
    </row>
    <row r="39" spans="1:1" x14ac:dyDescent="0.3">
      <c r="A39" t="s">
        <v>45</v>
      </c>
    </row>
    <row r="40" spans="1:1" x14ac:dyDescent="0.3">
      <c r="A40" t="s">
        <v>88</v>
      </c>
    </row>
    <row r="41" spans="1:1" x14ac:dyDescent="0.3">
      <c r="A41" t="s">
        <v>54</v>
      </c>
    </row>
    <row r="42" spans="1:1" x14ac:dyDescent="0.3">
      <c r="A42" t="s">
        <v>55</v>
      </c>
    </row>
    <row r="43" spans="1:1" x14ac:dyDescent="0.3">
      <c r="A43" t="s">
        <v>56</v>
      </c>
    </row>
    <row r="45" spans="1:1" x14ac:dyDescent="0.3">
      <c r="A45" t="s">
        <v>58</v>
      </c>
    </row>
    <row r="47" spans="1:1" x14ac:dyDescent="0.3">
      <c r="A47" t="s">
        <v>59</v>
      </c>
    </row>
    <row r="49" spans="1:13" x14ac:dyDescent="0.3">
      <c r="A49">
        <v>0</v>
      </c>
      <c r="B49">
        <v>1</v>
      </c>
      <c r="C49">
        <v>2</v>
      </c>
      <c r="D49">
        <v>3</v>
      </c>
      <c r="E49">
        <v>4</v>
      </c>
      <c r="F49">
        <v>5</v>
      </c>
      <c r="G49">
        <v>6</v>
      </c>
      <c r="H49">
        <v>7</v>
      </c>
      <c r="I49">
        <v>8</v>
      </c>
      <c r="J49">
        <v>9</v>
      </c>
      <c r="K49">
        <v>10</v>
      </c>
      <c r="L49">
        <v>11</v>
      </c>
      <c r="M49">
        <v>12</v>
      </c>
    </row>
    <row r="50" spans="1:13" x14ac:dyDescent="0.3">
      <c r="E50" s="102" t="s">
        <v>178</v>
      </c>
      <c r="F50" s="102" t="s">
        <v>177</v>
      </c>
    </row>
    <row r="51" spans="1:13" x14ac:dyDescent="0.3">
      <c r="A51">
        <v>1</v>
      </c>
      <c r="E51" s="101">
        <v>1</v>
      </c>
      <c r="F51" t="s">
        <v>61</v>
      </c>
    </row>
    <row r="52" spans="1:13" x14ac:dyDescent="0.3">
      <c r="A52">
        <v>2</v>
      </c>
      <c r="E52" s="101">
        <v>2</v>
      </c>
      <c r="F52" t="s">
        <v>62</v>
      </c>
    </row>
    <row r="53" spans="1:13" x14ac:dyDescent="0.3">
      <c r="A53">
        <v>3</v>
      </c>
      <c r="E53" s="101">
        <v>3</v>
      </c>
      <c r="F53" t="s">
        <v>63</v>
      </c>
    </row>
    <row r="54" spans="1:13" x14ac:dyDescent="0.3">
      <c r="A54">
        <v>4</v>
      </c>
      <c r="E54" s="101">
        <v>4</v>
      </c>
      <c r="F54" t="s">
        <v>64</v>
      </c>
    </row>
    <row r="55" spans="1:13" x14ac:dyDescent="0.3">
      <c r="A55">
        <v>5</v>
      </c>
      <c r="E55" s="101">
        <v>5</v>
      </c>
      <c r="F55" t="s">
        <v>65</v>
      </c>
    </row>
    <row r="56" spans="1:13" x14ac:dyDescent="0.3">
      <c r="A56">
        <v>6</v>
      </c>
      <c r="E56" s="101">
        <v>6</v>
      </c>
      <c r="F56" t="s">
        <v>66</v>
      </c>
    </row>
    <row r="57" spans="1:13" x14ac:dyDescent="0.3">
      <c r="A57">
        <v>7</v>
      </c>
      <c r="E57" s="101">
        <v>7</v>
      </c>
      <c r="F57" t="s">
        <v>67</v>
      </c>
    </row>
    <row r="58" spans="1:13" x14ac:dyDescent="0.3">
      <c r="A58">
        <v>8</v>
      </c>
      <c r="E58" s="101">
        <v>8</v>
      </c>
      <c r="F58" t="s">
        <v>68</v>
      </c>
    </row>
    <row r="59" spans="1:13" x14ac:dyDescent="0.3">
      <c r="A59">
        <v>9</v>
      </c>
      <c r="E59" s="101">
        <v>9</v>
      </c>
      <c r="F59" t="s">
        <v>69</v>
      </c>
    </row>
    <row r="60" spans="1:13" x14ac:dyDescent="0.3">
      <c r="A60">
        <v>10</v>
      </c>
      <c r="E60" s="101">
        <v>10</v>
      </c>
      <c r="F60" t="s">
        <v>70</v>
      </c>
    </row>
    <row r="61" spans="1:13" x14ac:dyDescent="0.3">
      <c r="A61">
        <v>11</v>
      </c>
      <c r="E61" s="101">
        <v>11</v>
      </c>
      <c r="F61" t="s">
        <v>71</v>
      </c>
    </row>
    <row r="62" spans="1:13" x14ac:dyDescent="0.3">
      <c r="A62">
        <v>12</v>
      </c>
      <c r="E62" s="101">
        <v>12</v>
      </c>
      <c r="F62" t="s">
        <v>72</v>
      </c>
    </row>
    <row r="63" spans="1:13" x14ac:dyDescent="0.3">
      <c r="A63">
        <v>13</v>
      </c>
    </row>
    <row r="64" spans="1:13" x14ac:dyDescent="0.3">
      <c r="A64">
        <v>14</v>
      </c>
    </row>
    <row r="65" spans="1:1" x14ac:dyDescent="0.3">
      <c r="A65">
        <v>15</v>
      </c>
    </row>
    <row r="66" spans="1:1" x14ac:dyDescent="0.3">
      <c r="A66">
        <v>16</v>
      </c>
    </row>
    <row r="67" spans="1:1" x14ac:dyDescent="0.3">
      <c r="A67">
        <v>17</v>
      </c>
    </row>
    <row r="68" spans="1:1" x14ac:dyDescent="0.3">
      <c r="A68">
        <v>18</v>
      </c>
    </row>
    <row r="69" spans="1:1" x14ac:dyDescent="0.3">
      <c r="A69">
        <v>19</v>
      </c>
    </row>
    <row r="70" spans="1:1" x14ac:dyDescent="0.3">
      <c r="A70">
        <v>20</v>
      </c>
    </row>
    <row r="71" spans="1:1" x14ac:dyDescent="0.3">
      <c r="A71">
        <v>21</v>
      </c>
    </row>
    <row r="72" spans="1:1" x14ac:dyDescent="0.3">
      <c r="A72">
        <v>22</v>
      </c>
    </row>
    <row r="73" spans="1:1" x14ac:dyDescent="0.3">
      <c r="A73">
        <v>23</v>
      </c>
    </row>
    <row r="74" spans="1:1" x14ac:dyDescent="0.3">
      <c r="A74">
        <v>24</v>
      </c>
    </row>
    <row r="75" spans="1:1" x14ac:dyDescent="0.3">
      <c r="A75">
        <v>25</v>
      </c>
    </row>
    <row r="76" spans="1:1" x14ac:dyDescent="0.3">
      <c r="A76">
        <v>26</v>
      </c>
    </row>
    <row r="77" spans="1:1" x14ac:dyDescent="0.3">
      <c r="A77">
        <v>27</v>
      </c>
    </row>
    <row r="78" spans="1:1" x14ac:dyDescent="0.3">
      <c r="A78">
        <v>28</v>
      </c>
    </row>
    <row r="79" spans="1:1" x14ac:dyDescent="0.3">
      <c r="A79">
        <v>29</v>
      </c>
    </row>
    <row r="80" spans="1:1" x14ac:dyDescent="0.3">
      <c r="A80">
        <v>30</v>
      </c>
    </row>
    <row r="81" spans="1:1" x14ac:dyDescent="0.3">
      <c r="A81">
        <v>31</v>
      </c>
    </row>
    <row r="82" spans="1:1" x14ac:dyDescent="0.3">
      <c r="A82">
        <v>32</v>
      </c>
    </row>
    <row r="83" spans="1:1" x14ac:dyDescent="0.3">
      <c r="A83">
        <v>33</v>
      </c>
    </row>
    <row r="84" spans="1:1" x14ac:dyDescent="0.3">
      <c r="A84">
        <v>34</v>
      </c>
    </row>
    <row r="85" spans="1:1" x14ac:dyDescent="0.3">
      <c r="A85">
        <v>35</v>
      </c>
    </row>
    <row r="86" spans="1:1" x14ac:dyDescent="0.3">
      <c r="A86">
        <v>36</v>
      </c>
    </row>
    <row r="87" spans="1:1" x14ac:dyDescent="0.3">
      <c r="A87">
        <v>37</v>
      </c>
    </row>
    <row r="88" spans="1:1" x14ac:dyDescent="0.3">
      <c r="A88">
        <v>38</v>
      </c>
    </row>
    <row r="89" spans="1:1" x14ac:dyDescent="0.3">
      <c r="A89">
        <v>39</v>
      </c>
    </row>
    <row r="90" spans="1:1" x14ac:dyDescent="0.3">
      <c r="A90">
        <v>40</v>
      </c>
    </row>
    <row r="91" spans="1:1" x14ac:dyDescent="0.3">
      <c r="A91">
        <v>41</v>
      </c>
    </row>
    <row r="92" spans="1:1" x14ac:dyDescent="0.3">
      <c r="A92">
        <v>42</v>
      </c>
    </row>
    <row r="93" spans="1:1" x14ac:dyDescent="0.3">
      <c r="A93">
        <v>43</v>
      </c>
    </row>
    <row r="94" spans="1:1" x14ac:dyDescent="0.3">
      <c r="A94">
        <v>44</v>
      </c>
    </row>
    <row r="95" spans="1:1" x14ac:dyDescent="0.3">
      <c r="A95">
        <v>45</v>
      </c>
    </row>
    <row r="96" spans="1:1" x14ac:dyDescent="0.3">
      <c r="A96">
        <v>46</v>
      </c>
    </row>
    <row r="97" spans="1:1" x14ac:dyDescent="0.3">
      <c r="A97">
        <v>47</v>
      </c>
    </row>
    <row r="98" spans="1:1" x14ac:dyDescent="0.3">
      <c r="A98">
        <v>48</v>
      </c>
    </row>
    <row r="99" spans="1:1" x14ac:dyDescent="0.3">
      <c r="A99">
        <v>49</v>
      </c>
    </row>
    <row r="100" spans="1:1" x14ac:dyDescent="0.3">
      <c r="A100">
        <v>50</v>
      </c>
    </row>
    <row r="102" spans="1:1" x14ac:dyDescent="0.3">
      <c r="A102" t="s">
        <v>164</v>
      </c>
    </row>
    <row r="103" spans="1:1" x14ac:dyDescent="0.3">
      <c r="A103" t="s">
        <v>165</v>
      </c>
    </row>
    <row r="104" spans="1:1" x14ac:dyDescent="0.3">
      <c r="A104" t="s">
        <v>166</v>
      </c>
    </row>
    <row r="105" spans="1:1" x14ac:dyDescent="0.3">
      <c r="A105" t="s">
        <v>167</v>
      </c>
    </row>
    <row r="106" spans="1:1" x14ac:dyDescent="0.3">
      <c r="A106" t="s">
        <v>168</v>
      </c>
    </row>
    <row r="107" spans="1:1" x14ac:dyDescent="0.3">
      <c r="A107" t="s">
        <v>169</v>
      </c>
    </row>
  </sheetData>
  <pageMargins left="0.75" right="0.75" top="1" bottom="1" header="0.5" footer="0.5"/>
  <pageSetup orientation="portrait" verticalDpi="0" r:id="rId1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/>
</p:properties>
</file>

<file path=customXml/item2.xml><?xml version="1.0" encoding="utf-8"?>
<ct:contentTypeSchema xmlns:ct="http://schemas.microsoft.com/office/2006/metadata/contentType" xmlns:ma="http://schemas.microsoft.com/office/2006/metadata/properties/metaAttributes" ct:_="" ma:_="" ma:contentTypeName="Document" ma:contentTypeID="0x010100202C920734749747B2EE4B4BD47CCE72" ma:contentTypeVersion="11" ma:contentTypeDescription="Create a new document." ma:contentTypeScope="" ma:versionID="d849ef4f54b281002e4394d129e83bd3">
  <xsd:schema xmlns:xsd="http://www.w3.org/2001/XMLSchema" xmlns:xs="http://www.w3.org/2001/XMLSchema" xmlns:p="http://schemas.microsoft.com/office/2006/metadata/properties" xmlns:ns3="cbf9f2e8-d477-4433-9ac8-db3216617497" xmlns:ns4="8dd91be3-76e2-4d27-b804-a765ba408120" targetNamespace="http://schemas.microsoft.com/office/2006/metadata/properties" ma:root="true" ma:fieldsID="98da56e7d079dd354b4e8346b850c278" ns3:_="" ns4:_="">
    <xsd:import namespace="cbf9f2e8-d477-4433-9ac8-db3216617497"/>
    <xsd:import namespace="8dd91be3-76e2-4d27-b804-a765ba408120"/>
    <xsd:element name="properties">
      <xsd:complexType>
        <xsd:sequence>
          <xsd:element name="documentManagement">
            <xsd:complexType>
              <xsd:all>
                <xsd:element ref="ns3:SharedWithUsers" minOccurs="0"/>
                <xsd:element ref="ns3:SharedWithDetails" minOccurs="0"/>
                <xsd:element ref="ns3:SharingHintHash" minOccurs="0"/>
                <xsd:element ref="ns4:MediaServiceMetadata" minOccurs="0"/>
                <xsd:element ref="ns4:MediaServiceFastMetadata" minOccurs="0"/>
                <xsd:element ref="ns4:MediaServiceAutoKeyPoints" minOccurs="0"/>
                <xsd:element ref="ns4:MediaServiceKeyPoints" minOccurs="0"/>
                <xsd:element ref="ns4:MediaServiceDateTaken" minOccurs="0"/>
                <xsd:element ref="ns4:MediaServiceAutoTags" minOccurs="0"/>
                <xsd:element ref="ns4:MediaServiceGenerationTime" minOccurs="0"/>
                <xsd:element ref="ns4:MediaServiceEventHashCode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cbf9f2e8-d477-4433-9ac8-db3216617497" elementFormDefault="qualified">
    <xsd:import namespace="http://schemas.microsoft.com/office/2006/documentManagement/types"/>
    <xsd:import namespace="http://schemas.microsoft.com/office/infopath/2007/PartnerControls"/>
    <xsd:element name="SharedWithUsers" ma:index="8" nillable="true" ma:displayName="Shared With" ma:description="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9" nillable="true" ma:displayName="Shared With Details" ma:description="" ma:internalName="SharedWithDetails" ma:readOnly="true">
      <xsd:simpleType>
        <xsd:restriction base="dms:Note">
          <xsd:maxLength value="255"/>
        </xsd:restriction>
      </xsd:simpleType>
    </xsd:element>
    <xsd:element name="SharingHintHash" ma:index="10" nillable="true" ma:displayName="Sharing Hint Hash" ma:description="" ma:hidden="true" ma:internalName="SharingHintHash" ma:readOnly="true">
      <xsd:simpleType>
        <xsd:restriction base="dms:Text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8dd91be3-76e2-4d27-b804-a765ba408120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11" nillable="true" ma:displayName="MediaServiceMetadata" ma:description="" ma:hidden="true" ma:internalName="MediaServiceMetadata" ma:readOnly="true">
      <xsd:simpleType>
        <xsd:restriction base="dms:Note"/>
      </xsd:simpleType>
    </xsd:element>
    <xsd:element name="MediaServiceFastMetadata" ma:index="12" nillable="true" ma:displayName="MediaServiceFastMetadata" ma:description="" ma:hidden="true" ma:internalName="MediaServiceFastMetadata" ma:readOnly="true">
      <xsd:simpleType>
        <xsd:restriction base="dms:Note"/>
      </xsd:simpleType>
    </xsd:element>
    <xsd:element name="MediaServiceAutoKeyPoints" ma:index="13" nillable="true" ma:displayName="MediaServiceAutoKeyPoints" ma:hidden="true" ma:internalName="MediaServiceAutoKeyPoints" ma:readOnly="true">
      <xsd:simpleType>
        <xsd:restriction base="dms:Note"/>
      </xsd:simpleType>
    </xsd:element>
    <xsd:element name="MediaServiceKeyPoints" ma:index="14" nillable="true" ma:displayName="KeyPoints" ma:internalName="MediaServiceKeyPoints" ma:readOnly="true">
      <xsd:simpleType>
        <xsd:restriction base="dms:Note">
          <xsd:maxLength value="255"/>
        </xsd:restriction>
      </xsd:simpleType>
    </xsd:element>
    <xsd:element name="MediaServiceDateTaken" ma:index="15" nillable="true" ma:displayName="MediaServiceDateTaken" ma:hidden="true" ma:internalName="MediaServiceDateTaken" ma:readOnly="true">
      <xsd:simpleType>
        <xsd:restriction base="dms:Text"/>
      </xsd:simpleType>
    </xsd:element>
    <xsd:element name="MediaServiceAutoTags" ma:index="16" nillable="true" ma:displayName="Tags" ma:internalName="MediaServiceAutoTags" ma:readOnly="true">
      <xsd:simpleType>
        <xsd:restriction base="dms:Text"/>
      </xsd:simpleType>
    </xsd:element>
    <xsd:element name="MediaServiceGenerationTime" ma:index="17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8" nillable="true" ma:displayName="MediaServiceEventHashCode" ma:hidden="true" ma:internalName="MediaServiceEventHashCode" ma:readOnly="true">
      <xsd:simpleType>
        <xsd:restriction base="dms:Text"/>
      </xsd:simple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Content Type"/>
        <xsd:element ref="dc:title" minOccurs="0" maxOccurs="1" ma:index="4" ma:displayName="Title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3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Props1.xml><?xml version="1.0" encoding="utf-8"?>
<ds:datastoreItem xmlns:ds="http://schemas.openxmlformats.org/officeDocument/2006/customXml" ds:itemID="{9AEAF5C5-0B4E-40A0-8DA5-B24EEE8018EE}">
  <ds:schemaRefs>
    <ds:schemaRef ds:uri="http://schemas.openxmlformats.org/package/2006/metadata/core-properties"/>
    <ds:schemaRef ds:uri="http://schemas.microsoft.com/office/2006/documentManagement/types"/>
    <ds:schemaRef ds:uri="http://schemas.microsoft.com/office/infopath/2007/PartnerControls"/>
    <ds:schemaRef ds:uri="cbf9f2e8-d477-4433-9ac8-db3216617497"/>
    <ds:schemaRef ds:uri="http://purl.org/dc/elements/1.1/"/>
    <ds:schemaRef ds:uri="http://schemas.microsoft.com/office/2006/metadata/properties"/>
    <ds:schemaRef ds:uri="http://purl.org/dc/terms/"/>
    <ds:schemaRef ds:uri="8dd91be3-76e2-4d27-b804-a765ba408120"/>
    <ds:schemaRef ds:uri="http://www.w3.org/XML/1998/namespace"/>
    <ds:schemaRef ds:uri="http://purl.org/dc/dcmitype/"/>
  </ds:schemaRefs>
</ds:datastoreItem>
</file>

<file path=customXml/itemProps2.xml><?xml version="1.0" encoding="utf-8"?>
<ds:datastoreItem xmlns:ds="http://schemas.openxmlformats.org/officeDocument/2006/customXml" ds:itemID="{02F2277E-66F7-457B-A610-4C03404D3DC0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cbf9f2e8-d477-4433-9ac8-db3216617497"/>
    <ds:schemaRef ds:uri="8dd91be3-76e2-4d27-b804-a765ba408120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customXml/itemProps3.xml><?xml version="1.0" encoding="utf-8"?>
<ds:datastoreItem xmlns:ds="http://schemas.openxmlformats.org/officeDocument/2006/customXml" ds:itemID="{E7C91D55-4269-4C69-8B5D-14A321360CD0}">
  <ds:schemaRefs>
    <ds:schemaRef ds:uri="http://schemas.microsoft.com/sharepoint/v3/contenttype/forms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14</vt:i4>
      </vt:variant>
      <vt:variant>
        <vt:lpstr>Named Ranges</vt:lpstr>
      </vt:variant>
      <vt:variant>
        <vt:i4>14</vt:i4>
      </vt:variant>
    </vt:vector>
  </HeadingPairs>
  <TitlesOfParts>
    <vt:vector size="28" baseType="lpstr">
      <vt:lpstr>Transactions</vt:lpstr>
      <vt:lpstr>Working Cash Flow</vt:lpstr>
      <vt:lpstr>Miles</vt:lpstr>
      <vt:lpstr>Customers</vt:lpstr>
      <vt:lpstr>Vendors</vt:lpstr>
      <vt:lpstr>Schedule C (P&amp;L)</vt:lpstr>
      <vt:lpstr>Cost of Goods Sold</vt:lpstr>
      <vt:lpstr>Schedule SE</vt:lpstr>
      <vt:lpstr>IRS Mileage</vt:lpstr>
      <vt:lpstr>Forecast Year 1</vt:lpstr>
      <vt:lpstr>Forecast Year 2</vt:lpstr>
      <vt:lpstr>Forecast Year 3</vt:lpstr>
      <vt:lpstr>Amortization Schedule</vt:lpstr>
      <vt:lpstr>Classifications</vt:lpstr>
      <vt:lpstr>InventoryMethod</vt:lpstr>
      <vt:lpstr>InvetoryMethod</vt:lpstr>
      <vt:lpstr>List</vt:lpstr>
      <vt:lpstr>Loan_Amount</vt:lpstr>
      <vt:lpstr>Loan_Term</vt:lpstr>
      <vt:lpstr>LoanAmount</vt:lpstr>
      <vt:lpstr>Payment</vt:lpstr>
      <vt:lpstr>Periods</vt:lpstr>
      <vt:lpstr>Rate</vt:lpstr>
      <vt:lpstr>Total_Cost</vt:lpstr>
      <vt:lpstr>Total_Interest</vt:lpstr>
      <vt:lpstr>Total_Principal</vt:lpstr>
      <vt:lpstr>YesNo</vt:lpstr>
      <vt:lpstr>YesNo?</vt:lpstr>
    </vt:vector>
  </TitlesOfParts>
  <Manager/>
  <Company>SC SBDC Aiken Area Center</Company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>SC SBDC Excel</dc:title>
  <dc:subject>Cash Flow &amp; Records Workbook</dc:subject>
  <dc:creator>Brent Hoover</dc:creator>
  <cp:keywords/>
  <dc:description>Created by Brent Hoover</dc:description>
  <cp:lastModifiedBy>Brent Hoover</cp:lastModifiedBy>
  <cp:lastPrinted>2019-06-24T19:24:02Z</cp:lastPrinted>
  <dcterms:created xsi:type="dcterms:W3CDTF">2010-04-11T15:50:05Z</dcterms:created>
  <dcterms:modified xsi:type="dcterms:W3CDTF">2021-02-25T17:14:21Z</dcterms:modified>
  <cp:category/>
  <cp:version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_TemplateID">
    <vt:lpwstr>TC100738799990</vt:lpwstr>
  </property>
  <property fmtid="{D5CDD505-2E9C-101B-9397-08002B2CF9AE}" pid="3" name="ContentTypeId">
    <vt:lpwstr>0x010100202C920734749747B2EE4B4BD47CCE72</vt:lpwstr>
  </property>
</Properties>
</file>