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 defaultThemeVersion="166925"/>
  <xr:revisionPtr revIDLastSave="0" documentId="13_ncr:1_{D27F91A9-681B-4C13-A634-4930A323CC64}" xr6:coauthVersionLast="47" xr6:coauthVersionMax="47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Assignment 1 (12 pts)" sheetId="1" r:id="rId1"/>
    <sheet name="Assignment 2 (10 pts)" sheetId="2" r:id="rId2"/>
    <sheet name="Assignment 3 (20 pts)" sheetId="3" r:id="rId3"/>
    <sheet name="Assignment 4 (20 pts)" sheetId="5" r:id="rId4"/>
    <sheet name="Assignment 5 (22 pts)" sheetId="4" r:id="rId5"/>
    <sheet name="Assignment 6 (10 pts)" sheetId="6" r:id="rId6"/>
    <sheet name="Assignment 7 (6 pts)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6" l="1"/>
  <c r="N6" i="6"/>
  <c r="K30" i="4"/>
  <c r="G30" i="4"/>
  <c r="S23" i="4"/>
  <c r="S22" i="4"/>
  <c r="S24" i="4" s="1"/>
  <c r="O23" i="4"/>
  <c r="O22" i="4"/>
  <c r="S16" i="4"/>
  <c r="O16" i="4"/>
  <c r="S15" i="4"/>
  <c r="S17" i="4" s="1"/>
  <c r="O15" i="4"/>
  <c r="S12" i="4"/>
  <c r="S11" i="4"/>
  <c r="S10" i="4"/>
  <c r="S9" i="4"/>
  <c r="S13" i="4" s="1"/>
  <c r="T18" i="4" s="1"/>
  <c r="K27" i="4"/>
  <c r="J13" i="4"/>
  <c r="J11" i="4"/>
  <c r="J12" i="4"/>
  <c r="J10" i="4"/>
  <c r="J14" i="4" s="1"/>
  <c r="K14" i="4" s="1"/>
  <c r="H13" i="4"/>
  <c r="H12" i="4"/>
  <c r="H11" i="4"/>
  <c r="H10" i="4"/>
  <c r="K7" i="4"/>
  <c r="K16" i="4" s="1"/>
  <c r="K28" i="4" s="1"/>
  <c r="O20" i="5"/>
  <c r="O17" i="5"/>
  <c r="O18" i="5"/>
  <c r="O19" i="5"/>
  <c r="O16" i="5"/>
  <c r="I20" i="5"/>
  <c r="I17" i="5"/>
  <c r="I18" i="5"/>
  <c r="I19" i="5"/>
  <c r="I16" i="5"/>
  <c r="N13" i="5"/>
  <c r="N14" i="5"/>
  <c r="N15" i="5"/>
  <c r="N12" i="5"/>
  <c r="N11" i="5"/>
  <c r="N7" i="5"/>
  <c r="N8" i="5"/>
  <c r="N9" i="5"/>
  <c r="N10" i="5"/>
  <c r="N6" i="5"/>
  <c r="I13" i="5"/>
  <c r="I14" i="5"/>
  <c r="I15" i="5"/>
  <c r="I12" i="5"/>
  <c r="I11" i="5"/>
  <c r="I7" i="5"/>
  <c r="I8" i="5"/>
  <c r="I9" i="5"/>
  <c r="I10" i="5"/>
  <c r="I6" i="5"/>
  <c r="O5" i="3"/>
  <c r="P6" i="3" s="1"/>
  <c r="G10" i="3" s="1"/>
  <c r="J6" i="3"/>
  <c r="J5" i="3"/>
  <c r="I6" i="3"/>
  <c r="I5" i="3"/>
  <c r="G14" i="3"/>
  <c r="P32" i="3"/>
  <c r="O31" i="3"/>
  <c r="F5" i="3" s="1"/>
  <c r="J32" i="3"/>
  <c r="J31" i="3"/>
  <c r="I32" i="3"/>
  <c r="I31" i="3"/>
  <c r="J16" i="3"/>
  <c r="G7" i="3"/>
  <c r="F20" i="3" s="1"/>
  <c r="P16" i="3" s="1"/>
  <c r="J15" i="3"/>
  <c r="P26" i="3"/>
  <c r="G5" i="3" s="1"/>
  <c r="O25" i="3"/>
  <c r="F22" i="3" s="1"/>
  <c r="J26" i="3"/>
  <c r="J25" i="3"/>
  <c r="P21" i="3"/>
  <c r="G13" i="3" s="1"/>
  <c r="O20" i="3"/>
  <c r="F23" i="3" s="1"/>
  <c r="J21" i="3"/>
  <c r="J20" i="3"/>
  <c r="F19" i="3"/>
  <c r="P11" i="3"/>
  <c r="G12" i="3" s="1"/>
  <c r="H27" i="2"/>
  <c r="H34" i="2"/>
  <c r="H30" i="2"/>
  <c r="H23" i="2"/>
  <c r="H19" i="2"/>
  <c r="G24" i="3" l="1"/>
  <c r="F24" i="3"/>
  <c r="F21" i="3"/>
  <c r="K32" i="4"/>
  <c r="S26" i="4" s="1"/>
  <c r="T28" i="4" s="1"/>
  <c r="T34" i="4" s="1"/>
  <c r="F24" i="6"/>
  <c r="G24" i="6"/>
  <c r="C21" i="4"/>
  <c r="B21" i="4"/>
  <c r="C21" i="5"/>
  <c r="B21" i="5"/>
</calcChain>
</file>

<file path=xl/sharedStrings.xml><?xml version="1.0" encoding="utf-8"?>
<sst xmlns="http://schemas.openxmlformats.org/spreadsheetml/2006/main" count="321" uniqueCount="157">
  <si>
    <t>Accounting Terminology:</t>
  </si>
  <si>
    <t>Debit</t>
  </si>
  <si>
    <t>Credit</t>
  </si>
  <si>
    <t>Define it.</t>
  </si>
  <si>
    <t xml:space="preserve"> </t>
  </si>
  <si>
    <t>May 1</t>
  </si>
  <si>
    <t>May 2</t>
  </si>
  <si>
    <t>May 4</t>
  </si>
  <si>
    <t>May 5</t>
  </si>
  <si>
    <t>1. Journalized each transaction. Explanation not required.</t>
  </si>
  <si>
    <t>May 6</t>
  </si>
  <si>
    <t>Date</t>
  </si>
  <si>
    <t>General Journal</t>
  </si>
  <si>
    <t>Account Titles and Description</t>
  </si>
  <si>
    <t xml:space="preserve">Debit </t>
  </si>
  <si>
    <t>SLO 1 Use basic accounting terminology and the assumptions, principles, and constraints of the accounting environment.</t>
  </si>
  <si>
    <t>SLO 2 Identify the difference between accrual and cash basis accounting</t>
  </si>
  <si>
    <t>SLO 3 Analyze and record business events in accordance with U.S. generally accepted accounting principles (GAAP).</t>
  </si>
  <si>
    <t>December 31, 2018</t>
  </si>
  <si>
    <t>Account Title</t>
  </si>
  <si>
    <t>Cash</t>
  </si>
  <si>
    <t>Accounts Receivable</t>
  </si>
  <si>
    <t>Office Supplies</t>
  </si>
  <si>
    <t>Prepaid Rent</t>
  </si>
  <si>
    <t>Accounts Payable</t>
  </si>
  <si>
    <t>Unearned Revenue</t>
  </si>
  <si>
    <t>Notes Payable</t>
  </si>
  <si>
    <t>Service Revenue</t>
  </si>
  <si>
    <t>Rent Expense</t>
  </si>
  <si>
    <t>Salaries Expense</t>
  </si>
  <si>
    <t>Total</t>
  </si>
  <si>
    <t>Unadjusted Trial Balance</t>
  </si>
  <si>
    <t>Salaries Payable</t>
  </si>
  <si>
    <t>Office Supplies Expense</t>
  </si>
  <si>
    <t>Interest Expense</t>
  </si>
  <si>
    <t>Use the following data to calculate adjustments and prepare the adjusting entries as of December 31, 2018:</t>
  </si>
  <si>
    <t>Interest Payable</t>
  </si>
  <si>
    <t>Account Names</t>
  </si>
  <si>
    <t>Adjusted Trial Balance</t>
  </si>
  <si>
    <t>Income Statement</t>
  </si>
  <si>
    <t>Balance Sheet</t>
  </si>
  <si>
    <t xml:space="preserve">Office Supplies </t>
  </si>
  <si>
    <t>Depr. Expense—Equip.</t>
  </si>
  <si>
    <t>Utilities Expense</t>
  </si>
  <si>
    <t>Supplies Expense</t>
  </si>
  <si>
    <t> Total</t>
  </si>
  <si>
    <t>Net Income</t>
  </si>
  <si>
    <t>Revenues:</t>
  </si>
  <si>
    <t>Expenses:</t>
  </si>
  <si>
    <t>Statement of Owner's Equity</t>
  </si>
  <si>
    <t>For the month ended December 31, 2018</t>
  </si>
  <si>
    <t>Assets</t>
  </si>
  <si>
    <t>Current Assets:</t>
  </si>
  <si>
    <t>Total Current Assets</t>
  </si>
  <si>
    <t>Property, Plant, and Equipment</t>
  </si>
  <si>
    <t xml:space="preserve">    Total Property, Plant, &amp; Equip.</t>
  </si>
  <si>
    <t>Total Assets</t>
  </si>
  <si>
    <t>Liabilities</t>
  </si>
  <si>
    <t>Current Liabilities:</t>
  </si>
  <si>
    <t>Total Liabilities</t>
  </si>
  <si>
    <t>Owner's Equity</t>
  </si>
  <si>
    <t>Total Liabilities &amp; O'Equity</t>
  </si>
  <si>
    <t>From the adjusted Trial Balance prepare the Financial Statements as noted below:</t>
  </si>
  <si>
    <t>Key Factor</t>
  </si>
  <si>
    <t>GAAP</t>
  </si>
  <si>
    <t>IFRS</t>
  </si>
  <si>
    <t xml:space="preserve">Explain the matching principal. </t>
  </si>
  <si>
    <t xml:space="preserve">Explain the going concern assumption. </t>
  </si>
  <si>
    <t xml:space="preserve">Explain the monetary unit assumption. </t>
  </si>
  <si>
    <t xml:space="preserve">How is net income or net loss calculated? </t>
  </si>
  <si>
    <t xml:space="preserve">Explain the cash basis of accounting. </t>
  </si>
  <si>
    <t xml:space="preserve">Explain the accrual basis of accounting. </t>
  </si>
  <si>
    <t xml:space="preserve">Cathy Pronze opened a consulting service business titled "Consulting Life Services". </t>
  </si>
  <si>
    <t>Ms. Pronze contributed $28,000 to the new business.</t>
  </si>
  <si>
    <t>Borrowed $3,000 from the bank for business use.</t>
  </si>
  <si>
    <t>Paid 3 months of Insurance in advance $5,000.</t>
  </si>
  <si>
    <t>Provided consulting services on account $4,500.</t>
  </si>
  <si>
    <t>Purchased office supplies on account $2,300.</t>
  </si>
  <si>
    <t>Consulting Life Services</t>
  </si>
  <si>
    <t>Business Vehicle</t>
  </si>
  <si>
    <t>Depreciation Expense-Business Vehicle</t>
  </si>
  <si>
    <t>Atlantic Corporation</t>
  </si>
  <si>
    <t>Macks, Withdrawals</t>
  </si>
  <si>
    <t>Macks, Capital</t>
  </si>
  <si>
    <t>Income Summary</t>
  </si>
  <si>
    <t>Bailey's Computer Services</t>
  </si>
  <si>
    <r>
      <t>Acc. Depr.</t>
    </r>
    <r>
      <rPr>
        <sz val="12"/>
        <color theme="1"/>
        <rFont val="Times New Roman"/>
        <family val="1"/>
      </rPr>
      <t xml:space="preserve"> —Comp. </t>
    </r>
    <r>
      <rPr>
        <sz val="11"/>
        <color theme="1"/>
        <rFont val="Times New Roman"/>
        <family val="1"/>
      </rPr>
      <t>Equip.</t>
    </r>
  </si>
  <si>
    <t>Bailey, Capital</t>
  </si>
  <si>
    <t>Bailey, Withdrawals</t>
  </si>
  <si>
    <t xml:space="preserve">Account Titles </t>
  </si>
  <si>
    <t>Total Expenses</t>
  </si>
  <si>
    <t>Bailey Capital, December 31, 2018</t>
  </si>
  <si>
    <t>Bailey Capital, December 1, 2018</t>
  </si>
  <si>
    <t xml:space="preserve">Use the current ratio to evaluate business performance: </t>
  </si>
  <si>
    <t xml:space="preserve">Use the debt ratio to evaluate business performance: </t>
  </si>
  <si>
    <t>Explain the result of the Current Ratio.</t>
  </si>
  <si>
    <t>Requirements: 10 pts</t>
  </si>
  <si>
    <t>2. Accrued salaries are $750. (2 pts)</t>
  </si>
  <si>
    <t>3. Office Supplies remaining are $500 (4 pts)</t>
  </si>
  <si>
    <t>4. Record the interest accrued on the loan for one month; interest rate 5% (4 pts)</t>
  </si>
  <si>
    <t>5. Prepaid rent was paid for 8 months in advance; one month expired. (4 pts)</t>
  </si>
  <si>
    <t>6. Earned $1,500 of the unearned revenue. (2 pts)</t>
  </si>
  <si>
    <t>From the Adjusted Trial Balance prepare the closing journal entries dated December 31, 2018: (20 points)</t>
  </si>
  <si>
    <t>(5 pts)</t>
  </si>
  <si>
    <t>Explain the result of the Debt Ratio. (5 pts)</t>
  </si>
  <si>
    <t>(7 pts)</t>
  </si>
  <si>
    <t>Assignment 1: Explain or define each of the accounting concepts noted below. Points: 12 pts</t>
  </si>
  <si>
    <t>1. Business Vehicle has a residual value of $1,000 and useful life of 15 years; depreciation for one month. (4 pts)</t>
  </si>
  <si>
    <t>Accumulated Depreciation-Bus. Vehicle</t>
  </si>
  <si>
    <t>Computer Equipment</t>
  </si>
  <si>
    <t xml:space="preserve">Instructions: Save this Excel workbook to the desktop  and add your name and Id number.  </t>
  </si>
  <si>
    <t>Research the internet, list three factors and compare GAAP versus IFRS. (6 pts)</t>
  </si>
  <si>
    <t>(10 pts)</t>
  </si>
  <si>
    <t>May</t>
  </si>
  <si>
    <t>$28,000</t>
  </si>
  <si>
    <t>Capital</t>
  </si>
  <si>
    <t>Cash/Bank</t>
  </si>
  <si>
    <t>Ms. Pronze contribution to the new business.</t>
  </si>
  <si>
    <t>Prepaid Insurance</t>
  </si>
  <si>
    <t>$5,000.</t>
  </si>
  <si>
    <t>Being Insurance Prepaid for three months</t>
  </si>
  <si>
    <t>Loan</t>
  </si>
  <si>
    <t>$3,000</t>
  </si>
  <si>
    <t>Being funds Borrowed from the bank for business use.</t>
  </si>
  <si>
    <t xml:space="preserve">consulting services </t>
  </si>
  <si>
    <t>$4,500.</t>
  </si>
  <si>
    <t>Being Provision of consulting services on account</t>
  </si>
  <si>
    <t xml:space="preserve">office supplies  </t>
  </si>
  <si>
    <t>$2,300</t>
  </si>
  <si>
    <t>Being Purchased office supplies</t>
  </si>
  <si>
    <t>Salaries</t>
  </si>
  <si>
    <t>Accruals</t>
  </si>
  <si>
    <t xml:space="preserve"> 31/12/2018</t>
  </si>
  <si>
    <t>31/12/2018'</t>
  </si>
  <si>
    <t>Sale revenue</t>
  </si>
  <si>
    <t xml:space="preserve">current debts when they fall due. </t>
  </si>
  <si>
    <t xml:space="preserve"> The Balance Sheet</t>
  </si>
  <si>
    <t>The Cash Flow Statement</t>
  </si>
  <si>
    <t>Firms are allowed to choose their own policies</t>
  </si>
  <si>
    <t xml:space="preserve">Inventory Valuation Methods
</t>
  </si>
  <si>
    <t>Allows for the use LIFO, FIFO, and weighted inventory.</t>
  </si>
  <si>
    <t>Only allows for the uses of weighted average and FIFO but to LIFO</t>
  </si>
  <si>
    <t>This an accounting concept that aims at ensuring revenue received is well matched to the expenses incurred to generate the revenue</t>
  </si>
  <si>
    <t xml:space="preserve">This is an assumption that an entity will continues carrying out business for unforeseen future. </t>
  </si>
  <si>
    <t xml:space="preserve">It assumes that money is a unit itself, and that transaction of a business are recorded in monetary term. </t>
  </si>
  <si>
    <t>This is calculated by subtracted total expenses from total income. Where income exceed expenses, the result is a profit, and where expenses exceed income the result is net loss</t>
  </si>
  <si>
    <t>This an accounting police where revenue and expenses are recognise as cash is received or paid out</t>
  </si>
  <si>
    <t xml:space="preserve">It recognizes income when revenue is earned and records expenses when labilities is incur.  </t>
  </si>
  <si>
    <t>Accounts Receivables</t>
  </si>
  <si>
    <t>Current Ratio=Current assists/Current Liabilities</t>
  </si>
  <si>
    <t>The calculation above indicate a ration of 2.1 of current assets to Current liabilities</t>
  </si>
  <si>
    <t xml:space="preserve">A company with a ratio of more than 1 means it has enough resources to service its </t>
  </si>
  <si>
    <t>Debt ratio= Total Debts/Total Assets</t>
  </si>
  <si>
    <t xml:space="preserve">The debt ration is 0.234, this mean the company is financially sound, </t>
  </si>
  <si>
    <t>List Current assets first Accounts are listed in the order of Liquidity</t>
  </si>
  <si>
    <t xml:space="preserve">List Non Current Assets first. Accounts are listed in revers. Starting the Non current assets </t>
  </si>
  <si>
    <t>Interest paid and earned is classified as operating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</si>
</sst>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rgb="FF000000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11">
    <xf numFmtId="0" fontId="0" fillId="0" borderId="0" xfId="0"/>
    <xf numFmtId="16" fontId="2" fillId="0" borderId="0" xfId="0" quotePrefix="1" applyNumberFormat="1" applyFont="1" applyAlignment="1">
      <alignment horizontal="right" indent="1"/>
    </xf>
    <xf numFmtId="0" fontId="2" fillId="0" borderId="0" xfId="0" applyFont="1"/>
    <xf numFmtId="0" fontId="3" fillId="0" borderId="0" xfId="0" applyFont="1"/>
    <xf numFmtId="0" fontId="5" fillId="0" borderId="14" xfId="2" applyFont="1" applyBorder="1" applyAlignment="1">
      <alignment horizontal="center"/>
    </xf>
    <xf numFmtId="0" fontId="4" fillId="0" borderId="16" xfId="2" applyBorder="1" applyAlignment="1">
      <alignment horizontal="center"/>
    </xf>
    <xf numFmtId="0" fontId="4" fillId="0" borderId="17" xfId="2" applyBorder="1"/>
    <xf numFmtId="0" fontId="4" fillId="0" borderId="16" xfId="2" applyBorder="1"/>
    <xf numFmtId="0" fontId="4" fillId="0" borderId="6" xfId="2" applyBorder="1"/>
    <xf numFmtId="0" fontId="4" fillId="0" borderId="1" xfId="2" applyBorder="1" applyAlignment="1">
      <alignment horizontal="center"/>
    </xf>
    <xf numFmtId="0" fontId="4" fillId="0" borderId="7" xfId="2" applyBorder="1"/>
    <xf numFmtId="0" fontId="4" fillId="0" borderId="1" xfId="2" applyBorder="1"/>
    <xf numFmtId="0" fontId="0" fillId="0" borderId="0" xfId="0" applyBorder="1"/>
    <xf numFmtId="0" fontId="5" fillId="0" borderId="0" xfId="2" applyFont="1" applyBorder="1" applyAlignment="1"/>
    <xf numFmtId="0" fontId="6" fillId="0" borderId="0" xfId="2" applyFont="1" applyBorder="1" applyAlignment="1"/>
    <xf numFmtId="165" fontId="4" fillId="0" borderId="0" xfId="3" applyNumberFormat="1" applyBorder="1"/>
    <xf numFmtId="165" fontId="4" fillId="0" borderId="0" xfId="3" applyNumberFormat="1" applyFont="1" applyBorder="1"/>
    <xf numFmtId="0" fontId="5" fillId="0" borderId="25" xfId="2" applyFont="1" applyBorder="1" applyAlignment="1">
      <alignment horizontal="center"/>
    </xf>
    <xf numFmtId="0" fontId="4" fillId="0" borderId="26" xfId="2" applyBorder="1" applyAlignment="1">
      <alignment horizontal="right"/>
    </xf>
    <xf numFmtId="165" fontId="4" fillId="0" borderId="27" xfId="3" applyNumberFormat="1" applyFont="1" applyBorder="1"/>
    <xf numFmtId="0" fontId="4" fillId="0" borderId="28" xfId="2" applyBorder="1"/>
    <xf numFmtId="165" fontId="4" fillId="0" borderId="29" xfId="3" applyNumberFormat="1" applyFont="1" applyBorder="1"/>
    <xf numFmtId="0" fontId="4" fillId="0" borderId="30" xfId="2" applyBorder="1"/>
    <xf numFmtId="0" fontId="4" fillId="0" borderId="31" xfId="2" applyBorder="1" applyAlignment="1">
      <alignment horizontal="center"/>
    </xf>
    <xf numFmtId="0" fontId="4" fillId="0" borderId="32" xfId="2" applyBorder="1"/>
    <xf numFmtId="0" fontId="4" fillId="0" borderId="31" xfId="2" applyBorder="1"/>
    <xf numFmtId="165" fontId="4" fillId="0" borderId="33" xfId="3" applyNumberFormat="1" applyBorder="1"/>
    <xf numFmtId="0" fontId="7" fillId="0" borderId="0" xfId="0" applyFont="1" applyAlignment="1">
      <alignment vertical="center"/>
    </xf>
    <xf numFmtId="0" fontId="7" fillId="0" borderId="0" xfId="0" applyFont="1"/>
    <xf numFmtId="0" fontId="5" fillId="0" borderId="38" xfId="2" applyFont="1" applyBorder="1" applyAlignment="1">
      <alignment horizontal="center"/>
    </xf>
    <xf numFmtId="0" fontId="6" fillId="0" borderId="15" xfId="2" applyFont="1" applyBorder="1"/>
    <xf numFmtId="0" fontId="6" fillId="0" borderId="17" xfId="2" applyFont="1" applyBorder="1"/>
    <xf numFmtId="166" fontId="6" fillId="0" borderId="16" xfId="4" applyNumberFormat="1" applyFont="1" applyBorder="1"/>
    <xf numFmtId="0" fontId="6" fillId="0" borderId="16" xfId="2" applyFont="1" applyBorder="1"/>
    <xf numFmtId="0" fontId="6" fillId="0" borderId="6" xfId="2" applyFont="1" applyBorder="1"/>
    <xf numFmtId="0" fontId="6" fillId="0" borderId="7" xfId="2" applyFont="1" applyBorder="1"/>
    <xf numFmtId="165" fontId="6" fillId="0" borderId="1" xfId="3" applyNumberFormat="1" applyFont="1" applyBorder="1"/>
    <xf numFmtId="165" fontId="6" fillId="0" borderId="39" xfId="3" applyNumberFormat="1" applyFont="1" applyBorder="1"/>
    <xf numFmtId="166" fontId="6" fillId="0" borderId="1" xfId="4" applyNumberFormat="1" applyFont="1" applyBorder="1"/>
    <xf numFmtId="165" fontId="6" fillId="0" borderId="1" xfId="2" applyNumberFormat="1" applyFont="1" applyBorder="1"/>
    <xf numFmtId="166" fontId="6" fillId="0" borderId="40" xfId="1" applyNumberFormat="1" applyFont="1" applyBorder="1"/>
    <xf numFmtId="165" fontId="6" fillId="0" borderId="39" xfId="2" applyNumberFormat="1" applyFont="1" applyBorder="1"/>
    <xf numFmtId="166" fontId="0" fillId="0" borderId="0" xfId="0" applyNumberFormat="1"/>
    <xf numFmtId="0" fontId="5" fillId="0" borderId="42" xfId="2" applyFont="1" applyBorder="1" applyAlignment="1">
      <alignment horizontal="center"/>
    </xf>
    <xf numFmtId="0" fontId="5" fillId="0" borderId="41" xfId="2" applyFont="1" applyBorder="1" applyAlignment="1">
      <alignment horizontal="center"/>
    </xf>
    <xf numFmtId="0" fontId="5" fillId="0" borderId="44" xfId="2" applyFont="1" applyBorder="1" applyAlignment="1">
      <alignment horizontal="center"/>
    </xf>
    <xf numFmtId="165" fontId="4" fillId="0" borderId="33" xfId="3" applyNumberFormat="1" applyFont="1" applyBorder="1"/>
    <xf numFmtId="0" fontId="4" fillId="0" borderId="45" xfId="2" applyBorder="1"/>
    <xf numFmtId="0" fontId="4" fillId="0" borderId="46" xfId="2" applyBorder="1"/>
    <xf numFmtId="0" fontId="10" fillId="0" borderId="52" xfId="0" applyFont="1" applyBorder="1" applyAlignment="1">
      <alignment vertical="center" wrapText="1"/>
    </xf>
    <xf numFmtId="0" fontId="8" fillId="0" borderId="58" xfId="0" applyFont="1" applyBorder="1" applyAlignment="1">
      <alignment vertical="center"/>
    </xf>
    <xf numFmtId="0" fontId="6" fillId="0" borderId="65" xfId="2" applyFont="1" applyBorder="1"/>
    <xf numFmtId="0" fontId="6" fillId="0" borderId="8" xfId="2" applyFont="1" applyBorder="1"/>
    <xf numFmtId="0" fontId="6" fillId="0" borderId="1" xfId="2" applyFont="1" applyBorder="1"/>
    <xf numFmtId="166" fontId="6" fillId="0" borderId="6" xfId="4" applyNumberFormat="1" applyFont="1" applyBorder="1"/>
    <xf numFmtId="165" fontId="6" fillId="0" borderId="6" xfId="5" applyNumberFormat="1" applyFont="1" applyBorder="1"/>
    <xf numFmtId="165" fontId="6" fillId="0" borderId="31" xfId="5" applyNumberFormat="1" applyFont="1" applyBorder="1"/>
    <xf numFmtId="165" fontId="6" fillId="0" borderId="16" xfId="3" applyNumberFormat="1" applyFont="1" applyBorder="1"/>
    <xf numFmtId="165" fontId="6" fillId="0" borderId="6" xfId="3" applyNumberFormat="1" applyFont="1" applyBorder="1"/>
    <xf numFmtId="0" fontId="4" fillId="0" borderId="0" xfId="2" applyBorder="1"/>
    <xf numFmtId="0" fontId="4" fillId="0" borderId="0" xfId="2"/>
    <xf numFmtId="0" fontId="6" fillId="0" borderId="67" xfId="2" applyFont="1" applyBorder="1"/>
    <xf numFmtId="0" fontId="6" fillId="0" borderId="0" xfId="2" applyFont="1" applyBorder="1"/>
    <xf numFmtId="0" fontId="6" fillId="0" borderId="68" xfId="2" applyFont="1" applyBorder="1"/>
    <xf numFmtId="166" fontId="6" fillId="0" borderId="69" xfId="4" applyNumberFormat="1" applyFont="1" applyBorder="1"/>
    <xf numFmtId="165" fontId="6" fillId="0" borderId="16" xfId="2" applyNumberFormat="1" applyFont="1" applyBorder="1"/>
    <xf numFmtId="166" fontId="6" fillId="0" borderId="66" xfId="1" applyNumberFormat="1" applyFont="1" applyFill="1" applyBorder="1"/>
    <xf numFmtId="165" fontId="6" fillId="0" borderId="15" xfId="5" applyNumberFormat="1" applyFont="1" applyBorder="1"/>
    <xf numFmtId="165" fontId="6" fillId="0" borderId="0" xfId="3" applyNumberFormat="1" applyFont="1" applyBorder="1"/>
    <xf numFmtId="166" fontId="6" fillId="0" borderId="0" xfId="1" applyNumberFormat="1" applyFont="1" applyFill="1" applyBorder="1"/>
    <xf numFmtId="166" fontId="6" fillId="0" borderId="1" xfId="1" applyNumberFormat="1" applyFont="1" applyFill="1" applyBorder="1"/>
    <xf numFmtId="166" fontId="6" fillId="0" borderId="8" xfId="4" applyNumberFormat="1" applyFont="1" applyBorder="1"/>
    <xf numFmtId="0" fontId="6" fillId="0" borderId="12" xfId="6" applyFont="1" applyBorder="1"/>
    <xf numFmtId="0" fontId="6" fillId="0" borderId="14" xfId="6" applyFont="1" applyBorder="1"/>
    <xf numFmtId="0" fontId="6" fillId="0" borderId="13" xfId="6" applyFont="1" applyBorder="1"/>
    <xf numFmtId="0" fontId="6" fillId="0" borderId="15" xfId="6" applyFont="1" applyBorder="1"/>
    <xf numFmtId="0" fontId="6" fillId="0" borderId="17" xfId="6" applyFont="1" applyBorder="1"/>
    <xf numFmtId="165" fontId="6" fillId="0" borderId="72" xfId="5" applyNumberFormat="1" applyFont="1" applyBorder="1"/>
    <xf numFmtId="165" fontId="6" fillId="0" borderId="73" xfId="5" applyNumberFormat="1" applyFont="1" applyBorder="1"/>
    <xf numFmtId="0" fontId="6" fillId="0" borderId="70" xfId="6" applyFont="1" applyBorder="1" applyAlignment="1">
      <alignment horizontal="left" indent="1"/>
    </xf>
    <xf numFmtId="0" fontId="6" fillId="0" borderId="71" xfId="6" applyFont="1" applyBorder="1"/>
    <xf numFmtId="165" fontId="6" fillId="0" borderId="74" xfId="5" applyNumberFormat="1" applyFont="1" applyBorder="1"/>
    <xf numFmtId="166" fontId="6" fillId="0" borderId="52" xfId="1" applyNumberFormat="1" applyFont="1" applyBorder="1"/>
    <xf numFmtId="165" fontId="6" fillId="0" borderId="75" xfId="5" applyNumberFormat="1" applyFont="1" applyBorder="1"/>
    <xf numFmtId="0" fontId="6" fillId="0" borderId="6" xfId="6" applyFont="1" applyBorder="1" applyAlignment="1">
      <alignment horizontal="left" indent="1"/>
    </xf>
    <xf numFmtId="0" fontId="6" fillId="0" borderId="7" xfId="6" applyFont="1" applyBorder="1"/>
    <xf numFmtId="0" fontId="6" fillId="0" borderId="15" xfId="6" applyFont="1" applyBorder="1" applyAlignment="1">
      <alignment horizontal="left" indent="1"/>
    </xf>
    <xf numFmtId="165" fontId="6" fillId="0" borderId="76" xfId="5" applyNumberFormat="1" applyFont="1" applyBorder="1"/>
    <xf numFmtId="165" fontId="6" fillId="0" borderId="52" xfId="5" applyNumberFormat="1" applyFont="1" applyBorder="1"/>
    <xf numFmtId="166" fontId="6" fillId="0" borderId="73" xfId="1" applyNumberFormat="1" applyFont="1" applyBorder="1"/>
    <xf numFmtId="0" fontId="6" fillId="0" borderId="6" xfId="6" applyFont="1" applyBorder="1" applyAlignment="1">
      <alignment horizontal="left" indent="2"/>
    </xf>
    <xf numFmtId="0" fontId="6" fillId="0" borderId="6" xfId="6" applyFont="1" applyBorder="1"/>
    <xf numFmtId="165" fontId="6" fillId="0" borderId="77" xfId="5" applyNumberFormat="1" applyFont="1" applyBorder="1"/>
    <xf numFmtId="165" fontId="6" fillId="0" borderId="78" xfId="5" applyNumberFormat="1" applyFont="1" applyBorder="1"/>
    <xf numFmtId="166" fontId="6" fillId="0" borderId="74" xfId="1" applyNumberFormat="1" applyFont="1" applyBorder="1"/>
    <xf numFmtId="165" fontId="6" fillId="0" borderId="80" xfId="5" applyNumberFormat="1" applyFont="1" applyBorder="1"/>
    <xf numFmtId="0" fontId="6" fillId="0" borderId="15" xfId="6" applyFont="1" applyBorder="1" applyAlignment="1">
      <alignment horizontal="left" indent="2"/>
    </xf>
    <xf numFmtId="165" fontId="6" fillId="0" borderId="81" xfId="5" applyNumberFormat="1" applyFont="1" applyBorder="1"/>
    <xf numFmtId="0" fontId="6" fillId="0" borderId="6" xfId="6" applyFont="1" applyBorder="1" applyAlignment="1"/>
    <xf numFmtId="0" fontId="8" fillId="0" borderId="0" xfId="0" applyFont="1" applyBorder="1" applyAlignment="1">
      <alignment vertical="center"/>
    </xf>
    <xf numFmtId="0" fontId="4" fillId="0" borderId="82" xfId="2" applyBorder="1"/>
    <xf numFmtId="0" fontId="4" fillId="0" borderId="39" xfId="2" applyBorder="1" applyAlignment="1">
      <alignment horizontal="center"/>
    </xf>
    <xf numFmtId="0" fontId="4" fillId="0" borderId="71" xfId="2" applyBorder="1"/>
    <xf numFmtId="0" fontId="4" fillId="0" borderId="39" xfId="2" applyBorder="1"/>
    <xf numFmtId="165" fontId="4" fillId="0" borderId="83" xfId="3" applyNumberFormat="1" applyFont="1" applyBorder="1"/>
    <xf numFmtId="0" fontId="12" fillId="0" borderId="0" xfId="0" applyFont="1"/>
    <xf numFmtId="165" fontId="0" fillId="0" borderId="0" xfId="0" applyNumberFormat="1"/>
    <xf numFmtId="0" fontId="12" fillId="0" borderId="84" xfId="0" applyFont="1" applyBorder="1"/>
    <xf numFmtId="0" fontId="12" fillId="0" borderId="85" xfId="0" applyFont="1" applyBorder="1"/>
    <xf numFmtId="0" fontId="0" fillId="0" borderId="86" xfId="0" applyBorder="1"/>
    <xf numFmtId="0" fontId="0" fillId="0" borderId="87" xfId="0" applyBorder="1"/>
    <xf numFmtId="0" fontId="0" fillId="0" borderId="88" xfId="0" applyBorder="1"/>
    <xf numFmtId="0" fontId="0" fillId="0" borderId="89" xfId="0" applyBorder="1"/>
    <xf numFmtId="0" fontId="0" fillId="0" borderId="56" xfId="0" applyBorder="1"/>
    <xf numFmtId="0" fontId="0" fillId="0" borderId="90" xfId="0" applyBorder="1"/>
    <xf numFmtId="0" fontId="2" fillId="0" borderId="91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6" fontId="0" fillId="0" borderId="0" xfId="0" applyNumberFormat="1"/>
    <xf numFmtId="165" fontId="8" fillId="0" borderId="51" xfId="5" applyNumberFormat="1" applyFont="1" applyBorder="1" applyAlignment="1">
      <alignment horizontal="center" vertical="center"/>
    </xf>
    <xf numFmtId="165" fontId="8" fillId="0" borderId="54" xfId="5" applyNumberFormat="1" applyFont="1" applyBorder="1" applyAlignment="1">
      <alignment vertical="center"/>
    </xf>
    <xf numFmtId="165" fontId="8" fillId="0" borderId="54" xfId="5" applyNumberFormat="1" applyFont="1" applyBorder="1" applyAlignment="1">
      <alignment horizontal="right" vertical="center"/>
    </xf>
    <xf numFmtId="165" fontId="8" fillId="0" borderId="57" xfId="5" applyNumberFormat="1" applyFont="1" applyBorder="1" applyAlignment="1">
      <alignment horizontal="right" vertical="center"/>
    </xf>
    <xf numFmtId="165" fontId="8" fillId="0" borderId="51" xfId="5" applyNumberFormat="1" applyFont="1" applyBorder="1" applyAlignment="1">
      <alignment horizontal="right" vertical="center"/>
    </xf>
    <xf numFmtId="165" fontId="8" fillId="0" borderId="0" xfId="5" applyNumberFormat="1" applyFont="1" applyBorder="1" applyAlignment="1">
      <alignment horizontal="right" vertical="center"/>
    </xf>
    <xf numFmtId="165" fontId="0" fillId="0" borderId="0" xfId="5" applyNumberFormat="1" applyFont="1"/>
    <xf numFmtId="165" fontId="8" fillId="0" borderId="47" xfId="5" applyNumberFormat="1" applyFont="1" applyBorder="1" applyAlignment="1">
      <alignment horizontal="right" vertical="center"/>
    </xf>
    <xf numFmtId="165" fontId="8" fillId="0" borderId="53" xfId="5" applyNumberFormat="1" applyFont="1" applyBorder="1" applyAlignment="1">
      <alignment horizontal="right" vertical="center"/>
    </xf>
    <xf numFmtId="165" fontId="8" fillId="0" borderId="55" xfId="5" applyNumberFormat="1" applyFont="1" applyBorder="1" applyAlignment="1">
      <alignment horizontal="right" vertical="center"/>
    </xf>
    <xf numFmtId="165" fontId="8" fillId="0" borderId="59" xfId="5" applyNumberFormat="1" applyFont="1" applyBorder="1" applyAlignment="1">
      <alignment horizontal="right" vertical="center"/>
    </xf>
    <xf numFmtId="166" fontId="6" fillId="0" borderId="16" xfId="1" applyNumberFormat="1" applyFont="1" applyBorder="1"/>
    <xf numFmtId="166" fontId="6" fillId="0" borderId="39" xfId="1" applyNumberFormat="1" applyFont="1" applyFill="1" applyBorder="1"/>
    <xf numFmtId="165" fontId="6" fillId="0" borderId="1" xfId="3" applyNumberFormat="1" applyFont="1" applyFill="1" applyBorder="1"/>
    <xf numFmtId="165" fontId="6" fillId="0" borderId="16" xfId="5" applyNumberFormat="1" applyFont="1" applyBorder="1"/>
    <xf numFmtId="166" fontId="0" fillId="0" borderId="87" xfId="0" applyNumberFormat="1" applyBorder="1"/>
    <xf numFmtId="165" fontId="0" fillId="0" borderId="87" xfId="0" applyNumberFormat="1" applyBorder="1"/>
    <xf numFmtId="166" fontId="13" fillId="0" borderId="87" xfId="0" applyNumberFormat="1" applyFont="1" applyBorder="1" applyAlignment="1">
      <alignment horizontal="left"/>
    </xf>
    <xf numFmtId="0" fontId="13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4" fillId="0" borderId="0" xfId="0" applyFont="1"/>
    <xf numFmtId="0" fontId="2" fillId="0" borderId="98" xfId="0" applyFont="1" applyBorder="1" applyAlignment="1">
      <alignment horizontal="center" vertical="center"/>
    </xf>
    <xf numFmtId="0" fontId="2" fillId="0" borderId="96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97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99" xfId="0" applyFont="1" applyBorder="1" applyAlignment="1">
      <alignment horizontal="center" vertical="center"/>
    </xf>
    <xf numFmtId="0" fontId="15" fillId="0" borderId="0" xfId="0" applyFont="1"/>
    <xf numFmtId="165" fontId="4" fillId="0" borderId="16" xfId="2" applyNumberFormat="1" applyBorder="1"/>
    <xf numFmtId="14" fontId="4" fillId="0" borderId="26" xfId="2" applyNumberFormat="1" applyBorder="1" applyAlignment="1">
      <alignment horizontal="right"/>
    </xf>
    <xf numFmtId="14" fontId="4" fillId="0" borderId="30" xfId="2" applyNumberFormat="1" applyBorder="1" applyAlignment="1">
      <alignment horizontal="right"/>
    </xf>
    <xf numFmtId="164" fontId="4" fillId="0" borderId="16" xfId="2" applyNumberFormat="1" applyBorder="1"/>
    <xf numFmtId="1" fontId="4" fillId="0" borderId="16" xfId="2" applyNumberFormat="1" applyBorder="1"/>
    <xf numFmtId="165" fontId="6" fillId="0" borderId="31" xfId="2" applyNumberFormat="1" applyFont="1" applyBorder="1"/>
    <xf numFmtId="0" fontId="5" fillId="0" borderId="24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2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21" xfId="2" applyFont="1" applyBorder="1" applyAlignment="1">
      <alignment horizontal="center"/>
    </xf>
    <xf numFmtId="0" fontId="6" fillId="0" borderId="22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5" fillId="0" borderId="43" xfId="2" applyFont="1" applyBorder="1" applyAlignment="1">
      <alignment horizontal="center"/>
    </xf>
    <xf numFmtId="0" fontId="5" fillId="0" borderId="41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8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34" xfId="2" applyFont="1" applyBorder="1" applyAlignment="1">
      <alignment horizontal="center"/>
    </xf>
    <xf numFmtId="0" fontId="5" fillId="0" borderId="9" xfId="2" quotePrefix="1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35" xfId="2" applyFont="1" applyBorder="1" applyAlignment="1">
      <alignment horizontal="center"/>
    </xf>
    <xf numFmtId="0" fontId="5" fillId="0" borderId="36" xfId="2" applyFont="1" applyBorder="1" applyAlignment="1">
      <alignment horizontal="center"/>
    </xf>
    <xf numFmtId="0" fontId="5" fillId="0" borderId="37" xfId="2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15" fontId="8" fillId="0" borderId="14" xfId="0" applyNumberFormat="1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6" fillId="0" borderId="6" xfId="6" applyFont="1" applyBorder="1" applyAlignment="1">
      <alignment horizontal="center"/>
    </xf>
    <xf numFmtId="0" fontId="6" fillId="0" borderId="7" xfId="6" applyFont="1" applyBorder="1" applyAlignment="1">
      <alignment horizontal="center"/>
    </xf>
    <xf numFmtId="0" fontId="6" fillId="0" borderId="79" xfId="6" applyFont="1" applyBorder="1" applyAlignment="1">
      <alignment horizontal="center"/>
    </xf>
    <xf numFmtId="0" fontId="5" fillId="0" borderId="64" xfId="2" applyFont="1" applyBorder="1" applyAlignment="1">
      <alignment horizontal="center"/>
    </xf>
    <xf numFmtId="0" fontId="5" fillId="0" borderId="70" xfId="6" applyFont="1" applyBorder="1" applyAlignment="1">
      <alignment horizontal="center"/>
    </xf>
    <xf numFmtId="0" fontId="5" fillId="0" borderId="71" xfId="6" applyFont="1" applyBorder="1" applyAlignment="1">
      <alignment horizontal="center"/>
    </xf>
    <xf numFmtId="0" fontId="5" fillId="0" borderId="69" xfId="6" applyFont="1" applyBorder="1" applyAlignment="1">
      <alignment horizontal="center"/>
    </xf>
    <xf numFmtId="0" fontId="5" fillId="0" borderId="18" xfId="6" applyFont="1" applyBorder="1" applyAlignment="1">
      <alignment horizontal="center"/>
    </xf>
    <xf numFmtId="0" fontId="5" fillId="0" borderId="0" xfId="6" applyFont="1" applyAlignment="1">
      <alignment horizontal="center"/>
    </xf>
    <xf numFmtId="0" fontId="5" fillId="0" borderId="34" xfId="6" applyFont="1" applyBorder="1" applyAlignment="1">
      <alignment horizontal="center"/>
    </xf>
    <xf numFmtId="15" fontId="5" fillId="0" borderId="18" xfId="6" quotePrefix="1" applyNumberFormat="1" applyFont="1" applyBorder="1" applyAlignment="1">
      <alignment horizontal="center"/>
    </xf>
    <xf numFmtId="0" fontId="5" fillId="0" borderId="15" xfId="6" applyFont="1" applyBorder="1" applyAlignment="1">
      <alignment horizontal="center"/>
    </xf>
    <xf numFmtId="0" fontId="5" fillId="0" borderId="17" xfId="6" applyFont="1" applyBorder="1" applyAlignment="1">
      <alignment horizontal="center"/>
    </xf>
    <xf numFmtId="0" fontId="5" fillId="0" borderId="65" xfId="6" applyFont="1" applyBorder="1" applyAlignment="1">
      <alignment horizontal="center"/>
    </xf>
    <xf numFmtId="0" fontId="5" fillId="0" borderId="46" xfId="2" applyFont="1" applyBorder="1" applyAlignment="1">
      <alignment horizontal="center"/>
    </xf>
    <xf numFmtId="0" fontId="5" fillId="0" borderId="32" xfId="2" applyFont="1" applyBorder="1" applyAlignment="1">
      <alignment horizontal="center"/>
    </xf>
    <xf numFmtId="0" fontId="5" fillId="0" borderId="60" xfId="2" applyFont="1" applyBorder="1" applyAlignment="1">
      <alignment horizontal="center"/>
    </xf>
    <xf numFmtId="0" fontId="5" fillId="0" borderId="61" xfId="2" applyFont="1" applyBorder="1" applyAlignment="1">
      <alignment horizontal="center"/>
    </xf>
    <xf numFmtId="0" fontId="5" fillId="0" borderId="62" xfId="2" applyFont="1" applyBorder="1" applyAlignment="1">
      <alignment horizontal="center"/>
    </xf>
    <xf numFmtId="0" fontId="5" fillId="0" borderId="63" xfId="2" applyFont="1" applyBorder="1" applyAlignment="1">
      <alignment horizontal="center"/>
    </xf>
    <xf numFmtId="0" fontId="2" fillId="0" borderId="95" xfId="0" applyFont="1" applyBorder="1" applyAlignment="1">
      <alignment vertical="center" wrapText="1"/>
    </xf>
    <xf numFmtId="0" fontId="2" fillId="0" borderId="94" xfId="0" applyFont="1" applyBorder="1" applyAlignment="1">
      <alignment vertical="center" wrapText="1"/>
    </xf>
    <xf numFmtId="0" fontId="2" fillId="0" borderId="93" xfId="0" applyFont="1" applyBorder="1" applyAlignment="1">
      <alignment vertical="center" wrapText="1"/>
    </xf>
    <xf numFmtId="0" fontId="2" fillId="0" borderId="95" xfId="0" applyFont="1" applyBorder="1" applyAlignment="1">
      <alignment horizontal="left" vertical="center" wrapText="1"/>
    </xf>
    <xf numFmtId="0" fontId="2" fillId="0" borderId="94" xfId="0" applyFont="1" applyBorder="1" applyAlignment="1">
      <alignment horizontal="left" vertical="center" wrapText="1"/>
    </xf>
    <xf numFmtId="0" fontId="2" fillId="0" borderId="93" xfId="0" applyFont="1" applyBorder="1" applyAlignment="1">
      <alignment horizontal="left" vertical="center" wrapText="1"/>
    </xf>
  </cellXfs>
  <cellStyles count="9">
    <cellStyle name="Comma" xfId="5" builtinId="3"/>
    <cellStyle name="Comma 2" xfId="3" xr:uid="{00000000-0005-0000-0000-000001000000}"/>
    <cellStyle name="Comma 3" xfId="7" xr:uid="{00000000-0005-0000-0000-000002000000}"/>
    <cellStyle name="Currency" xfId="1" builtinId="4"/>
    <cellStyle name="Currency 2" xfId="4" xr:uid="{00000000-0005-0000-0000-000004000000}"/>
    <cellStyle name="Currency 3" xfId="8" xr:uid="{00000000-0005-0000-0000-000005000000}"/>
    <cellStyle name="Normal" xfId="0" builtinId="0"/>
    <cellStyle name="Normal 2" xfId="2" xr:uid="{00000000-0005-0000-0000-000007000000}"/>
    <cellStyle name="Normal 3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B13"/>
  <sheetViews>
    <sheetView showGridLines="0" topLeftCell="B6" workbookViewId="0">
      <selection activeCell="B13" sqref="B13"/>
    </sheetView>
  </sheetViews>
  <sheetFormatPr defaultRowHeight="15" x14ac:dyDescent="0.25"/>
  <cols>
    <col min="1" max="1" width="45" customWidth="1"/>
    <col min="2" max="2" width="166.28515625" customWidth="1"/>
  </cols>
  <sheetData>
    <row r="1" spans="1:2" ht="18.75" x14ac:dyDescent="0.3">
      <c r="A1" s="148" t="s">
        <v>110</v>
      </c>
    </row>
    <row r="2" spans="1:2" ht="18.75" x14ac:dyDescent="0.3">
      <c r="A2" s="138"/>
    </row>
    <row r="3" spans="1:2" ht="21" x14ac:dyDescent="0.35">
      <c r="A3" s="139" t="s">
        <v>106</v>
      </c>
      <c r="B3" s="139"/>
    </row>
    <row r="4" spans="1:2" ht="21.75" hidden="1" customHeight="1" x14ac:dyDescent="0.25">
      <c r="A4" s="27" t="s">
        <v>15</v>
      </c>
    </row>
    <row r="5" spans="1:2" ht="21" hidden="1" customHeight="1" x14ac:dyDescent="0.25">
      <c r="A5" s="28" t="s">
        <v>16</v>
      </c>
    </row>
    <row r="6" spans="1:2" ht="29.25" customHeight="1" thickBot="1" x14ac:dyDescent="0.3">
      <c r="A6" s="28"/>
    </row>
    <row r="7" spans="1:2" ht="24.95" customHeight="1" thickBot="1" x14ac:dyDescent="0.3">
      <c r="A7" s="140" t="s">
        <v>0</v>
      </c>
      <c r="B7" s="147" t="s">
        <v>3</v>
      </c>
    </row>
    <row r="8" spans="1:2" ht="24.95" customHeight="1" x14ac:dyDescent="0.25">
      <c r="A8" s="141" t="s">
        <v>66</v>
      </c>
      <c r="B8" s="144" t="s">
        <v>142</v>
      </c>
    </row>
    <row r="9" spans="1:2" ht="24.95" customHeight="1" x14ac:dyDescent="0.25">
      <c r="A9" s="142" t="s">
        <v>67</v>
      </c>
      <c r="B9" s="145" t="s">
        <v>143</v>
      </c>
    </row>
    <row r="10" spans="1:2" ht="24.95" customHeight="1" x14ac:dyDescent="0.25">
      <c r="A10" s="142" t="s">
        <v>68</v>
      </c>
      <c r="B10" s="145" t="s">
        <v>144</v>
      </c>
    </row>
    <row r="11" spans="1:2" ht="24.95" customHeight="1" x14ac:dyDescent="0.25">
      <c r="A11" s="142" t="s">
        <v>69</v>
      </c>
      <c r="B11" s="145" t="s">
        <v>145</v>
      </c>
    </row>
    <row r="12" spans="1:2" ht="24.95" customHeight="1" x14ac:dyDescent="0.25">
      <c r="A12" s="142" t="s">
        <v>70</v>
      </c>
      <c r="B12" s="145" t="s">
        <v>146</v>
      </c>
    </row>
    <row r="13" spans="1:2" ht="24.95" customHeight="1" thickBot="1" x14ac:dyDescent="0.3">
      <c r="A13" s="143" t="s">
        <v>71</v>
      </c>
      <c r="B13" s="146" t="s">
        <v>147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2:L37"/>
  <sheetViews>
    <sheetView showGridLines="0" topLeftCell="A20" workbookViewId="0">
      <selection activeCell="C26" sqref="C26"/>
    </sheetView>
  </sheetViews>
  <sheetFormatPr defaultRowHeight="15" x14ac:dyDescent="0.25"/>
  <cols>
    <col min="2" max="2" width="7.7109375" customWidth="1"/>
    <col min="8" max="8" width="14.140625" customWidth="1"/>
    <col min="9" max="9" width="13" customWidth="1"/>
  </cols>
  <sheetData>
    <row r="2" spans="1:12" ht="18.75" x14ac:dyDescent="0.3">
      <c r="A2" s="105" t="s">
        <v>72</v>
      </c>
      <c r="B2" s="2"/>
      <c r="C2" s="2"/>
      <c r="D2" s="2"/>
      <c r="E2" s="2"/>
      <c r="F2" s="2"/>
      <c r="G2" s="2"/>
    </row>
    <row r="3" spans="1:12" ht="15.75" x14ac:dyDescent="0.25">
      <c r="A3" s="2"/>
      <c r="B3" s="2"/>
      <c r="C3" s="2"/>
      <c r="D3" s="2"/>
      <c r="E3" s="2"/>
      <c r="F3" s="2"/>
      <c r="G3" s="2"/>
    </row>
    <row r="4" spans="1:12" ht="18.75" x14ac:dyDescent="0.3">
      <c r="A4" s="105" t="s">
        <v>96</v>
      </c>
      <c r="B4" s="2"/>
      <c r="C4" s="2"/>
      <c r="D4" s="2"/>
      <c r="E4" s="2"/>
      <c r="F4" s="2"/>
      <c r="G4" s="2"/>
    </row>
    <row r="5" spans="1:12" ht="18.75" x14ac:dyDescent="0.3">
      <c r="A5" s="138" t="s">
        <v>9</v>
      </c>
      <c r="B5" s="3"/>
      <c r="C5" s="3"/>
      <c r="D5" s="3"/>
      <c r="E5" s="3"/>
      <c r="F5" s="3"/>
      <c r="G5" s="3"/>
    </row>
    <row r="6" spans="1:12" ht="21" hidden="1" customHeight="1" x14ac:dyDescent="0.25">
      <c r="A6" s="28" t="s">
        <v>17</v>
      </c>
    </row>
    <row r="7" spans="1:12" x14ac:dyDescent="0.25">
      <c r="L7" t="s">
        <v>4</v>
      </c>
    </row>
    <row r="8" spans="1:12" ht="15.75" x14ac:dyDescent="0.25">
      <c r="A8" s="1" t="s">
        <v>5</v>
      </c>
      <c r="B8" s="2" t="s">
        <v>73</v>
      </c>
      <c r="C8" s="2"/>
      <c r="D8" s="2"/>
      <c r="E8" s="2"/>
      <c r="F8" s="2"/>
      <c r="G8" s="2"/>
      <c r="H8" s="2"/>
      <c r="I8" s="2"/>
    </row>
    <row r="9" spans="1:12" ht="15.75" x14ac:dyDescent="0.25">
      <c r="A9" s="1" t="s">
        <v>6</v>
      </c>
      <c r="B9" s="2" t="s">
        <v>75</v>
      </c>
      <c r="C9" s="2"/>
      <c r="D9" s="2"/>
      <c r="E9" s="2"/>
      <c r="F9" s="2"/>
      <c r="G9" s="2"/>
      <c r="H9" s="2"/>
      <c r="I9" s="2"/>
    </row>
    <row r="10" spans="1:12" ht="15.75" x14ac:dyDescent="0.25">
      <c r="A10" s="1" t="s">
        <v>8</v>
      </c>
      <c r="B10" s="2" t="s">
        <v>74</v>
      </c>
      <c r="C10" s="2"/>
      <c r="D10" s="2"/>
      <c r="E10" s="2"/>
      <c r="F10" s="2"/>
      <c r="G10" s="2"/>
      <c r="H10" s="2"/>
      <c r="I10" s="2"/>
    </row>
    <row r="11" spans="1:12" ht="15.75" x14ac:dyDescent="0.25">
      <c r="A11" s="1" t="s">
        <v>10</v>
      </c>
      <c r="B11" s="2" t="s">
        <v>76</v>
      </c>
    </row>
    <row r="12" spans="1:12" ht="15.75" x14ac:dyDescent="0.25">
      <c r="A12" s="1" t="s">
        <v>7</v>
      </c>
      <c r="B12" s="2" t="s">
        <v>77</v>
      </c>
      <c r="C12" s="2"/>
      <c r="D12" s="2"/>
      <c r="E12" s="2"/>
      <c r="F12" s="2"/>
    </row>
    <row r="14" spans="1:12" ht="15.75" thickBot="1" x14ac:dyDescent="0.3"/>
    <row r="15" spans="1:12" ht="20.100000000000001" customHeight="1" x14ac:dyDescent="0.25">
      <c r="A15" s="159" t="s">
        <v>78</v>
      </c>
      <c r="B15" s="160"/>
      <c r="C15" s="160"/>
      <c r="D15" s="160"/>
      <c r="E15" s="160"/>
      <c r="F15" s="160"/>
      <c r="G15" s="160"/>
      <c r="H15" s="160"/>
      <c r="I15" s="161"/>
      <c r="J15" s="13"/>
      <c r="K15" s="12"/>
    </row>
    <row r="16" spans="1:12" ht="20.100000000000001" customHeight="1" thickBot="1" x14ac:dyDescent="0.3">
      <c r="A16" s="162" t="s">
        <v>12</v>
      </c>
      <c r="B16" s="163"/>
      <c r="C16" s="163"/>
      <c r="D16" s="163"/>
      <c r="E16" s="163"/>
      <c r="F16" s="163"/>
      <c r="G16" s="163"/>
      <c r="H16" s="163"/>
      <c r="I16" s="164"/>
      <c r="J16" s="14"/>
      <c r="K16" s="12"/>
    </row>
    <row r="17" spans="1:11" ht="17.25" thickTop="1" thickBot="1" x14ac:dyDescent="0.3">
      <c r="A17" s="155" t="s">
        <v>11</v>
      </c>
      <c r="B17" s="156"/>
      <c r="C17" s="157" t="s">
        <v>13</v>
      </c>
      <c r="D17" s="158"/>
      <c r="E17" s="158"/>
      <c r="F17" s="158"/>
      <c r="G17" s="158"/>
      <c r="H17" s="4" t="s">
        <v>14</v>
      </c>
      <c r="I17" s="17" t="s">
        <v>2</v>
      </c>
      <c r="J17" s="12"/>
      <c r="K17" s="12"/>
    </row>
    <row r="18" spans="1:11" ht="24.95" customHeight="1" thickTop="1" x14ac:dyDescent="0.25">
      <c r="A18" s="18">
        <v>1</v>
      </c>
      <c r="B18" s="5" t="s">
        <v>113</v>
      </c>
      <c r="C18" s="6" t="s">
        <v>115</v>
      </c>
      <c r="D18" s="6"/>
      <c r="E18" s="6"/>
      <c r="F18" s="6"/>
      <c r="G18" s="6"/>
      <c r="H18" s="7"/>
      <c r="I18" s="19" t="s">
        <v>114</v>
      </c>
      <c r="J18" s="15"/>
      <c r="K18" s="12"/>
    </row>
    <row r="19" spans="1:11" ht="24.95" customHeight="1" x14ac:dyDescent="0.25">
      <c r="A19" s="18"/>
      <c r="B19" s="5"/>
      <c r="C19" s="6" t="s">
        <v>116</v>
      </c>
      <c r="D19" s="6"/>
      <c r="E19" s="6"/>
      <c r="F19" s="6"/>
      <c r="G19" s="6"/>
      <c r="H19" s="149" t="str">
        <f>I18</f>
        <v>$28,000</v>
      </c>
      <c r="I19" s="19"/>
      <c r="J19" s="15"/>
      <c r="K19" s="12"/>
    </row>
    <row r="20" spans="1:11" ht="24.95" customHeight="1" x14ac:dyDescent="0.25">
      <c r="A20" s="18"/>
      <c r="B20" s="5"/>
      <c r="C20" s="6" t="s">
        <v>117</v>
      </c>
      <c r="D20" s="6"/>
      <c r="E20" s="6"/>
      <c r="F20" s="6"/>
      <c r="G20" s="6"/>
      <c r="H20" s="7"/>
      <c r="I20" s="19"/>
      <c r="J20" s="15"/>
      <c r="K20" s="12"/>
    </row>
    <row r="21" spans="1:11" ht="24.95" customHeight="1" x14ac:dyDescent="0.25">
      <c r="A21" s="18"/>
      <c r="B21" s="5"/>
      <c r="C21" s="6"/>
      <c r="D21" s="6"/>
      <c r="E21" s="6"/>
      <c r="F21" s="6"/>
      <c r="G21" s="6"/>
      <c r="H21" s="7"/>
      <c r="I21" s="19"/>
      <c r="J21" s="15"/>
      <c r="K21" s="12"/>
    </row>
    <row r="22" spans="1:11" ht="24.95" customHeight="1" x14ac:dyDescent="0.25">
      <c r="A22" s="18">
        <v>2</v>
      </c>
      <c r="B22" s="5" t="s">
        <v>113</v>
      </c>
      <c r="C22" s="6" t="s">
        <v>116</v>
      </c>
      <c r="D22" s="6"/>
      <c r="E22" s="6"/>
      <c r="F22" s="6"/>
      <c r="G22" s="6"/>
      <c r="H22" s="7"/>
      <c r="I22" s="19" t="s">
        <v>119</v>
      </c>
      <c r="J22" s="15"/>
      <c r="K22" s="12"/>
    </row>
    <row r="23" spans="1:11" ht="24.95" customHeight="1" x14ac:dyDescent="0.25">
      <c r="A23" s="18"/>
      <c r="B23" s="5"/>
      <c r="C23" s="6" t="s">
        <v>118</v>
      </c>
      <c r="D23" s="6"/>
      <c r="E23" s="6"/>
      <c r="F23" s="6"/>
      <c r="G23" s="6"/>
      <c r="H23" s="149" t="str">
        <f>I22</f>
        <v>$5,000.</v>
      </c>
      <c r="I23" s="19"/>
      <c r="J23" s="15"/>
      <c r="K23" s="12"/>
    </row>
    <row r="24" spans="1:11" ht="24.95" customHeight="1" x14ac:dyDescent="0.25">
      <c r="A24" s="18"/>
      <c r="B24" s="5"/>
      <c r="C24" s="6" t="s">
        <v>120</v>
      </c>
      <c r="D24" s="6"/>
      <c r="E24" s="6"/>
      <c r="F24" s="6"/>
      <c r="G24" s="6"/>
      <c r="H24" s="7"/>
      <c r="I24" s="19"/>
      <c r="J24" s="15"/>
      <c r="K24" s="12"/>
    </row>
    <row r="25" spans="1:11" ht="24.95" customHeight="1" x14ac:dyDescent="0.25">
      <c r="A25" s="18"/>
      <c r="B25" s="5"/>
      <c r="C25" s="6"/>
      <c r="D25" s="6"/>
      <c r="E25" s="6"/>
      <c r="F25" s="6"/>
      <c r="G25" s="6"/>
      <c r="H25" s="7"/>
      <c r="I25" s="19"/>
      <c r="J25" s="15"/>
      <c r="K25" s="12"/>
    </row>
    <row r="26" spans="1:11" ht="24.95" customHeight="1" x14ac:dyDescent="0.25">
      <c r="A26" s="18">
        <v>4</v>
      </c>
      <c r="B26" s="5" t="s">
        <v>113</v>
      </c>
      <c r="C26" s="6" t="s">
        <v>24</v>
      </c>
      <c r="D26" s="6"/>
      <c r="E26" s="6"/>
      <c r="F26" s="6"/>
      <c r="G26" s="6"/>
      <c r="H26" s="7"/>
      <c r="I26" s="19" t="s">
        <v>128</v>
      </c>
      <c r="J26" s="15"/>
      <c r="K26" s="12"/>
    </row>
    <row r="27" spans="1:11" ht="24.95" customHeight="1" x14ac:dyDescent="0.25">
      <c r="A27" s="18"/>
      <c r="B27" s="5"/>
      <c r="C27" s="6" t="s">
        <v>127</v>
      </c>
      <c r="D27" s="6"/>
      <c r="E27" s="6"/>
      <c r="F27" s="6"/>
      <c r="G27" s="6"/>
      <c r="H27" s="149" t="str">
        <f>I26</f>
        <v>$2,300</v>
      </c>
      <c r="I27" s="19"/>
      <c r="J27" s="15"/>
      <c r="K27" s="12"/>
    </row>
    <row r="28" spans="1:11" ht="24.95" customHeight="1" x14ac:dyDescent="0.25">
      <c r="A28" s="18"/>
      <c r="B28" s="5"/>
      <c r="C28" s="6" t="s">
        <v>129</v>
      </c>
      <c r="D28" s="6"/>
      <c r="E28" s="6"/>
      <c r="F28" s="6"/>
      <c r="G28" s="6"/>
      <c r="H28" s="7"/>
      <c r="I28" s="19"/>
      <c r="J28" s="15"/>
      <c r="K28" s="12"/>
    </row>
    <row r="29" spans="1:11" ht="24.95" customHeight="1" x14ac:dyDescent="0.25">
      <c r="A29" s="18">
        <v>5</v>
      </c>
      <c r="B29" s="5" t="s">
        <v>113</v>
      </c>
      <c r="C29" s="6" t="s">
        <v>121</v>
      </c>
      <c r="D29" s="6"/>
      <c r="E29" s="6"/>
      <c r="F29" s="6"/>
      <c r="G29" s="6"/>
      <c r="H29" s="7"/>
      <c r="I29" s="19" t="s">
        <v>122</v>
      </c>
      <c r="J29" s="15"/>
      <c r="K29" s="12"/>
    </row>
    <row r="30" spans="1:11" ht="24.95" customHeight="1" x14ac:dyDescent="0.25">
      <c r="A30" s="18"/>
      <c r="B30" s="5"/>
      <c r="C30" s="6" t="s">
        <v>116</v>
      </c>
      <c r="D30" s="6"/>
      <c r="E30" s="6"/>
      <c r="F30" s="6"/>
      <c r="G30" s="6"/>
      <c r="H30" s="149" t="str">
        <f>I29</f>
        <v>$3,000</v>
      </c>
      <c r="I30" s="19"/>
      <c r="J30" s="15"/>
      <c r="K30" s="12"/>
    </row>
    <row r="31" spans="1:11" ht="24.95" customHeight="1" x14ac:dyDescent="0.25">
      <c r="A31" s="18"/>
      <c r="B31" s="5"/>
      <c r="C31" s="6" t="s">
        <v>123</v>
      </c>
      <c r="D31" s="6"/>
      <c r="E31" s="6"/>
      <c r="F31" s="6"/>
      <c r="G31" s="6"/>
      <c r="H31" s="7"/>
      <c r="I31" s="19"/>
      <c r="J31" s="15"/>
      <c r="K31" s="12"/>
    </row>
    <row r="32" spans="1:11" ht="24.95" customHeight="1" x14ac:dyDescent="0.25">
      <c r="A32" s="18"/>
      <c r="B32" s="5"/>
      <c r="C32" s="6"/>
      <c r="D32" s="6"/>
      <c r="E32" s="6"/>
      <c r="F32" s="6"/>
      <c r="G32" s="6"/>
      <c r="H32" s="7"/>
      <c r="I32" s="19"/>
      <c r="J32" s="15"/>
      <c r="K32" s="12"/>
    </row>
    <row r="33" spans="1:11" ht="24.95" customHeight="1" x14ac:dyDescent="0.25">
      <c r="A33" s="18">
        <v>6</v>
      </c>
      <c r="B33" s="5" t="s">
        <v>113</v>
      </c>
      <c r="C33" s="6" t="s">
        <v>124</v>
      </c>
      <c r="D33" s="6"/>
      <c r="E33" s="6"/>
      <c r="F33" s="6"/>
      <c r="G33" s="6"/>
      <c r="H33" s="7"/>
      <c r="I33" s="19" t="s">
        <v>125</v>
      </c>
      <c r="J33" s="15"/>
      <c r="K33" s="12"/>
    </row>
    <row r="34" spans="1:11" ht="24.95" customHeight="1" x14ac:dyDescent="0.25">
      <c r="A34" s="18"/>
      <c r="B34" s="5"/>
      <c r="C34" s="6" t="s">
        <v>148</v>
      </c>
      <c r="D34" s="6"/>
      <c r="E34" s="6"/>
      <c r="F34" s="6"/>
      <c r="G34" s="6"/>
      <c r="H34" s="149" t="str">
        <f>I33</f>
        <v>$4,500.</v>
      </c>
      <c r="I34" s="19"/>
      <c r="J34" s="15"/>
      <c r="K34" s="12"/>
    </row>
    <row r="35" spans="1:11" ht="24.95" customHeight="1" x14ac:dyDescent="0.25">
      <c r="A35" s="18"/>
      <c r="B35" s="5"/>
      <c r="C35" s="6" t="s">
        <v>126</v>
      </c>
      <c r="D35" s="6"/>
      <c r="E35" s="6"/>
      <c r="F35" s="6"/>
      <c r="G35" s="6"/>
      <c r="H35" s="7"/>
      <c r="I35" s="19"/>
      <c r="J35" s="15"/>
      <c r="K35" s="12"/>
    </row>
    <row r="36" spans="1:11" ht="24.95" customHeight="1" x14ac:dyDescent="0.25">
      <c r="A36" s="20"/>
      <c r="B36" s="9"/>
      <c r="C36" s="10" t="s">
        <v>4</v>
      </c>
      <c r="D36" s="10"/>
      <c r="E36" s="10"/>
      <c r="F36" s="10"/>
      <c r="G36" s="10"/>
      <c r="H36" s="11"/>
      <c r="I36" s="21" t="s">
        <v>4</v>
      </c>
      <c r="J36" s="15"/>
      <c r="K36" s="12"/>
    </row>
    <row r="37" spans="1:11" ht="24.95" customHeight="1" thickBot="1" x14ac:dyDescent="0.3">
      <c r="A37" s="22"/>
      <c r="B37" s="23"/>
      <c r="C37" s="24" t="s">
        <v>4</v>
      </c>
      <c r="D37" s="24"/>
      <c r="E37" s="24"/>
      <c r="F37" s="24"/>
      <c r="G37" s="24"/>
      <c r="H37" s="25"/>
      <c r="I37" s="26"/>
      <c r="J37" s="16" t="s">
        <v>4</v>
      </c>
      <c r="K37" s="12"/>
    </row>
  </sheetData>
  <mergeCells count="4">
    <mergeCell ref="A17:B17"/>
    <mergeCell ref="C17:G17"/>
    <mergeCell ref="A15:I15"/>
    <mergeCell ref="A16:I1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T35"/>
  <sheetViews>
    <sheetView showGridLines="0" topLeftCell="A9" workbookViewId="0">
      <selection activeCell="A17" sqref="A17"/>
    </sheetView>
  </sheetViews>
  <sheetFormatPr defaultRowHeight="15" x14ac:dyDescent="0.25"/>
  <cols>
    <col min="6" max="7" width="12.28515625" bestFit="1" customWidth="1"/>
    <col min="9" max="9" width="10.140625" bestFit="1" customWidth="1"/>
  </cols>
  <sheetData>
    <row r="1" spans="1:20" ht="18.75" x14ac:dyDescent="0.3">
      <c r="A1" s="167" t="s">
        <v>81</v>
      </c>
      <c r="B1" s="168"/>
      <c r="C1" s="168"/>
      <c r="D1" s="168"/>
      <c r="E1" s="168"/>
      <c r="F1" s="168"/>
      <c r="G1" s="169"/>
      <c r="I1" s="105" t="s">
        <v>35</v>
      </c>
    </row>
    <row r="2" spans="1:20" ht="15.75" x14ac:dyDescent="0.25">
      <c r="A2" s="170" t="s">
        <v>31</v>
      </c>
      <c r="B2" s="171"/>
      <c r="C2" s="171"/>
      <c r="D2" s="171"/>
      <c r="E2" s="171"/>
      <c r="F2" s="171"/>
      <c r="G2" s="172"/>
    </row>
    <row r="3" spans="1:20" ht="19.5" thickBot="1" x14ac:dyDescent="0.35">
      <c r="A3" s="173" t="s">
        <v>18</v>
      </c>
      <c r="B3" s="174"/>
      <c r="C3" s="174"/>
      <c r="D3" s="174"/>
      <c r="E3" s="174"/>
      <c r="F3" s="174"/>
      <c r="G3" s="175"/>
      <c r="I3" s="105" t="s">
        <v>107</v>
      </c>
    </row>
    <row r="4" spans="1:20" ht="17.25" thickTop="1" thickBot="1" x14ac:dyDescent="0.3">
      <c r="A4" s="176" t="s">
        <v>19</v>
      </c>
      <c r="B4" s="177"/>
      <c r="C4" s="177"/>
      <c r="D4" s="177"/>
      <c r="E4" s="178"/>
      <c r="F4" s="29" t="s">
        <v>1</v>
      </c>
      <c r="G4" s="29" t="s">
        <v>2</v>
      </c>
      <c r="I4" s="43" t="s">
        <v>11</v>
      </c>
      <c r="J4" s="165" t="s">
        <v>19</v>
      </c>
      <c r="K4" s="166"/>
      <c r="L4" s="166"/>
      <c r="M4" s="166"/>
      <c r="N4" s="166"/>
      <c r="O4" s="44" t="s">
        <v>14</v>
      </c>
      <c r="P4" s="45" t="s">
        <v>2</v>
      </c>
    </row>
    <row r="5" spans="1:20" ht="20.100000000000001" customHeight="1" thickTop="1" x14ac:dyDescent="0.25">
      <c r="A5" s="30" t="s">
        <v>20</v>
      </c>
      <c r="B5" s="31"/>
      <c r="C5" s="31"/>
      <c r="D5" s="31"/>
      <c r="E5" s="31"/>
      <c r="F5" s="32">
        <f>33718+O31</f>
        <v>35218</v>
      </c>
      <c r="G5" s="65">
        <f>P26</f>
        <v>7200</v>
      </c>
      <c r="H5" s="42" t="s">
        <v>4</v>
      </c>
      <c r="I5" s="150">
        <f>I10</f>
        <v>43465</v>
      </c>
      <c r="J5" s="47" t="str">
        <f>A21</f>
        <v>Depreciation Expense-Business Vehicle</v>
      </c>
      <c r="K5" s="6"/>
      <c r="L5" s="6"/>
      <c r="M5" s="6"/>
      <c r="N5" s="6"/>
      <c r="O5" s="153">
        <f>(F9-1000)/15</f>
        <v>1133.3333333333333</v>
      </c>
      <c r="P5" s="19" t="s">
        <v>4</v>
      </c>
    </row>
    <row r="6" spans="1:20" ht="20.100000000000001" customHeight="1" thickBot="1" x14ac:dyDescent="0.3">
      <c r="A6" s="34" t="s">
        <v>21</v>
      </c>
      <c r="B6" s="35"/>
      <c r="C6" s="35"/>
      <c r="D6" s="35"/>
      <c r="E6" s="35"/>
      <c r="F6" s="36">
        <v>5578</v>
      </c>
      <c r="G6" s="36"/>
      <c r="I6" s="151">
        <f>I10</f>
        <v>43465</v>
      </c>
      <c r="J6" s="48" t="str">
        <f>A10</f>
        <v>Accumulated Depreciation-Bus. Vehicle</v>
      </c>
      <c r="K6" s="24"/>
      <c r="L6" s="24"/>
      <c r="M6" s="24"/>
      <c r="N6" s="24"/>
      <c r="O6" s="25"/>
      <c r="P6" s="46">
        <f>O5</f>
        <v>1133.3333333333333</v>
      </c>
    </row>
    <row r="7" spans="1:20" ht="20.100000000000001" customHeight="1" x14ac:dyDescent="0.25">
      <c r="A7" s="34" t="s">
        <v>22</v>
      </c>
      <c r="B7" s="35"/>
      <c r="C7" s="35"/>
      <c r="D7" s="35"/>
      <c r="E7" s="35"/>
      <c r="F7" s="36">
        <v>3800</v>
      </c>
      <c r="G7" s="36">
        <f>F7-500</f>
        <v>3300</v>
      </c>
    </row>
    <row r="8" spans="1:20" ht="20.100000000000001" customHeight="1" thickBot="1" x14ac:dyDescent="0.35">
      <c r="A8" s="34" t="s">
        <v>23</v>
      </c>
      <c r="B8" s="35"/>
      <c r="C8" s="35"/>
      <c r="D8" s="35"/>
      <c r="E8" s="35"/>
      <c r="F8" s="36">
        <v>7200</v>
      </c>
      <c r="G8" s="36"/>
      <c r="I8" s="105" t="s">
        <v>97</v>
      </c>
    </row>
    <row r="9" spans="1:20" ht="20.100000000000001" customHeight="1" thickBot="1" x14ac:dyDescent="0.3">
      <c r="A9" s="34" t="s">
        <v>79</v>
      </c>
      <c r="B9" s="35"/>
      <c r="C9" s="35"/>
      <c r="D9" s="35"/>
      <c r="E9" s="35"/>
      <c r="F9" s="36">
        <v>18000</v>
      </c>
      <c r="G9" s="36"/>
      <c r="I9" s="43" t="s">
        <v>11</v>
      </c>
      <c r="J9" s="165" t="s">
        <v>19</v>
      </c>
      <c r="K9" s="166"/>
      <c r="L9" s="166"/>
      <c r="M9" s="166"/>
      <c r="N9" s="166"/>
      <c r="O9" s="44" t="s">
        <v>14</v>
      </c>
      <c r="P9" s="45" t="s">
        <v>2</v>
      </c>
    </row>
    <row r="10" spans="1:20" ht="20.100000000000001" customHeight="1" thickTop="1" x14ac:dyDescent="0.25">
      <c r="A10" s="34" t="s">
        <v>108</v>
      </c>
      <c r="B10" s="35"/>
      <c r="C10" s="35"/>
      <c r="D10" s="35"/>
      <c r="E10" s="35"/>
      <c r="F10" s="36"/>
      <c r="G10" s="36">
        <f>P6</f>
        <v>1133.3333333333333</v>
      </c>
      <c r="I10" s="150">
        <v>43465</v>
      </c>
      <c r="J10" s="47" t="s">
        <v>130</v>
      </c>
      <c r="K10" s="6"/>
      <c r="L10" s="6"/>
      <c r="M10" s="6"/>
      <c r="N10" s="6"/>
      <c r="O10" s="7">
        <v>750</v>
      </c>
      <c r="P10" s="19" t="s">
        <v>4</v>
      </c>
    </row>
    <row r="11" spans="1:20" ht="20.100000000000001" customHeight="1" thickBot="1" x14ac:dyDescent="0.3">
      <c r="A11" s="34" t="s">
        <v>24</v>
      </c>
      <c r="B11" s="35"/>
      <c r="C11" s="35"/>
      <c r="D11" s="35"/>
      <c r="E11" s="35"/>
      <c r="F11" s="36"/>
      <c r="G11" s="36">
        <v>200</v>
      </c>
      <c r="I11" s="151">
        <v>43465</v>
      </c>
      <c r="J11" s="48" t="s">
        <v>131</v>
      </c>
      <c r="K11" s="24"/>
      <c r="L11" s="24"/>
      <c r="M11" s="24"/>
      <c r="N11" s="24"/>
      <c r="O11" s="25"/>
      <c r="P11" s="46">
        <f>O10</f>
        <v>750</v>
      </c>
      <c r="T11" t="s">
        <v>4</v>
      </c>
    </row>
    <row r="12" spans="1:20" ht="20.100000000000001" customHeight="1" x14ac:dyDescent="0.25">
      <c r="A12" s="34" t="s">
        <v>32</v>
      </c>
      <c r="B12" s="35"/>
      <c r="C12" s="35"/>
      <c r="D12" s="35"/>
      <c r="E12" s="35"/>
      <c r="F12" s="36"/>
      <c r="G12" s="36">
        <f>P11</f>
        <v>750</v>
      </c>
    </row>
    <row r="13" spans="1:20" ht="20.100000000000001" customHeight="1" thickBot="1" x14ac:dyDescent="0.35">
      <c r="A13" s="34" t="s">
        <v>36</v>
      </c>
      <c r="B13" s="35"/>
      <c r="C13" s="35"/>
      <c r="D13" s="35"/>
      <c r="E13" s="35"/>
      <c r="F13" s="36"/>
      <c r="G13" s="36">
        <f>P21</f>
        <v>123.20833333333333</v>
      </c>
      <c r="I13" s="105" t="s">
        <v>98</v>
      </c>
    </row>
    <row r="14" spans="1:20" ht="20.100000000000001" customHeight="1" thickBot="1" x14ac:dyDescent="0.3">
      <c r="A14" s="34" t="s">
        <v>25</v>
      </c>
      <c r="B14" s="35"/>
      <c r="C14" s="35"/>
      <c r="D14" s="35"/>
      <c r="E14" s="35"/>
      <c r="F14" s="36"/>
      <c r="G14" s="36">
        <f>2500+P32</f>
        <v>4000</v>
      </c>
      <c r="I14" s="43" t="s">
        <v>11</v>
      </c>
      <c r="J14" s="165" t="s">
        <v>19</v>
      </c>
      <c r="K14" s="166"/>
      <c r="L14" s="166"/>
      <c r="M14" s="166"/>
      <c r="N14" s="166"/>
      <c r="O14" s="44" t="s">
        <v>14</v>
      </c>
      <c r="P14" s="45" t="s">
        <v>2</v>
      </c>
    </row>
    <row r="15" spans="1:20" ht="20.100000000000001" customHeight="1" thickTop="1" x14ac:dyDescent="0.25">
      <c r="A15" s="34" t="s">
        <v>26</v>
      </c>
      <c r="B15" s="35"/>
      <c r="C15" s="35"/>
      <c r="D15" s="35"/>
      <c r="E15" s="35"/>
      <c r="F15" s="36"/>
      <c r="G15" s="36">
        <v>15000</v>
      </c>
      <c r="I15" s="18" t="s">
        <v>132</v>
      </c>
      <c r="J15" s="47" t="str">
        <f>A20</f>
        <v>Office Supplies Expense</v>
      </c>
      <c r="K15" s="6"/>
      <c r="L15" s="6"/>
      <c r="M15" s="6"/>
      <c r="N15" s="6"/>
      <c r="O15" s="7">
        <v>3300</v>
      </c>
      <c r="P15" s="19" t="s">
        <v>4</v>
      </c>
    </row>
    <row r="16" spans="1:20" ht="20.100000000000001" customHeight="1" thickBot="1" x14ac:dyDescent="0.3">
      <c r="A16" s="34" t="s">
        <v>83</v>
      </c>
      <c r="B16" s="35"/>
      <c r="C16" s="35"/>
      <c r="D16" s="35"/>
      <c r="E16" s="35"/>
      <c r="F16" s="36"/>
      <c r="G16" s="36">
        <v>29570</v>
      </c>
      <c r="I16" s="151">
        <v>43465</v>
      </c>
      <c r="J16" s="48" t="str">
        <f>A7</f>
        <v>Office Supplies</v>
      </c>
      <c r="K16" s="24"/>
      <c r="L16" s="24"/>
      <c r="M16" s="24"/>
      <c r="N16" s="24"/>
      <c r="O16" s="25"/>
      <c r="P16" s="46">
        <f>F20</f>
        <v>3300</v>
      </c>
    </row>
    <row r="17" spans="1:20" ht="20.100000000000001" customHeight="1" x14ac:dyDescent="0.25">
      <c r="A17" s="34" t="s">
        <v>82</v>
      </c>
      <c r="B17" s="35"/>
      <c r="C17" s="35"/>
      <c r="D17" s="35"/>
      <c r="E17" s="35"/>
      <c r="F17" s="36">
        <v>5474</v>
      </c>
      <c r="G17" s="36"/>
    </row>
    <row r="18" spans="1:20" ht="20.100000000000001" customHeight="1" thickBot="1" x14ac:dyDescent="0.35">
      <c r="A18" s="34" t="s">
        <v>27</v>
      </c>
      <c r="B18" s="35"/>
      <c r="C18" s="35"/>
      <c r="D18" s="35"/>
      <c r="E18" s="35"/>
      <c r="F18" s="37"/>
      <c r="G18" s="37">
        <v>32500</v>
      </c>
      <c r="I18" s="105" t="s">
        <v>99</v>
      </c>
      <c r="T18" s="2"/>
    </row>
    <row r="19" spans="1:20" ht="20.100000000000001" customHeight="1" thickBot="1" x14ac:dyDescent="0.3">
      <c r="A19" s="34" t="s">
        <v>29</v>
      </c>
      <c r="B19" s="35"/>
      <c r="C19" s="35" t="s">
        <v>4</v>
      </c>
      <c r="D19" s="35"/>
      <c r="E19" s="35"/>
      <c r="F19" s="36">
        <f>6000+O10</f>
        <v>6750</v>
      </c>
      <c r="G19" s="38"/>
      <c r="I19" s="43" t="s">
        <v>11</v>
      </c>
      <c r="J19" s="165" t="s">
        <v>19</v>
      </c>
      <c r="K19" s="166"/>
      <c r="L19" s="166"/>
      <c r="M19" s="166"/>
      <c r="N19" s="166"/>
      <c r="O19" s="44" t="s">
        <v>14</v>
      </c>
      <c r="P19" s="45" t="s">
        <v>2</v>
      </c>
    </row>
    <row r="20" spans="1:20" ht="20.100000000000001" customHeight="1" thickTop="1" x14ac:dyDescent="0.25">
      <c r="A20" s="34" t="s">
        <v>33</v>
      </c>
      <c r="B20" s="35"/>
      <c r="C20" s="35"/>
      <c r="D20" s="35"/>
      <c r="E20" s="35"/>
      <c r="F20" s="37">
        <f>G7</f>
        <v>3300</v>
      </c>
      <c r="G20" s="39"/>
      <c r="I20" s="18" t="s">
        <v>132</v>
      </c>
      <c r="J20" s="47" t="str">
        <f>A23</f>
        <v>Interest Expense</v>
      </c>
      <c r="K20" s="6"/>
      <c r="L20" s="6"/>
      <c r="M20" s="6"/>
      <c r="N20" s="6"/>
      <c r="O20" s="152">
        <f>(G16*5%)/12</f>
        <v>123.20833333333333</v>
      </c>
      <c r="P20" s="19" t="s">
        <v>4</v>
      </c>
      <c r="R20" t="s">
        <v>4</v>
      </c>
    </row>
    <row r="21" spans="1:20" ht="20.100000000000001" customHeight="1" thickBot="1" x14ac:dyDescent="0.3">
      <c r="A21" s="34" t="s">
        <v>80</v>
      </c>
      <c r="B21" s="35"/>
      <c r="C21" s="35"/>
      <c r="D21" s="35"/>
      <c r="E21" s="35"/>
      <c r="F21" s="37">
        <f>O5</f>
        <v>1133.3333333333333</v>
      </c>
      <c r="G21" s="41"/>
      <c r="I21" s="151">
        <v>43465</v>
      </c>
      <c r="J21" s="48" t="str">
        <f>A13</f>
        <v>Interest Payable</v>
      </c>
      <c r="K21" s="24"/>
      <c r="L21" s="24"/>
      <c r="M21" s="24"/>
      <c r="N21" s="24"/>
      <c r="O21" s="25"/>
      <c r="P21" s="46">
        <f>O20</f>
        <v>123.20833333333333</v>
      </c>
    </row>
    <row r="22" spans="1:20" ht="20.100000000000001" customHeight="1" x14ac:dyDescent="0.25">
      <c r="A22" s="34" t="s">
        <v>28</v>
      </c>
      <c r="B22" s="35"/>
      <c r="C22" s="35"/>
      <c r="D22" s="35"/>
      <c r="E22" s="35"/>
      <c r="F22" s="36">
        <f>O25</f>
        <v>7200</v>
      </c>
      <c r="G22" s="41"/>
      <c r="S22" t="s">
        <v>4</v>
      </c>
    </row>
    <row r="23" spans="1:20" ht="20.100000000000001" customHeight="1" thickBot="1" x14ac:dyDescent="0.35">
      <c r="A23" s="34" t="s">
        <v>34</v>
      </c>
      <c r="B23" s="35"/>
      <c r="C23" s="35"/>
      <c r="D23" s="35"/>
      <c r="E23" s="35"/>
      <c r="F23" s="37">
        <f>O20</f>
        <v>123.20833333333333</v>
      </c>
      <c r="G23" s="39"/>
      <c r="I23" s="105" t="s">
        <v>100</v>
      </c>
    </row>
    <row r="24" spans="1:20" ht="20.100000000000001" customHeight="1" thickBot="1" x14ac:dyDescent="0.3">
      <c r="A24" s="8"/>
      <c r="B24" s="10"/>
      <c r="C24" s="35" t="s">
        <v>30</v>
      </c>
      <c r="D24" s="10"/>
      <c r="E24" s="10"/>
      <c r="F24" s="40">
        <f>SUM(F5:F23)</f>
        <v>93776.541666666657</v>
      </c>
      <c r="G24" s="40">
        <f>SUM(G5:G23)</f>
        <v>93776.541666666672</v>
      </c>
      <c r="H24" s="42" t="s">
        <v>4</v>
      </c>
      <c r="I24" s="43" t="s">
        <v>11</v>
      </c>
      <c r="J24" s="165" t="s">
        <v>19</v>
      </c>
      <c r="K24" s="166"/>
      <c r="L24" s="166"/>
      <c r="M24" s="166"/>
      <c r="N24" s="166"/>
      <c r="O24" s="44" t="s">
        <v>14</v>
      </c>
      <c r="P24" s="45" t="s">
        <v>2</v>
      </c>
    </row>
    <row r="25" spans="1:20" ht="15.75" thickTop="1" x14ac:dyDescent="0.25">
      <c r="F25" s="42"/>
      <c r="I25" s="18" t="s">
        <v>132</v>
      </c>
      <c r="J25" s="47" t="str">
        <f>A8</f>
        <v>Prepaid Rent</v>
      </c>
      <c r="K25" s="6"/>
      <c r="L25" s="6"/>
      <c r="M25" s="6"/>
      <c r="N25" s="6"/>
      <c r="O25" s="149">
        <f>F8</f>
        <v>7200</v>
      </c>
      <c r="P25" s="19" t="s">
        <v>4</v>
      </c>
    </row>
    <row r="26" spans="1:20" ht="20.100000000000001" customHeight="1" thickBot="1" x14ac:dyDescent="0.3">
      <c r="F26" s="42" t="s">
        <v>4</v>
      </c>
      <c r="I26" s="151">
        <v>43465</v>
      </c>
      <c r="J26" s="48" t="str">
        <f>A5</f>
        <v>Cash</v>
      </c>
      <c r="K26" s="24"/>
      <c r="L26" s="24"/>
      <c r="M26" s="24"/>
      <c r="N26" s="24"/>
      <c r="O26" s="25"/>
      <c r="P26" s="46">
        <f>F8</f>
        <v>7200</v>
      </c>
    </row>
    <row r="27" spans="1:20" ht="20.100000000000001" customHeight="1" x14ac:dyDescent="0.25"/>
    <row r="28" spans="1:20" ht="20.100000000000001" customHeight="1" x14ac:dyDescent="0.25"/>
    <row r="29" spans="1:20" ht="20.100000000000001" customHeight="1" thickBot="1" x14ac:dyDescent="0.35">
      <c r="I29" s="105" t="s">
        <v>101</v>
      </c>
    </row>
    <row r="30" spans="1:20" ht="16.5" thickBot="1" x14ac:dyDescent="0.3">
      <c r="I30" s="43" t="s">
        <v>11</v>
      </c>
      <c r="J30" s="165" t="s">
        <v>19</v>
      </c>
      <c r="K30" s="166"/>
      <c r="L30" s="166"/>
      <c r="M30" s="166"/>
      <c r="N30" s="166"/>
      <c r="O30" s="44" t="s">
        <v>14</v>
      </c>
      <c r="P30" s="45" t="s">
        <v>2</v>
      </c>
    </row>
    <row r="31" spans="1:20" ht="16.5" thickTop="1" x14ac:dyDescent="0.25">
      <c r="I31" s="18" t="str">
        <f>I25</f>
        <v xml:space="preserve"> 31/12/2018</v>
      </c>
      <c r="J31" s="47" t="str">
        <f>A5</f>
        <v>Cash</v>
      </c>
      <c r="K31" s="6"/>
      <c r="L31" s="6"/>
      <c r="M31" s="6"/>
      <c r="N31" s="6"/>
      <c r="O31" s="7">
        <f>1500</f>
        <v>1500</v>
      </c>
      <c r="P31" s="19" t="s">
        <v>4</v>
      </c>
      <c r="R31" s="2" t="s">
        <v>4</v>
      </c>
    </row>
    <row r="32" spans="1:20" ht="20.100000000000001" customHeight="1" thickBot="1" x14ac:dyDescent="0.3">
      <c r="I32" s="151">
        <f>I26</f>
        <v>43465</v>
      </c>
      <c r="J32" s="48" t="str">
        <f>A14</f>
        <v>Unearned Revenue</v>
      </c>
      <c r="K32" s="24"/>
      <c r="L32" s="24"/>
      <c r="M32" s="24"/>
      <c r="N32" s="24"/>
      <c r="O32" s="25"/>
      <c r="P32" s="46">
        <f>1500</f>
        <v>1500</v>
      </c>
    </row>
    <row r="33" ht="20.100000000000001" customHeight="1" x14ac:dyDescent="0.25"/>
    <row r="34" ht="20.100000000000001" customHeight="1" x14ac:dyDescent="0.25"/>
    <row r="35" ht="20.100000000000001" customHeight="1" x14ac:dyDescent="0.25"/>
  </sheetData>
  <mergeCells count="10">
    <mergeCell ref="J30:N30"/>
    <mergeCell ref="A1:G1"/>
    <mergeCell ref="A2:G2"/>
    <mergeCell ref="A3:G3"/>
    <mergeCell ref="A4:E4"/>
    <mergeCell ref="J24:N24"/>
    <mergeCell ref="J19:N19"/>
    <mergeCell ref="J14:N14"/>
    <mergeCell ref="J9:N9"/>
    <mergeCell ref="J4:N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O25"/>
  <sheetViews>
    <sheetView showGridLines="0" tabSelected="1" topLeftCell="A2" workbookViewId="0">
      <selection activeCell="F6" sqref="F6"/>
    </sheetView>
  </sheetViews>
  <sheetFormatPr defaultRowHeight="15" x14ac:dyDescent="0.25"/>
  <cols>
    <col min="1" max="1" width="25.28515625" customWidth="1"/>
    <col min="2" max="2" width="14" style="124" customWidth="1"/>
    <col min="3" max="3" width="12.28515625" style="124" customWidth="1"/>
    <col min="7" max="7" width="10.140625" bestFit="1" customWidth="1"/>
    <col min="14" max="14" width="13.5703125" customWidth="1"/>
    <col min="15" max="15" width="13.7109375" customWidth="1"/>
  </cols>
  <sheetData>
    <row r="1" spans="1:15" ht="18.75" x14ac:dyDescent="0.3">
      <c r="A1" s="179" t="s">
        <v>85</v>
      </c>
      <c r="B1" s="179"/>
      <c r="C1" s="179"/>
      <c r="E1" s="105" t="s">
        <v>102</v>
      </c>
    </row>
    <row r="2" spans="1:15" ht="15.75" thickBot="1" x14ac:dyDescent="0.3">
      <c r="A2" s="180" t="s">
        <v>4</v>
      </c>
      <c r="B2" s="180"/>
      <c r="C2" s="180"/>
    </row>
    <row r="3" spans="1:15" ht="17.25" thickTop="1" thickBot="1" x14ac:dyDescent="0.3">
      <c r="A3" s="181" t="s">
        <v>37</v>
      </c>
      <c r="B3" s="183" t="s">
        <v>38</v>
      </c>
      <c r="C3" s="184"/>
      <c r="G3" s="159" t="s">
        <v>85</v>
      </c>
      <c r="H3" s="160"/>
      <c r="I3" s="160"/>
      <c r="J3" s="160"/>
      <c r="K3" s="160"/>
      <c r="L3" s="160"/>
      <c r="M3" s="160"/>
      <c r="N3" s="160"/>
      <c r="O3" s="161"/>
    </row>
    <row r="4" spans="1:15" ht="17.25" thickTop="1" thickBot="1" x14ac:dyDescent="0.3">
      <c r="A4" s="182"/>
      <c r="B4" s="118" t="s">
        <v>1</v>
      </c>
      <c r="C4" s="118" t="s">
        <v>2</v>
      </c>
      <c r="G4" s="162" t="s">
        <v>12</v>
      </c>
      <c r="H4" s="163"/>
      <c r="I4" s="163"/>
      <c r="J4" s="163"/>
      <c r="K4" s="163"/>
      <c r="L4" s="163"/>
      <c r="M4" s="163"/>
      <c r="N4" s="163"/>
      <c r="O4" s="164"/>
    </row>
    <row r="5" spans="1:15" ht="24.95" customHeight="1" thickTop="1" thickBot="1" x14ac:dyDescent="0.3">
      <c r="A5" s="49" t="s">
        <v>20</v>
      </c>
      <c r="B5" s="125">
        <v>7840</v>
      </c>
      <c r="C5" s="119"/>
      <c r="G5" s="155" t="s">
        <v>11</v>
      </c>
      <c r="H5" s="156"/>
      <c r="I5" s="157" t="s">
        <v>89</v>
      </c>
      <c r="J5" s="158"/>
      <c r="K5" s="158"/>
      <c r="L5" s="158"/>
      <c r="M5" s="158"/>
      <c r="N5" s="4" t="s">
        <v>14</v>
      </c>
      <c r="O5" s="17" t="s">
        <v>2</v>
      </c>
    </row>
    <row r="6" spans="1:15" ht="24.95" customHeight="1" thickTop="1" x14ac:dyDescent="0.25">
      <c r="A6" s="49" t="s">
        <v>21</v>
      </c>
      <c r="B6" s="126">
        <v>3900</v>
      </c>
      <c r="C6" s="119"/>
      <c r="G6" s="150" t="s">
        <v>133</v>
      </c>
      <c r="H6" s="5" t="s">
        <v>4</v>
      </c>
      <c r="I6" s="6" t="str">
        <f>A5</f>
        <v>Cash</v>
      </c>
      <c r="J6" s="6"/>
      <c r="K6" s="6"/>
      <c r="L6" s="6"/>
      <c r="M6" s="6"/>
      <c r="N6" s="149">
        <f>B5</f>
        <v>7840</v>
      </c>
      <c r="O6" s="19" t="s">
        <v>4</v>
      </c>
    </row>
    <row r="7" spans="1:15" ht="24.95" customHeight="1" x14ac:dyDescent="0.25">
      <c r="A7" s="49" t="s">
        <v>23</v>
      </c>
      <c r="B7" s="126">
        <v>1100</v>
      </c>
      <c r="C7" s="119"/>
      <c r="G7" s="150" t="s">
        <v>133</v>
      </c>
      <c r="H7" s="5"/>
      <c r="I7" s="6" t="str">
        <f t="shared" ref="I7:I10" si="0">A6</f>
        <v>Accounts Receivable</v>
      </c>
      <c r="J7" s="6"/>
      <c r="K7" s="6"/>
      <c r="L7" s="6"/>
      <c r="M7" s="6"/>
      <c r="N7" s="149">
        <f t="shared" ref="N7:N10" si="1">B6</f>
        <v>3900</v>
      </c>
      <c r="O7" s="19"/>
    </row>
    <row r="8" spans="1:15" ht="24.95" customHeight="1" x14ac:dyDescent="0.25">
      <c r="A8" s="49" t="s">
        <v>41</v>
      </c>
      <c r="B8" s="126">
        <v>2550</v>
      </c>
      <c r="C8" s="119"/>
      <c r="G8" s="150" t="s">
        <v>133</v>
      </c>
      <c r="H8" s="5"/>
      <c r="I8" s="6" t="str">
        <f t="shared" si="0"/>
        <v>Prepaid Rent</v>
      </c>
      <c r="J8" s="6"/>
      <c r="K8" s="6"/>
      <c r="L8" s="6"/>
      <c r="M8" s="6"/>
      <c r="N8" s="149">
        <f t="shared" si="1"/>
        <v>1100</v>
      </c>
      <c r="O8" s="19"/>
    </row>
    <row r="9" spans="1:15" ht="24.95" customHeight="1" x14ac:dyDescent="0.25">
      <c r="A9" s="49" t="s">
        <v>109</v>
      </c>
      <c r="B9" s="126">
        <v>38546</v>
      </c>
      <c r="C9" s="119"/>
      <c r="G9" s="150" t="s">
        <v>133</v>
      </c>
      <c r="H9" s="5"/>
      <c r="I9" s="6" t="str">
        <f t="shared" si="0"/>
        <v xml:space="preserve">Office Supplies </v>
      </c>
      <c r="J9" s="6"/>
      <c r="K9" s="6"/>
      <c r="L9" s="6"/>
      <c r="M9" s="6"/>
      <c r="N9" s="149">
        <f t="shared" si="1"/>
        <v>2550</v>
      </c>
      <c r="O9" s="19"/>
    </row>
    <row r="10" spans="1:15" ht="24.95" customHeight="1" x14ac:dyDescent="0.25">
      <c r="A10" s="49" t="s">
        <v>86</v>
      </c>
      <c r="B10" s="126"/>
      <c r="C10" s="120">
        <v>2874</v>
      </c>
      <c r="G10" s="150" t="s">
        <v>133</v>
      </c>
      <c r="H10" s="5"/>
      <c r="I10" s="6" t="str">
        <f t="shared" si="0"/>
        <v>Computer Equipment</v>
      </c>
      <c r="J10" s="6"/>
      <c r="K10" s="6"/>
      <c r="L10" s="6"/>
      <c r="M10" s="6"/>
      <c r="N10" s="149">
        <f t="shared" si="1"/>
        <v>38546</v>
      </c>
      <c r="O10" s="19"/>
    </row>
    <row r="11" spans="1:15" ht="24.95" customHeight="1" x14ac:dyDescent="0.25">
      <c r="A11" s="49" t="s">
        <v>24</v>
      </c>
      <c r="B11" s="126"/>
      <c r="C11" s="120">
        <v>7413</v>
      </c>
      <c r="G11" s="150" t="s">
        <v>133</v>
      </c>
      <c r="H11" s="5"/>
      <c r="I11" s="6" t="str">
        <f>A14</f>
        <v>Bailey, Withdrawals</v>
      </c>
      <c r="J11" s="6"/>
      <c r="K11" s="6"/>
      <c r="L11" s="6"/>
      <c r="M11" s="6"/>
      <c r="N11" s="149">
        <f>B14</f>
        <v>2500</v>
      </c>
      <c r="O11" s="19"/>
    </row>
    <row r="12" spans="1:15" ht="24.95" customHeight="1" x14ac:dyDescent="0.25">
      <c r="A12" s="49" t="s">
        <v>32</v>
      </c>
      <c r="B12" s="126"/>
      <c r="C12" s="120">
        <v>1478</v>
      </c>
      <c r="G12" s="150" t="s">
        <v>133</v>
      </c>
      <c r="H12" s="5"/>
      <c r="I12" s="6" t="str">
        <f>A17</f>
        <v>Depr. Expense—Equip.</v>
      </c>
      <c r="J12" s="6"/>
      <c r="K12" s="6"/>
      <c r="L12" s="6"/>
      <c r="M12" s="6"/>
      <c r="N12" s="149">
        <f>B17</f>
        <v>1450</v>
      </c>
      <c r="O12" s="19"/>
    </row>
    <row r="13" spans="1:15" ht="24.95" customHeight="1" x14ac:dyDescent="0.25">
      <c r="A13" s="49" t="s">
        <v>87</v>
      </c>
      <c r="B13" s="126"/>
      <c r="C13" s="120">
        <v>34217</v>
      </c>
      <c r="D13" s="117" t="s">
        <v>4</v>
      </c>
      <c r="G13" s="150" t="s">
        <v>133</v>
      </c>
      <c r="H13" s="5"/>
      <c r="I13" s="6" t="str">
        <f t="shared" ref="I13:I15" si="2">A18</f>
        <v>Salaries Expense</v>
      </c>
      <c r="J13" s="6"/>
      <c r="K13" s="6"/>
      <c r="L13" s="6"/>
      <c r="M13" s="6"/>
      <c r="N13" s="149">
        <f t="shared" ref="N13:N15" si="3">B18</f>
        <v>3500</v>
      </c>
      <c r="O13" s="19"/>
    </row>
    <row r="14" spans="1:15" ht="24.95" customHeight="1" x14ac:dyDescent="0.25">
      <c r="A14" s="49" t="s">
        <v>88</v>
      </c>
      <c r="B14" s="126">
        <v>2500</v>
      </c>
      <c r="C14" s="120"/>
      <c r="G14" s="150" t="s">
        <v>133</v>
      </c>
      <c r="H14" s="5"/>
      <c r="I14" s="6" t="str">
        <f t="shared" si="2"/>
        <v>Utilities Expense</v>
      </c>
      <c r="J14" s="6"/>
      <c r="K14" s="6"/>
      <c r="L14" s="6"/>
      <c r="M14" s="6"/>
      <c r="N14" s="149">
        <f t="shared" si="3"/>
        <v>2800</v>
      </c>
      <c r="O14" s="19"/>
    </row>
    <row r="15" spans="1:15" ht="24.95" customHeight="1" x14ac:dyDescent="0.25">
      <c r="A15" s="49" t="s">
        <v>84</v>
      </c>
      <c r="B15" s="126"/>
      <c r="C15" s="120"/>
      <c r="G15" s="150" t="s">
        <v>133</v>
      </c>
      <c r="H15" s="5"/>
      <c r="I15" s="6" t="str">
        <f t="shared" si="2"/>
        <v>Supplies Expense</v>
      </c>
      <c r="J15" s="6"/>
      <c r="K15" s="6"/>
      <c r="L15" s="6"/>
      <c r="M15" s="6"/>
      <c r="N15" s="149">
        <f t="shared" si="3"/>
        <v>541</v>
      </c>
      <c r="O15" s="19"/>
    </row>
    <row r="16" spans="1:15" ht="24.95" customHeight="1" x14ac:dyDescent="0.25">
      <c r="A16" s="49" t="s">
        <v>27</v>
      </c>
      <c r="B16" s="126"/>
      <c r="C16" s="120">
        <v>18745</v>
      </c>
      <c r="G16" s="150" t="s">
        <v>133</v>
      </c>
      <c r="H16" s="5"/>
      <c r="I16" s="6" t="str">
        <f>A10</f>
        <v>Acc. Depr. —Comp. Equip.</v>
      </c>
      <c r="J16" s="6"/>
      <c r="K16" s="6"/>
      <c r="L16" s="6"/>
      <c r="M16" s="6"/>
      <c r="N16" s="7"/>
      <c r="O16" s="19">
        <f>C10</f>
        <v>2874</v>
      </c>
    </row>
    <row r="17" spans="1:15" ht="24.95" customHeight="1" x14ac:dyDescent="0.25">
      <c r="A17" s="49" t="s">
        <v>42</v>
      </c>
      <c r="B17" s="126">
        <v>1450</v>
      </c>
      <c r="C17" s="120"/>
      <c r="G17" s="150" t="s">
        <v>133</v>
      </c>
      <c r="H17" s="5"/>
      <c r="I17" s="6" t="str">
        <f t="shared" ref="I17:I19" si="4">A11</f>
        <v>Accounts Payable</v>
      </c>
      <c r="J17" s="6"/>
      <c r="K17" s="6"/>
      <c r="L17" s="6"/>
      <c r="M17" s="6"/>
      <c r="N17" s="7"/>
      <c r="O17" s="19">
        <f t="shared" ref="O17:O19" si="5">C11</f>
        <v>7413</v>
      </c>
    </row>
    <row r="18" spans="1:15" ht="24.95" customHeight="1" x14ac:dyDescent="0.25">
      <c r="A18" s="49" t="s">
        <v>29</v>
      </c>
      <c r="B18" s="126">
        <v>3500</v>
      </c>
      <c r="C18" s="120"/>
      <c r="G18" s="150" t="s">
        <v>133</v>
      </c>
      <c r="H18" s="5"/>
      <c r="I18" s="6" t="str">
        <f t="shared" si="4"/>
        <v>Salaries Payable</v>
      </c>
      <c r="J18" s="6"/>
      <c r="K18" s="6"/>
      <c r="L18" s="6"/>
      <c r="M18" s="6"/>
      <c r="N18" s="7"/>
      <c r="O18" s="19">
        <f t="shared" si="5"/>
        <v>1478</v>
      </c>
    </row>
    <row r="19" spans="1:15" ht="24.95" customHeight="1" x14ac:dyDescent="0.25">
      <c r="A19" s="49" t="s">
        <v>43</v>
      </c>
      <c r="B19" s="126">
        <v>2800</v>
      </c>
      <c r="C19" s="120"/>
      <c r="G19" s="150" t="s">
        <v>133</v>
      </c>
      <c r="H19" s="5"/>
      <c r="I19" s="6" t="str">
        <f t="shared" si="4"/>
        <v>Bailey, Capital</v>
      </c>
      <c r="J19" s="6"/>
      <c r="K19" s="6"/>
      <c r="L19" s="6"/>
      <c r="M19" s="6"/>
      <c r="N19" s="7"/>
      <c r="O19" s="19">
        <f t="shared" si="5"/>
        <v>34217</v>
      </c>
    </row>
    <row r="20" spans="1:15" ht="24.95" customHeight="1" thickBot="1" x14ac:dyDescent="0.3">
      <c r="A20" s="49" t="s">
        <v>44</v>
      </c>
      <c r="B20" s="127">
        <v>541</v>
      </c>
      <c r="C20" s="121"/>
      <c r="G20" s="150" t="s">
        <v>133</v>
      </c>
      <c r="H20" s="5"/>
      <c r="I20" s="6" t="str">
        <f>A16</f>
        <v>Service Revenue</v>
      </c>
      <c r="J20" s="6"/>
      <c r="K20" s="6"/>
      <c r="L20" s="6"/>
      <c r="M20" s="6"/>
      <c r="N20" s="7"/>
      <c r="O20" s="19">
        <f>C16</f>
        <v>18745</v>
      </c>
    </row>
    <row r="21" spans="1:15" ht="24.95" customHeight="1" thickTop="1" thickBot="1" x14ac:dyDescent="0.3">
      <c r="A21" s="50" t="s">
        <v>45</v>
      </c>
      <c r="B21" s="128">
        <f>SUM(B5:B20)</f>
        <v>64727</v>
      </c>
      <c r="C21" s="122">
        <f>SUM(C10:C20)</f>
        <v>64727</v>
      </c>
      <c r="D21" s="117" t="s">
        <v>4</v>
      </c>
      <c r="G21" s="20"/>
      <c r="H21" s="9"/>
      <c r="I21" s="6"/>
      <c r="J21" s="10"/>
      <c r="K21" s="10"/>
      <c r="L21" s="10"/>
      <c r="M21" s="10"/>
      <c r="N21" s="11"/>
      <c r="O21" s="21" t="s">
        <v>4</v>
      </c>
    </row>
    <row r="22" spans="1:15" ht="24.95" customHeight="1" thickTop="1" x14ac:dyDescent="0.25">
      <c r="A22" s="99"/>
      <c r="B22" s="123"/>
      <c r="C22" s="123"/>
      <c r="G22" s="100"/>
      <c r="H22" s="101"/>
      <c r="I22" s="102"/>
      <c r="J22" s="102"/>
      <c r="K22" s="102"/>
      <c r="L22" s="102"/>
      <c r="M22" s="102"/>
      <c r="N22" s="103"/>
      <c r="O22" s="104"/>
    </row>
    <row r="23" spans="1:15" ht="24.95" customHeight="1" x14ac:dyDescent="0.25">
      <c r="A23" s="99"/>
      <c r="B23" s="123"/>
      <c r="C23" s="123"/>
      <c r="G23" s="100"/>
      <c r="H23" s="101"/>
      <c r="I23" s="102"/>
      <c r="J23" s="102"/>
      <c r="K23" s="102"/>
      <c r="L23" s="102"/>
      <c r="M23" s="102"/>
      <c r="N23" s="103"/>
      <c r="O23" s="104"/>
    </row>
    <row r="24" spans="1:15" ht="24.95" customHeight="1" x14ac:dyDescent="0.25">
      <c r="A24" s="99"/>
      <c r="B24" s="123"/>
      <c r="C24" s="123"/>
      <c r="G24" s="100"/>
      <c r="H24" s="101"/>
      <c r="I24" s="102"/>
      <c r="J24" s="102"/>
      <c r="K24" s="102"/>
      <c r="L24" s="102"/>
      <c r="M24" s="102"/>
      <c r="N24" s="103"/>
      <c r="O24" s="104"/>
    </row>
    <row r="25" spans="1:15" ht="15.75" thickBot="1" x14ac:dyDescent="0.3">
      <c r="G25" s="22"/>
      <c r="H25" s="23"/>
      <c r="I25" s="24" t="s">
        <v>4</v>
      </c>
      <c r="J25" s="24"/>
      <c r="K25" s="24"/>
      <c r="L25" s="24"/>
      <c r="M25" s="24"/>
      <c r="N25" s="25"/>
      <c r="O25" s="26"/>
    </row>
  </sheetData>
  <mergeCells count="8">
    <mergeCell ref="G5:H5"/>
    <mergeCell ref="I5:M5"/>
    <mergeCell ref="A1:C1"/>
    <mergeCell ref="A2:C2"/>
    <mergeCell ref="A3:A4"/>
    <mergeCell ref="B3:C3"/>
    <mergeCell ref="G3:O3"/>
    <mergeCell ref="G4:O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U34"/>
  <sheetViews>
    <sheetView showGridLines="0" topLeftCell="A17" workbookViewId="0">
      <selection activeCell="K31" sqref="K31"/>
    </sheetView>
  </sheetViews>
  <sheetFormatPr defaultRowHeight="15" x14ac:dyDescent="0.25"/>
  <cols>
    <col min="1" max="1" width="27" customWidth="1"/>
    <col min="2" max="2" width="14.42578125" customWidth="1"/>
    <col min="3" max="3" width="11.28515625" customWidth="1"/>
    <col min="9" max="9" width="17" customWidth="1"/>
    <col min="10" max="10" width="14.140625" customWidth="1"/>
    <col min="11" max="11" width="12.5703125" customWidth="1"/>
    <col min="19" max="19" width="14.42578125" customWidth="1"/>
    <col min="20" max="20" width="15.28515625" customWidth="1"/>
  </cols>
  <sheetData>
    <row r="1" spans="1:20" ht="18.75" x14ac:dyDescent="0.3">
      <c r="A1" s="179" t="s">
        <v>85</v>
      </c>
      <c r="B1" s="179"/>
      <c r="C1" s="179"/>
      <c r="E1" s="105" t="s">
        <v>62</v>
      </c>
    </row>
    <row r="2" spans="1:20" ht="15.75" thickBot="1" x14ac:dyDescent="0.3">
      <c r="A2" s="180" t="s">
        <v>4</v>
      </c>
      <c r="B2" s="180"/>
      <c r="C2" s="180"/>
    </row>
    <row r="3" spans="1:20" ht="17.25" thickTop="1" thickBot="1" x14ac:dyDescent="0.3">
      <c r="A3" s="181" t="s">
        <v>37</v>
      </c>
      <c r="B3" s="183" t="s">
        <v>38</v>
      </c>
      <c r="C3" s="184"/>
      <c r="G3" s="199" t="s">
        <v>85</v>
      </c>
      <c r="H3" s="200"/>
      <c r="I3" s="200"/>
      <c r="J3" s="200"/>
      <c r="K3" s="201"/>
      <c r="O3" s="189" t="s">
        <v>85</v>
      </c>
      <c r="P3" s="190"/>
      <c r="Q3" s="190"/>
      <c r="R3" s="190"/>
      <c r="S3" s="190"/>
      <c r="T3" s="191"/>
    </row>
    <row r="4" spans="1:20" ht="17.25" thickTop="1" thickBot="1" x14ac:dyDescent="0.3">
      <c r="A4" s="182"/>
      <c r="B4" s="118" t="s">
        <v>1</v>
      </c>
      <c r="C4" s="118" t="s">
        <v>2</v>
      </c>
      <c r="G4" s="202" t="s">
        <v>39</v>
      </c>
      <c r="H4" s="203"/>
      <c r="I4" s="203"/>
      <c r="J4" s="203"/>
      <c r="K4" s="204"/>
      <c r="O4" s="192" t="s">
        <v>40</v>
      </c>
      <c r="P4" s="193"/>
      <c r="Q4" s="193"/>
      <c r="R4" s="193"/>
      <c r="S4" s="193"/>
      <c r="T4" s="194"/>
    </row>
    <row r="5" spans="1:20" ht="20.100000000000001" customHeight="1" thickTop="1" thickBot="1" x14ac:dyDescent="0.3">
      <c r="A5" s="49" t="s">
        <v>20</v>
      </c>
      <c r="B5" s="125">
        <v>7840</v>
      </c>
      <c r="C5" s="119"/>
      <c r="G5" s="165" t="s">
        <v>50</v>
      </c>
      <c r="H5" s="166"/>
      <c r="I5" s="166"/>
      <c r="J5" s="166"/>
      <c r="K5" s="188"/>
      <c r="O5" s="195" t="s">
        <v>18</v>
      </c>
      <c r="P5" s="193"/>
      <c r="Q5" s="193"/>
      <c r="R5" s="193"/>
      <c r="S5" s="193"/>
      <c r="T5" s="194"/>
    </row>
    <row r="6" spans="1:20" ht="20.100000000000001" customHeight="1" thickTop="1" thickBot="1" x14ac:dyDescent="0.3">
      <c r="A6" s="49" t="s">
        <v>21</v>
      </c>
      <c r="B6" s="126">
        <v>3900</v>
      </c>
      <c r="C6" s="119"/>
      <c r="G6" s="30" t="s">
        <v>47</v>
      </c>
      <c r="H6" s="31"/>
      <c r="I6" s="51"/>
      <c r="J6" s="30"/>
      <c r="K6" s="33"/>
      <c r="O6" s="72"/>
      <c r="P6" s="73"/>
      <c r="Q6" s="73"/>
      <c r="R6" s="73"/>
      <c r="S6" s="73"/>
      <c r="T6" s="74"/>
    </row>
    <row r="7" spans="1:20" ht="20.100000000000001" customHeight="1" thickTop="1" x14ac:dyDescent="0.25">
      <c r="A7" s="49" t="s">
        <v>23</v>
      </c>
      <c r="B7" s="126">
        <v>1100</v>
      </c>
      <c r="C7" s="119"/>
      <c r="G7" s="34" t="s">
        <v>4</v>
      </c>
      <c r="H7" s="35" t="s">
        <v>134</v>
      </c>
      <c r="I7" s="52"/>
      <c r="J7" s="34"/>
      <c r="K7" s="70">
        <f>C16</f>
        <v>18745</v>
      </c>
      <c r="O7" s="196" t="s">
        <v>51</v>
      </c>
      <c r="P7" s="197"/>
      <c r="Q7" s="197"/>
      <c r="R7" s="197"/>
      <c r="S7" s="197"/>
      <c r="T7" s="198"/>
    </row>
    <row r="8" spans="1:20" ht="20.100000000000001" customHeight="1" x14ac:dyDescent="0.25">
      <c r="A8" s="49" t="s">
        <v>41</v>
      </c>
      <c r="B8" s="126">
        <v>2550</v>
      </c>
      <c r="C8" s="119"/>
      <c r="G8" s="34"/>
      <c r="H8" s="35"/>
      <c r="I8" s="52"/>
      <c r="J8" s="34"/>
      <c r="K8" s="53"/>
      <c r="O8" s="75" t="s">
        <v>52</v>
      </c>
      <c r="P8" s="76"/>
      <c r="Q8" s="76"/>
      <c r="R8" s="76"/>
      <c r="S8" s="77" t="s">
        <v>4</v>
      </c>
      <c r="T8" s="78"/>
    </row>
    <row r="9" spans="1:20" ht="20.100000000000001" customHeight="1" x14ac:dyDescent="0.25">
      <c r="A9" s="49" t="s">
        <v>109</v>
      </c>
      <c r="B9" s="126">
        <v>38546</v>
      </c>
      <c r="C9" s="119"/>
      <c r="G9" s="34" t="s">
        <v>48</v>
      </c>
      <c r="H9" s="35"/>
      <c r="I9" s="52"/>
      <c r="J9" s="34"/>
      <c r="K9" s="53"/>
      <c r="O9" s="79" t="s">
        <v>20</v>
      </c>
      <c r="P9" s="80"/>
      <c r="Q9" s="80"/>
      <c r="R9" s="80"/>
      <c r="S9" s="82">
        <f>B5</f>
        <v>7840</v>
      </c>
      <c r="T9" s="83"/>
    </row>
    <row r="10" spans="1:20" ht="20.100000000000001" customHeight="1" x14ac:dyDescent="0.25">
      <c r="A10" s="49" t="s">
        <v>86</v>
      </c>
      <c r="B10" s="126"/>
      <c r="C10" s="120">
        <v>2874</v>
      </c>
      <c r="G10" s="34"/>
      <c r="H10" s="35" t="str">
        <f>A18</f>
        <v>Salaries Expense</v>
      </c>
      <c r="I10" s="52"/>
      <c r="J10" s="54">
        <f>B18</f>
        <v>3500</v>
      </c>
      <c r="K10" s="53"/>
      <c r="O10" s="79" t="s">
        <v>21</v>
      </c>
      <c r="P10" s="80"/>
      <c r="Q10" s="80"/>
      <c r="R10" s="80"/>
      <c r="S10" s="77">
        <f>B6</f>
        <v>3900</v>
      </c>
      <c r="T10" s="78"/>
    </row>
    <row r="11" spans="1:20" ht="20.100000000000001" customHeight="1" x14ac:dyDescent="0.25">
      <c r="A11" s="49" t="s">
        <v>24</v>
      </c>
      <c r="B11" s="126"/>
      <c r="C11" s="120">
        <v>7413</v>
      </c>
      <c r="G11" s="34"/>
      <c r="H11" s="35" t="str">
        <f>A19</f>
        <v>Utilities Expense</v>
      </c>
      <c r="I11" s="52" t="s">
        <v>4</v>
      </c>
      <c r="J11" s="54">
        <f t="shared" ref="J11:J12" si="0">B19</f>
        <v>2800</v>
      </c>
      <c r="K11" s="53"/>
      <c r="O11" s="84" t="s">
        <v>23</v>
      </c>
      <c r="P11" s="85"/>
      <c r="Q11" s="85"/>
      <c r="R11" s="85"/>
      <c r="S11" s="77">
        <f>B7</f>
        <v>1100</v>
      </c>
      <c r="T11" s="78"/>
    </row>
    <row r="12" spans="1:20" ht="20.100000000000001" customHeight="1" thickBot="1" x14ac:dyDescent="0.3">
      <c r="A12" s="49" t="s">
        <v>32</v>
      </c>
      <c r="B12" s="126"/>
      <c r="C12" s="120">
        <v>1478</v>
      </c>
      <c r="G12" s="34"/>
      <c r="H12" s="35" t="str">
        <f>A20</f>
        <v>Supplies Expense</v>
      </c>
      <c r="I12" s="52"/>
      <c r="J12" s="54">
        <f t="shared" si="0"/>
        <v>541</v>
      </c>
      <c r="K12" s="53"/>
      <c r="O12" s="86" t="s">
        <v>22</v>
      </c>
      <c r="P12" s="76"/>
      <c r="Q12" s="76"/>
      <c r="R12" s="76"/>
      <c r="S12" s="87">
        <f>B8</f>
        <v>2550</v>
      </c>
      <c r="T12" s="78"/>
    </row>
    <row r="13" spans="1:20" ht="20.100000000000001" customHeight="1" thickBot="1" x14ac:dyDescent="0.3">
      <c r="A13" s="49" t="s">
        <v>87</v>
      </c>
      <c r="B13" s="126"/>
      <c r="C13" s="120">
        <v>34217</v>
      </c>
      <c r="G13" s="34"/>
      <c r="H13" s="35" t="str">
        <f>A17</f>
        <v>Depr. Expense—Equip.</v>
      </c>
      <c r="I13" s="52"/>
      <c r="J13" s="56">
        <f>B17</f>
        <v>1450</v>
      </c>
      <c r="K13" s="53"/>
      <c r="O13" s="86" t="s">
        <v>53</v>
      </c>
      <c r="P13" s="76"/>
      <c r="Q13" s="76"/>
      <c r="R13" s="76"/>
      <c r="S13" s="88">
        <f>SUM(S9:S12)</f>
        <v>15390</v>
      </c>
      <c r="T13" s="89"/>
    </row>
    <row r="14" spans="1:20" ht="20.100000000000001" customHeight="1" thickBot="1" x14ac:dyDescent="0.3">
      <c r="A14" s="49" t="s">
        <v>88</v>
      </c>
      <c r="B14" s="126">
        <v>2500</v>
      </c>
      <c r="C14" s="120"/>
      <c r="G14" s="34"/>
      <c r="H14" s="35" t="s">
        <v>90</v>
      </c>
      <c r="I14" s="52"/>
      <c r="J14" s="67">
        <f>SUM(J10:J13)</f>
        <v>8291</v>
      </c>
      <c r="K14" s="154">
        <f>-J14</f>
        <v>-8291</v>
      </c>
      <c r="O14" s="75" t="s">
        <v>54</v>
      </c>
      <c r="P14" s="76"/>
      <c r="Q14" s="76"/>
      <c r="R14" s="76"/>
      <c r="S14" s="81"/>
      <c r="T14" s="83"/>
    </row>
    <row r="15" spans="1:20" ht="20.100000000000001" customHeight="1" x14ac:dyDescent="0.25">
      <c r="A15" s="49" t="s">
        <v>84</v>
      </c>
      <c r="B15" s="126"/>
      <c r="C15" s="120"/>
      <c r="G15" s="34"/>
      <c r="H15" s="35" t="s">
        <v>4</v>
      </c>
      <c r="I15" s="52"/>
      <c r="J15" s="55"/>
      <c r="K15" s="129"/>
      <c r="O15" s="96" t="str">
        <f>A9</f>
        <v>Computer Equipment</v>
      </c>
      <c r="P15" s="76"/>
      <c r="Q15" s="76"/>
      <c r="R15" s="76"/>
      <c r="S15" s="81">
        <f>B9</f>
        <v>38546</v>
      </c>
      <c r="T15" s="78"/>
    </row>
    <row r="16" spans="1:20" ht="20.100000000000001" customHeight="1" thickBot="1" x14ac:dyDescent="0.3">
      <c r="A16" s="49" t="s">
        <v>27</v>
      </c>
      <c r="B16" s="126"/>
      <c r="C16" s="120">
        <v>18745</v>
      </c>
      <c r="G16" s="34" t="s">
        <v>46</v>
      </c>
      <c r="H16" s="35"/>
      <c r="I16" s="52"/>
      <c r="J16" s="57"/>
      <c r="K16" s="66">
        <f>K7+K14</f>
        <v>10454</v>
      </c>
      <c r="O16" s="90" t="str">
        <f>A10</f>
        <v>Acc. Depr. —Comp. Equip.</v>
      </c>
      <c r="P16" s="85"/>
      <c r="Q16" s="85"/>
      <c r="R16" s="85"/>
      <c r="S16" s="87">
        <f>-C10</f>
        <v>-2874</v>
      </c>
      <c r="T16" s="78"/>
    </row>
    <row r="17" spans="1:21" ht="20.100000000000001" customHeight="1" thickTop="1" thickBot="1" x14ac:dyDescent="0.3">
      <c r="A17" s="49" t="s">
        <v>42</v>
      </c>
      <c r="B17" s="126">
        <v>1450</v>
      </c>
      <c r="C17" s="120"/>
      <c r="G17" s="34" t="s">
        <v>4</v>
      </c>
      <c r="I17" s="52"/>
      <c r="J17" s="57"/>
      <c r="K17" s="130" t="s">
        <v>4</v>
      </c>
      <c r="O17" s="91" t="s">
        <v>55</v>
      </c>
      <c r="P17" s="85"/>
      <c r="Q17" s="85"/>
      <c r="R17" s="85"/>
      <c r="S17" s="88">
        <f>S15+S16</f>
        <v>35672</v>
      </c>
      <c r="T17" s="92"/>
    </row>
    <row r="18" spans="1:21" ht="20.100000000000001" customHeight="1" thickBot="1" x14ac:dyDescent="0.3">
      <c r="A18" s="49" t="s">
        <v>29</v>
      </c>
      <c r="B18" s="126">
        <v>3500</v>
      </c>
      <c r="C18" s="120"/>
      <c r="G18" s="34"/>
      <c r="H18" s="35"/>
      <c r="I18" s="52"/>
      <c r="J18" s="58"/>
      <c r="K18" s="131"/>
      <c r="L18" t="s">
        <v>105</v>
      </c>
      <c r="O18" s="91" t="s">
        <v>56</v>
      </c>
      <c r="P18" s="85"/>
      <c r="Q18" s="85"/>
      <c r="R18" s="85"/>
      <c r="S18" s="81"/>
      <c r="T18" s="97">
        <f>S13+S17</f>
        <v>51062</v>
      </c>
    </row>
    <row r="19" spans="1:21" ht="20.100000000000001" customHeight="1" thickTop="1" x14ac:dyDescent="0.25">
      <c r="A19" s="49" t="s">
        <v>43</v>
      </c>
      <c r="B19" s="126">
        <v>2800</v>
      </c>
      <c r="C19" s="120"/>
      <c r="G19" s="62"/>
      <c r="H19" s="62"/>
      <c r="I19" s="62"/>
      <c r="J19" s="68"/>
      <c r="K19" s="69" t="s">
        <v>4</v>
      </c>
      <c r="O19" s="90"/>
      <c r="P19" s="85"/>
      <c r="Q19" s="85"/>
      <c r="R19" s="85"/>
      <c r="S19" s="81"/>
      <c r="T19" s="93"/>
    </row>
    <row r="20" spans="1:21" ht="20.100000000000001" customHeight="1" thickBot="1" x14ac:dyDescent="0.3">
      <c r="A20" s="49" t="s">
        <v>44</v>
      </c>
      <c r="B20" s="127">
        <v>541</v>
      </c>
      <c r="C20" s="121"/>
      <c r="G20" s="59"/>
      <c r="H20" s="59"/>
      <c r="I20" s="59"/>
      <c r="J20" s="59"/>
      <c r="K20" s="68"/>
      <c r="O20" s="185" t="s">
        <v>57</v>
      </c>
      <c r="P20" s="186"/>
      <c r="Q20" s="186"/>
      <c r="R20" s="187"/>
      <c r="S20" s="81"/>
      <c r="T20" s="78"/>
    </row>
    <row r="21" spans="1:21" ht="20.100000000000001" customHeight="1" thickTop="1" thickBot="1" x14ac:dyDescent="0.3">
      <c r="A21" s="50" t="s">
        <v>45</v>
      </c>
      <c r="B21" s="128">
        <f>SUM(B5:B20)</f>
        <v>64727</v>
      </c>
      <c r="C21" s="122">
        <f>SUM(C10:C20)</f>
        <v>64727</v>
      </c>
      <c r="G21" s="59"/>
      <c r="H21" s="59"/>
      <c r="I21" s="59"/>
      <c r="J21" s="59"/>
      <c r="K21" s="68"/>
      <c r="O21" s="91" t="s">
        <v>58</v>
      </c>
      <c r="P21" s="85"/>
      <c r="Q21" s="85"/>
      <c r="R21" s="85"/>
      <c r="S21" s="81"/>
      <c r="T21" s="78"/>
    </row>
    <row r="22" spans="1:21" ht="16.5" thickTop="1" x14ac:dyDescent="0.25">
      <c r="G22" s="60"/>
      <c r="H22" s="60"/>
      <c r="I22" s="60"/>
      <c r="J22" s="60"/>
      <c r="K22" s="60"/>
      <c r="O22" s="91" t="str">
        <f>A11</f>
        <v>Accounts Payable</v>
      </c>
      <c r="P22" s="85"/>
      <c r="Q22" s="85"/>
      <c r="R22" s="85"/>
      <c r="S22" s="81">
        <f>C11</f>
        <v>7413</v>
      </c>
      <c r="T22" s="78"/>
    </row>
    <row r="23" spans="1:21" ht="15.75" x14ac:dyDescent="0.25">
      <c r="G23" s="60" t="s">
        <v>4</v>
      </c>
      <c r="H23" s="60"/>
      <c r="I23" s="60"/>
      <c r="J23" s="60"/>
      <c r="K23" s="60"/>
      <c r="O23" s="91" t="str">
        <f>A12</f>
        <v>Salaries Payable</v>
      </c>
      <c r="P23" s="85"/>
      <c r="Q23" s="85"/>
      <c r="R23" s="85"/>
      <c r="S23" s="77">
        <f>C12</f>
        <v>1478</v>
      </c>
      <c r="T23" s="78"/>
    </row>
    <row r="24" spans="1:21" ht="16.5" thickBot="1" x14ac:dyDescent="0.3">
      <c r="G24" s="199" t="s">
        <v>85</v>
      </c>
      <c r="H24" s="200"/>
      <c r="I24" s="200"/>
      <c r="J24" s="200"/>
      <c r="K24" s="201"/>
      <c r="O24" s="98" t="s">
        <v>59</v>
      </c>
      <c r="P24" s="85"/>
      <c r="Q24" s="85"/>
      <c r="R24" s="85"/>
      <c r="S24" s="94">
        <f>SUM(S22:S23)</f>
        <v>8891</v>
      </c>
      <c r="T24" s="95"/>
    </row>
    <row r="25" spans="1:21" ht="16.5" thickBot="1" x14ac:dyDescent="0.3">
      <c r="G25" s="202" t="s">
        <v>49</v>
      </c>
      <c r="H25" s="203"/>
      <c r="I25" s="203"/>
      <c r="J25" s="203"/>
      <c r="K25" s="204"/>
      <c r="O25" s="84"/>
      <c r="P25" s="85"/>
      <c r="Q25" s="85"/>
      <c r="R25" s="85"/>
      <c r="S25" s="77"/>
      <c r="T25" s="78"/>
    </row>
    <row r="26" spans="1:21" ht="16.5" thickBot="1" x14ac:dyDescent="0.3">
      <c r="G26" s="165" t="s">
        <v>50</v>
      </c>
      <c r="H26" s="166"/>
      <c r="I26" s="166"/>
      <c r="J26" s="166"/>
      <c r="K26" s="188"/>
      <c r="O26" s="185" t="s">
        <v>60</v>
      </c>
      <c r="P26" s="186"/>
      <c r="Q26" s="186"/>
      <c r="R26" s="187"/>
      <c r="S26" s="77">
        <f>K32</f>
        <v>42171</v>
      </c>
      <c r="T26" s="93"/>
    </row>
    <row r="27" spans="1:21" ht="17.25" thickTop="1" thickBot="1" x14ac:dyDescent="0.3">
      <c r="G27" s="34" t="s">
        <v>92</v>
      </c>
      <c r="H27" s="31"/>
      <c r="I27" s="61"/>
      <c r="J27" s="63"/>
      <c r="K27" s="32">
        <f>C13</f>
        <v>34217</v>
      </c>
      <c r="O27" s="84"/>
      <c r="P27" s="85"/>
      <c r="Q27" s="85"/>
      <c r="R27" s="85"/>
      <c r="S27" s="77"/>
      <c r="T27" s="92"/>
    </row>
    <row r="28" spans="1:21" ht="16.5" thickBot="1" x14ac:dyDescent="0.3">
      <c r="G28" s="34" t="s">
        <v>46</v>
      </c>
      <c r="H28" s="35"/>
      <c r="I28" s="35"/>
      <c r="J28" s="64"/>
      <c r="K28" s="56">
        <f>K16</f>
        <v>10454</v>
      </c>
      <c r="O28" s="84" t="s">
        <v>61</v>
      </c>
      <c r="P28" s="85"/>
      <c r="Q28" s="85"/>
      <c r="R28" s="85"/>
      <c r="S28" s="77"/>
      <c r="T28" s="97">
        <f>S24+S26</f>
        <v>51062</v>
      </c>
    </row>
    <row r="29" spans="1:21" ht="15.75" x14ac:dyDescent="0.25">
      <c r="G29" s="34"/>
      <c r="H29" s="35"/>
      <c r="I29" s="35"/>
      <c r="J29" s="64"/>
      <c r="K29" s="132"/>
      <c r="O29" s="91"/>
      <c r="P29" s="85"/>
      <c r="Q29" s="85"/>
      <c r="R29" s="85"/>
      <c r="S29" s="94"/>
      <c r="T29" s="95"/>
    </row>
    <row r="30" spans="1:21" ht="15.75" x14ac:dyDescent="0.25">
      <c r="G30" s="34" t="str">
        <f>A14</f>
        <v>Bailey, Withdrawals</v>
      </c>
      <c r="H30" s="35"/>
      <c r="I30" s="35"/>
      <c r="J30" s="64"/>
      <c r="K30" s="65">
        <f>-B14</f>
        <v>-2500</v>
      </c>
      <c r="O30" s="91"/>
      <c r="P30" s="85"/>
      <c r="Q30" s="85"/>
      <c r="R30" s="85"/>
      <c r="S30" s="77"/>
      <c r="T30" s="78"/>
    </row>
    <row r="31" spans="1:21" ht="16.5" thickBot="1" x14ac:dyDescent="0.3">
      <c r="G31" s="34" t="s">
        <v>4</v>
      </c>
      <c r="H31" s="35"/>
      <c r="I31" s="35"/>
      <c r="J31" s="64"/>
      <c r="K31" s="56" t="s">
        <v>4</v>
      </c>
      <c r="O31" s="84"/>
      <c r="P31" s="85"/>
      <c r="Q31" s="85"/>
      <c r="R31" s="85"/>
      <c r="S31" s="77"/>
      <c r="T31" s="93"/>
    </row>
    <row r="32" spans="1:21" ht="16.5" thickBot="1" x14ac:dyDescent="0.3">
      <c r="G32" s="34" t="s">
        <v>91</v>
      </c>
      <c r="H32" s="35"/>
      <c r="I32" s="35"/>
      <c r="J32" s="64"/>
      <c r="K32" s="40">
        <f>K27+K28+K30</f>
        <v>42171</v>
      </c>
      <c r="O32" s="91"/>
      <c r="P32" s="85"/>
      <c r="Q32" s="85"/>
      <c r="R32" s="85"/>
      <c r="S32" s="88"/>
      <c r="T32" s="83"/>
      <c r="U32" t="s">
        <v>112</v>
      </c>
    </row>
    <row r="33" spans="7:20" ht="16.5" thickTop="1" x14ac:dyDescent="0.25">
      <c r="G33" s="34"/>
      <c r="H33" s="35"/>
      <c r="I33" s="35"/>
      <c r="J33" s="71"/>
      <c r="K33" s="33"/>
      <c r="L33" t="s">
        <v>103</v>
      </c>
      <c r="O33" s="91"/>
      <c r="P33" s="85"/>
      <c r="Q33" s="85"/>
      <c r="R33" s="85"/>
      <c r="S33" s="77"/>
      <c r="T33" s="78"/>
    </row>
    <row r="34" spans="7:20" x14ac:dyDescent="0.25">
      <c r="T34" s="106">
        <f>T18-T28</f>
        <v>0</v>
      </c>
    </row>
  </sheetData>
  <mergeCells count="16">
    <mergeCell ref="O26:R26"/>
    <mergeCell ref="G26:K26"/>
    <mergeCell ref="O3:T3"/>
    <mergeCell ref="O4:T4"/>
    <mergeCell ref="O5:T5"/>
    <mergeCell ref="O7:T7"/>
    <mergeCell ref="G3:K3"/>
    <mergeCell ref="G4:K4"/>
    <mergeCell ref="G5:K5"/>
    <mergeCell ref="G24:K24"/>
    <mergeCell ref="G25:K25"/>
    <mergeCell ref="A1:C1"/>
    <mergeCell ref="A2:C2"/>
    <mergeCell ref="A3:A4"/>
    <mergeCell ref="B3:C3"/>
    <mergeCell ref="O20:R2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O25"/>
  <sheetViews>
    <sheetView showGridLines="0" workbookViewId="0">
      <selection activeCell="K17" sqref="K17"/>
    </sheetView>
  </sheetViews>
  <sheetFormatPr defaultRowHeight="15" x14ac:dyDescent="0.25"/>
  <cols>
    <col min="6" max="7" width="12.28515625" bestFit="1" customWidth="1"/>
    <col min="15" max="15" width="20.85546875" customWidth="1"/>
  </cols>
  <sheetData>
    <row r="1" spans="1:15" ht="15.75" x14ac:dyDescent="0.25">
      <c r="A1" s="167" t="s">
        <v>81</v>
      </c>
      <c r="B1" s="168"/>
      <c r="C1" s="168"/>
      <c r="D1" s="168"/>
      <c r="E1" s="168"/>
      <c r="F1" s="168"/>
      <c r="G1" s="169"/>
    </row>
    <row r="2" spans="1:15" ht="15.75" x14ac:dyDescent="0.25">
      <c r="A2" s="170" t="s">
        <v>31</v>
      </c>
      <c r="B2" s="171"/>
      <c r="C2" s="171"/>
      <c r="D2" s="171"/>
      <c r="E2" s="171"/>
      <c r="F2" s="171"/>
      <c r="G2" s="172"/>
    </row>
    <row r="3" spans="1:15" ht="16.5" thickBot="1" x14ac:dyDescent="0.3">
      <c r="A3" s="173" t="s">
        <v>18</v>
      </c>
      <c r="B3" s="174"/>
      <c r="C3" s="174"/>
      <c r="D3" s="174"/>
      <c r="E3" s="174"/>
      <c r="F3" s="174"/>
      <c r="G3" s="175"/>
    </row>
    <row r="4" spans="1:15" ht="20.25" thickTop="1" thickBot="1" x14ac:dyDescent="0.35">
      <c r="A4" s="176" t="s">
        <v>19</v>
      </c>
      <c r="B4" s="177"/>
      <c r="C4" s="177"/>
      <c r="D4" s="177"/>
      <c r="E4" s="178"/>
      <c r="F4" s="29" t="s">
        <v>1</v>
      </c>
      <c r="G4" s="29" t="s">
        <v>2</v>
      </c>
      <c r="I4" s="107" t="s">
        <v>93</v>
      </c>
      <c r="J4" s="108"/>
      <c r="K4" s="108"/>
      <c r="L4" s="108"/>
      <c r="M4" s="108"/>
      <c r="N4" s="108"/>
      <c r="O4" s="109"/>
    </row>
    <row r="5" spans="1:15" ht="20.100000000000001" customHeight="1" thickTop="1" x14ac:dyDescent="0.3">
      <c r="A5" s="30" t="s">
        <v>20</v>
      </c>
      <c r="B5" s="31"/>
      <c r="C5" s="31"/>
      <c r="D5" s="31"/>
      <c r="E5" s="31"/>
      <c r="F5" s="32">
        <v>15796</v>
      </c>
      <c r="G5" s="33"/>
      <c r="I5" s="135" t="s">
        <v>95</v>
      </c>
      <c r="J5" s="12"/>
      <c r="K5" s="12"/>
      <c r="L5" s="12"/>
      <c r="M5" s="12"/>
      <c r="N5" s="137" t="s">
        <v>103</v>
      </c>
      <c r="O5" s="111"/>
    </row>
    <row r="6" spans="1:15" ht="20.100000000000001" customHeight="1" x14ac:dyDescent="0.25">
      <c r="A6" s="34" t="s">
        <v>21</v>
      </c>
      <c r="B6" s="35"/>
      <c r="C6" s="35"/>
      <c r="D6" s="35"/>
      <c r="E6" s="35"/>
      <c r="F6" s="36">
        <v>3500</v>
      </c>
      <c r="G6" s="36"/>
      <c r="I6" s="134" t="s">
        <v>149</v>
      </c>
      <c r="J6" s="12"/>
      <c r="K6" s="12"/>
      <c r="L6" s="12"/>
      <c r="M6" s="12"/>
      <c r="N6" s="12">
        <f>SUM(F5:F8)/SUM(G11:G13)</f>
        <v>2.1030297581587702</v>
      </c>
      <c r="O6" s="111"/>
    </row>
    <row r="7" spans="1:15" ht="20.100000000000001" customHeight="1" x14ac:dyDescent="0.25">
      <c r="A7" s="34" t="s">
        <v>22</v>
      </c>
      <c r="B7" s="35"/>
      <c r="C7" s="35"/>
      <c r="D7" s="35"/>
      <c r="E7" s="35"/>
      <c r="F7" s="36">
        <v>2596</v>
      </c>
      <c r="G7" s="36"/>
      <c r="H7" s="106" t="s">
        <v>4</v>
      </c>
      <c r="I7" s="110" t="s">
        <v>150</v>
      </c>
      <c r="J7" s="12"/>
      <c r="K7" s="12"/>
      <c r="L7" s="12"/>
      <c r="M7" s="12"/>
      <c r="N7" s="12"/>
      <c r="O7" s="111"/>
    </row>
    <row r="8" spans="1:15" ht="20.100000000000001" customHeight="1" x14ac:dyDescent="0.25">
      <c r="A8" s="34" t="s">
        <v>23</v>
      </c>
      <c r="B8" s="35"/>
      <c r="C8" s="35"/>
      <c r="D8" s="35"/>
      <c r="E8" s="35"/>
      <c r="F8" s="36">
        <v>1500</v>
      </c>
      <c r="G8" s="36"/>
      <c r="I8" s="110" t="s">
        <v>151</v>
      </c>
      <c r="J8" s="12"/>
      <c r="K8" s="12"/>
      <c r="L8" s="12"/>
      <c r="M8" s="12"/>
      <c r="N8" s="12"/>
      <c r="O8" s="111"/>
    </row>
    <row r="9" spans="1:15" ht="20.100000000000001" customHeight="1" x14ac:dyDescent="0.25">
      <c r="A9" s="34" t="s">
        <v>79</v>
      </c>
      <c r="B9" s="35"/>
      <c r="C9" s="35"/>
      <c r="D9" s="35"/>
      <c r="E9" s="35"/>
      <c r="F9" s="36">
        <v>18000</v>
      </c>
      <c r="G9" s="36"/>
      <c r="I9" s="110" t="s">
        <v>135</v>
      </c>
      <c r="J9" s="12"/>
      <c r="K9" s="12"/>
      <c r="L9" s="12"/>
      <c r="M9" s="12"/>
      <c r="N9" s="12"/>
      <c r="O9" s="111"/>
    </row>
    <row r="10" spans="1:15" ht="20.100000000000001" customHeight="1" thickBot="1" x14ac:dyDescent="0.3">
      <c r="A10" s="34" t="s">
        <v>108</v>
      </c>
      <c r="B10" s="35"/>
      <c r="C10" s="35"/>
      <c r="D10" s="35"/>
      <c r="E10" s="35"/>
      <c r="F10" s="36"/>
      <c r="G10" s="36">
        <v>2598</v>
      </c>
      <c r="I10" s="112"/>
      <c r="J10" s="113"/>
      <c r="K10" s="113"/>
      <c r="L10" s="113"/>
      <c r="M10" s="113"/>
      <c r="N10" s="113"/>
      <c r="O10" s="114"/>
    </row>
    <row r="11" spans="1:15" ht="20.100000000000001" customHeight="1" thickBot="1" x14ac:dyDescent="0.3">
      <c r="A11" s="34" t="s">
        <v>24</v>
      </c>
      <c r="B11" s="35"/>
      <c r="C11" s="35"/>
      <c r="D11" s="35"/>
      <c r="E11" s="35"/>
      <c r="F11" s="36"/>
      <c r="G11" s="36">
        <v>4623</v>
      </c>
    </row>
    <row r="12" spans="1:15" ht="20.100000000000001" customHeight="1" x14ac:dyDescent="0.3">
      <c r="A12" s="34" t="s">
        <v>32</v>
      </c>
      <c r="B12" s="35"/>
      <c r="C12" s="35"/>
      <c r="D12" s="35"/>
      <c r="E12" s="35"/>
      <c r="F12" s="36"/>
      <c r="G12" s="36">
        <v>5000</v>
      </c>
      <c r="I12" s="107" t="s">
        <v>94</v>
      </c>
      <c r="J12" s="108"/>
      <c r="K12" s="108"/>
      <c r="L12" s="108"/>
      <c r="M12" s="108"/>
      <c r="N12" s="108"/>
      <c r="O12" s="109"/>
    </row>
    <row r="13" spans="1:15" ht="20.100000000000001" customHeight="1" x14ac:dyDescent="0.3">
      <c r="A13" s="34" t="s">
        <v>36</v>
      </c>
      <c r="B13" s="35"/>
      <c r="C13" s="35"/>
      <c r="D13" s="35"/>
      <c r="E13" s="35"/>
      <c r="F13" s="36"/>
      <c r="G13" s="36">
        <v>1500</v>
      </c>
      <c r="I13" s="135" t="s">
        <v>104</v>
      </c>
      <c r="J13" s="12"/>
      <c r="K13" s="12"/>
      <c r="L13" s="12"/>
      <c r="M13" s="12"/>
      <c r="N13" s="12"/>
      <c r="O13" s="111"/>
    </row>
    <row r="14" spans="1:15" ht="20.100000000000001" customHeight="1" x14ac:dyDescent="0.25">
      <c r="A14" s="34" t="s">
        <v>25</v>
      </c>
      <c r="B14" s="35"/>
      <c r="C14" s="35"/>
      <c r="D14" s="35"/>
      <c r="E14" s="35"/>
      <c r="F14" s="36"/>
      <c r="G14" s="36">
        <v>2500</v>
      </c>
      <c r="I14" s="133" t="s">
        <v>152</v>
      </c>
      <c r="J14" s="12"/>
      <c r="K14" s="12"/>
      <c r="L14" s="12"/>
      <c r="M14" s="12">
        <f>G15/SUM(F5:F9)</f>
        <v>0.23796868960185544</v>
      </c>
      <c r="N14" s="12"/>
      <c r="O14" s="111"/>
    </row>
    <row r="15" spans="1:15" ht="20.100000000000001" customHeight="1" x14ac:dyDescent="0.25">
      <c r="A15" s="34" t="s">
        <v>26</v>
      </c>
      <c r="B15" s="35"/>
      <c r="C15" s="35"/>
      <c r="D15" s="35"/>
      <c r="E15" s="35"/>
      <c r="F15" s="36"/>
      <c r="G15" s="36">
        <v>9850</v>
      </c>
      <c r="I15" s="134" t="s">
        <v>153</v>
      </c>
      <c r="J15" s="12"/>
      <c r="K15" s="12"/>
      <c r="L15" s="12"/>
      <c r="M15" s="12"/>
      <c r="N15" s="12"/>
      <c r="O15" s="111"/>
    </row>
    <row r="16" spans="1:15" ht="20.100000000000001" customHeight="1" x14ac:dyDescent="0.25">
      <c r="A16" s="34" t="s">
        <v>83</v>
      </c>
      <c r="B16" s="35"/>
      <c r="C16" s="35"/>
      <c r="D16" s="35"/>
      <c r="E16" s="35"/>
      <c r="F16" s="36"/>
      <c r="G16" s="36">
        <v>13784</v>
      </c>
      <c r="H16" s="106" t="s">
        <v>4</v>
      </c>
      <c r="I16" s="110"/>
      <c r="J16" s="12"/>
      <c r="K16" s="12"/>
      <c r="L16" s="12"/>
      <c r="M16" s="12"/>
      <c r="N16" s="12"/>
      <c r="O16" s="111"/>
    </row>
    <row r="17" spans="1:15" ht="20.100000000000001" customHeight="1" x14ac:dyDescent="0.25">
      <c r="A17" s="34" t="s">
        <v>82</v>
      </c>
      <c r="B17" s="35"/>
      <c r="C17" s="35"/>
      <c r="D17" s="35"/>
      <c r="E17" s="35"/>
      <c r="F17" s="36">
        <v>5474</v>
      </c>
      <c r="G17" s="36"/>
      <c r="I17" s="110"/>
      <c r="J17" s="12"/>
      <c r="K17" s="12"/>
      <c r="L17" s="12"/>
      <c r="M17" s="12"/>
      <c r="N17" s="12"/>
      <c r="O17" s="111"/>
    </row>
    <row r="18" spans="1:15" ht="20.100000000000001" customHeight="1" x14ac:dyDescent="0.25">
      <c r="A18" s="34" t="s">
        <v>27</v>
      </c>
      <c r="B18" s="35"/>
      <c r="C18" s="35"/>
      <c r="D18" s="35"/>
      <c r="E18" s="35"/>
      <c r="F18" s="37"/>
      <c r="G18" s="37">
        <v>23951</v>
      </c>
      <c r="I18" s="110"/>
      <c r="J18" s="12"/>
      <c r="K18" s="12"/>
      <c r="L18" s="12"/>
      <c r="M18" s="12"/>
      <c r="N18" s="12"/>
      <c r="O18" s="111"/>
    </row>
    <row r="19" spans="1:15" ht="20.100000000000001" customHeight="1" x14ac:dyDescent="0.25">
      <c r="A19" s="34" t="s">
        <v>29</v>
      </c>
      <c r="B19" s="35"/>
      <c r="C19" s="35" t="s">
        <v>4</v>
      </c>
      <c r="D19" s="35"/>
      <c r="E19" s="35"/>
      <c r="F19" s="36">
        <v>8750</v>
      </c>
      <c r="G19" s="38"/>
      <c r="H19" s="106" t="s">
        <v>4</v>
      </c>
      <c r="I19" s="110"/>
      <c r="J19" s="12"/>
      <c r="K19" s="12"/>
      <c r="L19" s="12"/>
      <c r="M19" s="12"/>
      <c r="N19" s="12"/>
      <c r="O19" s="111"/>
    </row>
    <row r="20" spans="1:15" ht="20.100000000000001" customHeight="1" x14ac:dyDescent="0.25">
      <c r="A20" s="34" t="s">
        <v>33</v>
      </c>
      <c r="B20" s="35"/>
      <c r="C20" s="35"/>
      <c r="D20" s="35"/>
      <c r="E20" s="35"/>
      <c r="F20" s="37">
        <v>1512</v>
      </c>
      <c r="G20" s="39"/>
      <c r="I20" s="110"/>
      <c r="J20" s="12"/>
      <c r="K20" s="12"/>
      <c r="L20" s="12"/>
      <c r="M20" s="12"/>
      <c r="N20" s="12"/>
      <c r="O20" s="111"/>
    </row>
    <row r="21" spans="1:15" ht="20.100000000000001" customHeight="1" thickBot="1" x14ac:dyDescent="0.3">
      <c r="A21" s="34" t="s">
        <v>80</v>
      </c>
      <c r="B21" s="35"/>
      <c r="C21" s="35"/>
      <c r="D21" s="35"/>
      <c r="E21" s="35"/>
      <c r="F21" s="37">
        <v>948</v>
      </c>
      <c r="G21" s="41"/>
      <c r="H21" s="106" t="s">
        <v>4</v>
      </c>
      <c r="I21" s="112"/>
      <c r="J21" s="113"/>
      <c r="K21" s="113"/>
      <c r="L21" s="113"/>
      <c r="M21" s="113"/>
      <c r="N21" s="113"/>
      <c r="O21" s="114"/>
    </row>
    <row r="22" spans="1:15" ht="20.100000000000001" customHeight="1" x14ac:dyDescent="0.25">
      <c r="A22" s="34" t="s">
        <v>28</v>
      </c>
      <c r="B22" s="35"/>
      <c r="C22" s="35"/>
      <c r="D22" s="35"/>
      <c r="E22" s="35"/>
      <c r="F22" s="36">
        <v>4460</v>
      </c>
      <c r="G22" s="41"/>
    </row>
    <row r="23" spans="1:15" ht="20.100000000000001" customHeight="1" thickBot="1" x14ac:dyDescent="0.3">
      <c r="A23" s="34" t="s">
        <v>34</v>
      </c>
      <c r="B23" s="35"/>
      <c r="C23" s="35"/>
      <c r="D23" s="35"/>
      <c r="E23" s="35"/>
      <c r="F23" s="37">
        <v>1270</v>
      </c>
      <c r="G23" s="39"/>
      <c r="H23" s="106"/>
    </row>
    <row r="24" spans="1:15" ht="20.100000000000001" customHeight="1" thickBot="1" x14ac:dyDescent="0.3">
      <c r="A24" s="8"/>
      <c r="B24" s="10"/>
      <c r="C24" s="35" t="s">
        <v>30</v>
      </c>
      <c r="D24" s="10"/>
      <c r="E24" s="10"/>
      <c r="F24" s="40">
        <f>SUM(F5:F23)</f>
        <v>63806</v>
      </c>
      <c r="G24" s="40">
        <f>SUM(G5:G23)</f>
        <v>63806</v>
      </c>
      <c r="H24" s="42" t="s">
        <v>4</v>
      </c>
    </row>
    <row r="25" spans="1:15" ht="15.75" thickTop="1" x14ac:dyDescent="0.25"/>
  </sheetData>
  <mergeCells count="4">
    <mergeCell ref="A1:G1"/>
    <mergeCell ref="A2:G2"/>
    <mergeCell ref="A3:G3"/>
    <mergeCell ref="A4:E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2:C19"/>
  <sheetViews>
    <sheetView showGridLines="0" workbookViewId="0">
      <selection activeCell="F13" sqref="F13"/>
    </sheetView>
  </sheetViews>
  <sheetFormatPr defaultRowHeight="15" x14ac:dyDescent="0.25"/>
  <cols>
    <col min="1" max="1" width="27.5703125" customWidth="1"/>
    <col min="2" max="2" width="37.5703125" customWidth="1"/>
    <col min="3" max="3" width="40.7109375" customWidth="1"/>
  </cols>
  <sheetData>
    <row r="2" spans="1:3" ht="19.5" thickBot="1" x14ac:dyDescent="0.3">
      <c r="A2" s="136" t="s">
        <v>111</v>
      </c>
    </row>
    <row r="3" spans="1:3" ht="16.5" thickBot="1" x14ac:dyDescent="0.3">
      <c r="A3" s="115" t="s">
        <v>63</v>
      </c>
      <c r="B3" s="116" t="s">
        <v>64</v>
      </c>
      <c r="C3" s="116" t="s">
        <v>65</v>
      </c>
    </row>
    <row r="4" spans="1:3" x14ac:dyDescent="0.25">
      <c r="A4" s="208" t="s">
        <v>136</v>
      </c>
      <c r="B4" s="205" t="s">
        <v>154</v>
      </c>
      <c r="C4" s="205" t="s">
        <v>155</v>
      </c>
    </row>
    <row r="5" spans="1:3" x14ac:dyDescent="0.25">
      <c r="A5" s="209"/>
      <c r="B5" s="206"/>
      <c r="C5" s="206"/>
    </row>
    <row r="6" spans="1:3" x14ac:dyDescent="0.25">
      <c r="A6" s="209"/>
      <c r="B6" s="206"/>
      <c r="C6" s="206"/>
    </row>
    <row r="7" spans="1:3" ht="15.75" thickBot="1" x14ac:dyDescent="0.3">
      <c r="A7" s="210"/>
      <c r="B7" s="207"/>
      <c r="C7" s="207"/>
    </row>
    <row r="8" spans="1:3" x14ac:dyDescent="0.25">
      <c r="A8" s="205" t="s">
        <v>137</v>
      </c>
      <c r="B8" s="205" t="s">
        <v>156</v>
      </c>
      <c r="C8" s="205" t="s">
        <v>138</v>
      </c>
    </row>
    <row r="9" spans="1:3" x14ac:dyDescent="0.25">
      <c r="A9" s="206"/>
      <c r="B9" s="206"/>
      <c r="C9" s="206"/>
    </row>
    <row r="10" spans="1:3" x14ac:dyDescent="0.25">
      <c r="A10" s="206"/>
      <c r="B10" s="206"/>
      <c r="C10" s="206"/>
    </row>
    <row r="11" spans="1:3" ht="15.75" thickBot="1" x14ac:dyDescent="0.3">
      <c r="A11" s="207"/>
      <c r="B11" s="207"/>
      <c r="C11" s="207"/>
    </row>
    <row r="12" spans="1:3" x14ac:dyDescent="0.25">
      <c r="A12" s="205" t="s">
        <v>139</v>
      </c>
      <c r="B12" s="205" t="s">
        <v>140</v>
      </c>
      <c r="C12" s="205" t="s">
        <v>141</v>
      </c>
    </row>
    <row r="13" spans="1:3" x14ac:dyDescent="0.25">
      <c r="A13" s="206"/>
      <c r="B13" s="206"/>
      <c r="C13" s="206"/>
    </row>
    <row r="14" spans="1:3" x14ac:dyDescent="0.25">
      <c r="A14" s="206"/>
      <c r="B14" s="206"/>
      <c r="C14" s="206"/>
    </row>
    <row r="15" spans="1:3" x14ac:dyDescent="0.25">
      <c r="A15" s="206"/>
      <c r="B15" s="206"/>
      <c r="C15" s="206"/>
    </row>
    <row r="16" spans="1:3" ht="15.75" thickBot="1" x14ac:dyDescent="0.3">
      <c r="A16" s="207"/>
      <c r="B16" s="207"/>
      <c r="C16" s="207"/>
    </row>
    <row r="19" spans="1:1" x14ac:dyDescent="0.25">
      <c r="A19" t="s">
        <v>4</v>
      </c>
    </row>
  </sheetData>
  <mergeCells count="9">
    <mergeCell ref="A12:A16"/>
    <mergeCell ref="B12:B16"/>
    <mergeCell ref="C12:C16"/>
    <mergeCell ref="A4:A7"/>
    <mergeCell ref="B4:B7"/>
    <mergeCell ref="C4:C7"/>
    <mergeCell ref="A8:A11"/>
    <mergeCell ref="B8:B11"/>
    <mergeCell ref="C8:C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Assignment 1 (12 pts)</vt:lpstr>
      <vt:lpstr>Assignment 2 (10 pts)</vt:lpstr>
      <vt:lpstr>Assignment 3 (20 pts)</vt:lpstr>
      <vt:lpstr>Assignment 4 (20 pts)</vt:lpstr>
      <vt:lpstr>Assignment 5 (22 pts)</vt:lpstr>
      <vt:lpstr>Assignment 6 (10 pts)</vt:lpstr>
      <vt:lpstr>Assignment 7 (6 pts)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2021-11-15T21:01:21Z</dcterms:created>
  <dcterms:modified xsi:type="dcterms:W3CDTF">2021-11-15T21:01:27Z</dcterms:modified>
</cp:coreProperties>
</file>