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7815"/>
  </bookViews>
  <sheets>
    <sheet name="Q1" sheetId="1" r:id="rId1"/>
    <sheet name="Q2" sheetId="2" r:id="rId2"/>
    <sheet name="Q3" sheetId="3" r:id="rId3"/>
  </sheets>
  <calcPr calcId="144525" concurrentCalc="0"/>
</workbook>
</file>

<file path=xl/sharedStrings.xml><?xml version="1.0" encoding="utf-8"?>
<sst xmlns="http://schemas.openxmlformats.org/spreadsheetml/2006/main" count="374" uniqueCount="178">
  <si>
    <t xml:space="preserve">Q1 </t>
  </si>
  <si>
    <t>Q2:</t>
  </si>
  <si>
    <t xml:space="preserve">Q3: </t>
  </si>
  <si>
    <t>Current ratio</t>
  </si>
  <si>
    <t>Job Description Format</t>
  </si>
  <si>
    <t>invetory turnover</t>
  </si>
  <si>
    <t>Income Statement</t>
  </si>
  <si>
    <t>Operating profit margin</t>
  </si>
  <si>
    <t xml:space="preserve">Tailored to the particular - so avoid generic answers </t>
  </si>
  <si>
    <t>Gearing ratio</t>
  </si>
  <si>
    <t>Balance Sheet</t>
  </si>
  <si>
    <t>Profitability</t>
  </si>
  <si>
    <t>Appendix:</t>
  </si>
  <si>
    <t>Cash Budget (layout as per class)</t>
  </si>
  <si>
    <t>Operating Profit Margin = Operating Earnings/Revenue</t>
  </si>
  <si>
    <t>In 2019;</t>
  </si>
  <si>
    <t>Operating profit=</t>
  </si>
  <si>
    <t>Detailed workings</t>
  </si>
  <si>
    <t>Operating profit margin=1850/6700</t>
  </si>
  <si>
    <t>Liquidity</t>
  </si>
  <si>
    <t>current ratio=</t>
  </si>
  <si>
    <t>10 Marks - 5 Bullet Points</t>
  </si>
  <si>
    <t>current ratio=2,053/510</t>
  </si>
  <si>
    <t>=4.02</t>
  </si>
  <si>
    <t>5 Marks - 3 Bullet Points</t>
  </si>
  <si>
    <t>Efficiency</t>
  </si>
  <si>
    <t>Inventory turnover ratio=4800/320</t>
  </si>
  <si>
    <t>=15</t>
  </si>
  <si>
    <t>Geraring</t>
  </si>
  <si>
    <t>Debt to equity ratio=total debts/total assets</t>
  </si>
  <si>
    <t>=510/2530</t>
  </si>
  <si>
    <t>=0.201</t>
  </si>
  <si>
    <t>=20.1%</t>
  </si>
  <si>
    <t>Detailed Calculations behind your answers</t>
  </si>
  <si>
    <t>operating earnings=Revenue-COGs-interest-taxes</t>
  </si>
  <si>
    <t>operating earnings=(6,700-50-4800)</t>
  </si>
  <si>
    <t>Total Revenue=6,700</t>
  </si>
  <si>
    <t>=0.2761</t>
  </si>
  <si>
    <t>operating earnings=(4,700-10-3600)</t>
  </si>
  <si>
    <t>Operating profit margin=1090/4700</t>
  </si>
  <si>
    <t>=0.2319</t>
  </si>
  <si>
    <t>Current Ratio</t>
  </si>
  <si>
    <t>current ratio=current assets/current liabilities</t>
  </si>
  <si>
    <t>current assets=2,053</t>
  </si>
  <si>
    <t>current liabilities=510</t>
  </si>
  <si>
    <t>current ratio=14,60/590</t>
  </si>
  <si>
    <t>=2.47</t>
  </si>
  <si>
    <t>Inventory turnover</t>
  </si>
  <si>
    <t>Inventory turnover ratio=cost of goods sold/average inventory</t>
  </si>
  <si>
    <t>cost of goods sold=4800</t>
  </si>
  <si>
    <t>average inventory=320</t>
  </si>
  <si>
    <t>cost of goods sold=3600</t>
  </si>
  <si>
    <t>average inventory=240</t>
  </si>
  <si>
    <t>Inventory turnover ratio=3600/240</t>
  </si>
  <si>
    <t>total debts=510</t>
  </si>
  <si>
    <t>total assets=2530</t>
  </si>
  <si>
    <t>=590/1460</t>
  </si>
  <si>
    <t>=40.4%</t>
  </si>
  <si>
    <t>Q.2 Part A</t>
  </si>
  <si>
    <t>Statement of Comprehensive Income for J Murphy for the year end 31/01/2021</t>
  </si>
  <si>
    <t>Detailed Workings</t>
  </si>
  <si>
    <t>Location</t>
  </si>
  <si>
    <t>Introduction Paragraph</t>
  </si>
  <si>
    <t>Payable</t>
  </si>
  <si>
    <t>Balance Sheet - Current Liabities</t>
  </si>
  <si>
    <t>Account</t>
  </si>
  <si>
    <t>Category</t>
  </si>
  <si>
    <t xml:space="preserve">Impact </t>
  </si>
  <si>
    <t>Amount</t>
  </si>
  <si>
    <t>Insurance</t>
  </si>
  <si>
    <t xml:space="preserve">Sales </t>
  </si>
  <si>
    <t>Cash</t>
  </si>
  <si>
    <t>Current Asset</t>
  </si>
  <si>
    <t>Increased</t>
  </si>
  <si>
    <t>Balance Sheet - Current Asset</t>
  </si>
  <si>
    <t>Capital/Equity</t>
  </si>
  <si>
    <t>Equity</t>
  </si>
  <si>
    <t xml:space="preserve">Increased </t>
  </si>
  <si>
    <t>Non Current LIabilities</t>
  </si>
  <si>
    <t>Balance Sheet - non current liabitilies</t>
  </si>
  <si>
    <t>Cost of Sales</t>
  </si>
  <si>
    <t>Wages</t>
  </si>
  <si>
    <t>i)</t>
  </si>
  <si>
    <t xml:space="preserve">depreciation </t>
  </si>
  <si>
    <t>Rent</t>
  </si>
  <si>
    <t>Decrease</t>
  </si>
  <si>
    <t>Sales</t>
  </si>
  <si>
    <t>Gross Profit</t>
  </si>
  <si>
    <t>Machinery</t>
  </si>
  <si>
    <t>Non Current Asset</t>
  </si>
  <si>
    <t>Increase</t>
  </si>
  <si>
    <t>Trade Rec</t>
  </si>
  <si>
    <t>Operating Expenses</t>
  </si>
  <si>
    <t>ii)</t>
  </si>
  <si>
    <t>Stock</t>
  </si>
  <si>
    <t>Capital</t>
  </si>
  <si>
    <t>Balance Sheet - Non Current Asset</t>
  </si>
  <si>
    <t>Retained Earnings</t>
  </si>
  <si>
    <t>Balance Sheet - OUR CURRENT YEAR PROFIT</t>
  </si>
  <si>
    <t>Operating Profit</t>
  </si>
  <si>
    <t>Statement of Financial Position for J Murphy as at 31/10/2021</t>
  </si>
  <si>
    <t xml:space="preserve">iii) </t>
  </si>
  <si>
    <t>Sales on Cash</t>
  </si>
  <si>
    <t>Non Current Assets</t>
  </si>
  <si>
    <t>Two Transactions: 1) The impact on Sales 2) Impact on Cost of Sales</t>
  </si>
  <si>
    <t xml:space="preserve">1) </t>
  </si>
  <si>
    <t>Revenue</t>
  </si>
  <si>
    <t>Income</t>
  </si>
  <si>
    <t>Increases</t>
  </si>
  <si>
    <t>Current Assets</t>
  </si>
  <si>
    <t>Accounts receivable</t>
  </si>
  <si>
    <t>Sales on Credit</t>
  </si>
  <si>
    <t>Inventory/Stock</t>
  </si>
  <si>
    <t xml:space="preserve">2) </t>
  </si>
  <si>
    <t>Trade Recievable</t>
  </si>
  <si>
    <t>Total Assets</t>
  </si>
  <si>
    <t>Purchase wth Cash</t>
  </si>
  <si>
    <t>Equity &amp; Liabitlies</t>
  </si>
  <si>
    <t>Iv)</t>
  </si>
  <si>
    <t xml:space="preserve">Rent </t>
  </si>
  <si>
    <t>Expense</t>
  </si>
  <si>
    <t xml:space="preserve">Increase </t>
  </si>
  <si>
    <t>Marketing costs</t>
  </si>
  <si>
    <t>Purchase on Credit</t>
  </si>
  <si>
    <t>Non-Current Liabities</t>
  </si>
  <si>
    <t>v)</t>
  </si>
  <si>
    <t>x</t>
  </si>
  <si>
    <t>Current Liabilities</t>
  </si>
  <si>
    <t>Trade Payable</t>
  </si>
  <si>
    <t>Current Liability</t>
  </si>
  <si>
    <t>Payables</t>
  </si>
  <si>
    <t>Total Equity &amp; Liabilities</t>
  </si>
  <si>
    <t xml:space="preserve">vi) </t>
  </si>
  <si>
    <t>wages</t>
  </si>
  <si>
    <t>vii)</t>
  </si>
  <si>
    <t>Rent &amp; Rates</t>
  </si>
  <si>
    <t>viii)</t>
  </si>
  <si>
    <t>ix)</t>
  </si>
  <si>
    <t>Three Transactions: 1) The impact on Sales 2) Impact on Cost of Sales 3) Accounts revceivable</t>
  </si>
  <si>
    <t>x)</t>
  </si>
  <si>
    <t>outstanding insurance</t>
  </si>
  <si>
    <t>Liability</t>
  </si>
  <si>
    <t>increases</t>
  </si>
  <si>
    <t xml:space="preserve">expense </t>
  </si>
  <si>
    <t>xi)</t>
  </si>
  <si>
    <t>Depreciation expense</t>
  </si>
  <si>
    <t>expense</t>
  </si>
  <si>
    <t>increase</t>
  </si>
  <si>
    <t>machinery</t>
  </si>
  <si>
    <t>fixed assets</t>
  </si>
  <si>
    <t>decrease</t>
  </si>
  <si>
    <t>Q.3 Part B</t>
  </si>
  <si>
    <t>Cash Budget for June and July</t>
  </si>
  <si>
    <t>June</t>
  </si>
  <si>
    <t>July</t>
  </si>
  <si>
    <t>August</t>
  </si>
  <si>
    <t>As per this question (Information will differ by Question)</t>
  </si>
  <si>
    <t xml:space="preserve">Cash Inflow </t>
  </si>
  <si>
    <t>Cash Inflow:</t>
  </si>
  <si>
    <t>Cash Outflows</t>
  </si>
  <si>
    <t>Sales - Cash</t>
  </si>
  <si>
    <t>75% of our sales are paid in cash in the same month</t>
  </si>
  <si>
    <t>Marketing campaign</t>
  </si>
  <si>
    <t>Sales - Credit</t>
  </si>
  <si>
    <t>25% of our sales paid one month later (i.e. Sales in June paid in Cash in July)</t>
  </si>
  <si>
    <t>General Expenses</t>
  </si>
  <si>
    <t>Total Inflow</t>
  </si>
  <si>
    <t>Cash Outflow</t>
  </si>
  <si>
    <t>Marketing Campaign</t>
  </si>
  <si>
    <t>All on credit &amp; paid one month later (i.e. June purchases paid in July)</t>
  </si>
  <si>
    <t>Paid in the month they occur (i.e. Occurred in July - We pay for them in July)</t>
  </si>
  <si>
    <t>Total Cash Outflow</t>
  </si>
  <si>
    <t>Net Cash In/Out Flow</t>
  </si>
  <si>
    <t>More cash leaving the business than coming in during July</t>
  </si>
  <si>
    <t>Opening Cash Balance</t>
  </si>
  <si>
    <t>Our Closing June Cash Balance</t>
  </si>
  <si>
    <t>Closing Cash Balance</t>
  </si>
  <si>
    <t>The closing balance is positive, therefore, the company can afford the investment</t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</si>
</sst>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  <numFmt numFmtId="178" formatCode="_-* #,##0_-;\-* #,##0_-;_-* &quot;-&quot;??_-;_-@_-"/>
    <numFmt numFmtId="179" formatCode="_ * #,##0_ ;_ * \-#,##0_ ;_ * &quot;-&quot;??_ ;_ @_ 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u val="singleAccounting"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6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7" applyNumberFormat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6" fillId="22" borderId="19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30" borderId="23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29" borderId="2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9" borderId="23" applyNumberFormat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Fill="1" applyBorder="1"/>
    <xf numFmtId="0" fontId="0" fillId="0" borderId="2" xfId="0" applyBorder="1"/>
    <xf numFmtId="178" fontId="0" fillId="0" borderId="0" xfId="2" applyNumberFormat="1" applyFont="1"/>
    <xf numFmtId="178" fontId="1" fillId="0" borderId="0" xfId="0" applyNumberFormat="1" applyFont="1"/>
    <xf numFmtId="178" fontId="0" fillId="0" borderId="2" xfId="2" applyNumberFormat="1" applyFont="1" applyBorder="1"/>
    <xf numFmtId="178" fontId="1" fillId="0" borderId="0" xfId="2" applyNumberFormat="1" applyFont="1"/>
    <xf numFmtId="178" fontId="0" fillId="0" borderId="2" xfId="0" applyNumberFormat="1" applyBorder="1"/>
    <xf numFmtId="0" fontId="0" fillId="0" borderId="3" xfId="0" applyBorder="1"/>
    <xf numFmtId="0" fontId="0" fillId="0" borderId="0" xfId="0" applyFill="1"/>
    <xf numFmtId="0" fontId="1" fillId="0" borderId="0" xfId="0" applyFont="1" applyFill="1"/>
    <xf numFmtId="0" fontId="0" fillId="0" borderId="4" xfId="0" applyFill="1" applyBorder="1"/>
    <xf numFmtId="0" fontId="0" fillId="0" borderId="5" xfId="0" applyFill="1" applyBorder="1"/>
    <xf numFmtId="0" fontId="0" fillId="2" borderId="0" xfId="0" applyFill="1"/>
    <xf numFmtId="178" fontId="0" fillId="2" borderId="0" xfId="2" applyNumberFormat="1" applyFont="1" applyFill="1"/>
    <xf numFmtId="0" fontId="0" fillId="3" borderId="0" xfId="0" applyFill="1"/>
    <xf numFmtId="178" fontId="0" fillId="3" borderId="0" xfId="2" applyNumberFormat="1" applyFont="1" applyFill="1"/>
    <xf numFmtId="0" fontId="0" fillId="4" borderId="0" xfId="0" applyFill="1"/>
    <xf numFmtId="178" fontId="0" fillId="4" borderId="0" xfId="2" applyNumberFormat="1" applyFont="1" applyFill="1"/>
    <xf numFmtId="0" fontId="0" fillId="0" borderId="6" xfId="0" applyFill="1" applyBorder="1"/>
    <xf numFmtId="0" fontId="0" fillId="5" borderId="0" xfId="0" applyFill="1"/>
    <xf numFmtId="3" fontId="0" fillId="5" borderId="0" xfId="0" applyNumberFormat="1" applyFill="1"/>
    <xf numFmtId="0" fontId="0" fillId="0" borderId="7" xfId="0" applyBorder="1"/>
    <xf numFmtId="0" fontId="0" fillId="0" borderId="0" xfId="0" applyFill="1"/>
    <xf numFmtId="3" fontId="0" fillId="0" borderId="0" xfId="0" applyNumberFormat="1" applyFill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/>
    <xf numFmtId="0" fontId="0" fillId="0" borderId="5" xfId="0" applyBorder="1"/>
    <xf numFmtId="0" fontId="0" fillId="0" borderId="0" xfId="0" applyBorder="1"/>
    <xf numFmtId="0" fontId="0" fillId="0" borderId="10" xfId="0" applyBorder="1"/>
    <xf numFmtId="0" fontId="1" fillId="0" borderId="5" xfId="0" applyFont="1" applyBorder="1"/>
    <xf numFmtId="0" fontId="0" fillId="6" borderId="5" xfId="0" applyFill="1" applyBorder="1"/>
    <xf numFmtId="0" fontId="1" fillId="0" borderId="0" xfId="0" applyFont="1" applyBorder="1"/>
    <xf numFmtId="0" fontId="0" fillId="2" borderId="5" xfId="0" applyFill="1" applyBorder="1"/>
    <xf numFmtId="0" fontId="0" fillId="6" borderId="0" xfId="0" applyFill="1" applyBorder="1"/>
    <xf numFmtId="178" fontId="0" fillId="6" borderId="0" xfId="2" applyNumberFormat="1" applyFont="1" applyFill="1" applyBorder="1"/>
    <xf numFmtId="0" fontId="0" fillId="2" borderId="0" xfId="0" applyFill="1" applyBorder="1"/>
    <xf numFmtId="178" fontId="0" fillId="2" borderId="0" xfId="2" applyNumberFormat="1" applyFont="1" applyFill="1" applyBorder="1"/>
    <xf numFmtId="0" fontId="0" fillId="7" borderId="5" xfId="0" applyFill="1" applyBorder="1"/>
    <xf numFmtId="0" fontId="0" fillId="7" borderId="0" xfId="0" applyFill="1" applyBorder="1"/>
    <xf numFmtId="3" fontId="0" fillId="7" borderId="0" xfId="0" applyNumberFormat="1" applyFill="1" applyBorder="1"/>
    <xf numFmtId="0" fontId="0" fillId="5" borderId="6" xfId="0" applyFill="1" applyBorder="1"/>
    <xf numFmtId="0" fontId="0" fillId="5" borderId="11" xfId="0" applyFill="1" applyBorder="1"/>
    <xf numFmtId="178" fontId="0" fillId="5" borderId="11" xfId="2" applyNumberFormat="1" applyFont="1" applyFill="1" applyBorder="1" applyAlignment="1">
      <alignment horizontal="right"/>
    </xf>
    <xf numFmtId="0" fontId="0" fillId="0" borderId="12" xfId="0" applyBorder="1"/>
    <xf numFmtId="0" fontId="0" fillId="8" borderId="5" xfId="0" applyFill="1" applyBorder="1"/>
    <xf numFmtId="0" fontId="0" fillId="2" borderId="6" xfId="0" applyFill="1" applyBorder="1"/>
    <xf numFmtId="178" fontId="0" fillId="0" borderId="0" xfId="2" applyNumberFormat="1" applyFont="1" applyFill="1"/>
    <xf numFmtId="0" fontId="2" fillId="0" borderId="0" xfId="0" applyFont="1" applyBorder="1"/>
    <xf numFmtId="178" fontId="0" fillId="0" borderId="8" xfId="2" applyNumberFormat="1" applyFont="1" applyBorder="1"/>
    <xf numFmtId="0" fontId="0" fillId="9" borderId="8" xfId="0" applyFill="1" applyBorder="1"/>
    <xf numFmtId="0" fontId="1" fillId="0" borderId="8" xfId="0" applyFont="1" applyBorder="1"/>
    <xf numFmtId="178" fontId="1" fillId="0" borderId="0" xfId="2" applyNumberFormat="1" applyFont="1" applyBorder="1"/>
    <xf numFmtId="0" fontId="0" fillId="9" borderId="0" xfId="0" applyFill="1" applyBorder="1"/>
    <xf numFmtId="178" fontId="1" fillId="0" borderId="0" xfId="0" applyNumberFormat="1" applyFont="1" applyBorder="1"/>
    <xf numFmtId="3" fontId="1" fillId="0" borderId="0" xfId="0" applyNumberFormat="1" applyFont="1" applyBorder="1"/>
    <xf numFmtId="178" fontId="0" fillId="0" borderId="0" xfId="2" applyNumberFormat="1" applyFont="1" applyBorder="1"/>
    <xf numFmtId="179" fontId="1" fillId="0" borderId="11" xfId="2" applyNumberFormat="1" applyFont="1" applyBorder="1"/>
    <xf numFmtId="0" fontId="0" fillId="9" borderId="11" xfId="0" applyFill="1" applyBorder="1"/>
    <xf numFmtId="0" fontId="0" fillId="0" borderId="13" xfId="0" applyBorder="1"/>
    <xf numFmtId="0" fontId="0" fillId="9" borderId="13" xfId="0" applyFill="1" applyBorder="1"/>
    <xf numFmtId="0" fontId="0" fillId="0" borderId="14" xfId="0" applyBorder="1"/>
    <xf numFmtId="0" fontId="1" fillId="0" borderId="6" xfId="0" applyFont="1" applyBorder="1"/>
    <xf numFmtId="0" fontId="0" fillId="0" borderId="11" xfId="0" applyBorder="1"/>
    <xf numFmtId="0" fontId="2" fillId="0" borderId="0" xfId="0" applyFont="1"/>
    <xf numFmtId="0" fontId="1" fillId="0" borderId="10" xfId="0" applyFont="1" applyBorder="1"/>
    <xf numFmtId="178" fontId="0" fillId="6" borderId="10" xfId="2" applyNumberFormat="1" applyFont="1" applyFill="1" applyBorder="1"/>
    <xf numFmtId="178" fontId="0" fillId="2" borderId="10" xfId="2" applyNumberFormat="1" applyFont="1" applyFill="1" applyBorder="1"/>
    <xf numFmtId="0" fontId="0" fillId="8" borderId="0" xfId="0" applyFill="1" applyBorder="1"/>
    <xf numFmtId="3" fontId="0" fillId="8" borderId="10" xfId="0" applyNumberFormat="1" applyFill="1" applyBorder="1"/>
    <xf numFmtId="3" fontId="0" fillId="2" borderId="10" xfId="0" applyNumberFormat="1" applyFill="1" applyBorder="1"/>
    <xf numFmtId="0" fontId="0" fillId="2" borderId="11" xfId="0" applyFill="1" applyBorder="1"/>
    <xf numFmtId="3" fontId="0" fillId="2" borderId="12" xfId="0" applyNumberFormat="1" applyFill="1" applyBorder="1"/>
    <xf numFmtId="0" fontId="1" fillId="0" borderId="9" xfId="0" applyFont="1" applyBorder="1"/>
    <xf numFmtId="3" fontId="0" fillId="0" borderId="0" xfId="0" applyNumberFormat="1" applyBorder="1"/>
    <xf numFmtId="3" fontId="1" fillId="0" borderId="15" xfId="0" applyNumberFormat="1" applyFont="1" applyBorder="1"/>
    <xf numFmtId="178" fontId="1" fillId="0" borderId="15" xfId="0" applyNumberFormat="1" applyFont="1" applyBorder="1"/>
    <xf numFmtId="178" fontId="3" fillId="0" borderId="0" xfId="2" applyNumberFormat="1" applyFont="1"/>
    <xf numFmtId="178" fontId="0" fillId="0" borderId="0" xfId="0" applyNumberFormat="1"/>
    <xf numFmtId="178" fontId="1" fillId="6" borderId="15" xfId="0" applyNumberFormat="1" applyFont="1" applyFill="1" applyBorder="1"/>
    <xf numFmtId="3" fontId="0" fillId="0" borderId="0" xfId="0" applyNumberFormat="1"/>
    <xf numFmtId="0" fontId="0" fillId="10" borderId="0" xfId="0" applyFill="1"/>
    <xf numFmtId="0" fontId="1" fillId="10" borderId="0" xfId="0" applyFont="1" applyFill="1"/>
    <xf numFmtId="0" fontId="0" fillId="11" borderId="16" xfId="0" applyFill="1" applyBorder="1"/>
    <xf numFmtId="0" fontId="0" fillId="11" borderId="0" xfId="0" applyFill="1"/>
    <xf numFmtId="0" fontId="0" fillId="11" borderId="16" xfId="0" applyFill="1" applyBorder="1" applyAlignment="1">
      <alignment wrapText="1"/>
    </xf>
    <xf numFmtId="10" fontId="0" fillId="11" borderId="16" xfId="0" applyNumberFormat="1" applyFill="1" applyBorder="1"/>
    <xf numFmtId="0" fontId="1" fillId="11" borderId="0" xfId="0" applyFont="1" applyFill="1"/>
    <xf numFmtId="10" fontId="0" fillId="10" borderId="0" xfId="0" applyNumberFormat="1" applyFill="1"/>
    <xf numFmtId="0" fontId="1" fillId="10" borderId="0" xfId="0" applyFont="1" applyFill="1"/>
    <xf numFmtId="0" fontId="0" fillId="10" borderId="0" xfId="0" applyFill="1" applyAlignment="1">
      <alignment horizontal="left"/>
    </xf>
    <xf numFmtId="0" fontId="0" fillId="10" borderId="0" xfId="0" applyFill="1" applyAlignment="1"/>
    <xf numFmtId="0" fontId="0" fillId="10" borderId="0" xfId="0" applyFill="1" quotePrefix="1"/>
    <xf numFmtId="0" fontId="0" fillId="11" borderId="0" xfId="0" applyFill="1" quotePrefix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S75"/>
  <sheetViews>
    <sheetView tabSelected="1" workbookViewId="0">
      <selection activeCell="I35" sqref="I35"/>
    </sheetView>
  </sheetViews>
  <sheetFormatPr defaultColWidth="9" defaultRowHeight="15"/>
  <cols>
    <col min="1" max="1" width="9.14285714285714" style="85"/>
    <col min="2" max="2" width="9.14285714285714" style="86"/>
    <col min="3" max="3" width="17.5714285714286" style="85" customWidth="1"/>
    <col min="4" max="4" width="9.14285714285714" style="85"/>
    <col min="5" max="5" width="13" style="85" customWidth="1"/>
    <col min="6" max="8" width="9.14285714285714" style="85"/>
    <col min="9" max="9" width="9.14285714285714" style="86"/>
    <col min="10" max="13" width="9.14285714285714" style="85"/>
    <col min="14" max="14" width="9.14285714285714" style="86"/>
    <col min="15" max="17" width="9.14285714285714" style="85"/>
    <col min="18" max="18" width="18.4285714285714" style="85" customWidth="1"/>
    <col min="19" max="16384" width="9.14285714285714" style="85"/>
  </cols>
  <sheetData>
    <row r="2" spans="2:18">
      <c r="B2" s="86" t="s">
        <v>0</v>
      </c>
      <c r="C2" s="87"/>
      <c r="D2" s="87">
        <v>2019</v>
      </c>
      <c r="E2" s="87">
        <v>2018</v>
      </c>
      <c r="F2" s="88"/>
      <c r="G2" s="88"/>
      <c r="I2" s="86" t="s">
        <v>1</v>
      </c>
      <c r="J2" s="88"/>
      <c r="K2" s="88"/>
      <c r="L2" s="88"/>
      <c r="N2" s="86" t="s">
        <v>2</v>
      </c>
      <c r="O2" s="88"/>
      <c r="P2" s="88"/>
      <c r="Q2" s="88"/>
      <c r="R2" s="88"/>
    </row>
    <row r="3" spans="3:18">
      <c r="C3" s="87" t="s">
        <v>3</v>
      </c>
      <c r="D3" s="87">
        <v>4.02</v>
      </c>
      <c r="E3" s="87">
        <v>2.47</v>
      </c>
      <c r="F3" s="88"/>
      <c r="G3" s="88"/>
      <c r="J3" s="88"/>
      <c r="K3" s="88"/>
      <c r="L3" s="88"/>
      <c r="O3" s="88" t="s">
        <v>4</v>
      </c>
      <c r="P3" s="88"/>
      <c r="Q3" s="88"/>
      <c r="R3" s="88"/>
    </row>
    <row r="4" spans="3:18">
      <c r="C4" s="87" t="s">
        <v>5</v>
      </c>
      <c r="D4" s="87">
        <v>15</v>
      </c>
      <c r="E4" s="87">
        <v>15</v>
      </c>
      <c r="F4" s="88"/>
      <c r="G4" s="88"/>
      <c r="J4" s="88" t="s">
        <v>6</v>
      </c>
      <c r="K4" s="88"/>
      <c r="L4" s="88"/>
      <c r="O4" s="88"/>
      <c r="P4" s="88"/>
      <c r="Q4" s="88"/>
      <c r="R4" s="88"/>
    </row>
    <row r="5" ht="30" spans="3:18">
      <c r="C5" s="89" t="s">
        <v>7</v>
      </c>
      <c r="D5" s="90">
        <v>0.276</v>
      </c>
      <c r="E5" s="90">
        <v>0.2319</v>
      </c>
      <c r="F5" s="88"/>
      <c r="G5" s="88"/>
      <c r="J5" s="88"/>
      <c r="K5" s="88"/>
      <c r="L5" s="88"/>
      <c r="O5" s="88" t="s">
        <v>8</v>
      </c>
      <c r="P5" s="88"/>
      <c r="Q5" s="88"/>
      <c r="R5" s="88"/>
    </row>
    <row r="6" spans="3:18">
      <c r="C6" s="87" t="s">
        <v>9</v>
      </c>
      <c r="D6" s="90">
        <v>0.201</v>
      </c>
      <c r="E6" s="90">
        <v>0.404</v>
      </c>
      <c r="F6" s="88"/>
      <c r="G6" s="88"/>
      <c r="J6" s="88" t="s">
        <v>10</v>
      </c>
      <c r="K6" s="88"/>
      <c r="L6" s="88"/>
      <c r="O6" s="88"/>
      <c r="P6" s="88"/>
      <c r="Q6" s="88"/>
      <c r="R6" s="88"/>
    </row>
    <row r="7" spans="3:18">
      <c r="C7" s="88"/>
      <c r="D7" s="88"/>
      <c r="E7" s="88"/>
      <c r="F7" s="88"/>
      <c r="G7" s="88"/>
      <c r="J7" s="88"/>
      <c r="K7" s="88"/>
      <c r="L7" s="88"/>
      <c r="O7" s="88"/>
      <c r="P7" s="88"/>
      <c r="Q7" s="88"/>
      <c r="R7" s="88"/>
    </row>
    <row r="8" spans="3:18">
      <c r="C8" s="91" t="s">
        <v>11</v>
      </c>
      <c r="D8" s="88"/>
      <c r="E8" s="88"/>
      <c r="F8" s="88"/>
      <c r="G8" s="88"/>
      <c r="J8" s="91" t="s">
        <v>12</v>
      </c>
      <c r="K8" s="91"/>
      <c r="L8" s="91"/>
      <c r="O8" s="88" t="s">
        <v>13</v>
      </c>
      <c r="P8" s="88"/>
      <c r="Q8" s="88"/>
      <c r="R8" s="88"/>
    </row>
    <row r="9" spans="3:18">
      <c r="C9" s="88" t="s">
        <v>14</v>
      </c>
      <c r="D9" s="88"/>
      <c r="E9" s="88"/>
      <c r="F9" s="88"/>
      <c r="G9" s="88"/>
      <c r="J9" s="91"/>
      <c r="K9" s="91"/>
      <c r="L9" s="91"/>
      <c r="O9" s="88"/>
      <c r="P9" s="88"/>
      <c r="Q9" s="88"/>
      <c r="R9" s="88"/>
    </row>
    <row r="10" spans="3:18">
      <c r="C10" s="88" t="s">
        <v>15</v>
      </c>
      <c r="D10" s="88" t="s">
        <v>16</v>
      </c>
      <c r="E10" s="88"/>
      <c r="F10" s="88"/>
      <c r="G10" s="88"/>
      <c r="J10" s="91" t="s">
        <v>17</v>
      </c>
      <c r="K10" s="91"/>
      <c r="L10" s="91"/>
      <c r="O10" s="88"/>
      <c r="P10" s="88"/>
      <c r="Q10" s="88"/>
      <c r="R10" s="88"/>
    </row>
    <row r="11" spans="3:18">
      <c r="C11" s="88" t="s">
        <v>18</v>
      </c>
      <c r="D11" s="88"/>
      <c r="E11" s="88"/>
      <c r="F11" s="88"/>
      <c r="G11" s="88"/>
      <c r="J11" s="88"/>
      <c r="K11" s="88"/>
      <c r="L11" s="88"/>
      <c r="O11" s="88"/>
      <c r="P11" s="88"/>
      <c r="Q11" s="88"/>
      <c r="R11" s="88"/>
    </row>
    <row r="12" spans="3:18">
      <c r="C12" s="91" t="s">
        <v>19</v>
      </c>
      <c r="D12" s="88"/>
      <c r="E12" s="88"/>
      <c r="F12" s="88"/>
      <c r="G12" s="88"/>
      <c r="J12" s="88"/>
      <c r="K12" s="88"/>
      <c r="L12" s="88"/>
      <c r="O12" s="88"/>
      <c r="P12" s="88"/>
      <c r="Q12" s="88"/>
      <c r="R12" s="88"/>
    </row>
    <row r="13" spans="3:18">
      <c r="C13" s="88" t="s">
        <v>20</v>
      </c>
      <c r="D13" s="88"/>
      <c r="E13" s="88"/>
      <c r="F13" s="88"/>
      <c r="G13" s="88"/>
      <c r="J13" s="88" t="s">
        <v>21</v>
      </c>
      <c r="K13" s="88"/>
      <c r="L13" s="88"/>
      <c r="O13" s="88"/>
      <c r="P13" s="88"/>
      <c r="Q13" s="88"/>
      <c r="R13" s="88"/>
    </row>
    <row r="14" spans="3:18">
      <c r="C14" s="85" t="s">
        <v>22</v>
      </c>
      <c r="D14" s="88"/>
      <c r="E14" s="88"/>
      <c r="F14" s="88"/>
      <c r="G14" s="88"/>
      <c r="J14" s="88"/>
      <c r="K14" s="88"/>
      <c r="L14" s="88"/>
      <c r="O14" s="88"/>
      <c r="P14" s="88"/>
      <c r="Q14" s="88"/>
      <c r="R14" s="88"/>
    </row>
    <row r="15" spans="3:18">
      <c r="C15" s="96" t="s">
        <v>23</v>
      </c>
      <c r="D15" s="88"/>
      <c r="E15" s="88"/>
      <c r="F15" s="88"/>
      <c r="G15" s="88"/>
      <c r="J15" s="88" t="s">
        <v>24</v>
      </c>
      <c r="K15" s="88"/>
      <c r="L15" s="88"/>
      <c r="O15" s="88"/>
      <c r="P15" s="88"/>
      <c r="Q15" s="88"/>
      <c r="R15" s="88"/>
    </row>
    <row r="16" spans="3:18">
      <c r="C16" s="88" t="s">
        <v>25</v>
      </c>
      <c r="D16" s="88"/>
      <c r="E16" s="88"/>
      <c r="F16" s="88"/>
      <c r="G16" s="88"/>
      <c r="J16" s="88"/>
      <c r="K16" s="88"/>
      <c r="L16" s="88"/>
      <c r="O16" s="88"/>
      <c r="P16" s="88"/>
      <c r="Q16" s="88"/>
      <c r="R16" s="88"/>
    </row>
    <row r="17" spans="3:7">
      <c r="C17" s="85" t="s">
        <v>26</v>
      </c>
      <c r="D17" s="85"/>
      <c r="E17" s="85"/>
      <c r="F17" s="88"/>
      <c r="G17" s="88"/>
    </row>
    <row r="18" spans="3:7">
      <c r="C18" s="96" t="s">
        <v>27</v>
      </c>
      <c r="D18" s="85"/>
      <c r="E18" s="85"/>
      <c r="F18" s="88"/>
      <c r="G18" s="88"/>
    </row>
    <row r="19" spans="3:7">
      <c r="C19" s="88" t="s">
        <v>28</v>
      </c>
      <c r="D19" s="88"/>
      <c r="E19" s="88"/>
      <c r="F19" s="88"/>
      <c r="G19" s="88"/>
    </row>
    <row r="20" spans="3:7">
      <c r="C20" s="85" t="s">
        <v>29</v>
      </c>
      <c r="D20" s="88"/>
      <c r="E20" s="88"/>
      <c r="F20" s="88"/>
      <c r="G20" s="88"/>
    </row>
    <row r="21" spans="3:7">
      <c r="C21" s="96" t="s">
        <v>30</v>
      </c>
      <c r="D21" s="88"/>
      <c r="E21" s="88"/>
      <c r="F21" s="88"/>
      <c r="G21" s="88"/>
    </row>
    <row r="22" spans="3:7">
      <c r="C22" s="96" t="s">
        <v>31</v>
      </c>
      <c r="D22" s="88"/>
      <c r="E22" s="88"/>
      <c r="F22" s="88"/>
      <c r="G22" s="88"/>
    </row>
    <row r="23" spans="3:7">
      <c r="C23" s="97" t="s">
        <v>32</v>
      </c>
      <c r="D23" s="88"/>
      <c r="E23" s="88"/>
      <c r="F23" s="88"/>
      <c r="G23" s="88"/>
    </row>
    <row r="24" spans="3:7">
      <c r="C24" s="91" t="s">
        <v>12</v>
      </c>
      <c r="D24" s="91"/>
      <c r="E24" s="91"/>
      <c r="F24" s="91"/>
      <c r="G24" s="91"/>
    </row>
    <row r="25" spans="3:7">
      <c r="C25" s="91"/>
      <c r="D25" s="91"/>
      <c r="E25" s="91"/>
      <c r="F25" s="91"/>
      <c r="G25" s="91"/>
    </row>
    <row r="26" spans="3:7">
      <c r="C26" s="91" t="s">
        <v>33</v>
      </c>
      <c r="D26" s="91"/>
      <c r="E26" s="91"/>
      <c r="F26" s="91"/>
      <c r="G26" s="91"/>
    </row>
    <row r="27" spans="3:7">
      <c r="C27" s="91">
        <v>2019</v>
      </c>
      <c r="D27" s="91"/>
      <c r="E27" s="91"/>
      <c r="F27" s="91"/>
      <c r="G27" s="91"/>
    </row>
    <row r="28" spans="3:3">
      <c r="C28" s="85" t="s">
        <v>14</v>
      </c>
    </row>
    <row r="29" spans="3:3">
      <c r="C29" s="85" t="s">
        <v>34</v>
      </c>
    </row>
    <row r="30" spans="3:3">
      <c r="C30" s="85" t="s">
        <v>35</v>
      </c>
    </row>
    <row r="31" spans="3:3">
      <c r="C31" s="85" t="s">
        <v>36</v>
      </c>
    </row>
    <row r="32" spans="3:3">
      <c r="C32" s="85" t="s">
        <v>18</v>
      </c>
    </row>
    <row r="33" spans="3:3">
      <c r="C33" s="96" t="s">
        <v>37</v>
      </c>
    </row>
    <row r="34" spans="3:3">
      <c r="C34" s="92">
        <v>0.276</v>
      </c>
    </row>
    <row r="35" ht="3" customHeight="1"/>
    <row r="36" spans="3:3">
      <c r="C36" s="93">
        <v>2018</v>
      </c>
    </row>
    <row r="37" spans="3:6">
      <c r="C37" s="85" t="s">
        <v>38</v>
      </c>
      <c r="F37" s="94"/>
    </row>
    <row r="38" spans="3:3">
      <c r="C38" s="85" t="s">
        <v>36</v>
      </c>
    </row>
    <row r="39" spans="3:3">
      <c r="C39" s="85" t="s">
        <v>39</v>
      </c>
    </row>
    <row r="40" spans="3:3">
      <c r="C40" s="96" t="s">
        <v>40</v>
      </c>
    </row>
    <row r="41" spans="3:3">
      <c r="C41" s="92">
        <v>0.2319</v>
      </c>
    </row>
    <row r="42" spans="3:3">
      <c r="C42" s="85" t="s">
        <v>41</v>
      </c>
    </row>
    <row r="43" spans="3:3">
      <c r="C43" s="94">
        <v>2019</v>
      </c>
    </row>
    <row r="44" spans="3:3">
      <c r="C44" s="85" t="s">
        <v>42</v>
      </c>
    </row>
    <row r="45" spans="3:3">
      <c r="C45" s="85" t="s">
        <v>43</v>
      </c>
    </row>
    <row r="46" spans="3:3">
      <c r="C46" s="85" t="s">
        <v>44</v>
      </c>
    </row>
    <row r="47" spans="3:3">
      <c r="C47" s="85" t="s">
        <v>22</v>
      </c>
    </row>
    <row r="48" spans="3:3">
      <c r="C48" s="96" t="s">
        <v>23</v>
      </c>
    </row>
    <row r="49" spans="3:3">
      <c r="C49" s="94">
        <v>2018</v>
      </c>
    </row>
    <row r="50" spans="3:3">
      <c r="C50" s="85" t="s">
        <v>45</v>
      </c>
    </row>
    <row r="51" spans="3:3">
      <c r="C51" s="96" t="s">
        <v>46</v>
      </c>
    </row>
    <row r="52" spans="3:3">
      <c r="C52" s="86" t="s">
        <v>47</v>
      </c>
    </row>
    <row r="53" spans="3:3">
      <c r="C53" s="85">
        <v>2019</v>
      </c>
    </row>
    <row r="54" spans="3:19">
      <c r="C54" s="85" t="s">
        <v>48</v>
      </c>
      <c r="D54" s="85"/>
      <c r="H54" s="86"/>
      <c r="S54" s="86"/>
    </row>
    <row r="55" spans="3:19">
      <c r="C55" s="85" t="s">
        <v>49</v>
      </c>
      <c r="D55" s="85"/>
      <c r="H55" s="86"/>
      <c r="S55" s="86"/>
    </row>
    <row r="56" spans="3:19">
      <c r="C56" s="85" t="s">
        <v>50</v>
      </c>
      <c r="D56" s="85"/>
      <c r="H56" s="86"/>
      <c r="S56" s="86"/>
    </row>
    <row r="57" spans="3:19">
      <c r="C57" s="85" t="s">
        <v>26</v>
      </c>
      <c r="D57" s="85"/>
      <c r="H57" s="86"/>
      <c r="S57" s="86"/>
    </row>
    <row r="58" spans="3:19">
      <c r="C58" s="96" t="s">
        <v>27</v>
      </c>
      <c r="D58" s="85"/>
      <c r="H58" s="86"/>
      <c r="S58" s="86"/>
    </row>
    <row r="59" spans="3:5">
      <c r="C59" s="94">
        <v>2018</v>
      </c>
      <c r="D59" s="86"/>
      <c r="E59" s="95"/>
    </row>
    <row r="60" spans="3:3">
      <c r="C60" s="85" t="s">
        <v>48</v>
      </c>
    </row>
    <row r="61" spans="3:3">
      <c r="C61" s="85" t="s">
        <v>51</v>
      </c>
    </row>
    <row r="62" spans="3:3">
      <c r="C62" s="85" t="s">
        <v>52</v>
      </c>
    </row>
    <row r="63" spans="3:3">
      <c r="C63" s="85" t="s">
        <v>53</v>
      </c>
    </row>
    <row r="64" spans="3:3">
      <c r="C64" s="96" t="s">
        <v>27</v>
      </c>
    </row>
    <row r="65" spans="3:3">
      <c r="C65" s="94">
        <v>2019</v>
      </c>
    </row>
    <row r="66" spans="3:3">
      <c r="C66" s="86" t="s">
        <v>9</v>
      </c>
    </row>
    <row r="67" spans="3:3">
      <c r="C67" s="85" t="s">
        <v>29</v>
      </c>
    </row>
    <row r="68" spans="3:3">
      <c r="C68" s="85" t="s">
        <v>54</v>
      </c>
    </row>
    <row r="69" spans="3:3">
      <c r="C69" s="85" t="s">
        <v>55</v>
      </c>
    </row>
    <row r="70" spans="3:3">
      <c r="C70" s="96" t="s">
        <v>30</v>
      </c>
    </row>
    <row r="71" spans="3:3">
      <c r="C71" s="96" t="s">
        <v>31</v>
      </c>
    </row>
    <row r="72" spans="3:3">
      <c r="C72" s="96" t="s">
        <v>32</v>
      </c>
    </row>
    <row r="73" spans="3:3">
      <c r="C73" s="94">
        <v>2018</v>
      </c>
    </row>
    <row r="74" spans="3:3">
      <c r="C74" s="96" t="s">
        <v>56</v>
      </c>
    </row>
    <row r="75" spans="3:3">
      <c r="C75" s="96" t="s">
        <v>57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U89"/>
  <sheetViews>
    <sheetView topLeftCell="I38" workbookViewId="0">
      <selection activeCell="P49" sqref="P49"/>
    </sheetView>
  </sheetViews>
  <sheetFormatPr defaultColWidth="9.14285714285714" defaultRowHeight="15"/>
  <cols>
    <col min="2" max="2" width="19.5714285714286" customWidth="1"/>
    <col min="3" max="3" width="14" customWidth="1"/>
    <col min="7" max="7" width="5.42857142857143" customWidth="1"/>
    <col min="8" max="8" width="21" customWidth="1"/>
    <col min="9" max="9" width="14.4285714285714" customWidth="1"/>
    <col min="10" max="10" width="16.5714285714286" customWidth="1"/>
    <col min="11" max="11" width="27.4285714285714" customWidth="1"/>
    <col min="14" max="14" width="10.2857142857143" customWidth="1"/>
  </cols>
  <sheetData>
    <row r="3" spans="2:14">
      <c r="B3" t="s">
        <v>58</v>
      </c>
      <c r="N3" s="52" t="s">
        <v>59</v>
      </c>
    </row>
    <row r="4" ht="15.75" spans="1:10">
      <c r="A4" s="11"/>
      <c r="B4" s="12" t="s">
        <v>60</v>
      </c>
      <c r="C4" s="11"/>
      <c r="D4" s="11"/>
      <c r="E4" s="11"/>
      <c r="F4" s="11"/>
      <c r="J4" t="s">
        <v>61</v>
      </c>
    </row>
    <row r="5" spans="1:21">
      <c r="A5" s="11"/>
      <c r="B5" s="1" t="s">
        <v>62</v>
      </c>
      <c r="F5" s="11"/>
      <c r="H5" s="13" t="s">
        <v>63</v>
      </c>
      <c r="I5" s="53">
        <f>E83</f>
        <v>2750</v>
      </c>
      <c r="J5" s="54" t="s">
        <v>64</v>
      </c>
      <c r="K5" s="29"/>
      <c r="N5" s="30" t="s">
        <v>59</v>
      </c>
      <c r="O5" s="55"/>
      <c r="P5" s="55"/>
      <c r="Q5" s="55"/>
      <c r="R5" s="55"/>
      <c r="S5" s="55"/>
      <c r="T5" s="55"/>
      <c r="U5" s="77"/>
    </row>
    <row r="6" spans="1:21">
      <c r="A6" s="11"/>
      <c r="B6" s="1" t="s">
        <v>65</v>
      </c>
      <c r="C6" s="1" t="s">
        <v>66</v>
      </c>
      <c r="D6" s="1" t="s">
        <v>67</v>
      </c>
      <c r="E6" s="1" t="s">
        <v>68</v>
      </c>
      <c r="F6" s="11"/>
      <c r="H6" s="14" t="s">
        <v>69</v>
      </c>
      <c r="I6" s="56">
        <f>E83</f>
        <v>2750</v>
      </c>
      <c r="J6" s="57" t="s">
        <v>6</v>
      </c>
      <c r="K6" s="33"/>
      <c r="N6" s="31" t="s">
        <v>70</v>
      </c>
      <c r="O6" s="32"/>
      <c r="P6" s="32"/>
      <c r="Q6" s="78">
        <f>I12</f>
        <v>41325</v>
      </c>
      <c r="R6" s="32"/>
      <c r="S6" s="32"/>
      <c r="T6" s="32"/>
      <c r="U6" s="33"/>
    </row>
    <row r="7" spans="1:21">
      <c r="A7" s="11"/>
      <c r="B7" s="15" t="s">
        <v>71</v>
      </c>
      <c r="C7" s="15" t="s">
        <v>72</v>
      </c>
      <c r="D7" s="15" t="s">
        <v>73</v>
      </c>
      <c r="E7" s="16">
        <v>100000</v>
      </c>
      <c r="F7" s="11"/>
      <c r="H7" s="14" t="s">
        <v>71</v>
      </c>
      <c r="I7" s="56">
        <f>E8-E12-E17-E40-E43-E47-E52-E56+E75</f>
        <v>38510</v>
      </c>
      <c r="J7" s="57" t="s">
        <v>74</v>
      </c>
      <c r="K7" s="33"/>
      <c r="N7" s="31"/>
      <c r="O7" s="32"/>
      <c r="P7" s="32"/>
      <c r="Q7" s="32"/>
      <c r="R7" s="32"/>
      <c r="S7" s="32"/>
      <c r="T7" s="32"/>
      <c r="U7" s="33"/>
    </row>
    <row r="8" spans="1:21">
      <c r="A8" s="11"/>
      <c r="B8" s="17" t="s">
        <v>75</v>
      </c>
      <c r="C8" s="17" t="s">
        <v>76</v>
      </c>
      <c r="D8" s="17" t="s">
        <v>77</v>
      </c>
      <c r="E8" s="18">
        <v>100000</v>
      </c>
      <c r="F8" s="11"/>
      <c r="H8" s="14" t="s">
        <v>78</v>
      </c>
      <c r="I8" s="58">
        <v>0</v>
      </c>
      <c r="J8" s="57" t="s">
        <v>79</v>
      </c>
      <c r="K8" s="33"/>
      <c r="N8" s="31" t="s">
        <v>80</v>
      </c>
      <c r="O8" s="32"/>
      <c r="P8" s="32"/>
      <c r="Q8" s="78">
        <f>I14</f>
        <v>23900</v>
      </c>
      <c r="R8" s="32"/>
      <c r="S8" s="32"/>
      <c r="T8" s="32"/>
      <c r="U8" s="33"/>
    </row>
    <row r="9" spans="1:21">
      <c r="A9" s="11"/>
      <c r="F9" s="11"/>
      <c r="H9" s="14" t="s">
        <v>81</v>
      </c>
      <c r="I9" s="58">
        <f>E51</f>
        <v>640</v>
      </c>
      <c r="J9" s="57" t="s">
        <v>6</v>
      </c>
      <c r="K9" s="33"/>
      <c r="N9" s="31"/>
      <c r="O9" s="32"/>
      <c r="P9" s="32"/>
      <c r="Q9" s="78"/>
      <c r="R9" s="32"/>
      <c r="S9" s="32"/>
      <c r="T9" s="32"/>
      <c r="U9" s="33"/>
    </row>
    <row r="10" spans="1:21">
      <c r="A10" s="11"/>
      <c r="B10" t="s">
        <v>82</v>
      </c>
      <c r="F10" s="11"/>
      <c r="H10" s="14" t="s">
        <v>83</v>
      </c>
      <c r="I10" s="58">
        <f>E88</f>
        <v>83.33</v>
      </c>
      <c r="J10" s="57" t="s">
        <v>10</v>
      </c>
      <c r="K10" s="33"/>
      <c r="N10" s="31"/>
      <c r="O10" s="32"/>
      <c r="P10" s="32"/>
      <c r="Q10" s="78"/>
      <c r="R10" s="32"/>
      <c r="S10" s="32"/>
      <c r="T10" s="32"/>
      <c r="U10" s="33"/>
    </row>
    <row r="11" ht="15.75" spans="1:21">
      <c r="A11" s="11"/>
      <c r="B11" s="1" t="s">
        <v>65</v>
      </c>
      <c r="C11" s="1" t="s">
        <v>66</v>
      </c>
      <c r="D11" s="1" t="s">
        <v>67</v>
      </c>
      <c r="E11" s="1" t="s">
        <v>68</v>
      </c>
      <c r="F11" s="11"/>
      <c r="H11" s="14" t="s">
        <v>84</v>
      </c>
      <c r="I11" s="56">
        <f>E55</f>
        <v>1500</v>
      </c>
      <c r="J11" s="57" t="s">
        <v>6</v>
      </c>
      <c r="K11" s="33"/>
      <c r="N11" s="31"/>
      <c r="O11" s="32"/>
      <c r="P11" s="32"/>
      <c r="Q11" s="32"/>
      <c r="R11" s="32"/>
      <c r="S11" s="32"/>
      <c r="T11" s="32"/>
      <c r="U11" s="33"/>
    </row>
    <row r="12" ht="15.75" spans="1:21">
      <c r="A12" s="11"/>
      <c r="B12" s="15" t="s">
        <v>71</v>
      </c>
      <c r="C12" s="15" t="s">
        <v>72</v>
      </c>
      <c r="D12" s="15" t="s">
        <v>85</v>
      </c>
      <c r="E12" s="16">
        <v>20000</v>
      </c>
      <c r="F12" s="11"/>
      <c r="H12" s="14" t="s">
        <v>86</v>
      </c>
      <c r="I12" s="56">
        <f>E29+E63+E74</f>
        <v>41325</v>
      </c>
      <c r="J12" s="57" t="s">
        <v>6</v>
      </c>
      <c r="K12" s="33"/>
      <c r="N12" s="34" t="s">
        <v>87</v>
      </c>
      <c r="O12" s="32"/>
      <c r="P12" s="32"/>
      <c r="Q12" s="79">
        <f>Q6-Q8</f>
        <v>17425</v>
      </c>
      <c r="R12" s="32"/>
      <c r="S12" s="32"/>
      <c r="T12" s="32"/>
      <c r="U12" s="33"/>
    </row>
    <row r="13" spans="1:21">
      <c r="A13" s="11"/>
      <c r="B13" s="19" t="s">
        <v>88</v>
      </c>
      <c r="C13" s="19" t="s">
        <v>89</v>
      </c>
      <c r="D13" s="19" t="s">
        <v>90</v>
      </c>
      <c r="E13" s="20">
        <v>20000</v>
      </c>
      <c r="F13" s="11"/>
      <c r="H13" s="14" t="s">
        <v>91</v>
      </c>
      <c r="I13" s="59">
        <f>E30+E62+E76</f>
        <v>31425</v>
      </c>
      <c r="J13" s="57" t="s">
        <v>74</v>
      </c>
      <c r="K13" s="33"/>
      <c r="N13" s="31"/>
      <c r="O13" s="32"/>
      <c r="P13" s="32"/>
      <c r="Q13" s="32"/>
      <c r="R13" s="32"/>
      <c r="S13" s="32"/>
      <c r="T13" s="32"/>
      <c r="U13" s="33"/>
    </row>
    <row r="14" spans="1:21">
      <c r="A14" s="11"/>
      <c r="F14" s="11"/>
      <c r="H14" s="14" t="s">
        <v>80</v>
      </c>
      <c r="I14" s="59">
        <f>E20+E34+E67+E79</f>
        <v>23900</v>
      </c>
      <c r="J14" s="57" t="s">
        <v>6</v>
      </c>
      <c r="K14" s="33"/>
      <c r="N14" s="31" t="s">
        <v>92</v>
      </c>
      <c r="O14" s="32"/>
      <c r="P14" s="32"/>
      <c r="Q14" s="32"/>
      <c r="R14" s="32"/>
      <c r="S14" s="32"/>
      <c r="T14" s="32"/>
      <c r="U14" s="33"/>
    </row>
    <row r="15" spans="1:21">
      <c r="A15" s="11"/>
      <c r="B15" t="s">
        <v>93</v>
      </c>
      <c r="F15" s="11"/>
      <c r="H15" s="14" t="s">
        <v>94</v>
      </c>
      <c r="I15" s="59">
        <f>E20-E35+E44-E68-E80</f>
        <v>11100</v>
      </c>
      <c r="J15" s="57" t="s">
        <v>74</v>
      </c>
      <c r="K15" s="33"/>
      <c r="N15" s="31" t="s">
        <v>69</v>
      </c>
      <c r="O15" s="32"/>
      <c r="P15" s="60">
        <f>I6</f>
        <v>2750</v>
      </c>
      <c r="Q15" s="60"/>
      <c r="R15" s="32"/>
      <c r="S15" s="32"/>
      <c r="T15" s="32"/>
      <c r="U15" s="33"/>
    </row>
    <row r="16" spans="1:21">
      <c r="A16" s="11"/>
      <c r="B16" s="1" t="s">
        <v>65</v>
      </c>
      <c r="C16" s="1" t="s">
        <v>66</v>
      </c>
      <c r="D16" s="1" t="s">
        <v>67</v>
      </c>
      <c r="E16" s="1" t="s">
        <v>68</v>
      </c>
      <c r="F16" s="11"/>
      <c r="H16" s="14" t="s">
        <v>95</v>
      </c>
      <c r="I16" s="58">
        <f>E8</f>
        <v>100000</v>
      </c>
      <c r="J16" s="57" t="s">
        <v>10</v>
      </c>
      <c r="K16" s="33"/>
      <c r="N16" s="31" t="s">
        <v>84</v>
      </c>
      <c r="O16" s="32"/>
      <c r="P16" s="60">
        <f>I11</f>
        <v>1500</v>
      </c>
      <c r="Q16" s="60"/>
      <c r="R16" s="32"/>
      <c r="S16" s="32"/>
      <c r="T16" s="32"/>
      <c r="U16" s="33"/>
    </row>
    <row r="17" ht="15.75" spans="1:21">
      <c r="A17" s="11"/>
      <c r="B17" s="15" t="s">
        <v>71</v>
      </c>
      <c r="C17" s="15" t="s">
        <v>72</v>
      </c>
      <c r="D17" s="15" t="s">
        <v>85</v>
      </c>
      <c r="E17" s="16">
        <v>7500</v>
      </c>
      <c r="F17" s="11"/>
      <c r="H17" s="21" t="s">
        <v>88</v>
      </c>
      <c r="I17" s="61">
        <v>19916.67</v>
      </c>
      <c r="J17" s="62" t="s">
        <v>96</v>
      </c>
      <c r="K17" s="48"/>
      <c r="N17" s="31"/>
      <c r="O17" s="32"/>
      <c r="P17" s="60"/>
      <c r="Q17" s="60">
        <f>P16+P15</f>
        <v>4250</v>
      </c>
      <c r="R17" s="32"/>
      <c r="S17" s="32"/>
      <c r="T17" s="32"/>
      <c r="U17" s="33"/>
    </row>
    <row r="18" ht="15.75" spans="1:21">
      <c r="A18" s="11"/>
      <c r="B18" s="22" t="s">
        <v>94</v>
      </c>
      <c r="C18" s="22" t="str">
        <f>C17</f>
        <v>Current Asset</v>
      </c>
      <c r="D18" s="22" t="s">
        <v>90</v>
      </c>
      <c r="E18" s="23">
        <v>7500</v>
      </c>
      <c r="F18" s="11"/>
      <c r="H18" s="24" t="s">
        <v>97</v>
      </c>
      <c r="I18" s="63"/>
      <c r="J18" s="64" t="s">
        <v>98</v>
      </c>
      <c r="K18" s="65"/>
      <c r="N18" s="31"/>
      <c r="O18" s="32"/>
      <c r="P18" s="32"/>
      <c r="Q18" s="32"/>
      <c r="R18" s="32"/>
      <c r="S18" s="32"/>
      <c r="T18" s="32"/>
      <c r="U18" s="33"/>
    </row>
    <row r="19" ht="15.75" spans="1:21">
      <c r="A19" s="11"/>
      <c r="F19" s="11"/>
      <c r="H19" s="1"/>
      <c r="N19" s="66" t="s">
        <v>99</v>
      </c>
      <c r="O19" s="67"/>
      <c r="P19" s="67"/>
      <c r="Q19" s="80">
        <f>Q12-Q17</f>
        <v>13175</v>
      </c>
      <c r="R19" s="67"/>
      <c r="S19" s="67"/>
      <c r="T19" s="67"/>
      <c r="U19" s="48"/>
    </row>
    <row r="20" ht="6" customHeight="1" spans="1:6">
      <c r="A20" s="11"/>
      <c r="B20" s="25"/>
      <c r="C20" s="25"/>
      <c r="D20" s="25"/>
      <c r="E20" s="26"/>
      <c r="F20" s="11"/>
    </row>
    <row r="21" ht="6" customHeight="1" spans="1:6">
      <c r="A21" s="11"/>
      <c r="B21" s="25"/>
      <c r="C21" s="25"/>
      <c r="D21" s="25"/>
      <c r="E21" s="26"/>
      <c r="F21" s="11"/>
    </row>
    <row r="22" ht="6" customHeight="1"/>
    <row r="23" spans="14:14">
      <c r="N23" s="68" t="s">
        <v>100</v>
      </c>
    </row>
    <row r="24" ht="15.75" spans="8:8">
      <c r="H24" s="1"/>
    </row>
    <row r="25" spans="2:14">
      <c r="B25" s="27" t="s">
        <v>101</v>
      </c>
      <c r="C25" s="28"/>
      <c r="D25" s="28"/>
      <c r="E25" s="28"/>
      <c r="F25" s="29"/>
      <c r="H25" s="30" t="s">
        <v>102</v>
      </c>
      <c r="I25" s="28"/>
      <c r="J25" s="28"/>
      <c r="K25" s="29"/>
      <c r="N25" s="1" t="s">
        <v>103</v>
      </c>
    </row>
    <row r="26" spans="2:18">
      <c r="B26" s="31" t="s">
        <v>104</v>
      </c>
      <c r="C26" s="32"/>
      <c r="D26" s="32"/>
      <c r="E26" s="32"/>
      <c r="F26" s="33"/>
      <c r="H26" s="34" t="s">
        <v>65</v>
      </c>
      <c r="I26" s="36" t="s">
        <v>66</v>
      </c>
      <c r="J26" s="36" t="s">
        <v>67</v>
      </c>
      <c r="K26" s="69" t="s">
        <v>68</v>
      </c>
      <c r="N26" t="s">
        <v>88</v>
      </c>
      <c r="R26" s="5">
        <f>I17</f>
        <v>19916.67</v>
      </c>
    </row>
    <row r="27" spans="2:11">
      <c r="B27" s="31" t="s">
        <v>105</v>
      </c>
      <c r="C27" s="32"/>
      <c r="D27" s="32"/>
      <c r="E27" s="32"/>
      <c r="F27" s="33"/>
      <c r="H27" s="35" t="s">
        <v>106</v>
      </c>
      <c r="I27" s="38" t="s">
        <v>107</v>
      </c>
      <c r="J27" s="38" t="s">
        <v>108</v>
      </c>
      <c r="K27" s="70">
        <f>E75</f>
        <v>9900</v>
      </c>
    </row>
    <row r="28" spans="2:14">
      <c r="B28" s="34" t="s">
        <v>65</v>
      </c>
      <c r="C28" s="36" t="s">
        <v>66</v>
      </c>
      <c r="D28" s="36" t="s">
        <v>67</v>
      </c>
      <c r="E28" s="36" t="s">
        <v>68</v>
      </c>
      <c r="F28" s="33"/>
      <c r="H28" s="37" t="s">
        <v>71</v>
      </c>
      <c r="I28" s="40" t="s">
        <v>72</v>
      </c>
      <c r="J28" s="40" t="s">
        <v>108</v>
      </c>
      <c r="K28" s="71">
        <v>9900</v>
      </c>
      <c r="N28" s="1" t="s">
        <v>109</v>
      </c>
    </row>
    <row r="29" spans="2:17">
      <c r="B29" s="35" t="s">
        <v>106</v>
      </c>
      <c r="C29" s="38" t="s">
        <v>107</v>
      </c>
      <c r="D29" s="38" t="s">
        <v>108</v>
      </c>
      <c r="E29" s="39">
        <v>1325</v>
      </c>
      <c r="F29" s="33"/>
      <c r="H29" s="31"/>
      <c r="I29" s="32"/>
      <c r="J29" s="32"/>
      <c r="K29" s="33"/>
      <c r="N29" t="s">
        <v>71</v>
      </c>
      <c r="Q29" s="5">
        <f>I7</f>
        <v>38510</v>
      </c>
    </row>
    <row r="30" spans="2:17">
      <c r="B30" s="37" t="s">
        <v>110</v>
      </c>
      <c r="C30" s="40" t="s">
        <v>72</v>
      </c>
      <c r="D30" s="40" t="s">
        <v>90</v>
      </c>
      <c r="E30" s="41">
        <v>1325</v>
      </c>
      <c r="F30" s="33"/>
      <c r="H30" s="34" t="s">
        <v>111</v>
      </c>
      <c r="I30" s="32"/>
      <c r="J30" s="32"/>
      <c r="K30" s="33"/>
      <c r="N30" t="s">
        <v>112</v>
      </c>
      <c r="Q30" s="5">
        <f>I15</f>
        <v>11100</v>
      </c>
    </row>
    <row r="31" ht="17.25" spans="2:18">
      <c r="B31" s="31"/>
      <c r="C31" s="32"/>
      <c r="D31" s="32"/>
      <c r="E31" s="32"/>
      <c r="F31" s="33"/>
      <c r="H31" s="34" t="s">
        <v>65</v>
      </c>
      <c r="I31" s="36" t="s">
        <v>66</v>
      </c>
      <c r="J31" s="36" t="s">
        <v>67</v>
      </c>
      <c r="K31" s="69" t="s">
        <v>68</v>
      </c>
      <c r="N31" t="s">
        <v>91</v>
      </c>
      <c r="Q31" s="81">
        <f>I13</f>
        <v>31425</v>
      </c>
      <c r="R31" s="82">
        <f>SUM(Q29:Q31)</f>
        <v>81035</v>
      </c>
    </row>
    <row r="32" ht="15.75" spans="2:11">
      <c r="B32" s="31" t="s">
        <v>113</v>
      </c>
      <c r="C32" s="32"/>
      <c r="D32" s="32"/>
      <c r="E32" s="32"/>
      <c r="F32" s="33"/>
      <c r="H32" s="35" t="s">
        <v>106</v>
      </c>
      <c r="I32" s="38" t="s">
        <v>107</v>
      </c>
      <c r="J32" s="38" t="s">
        <v>108</v>
      </c>
      <c r="K32" s="70">
        <f>E29+E63+E76</f>
        <v>31425</v>
      </c>
    </row>
    <row r="33" ht="15.75" spans="2:18">
      <c r="B33" s="34" t="s">
        <v>65</v>
      </c>
      <c r="C33" s="36" t="s">
        <v>66</v>
      </c>
      <c r="D33" s="36" t="s">
        <v>67</v>
      </c>
      <c r="E33" s="36" t="s">
        <v>68</v>
      </c>
      <c r="F33" s="33"/>
      <c r="H33" s="37" t="s">
        <v>114</v>
      </c>
      <c r="I33" s="40" t="s">
        <v>72</v>
      </c>
      <c r="J33" s="40" t="s">
        <v>108</v>
      </c>
      <c r="K33" s="71">
        <f>E30+E62+E76</f>
        <v>31425</v>
      </c>
      <c r="N33" s="1" t="s">
        <v>115</v>
      </c>
      <c r="O33" s="1"/>
      <c r="P33" s="1"/>
      <c r="Q33" s="1"/>
      <c r="R33" s="83">
        <f>R31+R26</f>
        <v>100951.67</v>
      </c>
    </row>
    <row r="34" spans="2:11">
      <c r="B34" s="42" t="s">
        <v>80</v>
      </c>
      <c r="C34" s="43" t="s">
        <v>80</v>
      </c>
      <c r="D34" s="43" t="s">
        <v>90</v>
      </c>
      <c r="E34" s="44">
        <v>900</v>
      </c>
      <c r="F34" s="33"/>
      <c r="H34" s="31"/>
      <c r="I34" s="32"/>
      <c r="J34" s="32"/>
      <c r="K34" s="33"/>
    </row>
    <row r="35" ht="15.75" spans="2:14">
      <c r="B35" s="45" t="s">
        <v>94</v>
      </c>
      <c r="C35" s="46" t="s">
        <v>72</v>
      </c>
      <c r="D35" s="46" t="s">
        <v>85</v>
      </c>
      <c r="E35" s="47">
        <v>900</v>
      </c>
      <c r="F35" s="48"/>
      <c r="H35" s="34" t="s">
        <v>116</v>
      </c>
      <c r="I35" s="32"/>
      <c r="J35" s="32"/>
      <c r="K35" s="33"/>
      <c r="N35" s="1" t="s">
        <v>117</v>
      </c>
    </row>
    <row r="36" spans="8:14">
      <c r="H36" s="34" t="s">
        <v>65</v>
      </c>
      <c r="I36" s="36" t="s">
        <v>66</v>
      </c>
      <c r="J36" s="36" t="s">
        <v>67</v>
      </c>
      <c r="K36" s="69" t="s">
        <v>68</v>
      </c>
      <c r="N36" s="1" t="s">
        <v>76</v>
      </c>
    </row>
    <row r="37" spans="2:17">
      <c r="B37" t="s">
        <v>118</v>
      </c>
      <c r="H37" s="49" t="s">
        <v>119</v>
      </c>
      <c r="I37" s="72" t="s">
        <v>120</v>
      </c>
      <c r="J37" s="72" t="s">
        <v>121</v>
      </c>
      <c r="K37" s="73">
        <f>E55</f>
        <v>1500</v>
      </c>
      <c r="N37" t="s">
        <v>95</v>
      </c>
      <c r="Q37" s="5">
        <f>I16</f>
        <v>100000</v>
      </c>
    </row>
    <row r="38" spans="2:18">
      <c r="B38" s="1" t="s">
        <v>65</v>
      </c>
      <c r="C38" s="1" t="s">
        <v>66</v>
      </c>
      <c r="D38" s="1" t="s">
        <v>67</v>
      </c>
      <c r="E38" s="1" t="s">
        <v>68</v>
      </c>
      <c r="H38" s="37" t="s">
        <v>71</v>
      </c>
      <c r="I38" s="40" t="s">
        <v>72</v>
      </c>
      <c r="J38" s="40" t="s">
        <v>85</v>
      </c>
      <c r="K38" s="74">
        <f>E17+E40+E12+E43</f>
        <v>69250</v>
      </c>
      <c r="N38" t="s">
        <v>97</v>
      </c>
      <c r="Q38" s="82">
        <f>Q19</f>
        <v>13175</v>
      </c>
      <c r="R38" s="82">
        <f>Q38+Q37</f>
        <v>113175</v>
      </c>
    </row>
    <row r="39" spans="2:11">
      <c r="B39" s="15" t="s">
        <v>122</v>
      </c>
      <c r="C39" s="15" t="s">
        <v>120</v>
      </c>
      <c r="D39" s="15" t="s">
        <v>90</v>
      </c>
      <c r="E39" s="16">
        <v>6750</v>
      </c>
      <c r="H39" s="31"/>
      <c r="I39" s="32"/>
      <c r="J39" s="32"/>
      <c r="K39" s="33"/>
    </row>
    <row r="40" spans="2:18">
      <c r="B40" s="22" t="s">
        <v>71</v>
      </c>
      <c r="C40" s="22" t="s">
        <v>72</v>
      </c>
      <c r="D40" s="22" t="s">
        <v>85</v>
      </c>
      <c r="E40" s="16">
        <v>6750</v>
      </c>
      <c r="H40" s="34" t="s">
        <v>123</v>
      </c>
      <c r="I40" s="32"/>
      <c r="J40" s="32"/>
      <c r="K40" s="33"/>
      <c r="N40" s="1" t="s">
        <v>124</v>
      </c>
      <c r="R40" s="84">
        <f>I8</f>
        <v>0</v>
      </c>
    </row>
    <row r="41" spans="2:11">
      <c r="B41" t="s">
        <v>125</v>
      </c>
      <c r="H41" s="34" t="s">
        <v>65</v>
      </c>
      <c r="I41" s="36" t="s">
        <v>66</v>
      </c>
      <c r="J41" s="36" t="s">
        <v>67</v>
      </c>
      <c r="K41" s="69" t="s">
        <v>68</v>
      </c>
    </row>
    <row r="42" spans="2:14">
      <c r="B42" s="1" t="s">
        <v>65</v>
      </c>
      <c r="C42" s="1" t="s">
        <v>66</v>
      </c>
      <c r="D42" s="1" t="s">
        <v>67</v>
      </c>
      <c r="E42" s="1" t="s">
        <v>68</v>
      </c>
      <c r="H42" s="49" t="s">
        <v>119</v>
      </c>
      <c r="I42" s="72" t="s">
        <v>120</v>
      </c>
      <c r="J42" s="72" t="s">
        <v>121</v>
      </c>
      <c r="K42" s="73" t="s">
        <v>126</v>
      </c>
      <c r="N42" s="1" t="s">
        <v>127</v>
      </c>
    </row>
    <row r="43" ht="15.75" spans="2:18">
      <c r="B43" s="15" t="s">
        <v>71</v>
      </c>
      <c r="C43" s="15" t="s">
        <v>72</v>
      </c>
      <c r="D43" s="15" t="s">
        <v>85</v>
      </c>
      <c r="E43" s="16">
        <v>35000</v>
      </c>
      <c r="H43" s="50" t="s">
        <v>128</v>
      </c>
      <c r="I43" s="75" t="s">
        <v>129</v>
      </c>
      <c r="J43" s="75" t="s">
        <v>121</v>
      </c>
      <c r="K43" s="76">
        <f>E83</f>
        <v>2750</v>
      </c>
      <c r="N43" t="s">
        <v>130</v>
      </c>
      <c r="R43" s="84">
        <f>I5</f>
        <v>2750</v>
      </c>
    </row>
    <row r="44" ht="15.75" spans="2:5">
      <c r="B44" s="22" t="s">
        <v>94</v>
      </c>
      <c r="C44" s="22" t="s">
        <v>72</v>
      </c>
      <c r="D44" s="22" t="s">
        <v>90</v>
      </c>
      <c r="E44" s="23">
        <v>35000</v>
      </c>
    </row>
    <row r="45" ht="15.75" spans="14:18">
      <c r="N45" s="1" t="s">
        <v>131</v>
      </c>
      <c r="O45" s="1"/>
      <c r="P45" s="1"/>
      <c r="Q45" s="1"/>
      <c r="R45" s="83">
        <f>R43+R40+R38</f>
        <v>115925</v>
      </c>
    </row>
    <row r="46" spans="1:6">
      <c r="A46" s="11"/>
      <c r="B46" s="12"/>
      <c r="C46" s="12"/>
      <c r="D46" s="12"/>
      <c r="E46" s="12"/>
      <c r="F46" s="11"/>
    </row>
    <row r="47" spans="1:6">
      <c r="A47" s="11"/>
      <c r="B47" s="25"/>
      <c r="C47" s="25"/>
      <c r="D47" s="25"/>
      <c r="E47" s="51"/>
      <c r="F47" s="11"/>
    </row>
    <row r="48" spans="1:6">
      <c r="A48" s="11"/>
      <c r="B48" s="25"/>
      <c r="C48" s="25"/>
      <c r="D48" s="25"/>
      <c r="E48" s="26"/>
      <c r="F48" s="11"/>
    </row>
    <row r="49" spans="2:2">
      <c r="B49" t="s">
        <v>132</v>
      </c>
    </row>
    <row r="50" spans="2:5">
      <c r="B50" s="1" t="s">
        <v>65</v>
      </c>
      <c r="C50" s="1" t="s">
        <v>66</v>
      </c>
      <c r="D50" s="1" t="s">
        <v>67</v>
      </c>
      <c r="E50" s="1" t="s">
        <v>68</v>
      </c>
    </row>
    <row r="51" spans="2:5">
      <c r="B51" s="15" t="s">
        <v>133</v>
      </c>
      <c r="C51" s="15" t="s">
        <v>120</v>
      </c>
      <c r="D51" s="15" t="s">
        <v>90</v>
      </c>
      <c r="E51" s="16">
        <v>640</v>
      </c>
    </row>
    <row r="52" spans="2:5">
      <c r="B52" s="22" t="s">
        <v>71</v>
      </c>
      <c r="C52" s="22" t="s">
        <v>72</v>
      </c>
      <c r="D52" s="22" t="s">
        <v>85</v>
      </c>
      <c r="E52" s="23">
        <v>640</v>
      </c>
    </row>
    <row r="53" spans="2:2">
      <c r="B53" t="s">
        <v>134</v>
      </c>
    </row>
    <row r="54" spans="2:5">
      <c r="B54" s="1" t="s">
        <v>65</v>
      </c>
      <c r="C54" s="1" t="s">
        <v>66</v>
      </c>
      <c r="D54" s="1" t="s">
        <v>67</v>
      </c>
      <c r="E54" s="1" t="s">
        <v>68</v>
      </c>
    </row>
    <row r="55" spans="2:5">
      <c r="B55" s="15" t="s">
        <v>135</v>
      </c>
      <c r="C55" s="15" t="s">
        <v>120</v>
      </c>
      <c r="D55" s="15" t="s">
        <v>90</v>
      </c>
      <c r="E55" s="16">
        <v>1500</v>
      </c>
    </row>
    <row r="56" spans="2:5">
      <c r="B56" s="22" t="s">
        <v>71</v>
      </c>
      <c r="C56" s="22" t="s">
        <v>72</v>
      </c>
      <c r="D56" s="22" t="s">
        <v>85</v>
      </c>
      <c r="E56" s="23">
        <v>1500</v>
      </c>
    </row>
    <row r="58" spans="2:6">
      <c r="B58" s="27" t="s">
        <v>136</v>
      </c>
      <c r="C58" s="28"/>
      <c r="D58" s="28"/>
      <c r="E58" s="28"/>
      <c r="F58" s="29"/>
    </row>
    <row r="59" spans="2:6">
      <c r="B59" s="31" t="s">
        <v>104</v>
      </c>
      <c r="C59" s="32"/>
      <c r="D59" s="32"/>
      <c r="E59" s="32"/>
      <c r="F59" s="33"/>
    </row>
    <row r="60" spans="2:6">
      <c r="B60" s="31" t="s">
        <v>105</v>
      </c>
      <c r="C60" s="32"/>
      <c r="D60" s="32"/>
      <c r="E60" s="32"/>
      <c r="F60" s="33"/>
    </row>
    <row r="61" spans="2:6">
      <c r="B61" s="34" t="s">
        <v>65</v>
      </c>
      <c r="C61" s="36" t="s">
        <v>66</v>
      </c>
      <c r="D61" s="36" t="s">
        <v>67</v>
      </c>
      <c r="E61" s="36" t="s">
        <v>68</v>
      </c>
      <c r="F61" s="33"/>
    </row>
    <row r="62" spans="2:6">
      <c r="B62" s="35" t="s">
        <v>110</v>
      </c>
      <c r="C62" s="38" t="s">
        <v>107</v>
      </c>
      <c r="D62" s="38" t="s">
        <v>108</v>
      </c>
      <c r="E62" s="39">
        <v>18000</v>
      </c>
      <c r="F62" s="33"/>
    </row>
    <row r="63" spans="2:6">
      <c r="B63" s="37" t="s">
        <v>86</v>
      </c>
      <c r="C63" s="40" t="s">
        <v>72</v>
      </c>
      <c r="D63" s="40" t="s">
        <v>90</v>
      </c>
      <c r="E63" s="41">
        <v>18000</v>
      </c>
      <c r="F63" s="33"/>
    </row>
    <row r="64" spans="2:6">
      <c r="B64" s="31"/>
      <c r="C64" s="32"/>
      <c r="D64" s="32"/>
      <c r="E64" s="32"/>
      <c r="F64" s="33"/>
    </row>
    <row r="65" spans="2:6">
      <c r="B65" s="31" t="s">
        <v>113</v>
      </c>
      <c r="C65" s="32"/>
      <c r="D65" s="32"/>
      <c r="E65" s="32"/>
      <c r="F65" s="33"/>
    </row>
    <row r="66" spans="2:6">
      <c r="B66" s="34" t="s">
        <v>65</v>
      </c>
      <c r="C66" s="36" t="s">
        <v>66</v>
      </c>
      <c r="D66" s="36" t="s">
        <v>67</v>
      </c>
      <c r="E66" s="36" t="s">
        <v>68</v>
      </c>
      <c r="F66" s="33"/>
    </row>
    <row r="67" spans="2:6">
      <c r="B67" s="42" t="s">
        <v>80</v>
      </c>
      <c r="C67" s="43" t="s">
        <v>80</v>
      </c>
      <c r="D67" s="43" t="s">
        <v>90</v>
      </c>
      <c r="E67" s="44">
        <v>10000</v>
      </c>
      <c r="F67" s="33"/>
    </row>
    <row r="68" ht="15.75" spans="2:6">
      <c r="B68" s="45" t="s">
        <v>94</v>
      </c>
      <c r="C68" s="46" t="s">
        <v>72</v>
      </c>
      <c r="D68" s="46" t="s">
        <v>85</v>
      </c>
      <c r="E68" s="47">
        <v>10000</v>
      </c>
      <c r="F68" s="48"/>
    </row>
    <row r="70" spans="2:6">
      <c r="B70" s="27" t="s">
        <v>137</v>
      </c>
      <c r="C70" s="28"/>
      <c r="D70" s="28"/>
      <c r="E70" s="28"/>
      <c r="F70" s="29"/>
    </row>
    <row r="71" spans="2:6">
      <c r="B71" s="31" t="s">
        <v>138</v>
      </c>
      <c r="C71" s="32"/>
      <c r="D71" s="32"/>
      <c r="E71" s="32"/>
      <c r="F71" s="33"/>
    </row>
    <row r="72" spans="2:6">
      <c r="B72" s="31" t="s">
        <v>105</v>
      </c>
      <c r="C72" s="32"/>
      <c r="D72" s="32"/>
      <c r="E72" s="32"/>
      <c r="F72" s="33"/>
    </row>
    <row r="73" spans="2:6">
      <c r="B73" s="34" t="s">
        <v>65</v>
      </c>
      <c r="C73" s="36" t="s">
        <v>66</v>
      </c>
      <c r="D73" s="36" t="s">
        <v>67</v>
      </c>
      <c r="E73" s="36" t="s">
        <v>68</v>
      </c>
      <c r="F73" s="33"/>
    </row>
    <row r="74" spans="2:6">
      <c r="B74" s="35" t="s">
        <v>86</v>
      </c>
      <c r="C74" s="38" t="s">
        <v>107</v>
      </c>
      <c r="D74" s="38" t="s">
        <v>108</v>
      </c>
      <c r="E74" s="39">
        <v>22000</v>
      </c>
      <c r="F74" s="33"/>
    </row>
    <row r="75" spans="2:6">
      <c r="B75" s="37" t="s">
        <v>71</v>
      </c>
      <c r="C75" s="40" t="s">
        <v>72</v>
      </c>
      <c r="D75" s="40" t="s">
        <v>90</v>
      </c>
      <c r="E75" s="41">
        <v>9900</v>
      </c>
      <c r="F75" s="33"/>
    </row>
    <row r="76" ht="15.75" spans="2:6">
      <c r="B76" s="31" t="s">
        <v>110</v>
      </c>
      <c r="C76" s="32"/>
      <c r="D76" s="32"/>
      <c r="E76" s="78">
        <v>12100</v>
      </c>
      <c r="F76" s="33"/>
    </row>
    <row r="77" spans="2:6">
      <c r="B77" s="31" t="s">
        <v>113</v>
      </c>
      <c r="C77" s="32"/>
      <c r="D77" s="32"/>
      <c r="E77" s="32"/>
      <c r="F77" s="33"/>
    </row>
    <row r="78" spans="2:6">
      <c r="B78" s="34" t="s">
        <v>65</v>
      </c>
      <c r="C78" s="36" t="s">
        <v>66</v>
      </c>
      <c r="D78" s="36" t="s">
        <v>67</v>
      </c>
      <c r="E78" s="36" t="s">
        <v>68</v>
      </c>
      <c r="F78" s="33"/>
    </row>
    <row r="79" spans="2:6">
      <c r="B79" s="42" t="s">
        <v>80</v>
      </c>
      <c r="C79" s="43" t="s">
        <v>80</v>
      </c>
      <c r="D79" s="43" t="s">
        <v>90</v>
      </c>
      <c r="E79" s="44">
        <v>13000</v>
      </c>
      <c r="F79" s="33"/>
    </row>
    <row r="80" ht="15.75" spans="2:6">
      <c r="B80" s="45" t="s">
        <v>94</v>
      </c>
      <c r="C80" s="46" t="s">
        <v>72</v>
      </c>
      <c r="D80" s="46" t="s">
        <v>85</v>
      </c>
      <c r="E80" s="47">
        <v>13000</v>
      </c>
      <c r="F80" s="48"/>
    </row>
    <row r="81" spans="2:2">
      <c r="B81" t="s">
        <v>139</v>
      </c>
    </row>
    <row r="82" spans="2:5">
      <c r="B82" s="1" t="s">
        <v>65</v>
      </c>
      <c r="C82" s="1" t="s">
        <v>66</v>
      </c>
      <c r="D82" s="1" t="s">
        <v>67</v>
      </c>
      <c r="E82" s="1" t="s">
        <v>68</v>
      </c>
    </row>
    <row r="83" spans="2:5">
      <c r="B83" t="s">
        <v>140</v>
      </c>
      <c r="C83" t="s">
        <v>141</v>
      </c>
      <c r="D83" t="s">
        <v>142</v>
      </c>
      <c r="E83" s="84">
        <v>2750</v>
      </c>
    </row>
    <row r="84" spans="2:5">
      <c r="B84" t="s">
        <v>143</v>
      </c>
      <c r="C84" t="s">
        <v>120</v>
      </c>
      <c r="D84" t="s">
        <v>142</v>
      </c>
      <c r="E84" s="84">
        <v>2750</v>
      </c>
    </row>
    <row r="86" spans="2:2">
      <c r="B86" t="s">
        <v>144</v>
      </c>
    </row>
    <row r="87" spans="2:5">
      <c r="B87" s="1" t="s">
        <v>65</v>
      </c>
      <c r="C87" s="1" t="s">
        <v>66</v>
      </c>
      <c r="D87" s="1" t="s">
        <v>67</v>
      </c>
      <c r="E87" s="1" t="s">
        <v>68</v>
      </c>
    </row>
    <row r="88" spans="2:5">
      <c r="B88" t="s">
        <v>145</v>
      </c>
      <c r="C88" t="s">
        <v>146</v>
      </c>
      <c r="D88" t="s">
        <v>147</v>
      </c>
      <c r="E88">
        <v>83.33</v>
      </c>
    </row>
    <row r="89" spans="2:5">
      <c r="B89" t="s">
        <v>148</v>
      </c>
      <c r="C89" t="s">
        <v>149</v>
      </c>
      <c r="D89" t="s">
        <v>150</v>
      </c>
      <c r="E89">
        <v>83.33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20"/>
  <sheetViews>
    <sheetView workbookViewId="0">
      <selection activeCell="B10" sqref="B10"/>
    </sheetView>
  </sheetViews>
  <sheetFormatPr defaultColWidth="9.14285714285714" defaultRowHeight="15"/>
  <cols>
    <col min="2" max="2" width="26.7142857142857" customWidth="1"/>
  </cols>
  <sheetData>
    <row r="1" spans="2:2">
      <c r="B1" t="s">
        <v>151</v>
      </c>
    </row>
    <row r="2" spans="2:2">
      <c r="B2" s="1" t="s">
        <v>152</v>
      </c>
    </row>
    <row r="4" spans="3:6">
      <c r="C4" s="1" t="s">
        <v>153</v>
      </c>
      <c r="D4" s="1" t="s">
        <v>154</v>
      </c>
      <c r="E4" s="2" t="s">
        <v>155</v>
      </c>
      <c r="F4" s="3" t="s">
        <v>156</v>
      </c>
    </row>
    <row r="5" spans="2:19">
      <c r="B5" s="1" t="s">
        <v>157</v>
      </c>
      <c r="E5" s="4"/>
      <c r="O5" s="1" t="s">
        <v>158</v>
      </c>
      <c r="P5" s="1"/>
      <c r="Q5" s="1"/>
      <c r="R5" s="1" t="s">
        <v>159</v>
      </c>
      <c r="S5" s="1"/>
    </row>
    <row r="6" spans="2:18">
      <c r="B6" t="s">
        <v>160</v>
      </c>
      <c r="D6" s="5">
        <f>4800*75%</f>
        <v>3600</v>
      </c>
      <c r="E6" s="4"/>
      <c r="F6" t="s">
        <v>161</v>
      </c>
      <c r="O6" t="s">
        <v>86</v>
      </c>
      <c r="R6" t="s">
        <v>162</v>
      </c>
    </row>
    <row r="7" spans="2:18">
      <c r="B7" t="s">
        <v>163</v>
      </c>
      <c r="D7" s="5">
        <f>0*20%</f>
        <v>0</v>
      </c>
      <c r="E7" s="4">
        <f>4800*25%</f>
        <v>1200</v>
      </c>
      <c r="F7" t="s">
        <v>164</v>
      </c>
      <c r="R7" t="s">
        <v>165</v>
      </c>
    </row>
    <row r="8" spans="5:5">
      <c r="E8" s="4"/>
    </row>
    <row r="9" spans="2:5">
      <c r="B9" s="1" t="s">
        <v>166</v>
      </c>
      <c r="D9" s="6">
        <f>D6+D7</f>
        <v>3600</v>
      </c>
      <c r="E9" s="4"/>
    </row>
    <row r="10" spans="5:5">
      <c r="E10" s="4"/>
    </row>
    <row r="11" spans="2:5">
      <c r="B11" s="1" t="s">
        <v>167</v>
      </c>
      <c r="E11" s="4"/>
    </row>
    <row r="12" spans="2:6">
      <c r="B12" t="s">
        <v>168</v>
      </c>
      <c r="D12" s="5">
        <v>4020</v>
      </c>
      <c r="E12" s="7">
        <v>2900</v>
      </c>
      <c r="F12" t="s">
        <v>169</v>
      </c>
    </row>
    <row r="13" spans="2:6">
      <c r="B13" t="s">
        <v>165</v>
      </c>
      <c r="D13" s="5">
        <v>608</v>
      </c>
      <c r="E13" s="4"/>
      <c r="F13" t="s">
        <v>170</v>
      </c>
    </row>
    <row r="14" spans="5:5">
      <c r="E14" s="4"/>
    </row>
    <row r="15" spans="2:5">
      <c r="B15" s="1" t="s">
        <v>171</v>
      </c>
      <c r="D15" s="6">
        <f>SUM(D12:D13)</f>
        <v>4628</v>
      </c>
      <c r="E15" s="4"/>
    </row>
    <row r="16" spans="5:5">
      <c r="E16" s="4"/>
    </row>
    <row r="17" spans="2:6">
      <c r="B17" t="s">
        <v>172</v>
      </c>
      <c r="D17" s="8">
        <f>D9-D15</f>
        <v>-1028</v>
      </c>
      <c r="E17" s="4"/>
      <c r="F17" t="s">
        <v>173</v>
      </c>
    </row>
    <row r="18" spans="2:6">
      <c r="B18" t="s">
        <v>174</v>
      </c>
      <c r="D18" s="6">
        <v>5026</v>
      </c>
      <c r="E18" s="9">
        <f>D19</f>
        <v>3998</v>
      </c>
      <c r="F18" t="s">
        <v>175</v>
      </c>
    </row>
    <row r="19" ht="15.75" spans="2:5">
      <c r="B19" t="s">
        <v>176</v>
      </c>
      <c r="C19" s="8">
        <v>2322</v>
      </c>
      <c r="D19" s="6">
        <f>D17+D18</f>
        <v>3998</v>
      </c>
      <c r="E19" s="10"/>
    </row>
    <row r="20" spans="6:6">
      <c r="F20" t="s">
        <v>177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A E D D 0 4 3 6 A F 9 1 5 3 4 7 B B 8 8 C 5 A 0 1 5 C C 5 7 4 7 "   m a : c o n t e n t T y p e V e r s i o n = " 1 3 "   m a : c o n t e n t T y p e D e s c r i p t i o n = " C r e a t e   a   n e w   d o c u m e n t . "   m a : c o n t e n t T y p e S c o p e = " "   m a : v e r s i o n I D = " d d f a c c 0 2 a 7 1 a 6 6 5 0 9 3 9 a 6 f a 2 d f 6 0 2 4 8 7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e 2 4 c a 3 a f d 1 9 b 6 4 2 4 0 0 3 6 a 3 1 4 5 8 1 d 9 b 5 2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3 f c 5 e 4 2 5 - c c 5 b - 4 2 1 e - a d 8 e - 6 9 d 3 6 3 1 b 3 5 e 1 "   x m l n s : n s 4 = " a 4 2 7 6 d 1 5 - c 9 7 d - 4 7 c 5 - a 9 1 7 - c 6 3 e e 4 c 0 6 3 5 3 " >  
 < x s d : i m p o r t   n a m e s p a c e = " 3 f c 5 e 4 2 5 - c c 5 b - 4 2 1 e - a d 8 e - 6 9 d 3 6 3 1 b 3 5 e 1 " / >  
 < x s d : i m p o r t   n a m e s p a c e = " a 4 2 7 6 d 1 5 - c 9 7 d - 4 7 c 5 - a 9 1 7 - c 6 3 e e 4 c 0 6 3 5 3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O C R "   m i n O c c u r s = " 0 " / >  
 < x s d : e l e m e n t   r e f = " n s 3 : M e d i a S e r v i c e D a t e T a k e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x s d : e l e m e n t   r e f = " n s 3 : M e d i a L e n g t h I n S e c o n d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3 f c 5 e 4 2 5 - c c 5 b - 4 2 1 e - a d 8 e - 6 9 d 3 6 3 1 b 3 5 e 1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0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1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2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3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D a t e T a k e n "   m a : i n d e x = " 1 4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L e n g t h I n S e c o n d s "   m a : i n d e x = " 2 0 "   n i l l a b l e = " t r u e "   m a : d i s p l a y N a m e = " L e n g t h   ( s e c o n d s )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a 4 2 7 6 d 1 5 - c 9 7 d - 4 7 c 5 - a 9 1 7 - c 6 3 e e 4 c 0 6 3 5 3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7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8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1 9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Props1.xml><?xml version="1.0" encoding="utf-8"?>
<ds:datastoreItem xmlns:ds="http://schemas.openxmlformats.org/officeDocument/2006/customXml" ds:itemID="{3E90FE61-32AC-4CBF-98AB-5A3C97549714}">
  <ds:schemaRefs/>
</ds:datastoreItem>
</file>

<file path=customXml/itemProps2.xml><?xml version="1.0" encoding="utf-8"?>
<ds:datastoreItem xmlns:ds="http://schemas.openxmlformats.org/officeDocument/2006/customXml" ds:itemID="{D9802E34-F81E-4301-9B35-71AF327AA28F}">
  <ds:schemaRefs/>
</ds:datastoreItem>
</file>

<file path=customXml/itemProps3.xml><?xml version="1.0" encoding="utf-8"?>
<ds:datastoreItem xmlns:ds="http://schemas.openxmlformats.org/officeDocument/2006/customXml" ds:itemID="{C4EE8E73-6BDB-46FF-B7A7-40182C91E2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Primark Stores Ltd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Q1</vt:lpstr>
      <vt:lpstr>Q2</vt:lpstr>
      <vt:lpstr>Q3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Brennan</dc:creator>
  <cp:lastModifiedBy>Nyakwar Kolas</cp:lastModifiedBy>
  <dcterms:created xsi:type="dcterms:W3CDTF">2021-06-22T18:13:00Z</dcterms:created>
  <dcterms:modified xsi:type="dcterms:W3CDTF">2021-07-28T00:20:59Z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0x010100AEDD0436AF915347BB88C5A015CC5747</vt:lpwstr>
  </property>
  <property fmtid="{D5CDD505-2E9C-101B-9397-08002B2CF9AE}" pid="3" name="KSOProductBuildVer">
    <vt:lpwstr>1033-11.2.0.10223</vt:lpwstr>
  </property>
</Properties>
</file>