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hp\Desktop\"/>
    </mc:Choice>
  </mc:AlternateContent>
  <bookViews>
    <workbookView xWindow="0" yWindow="0" windowWidth="19200" windowHeight="7032" activeTab="4"/>
  </bookViews>
  <sheets>
    <sheet name="Grading Sheet" sheetId="6" r:id="rId1"/>
    <sheet name="Budget Expenses" sheetId="7" r:id="rId2"/>
    <sheet name="Loans" sheetId="4" r:id="rId3"/>
    <sheet name="Stats" sheetId="5" r:id="rId4"/>
    <sheet name="Data" sheetId="8" r:id="rId5"/>
  </sheets>
  <definedNames>
    <definedName name="data">Stats!$A:$A</definedName>
    <definedName name="source">Stats!$B$5:$B$104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5" l="1"/>
  <c r="L21" i="5" l="1"/>
  <c r="M22" i="5"/>
  <c r="G4" i="5" s="1"/>
  <c r="I4" i="5" s="1"/>
  <c r="J4" i="5" s="1"/>
  <c r="F5" i="5" l="1"/>
  <c r="G5" i="5" s="1"/>
  <c r="I5" i="5" s="1"/>
  <c r="J5" i="5" s="1"/>
  <c r="D24" i="5"/>
  <c r="L22" i="5"/>
  <c r="M21" i="5"/>
  <c r="M20" i="5"/>
  <c r="L20" i="5"/>
  <c r="D19" i="5"/>
  <c r="D22" i="5"/>
  <c r="F6" i="5" l="1"/>
  <c r="D21" i="5"/>
  <c r="D20" i="5"/>
  <c r="D17" i="5"/>
  <c r="D16" i="5"/>
  <c r="G6" i="5" l="1"/>
  <c r="D18" i="5"/>
  <c r="F7" i="5" l="1"/>
  <c r="G7" i="5" s="1"/>
  <c r="I6" i="5"/>
  <c r="J6" i="5" s="1"/>
  <c r="C8" i="4"/>
  <c r="F8" i="5" l="1"/>
  <c r="G8" i="5" s="1"/>
  <c r="I7" i="5"/>
  <c r="J7" i="5" s="1"/>
  <c r="D11" i="4"/>
  <c r="D10" i="4"/>
  <c r="D8" i="4"/>
  <c r="C11" i="4"/>
  <c r="C10" i="4"/>
  <c r="F9" i="5" l="1"/>
  <c r="G9" i="5" s="1"/>
  <c r="I8" i="5"/>
  <c r="J8" i="5" s="1"/>
  <c r="J2" i="7"/>
  <c r="E32" i="7"/>
  <c r="E31" i="7"/>
  <c r="E30" i="7"/>
  <c r="E29" i="7"/>
  <c r="E25" i="7"/>
  <c r="E24" i="7"/>
  <c r="E23" i="7"/>
  <c r="E22" i="7"/>
  <c r="E21" i="7"/>
  <c r="E20" i="7"/>
  <c r="E19" i="7"/>
  <c r="E13" i="7"/>
  <c r="E14" i="7" s="1"/>
  <c r="E8" i="7"/>
  <c r="E7" i="7"/>
  <c r="E6" i="7"/>
  <c r="F10" i="5" l="1"/>
  <c r="G10" i="5" s="1"/>
  <c r="I9" i="5"/>
  <c r="J9" i="5" s="1"/>
  <c r="E9" i="7"/>
  <c r="B10" i="6"/>
  <c r="F11" i="5" l="1"/>
  <c r="G11" i="5" s="1"/>
  <c r="I10" i="5"/>
  <c r="J10" i="5" s="1"/>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2" i="8"/>
  <c r="F12" i="5" l="1"/>
  <c r="G12" i="5" s="1"/>
  <c r="I11" i="5"/>
  <c r="J11" i="5" s="1"/>
  <c r="B26" i="6"/>
  <c r="C26" i="6"/>
  <c r="C16" i="6"/>
  <c r="C10" i="6"/>
  <c r="C28" i="6" s="1"/>
  <c r="B16" i="6"/>
  <c r="F13" i="5" l="1"/>
  <c r="G13" i="5" s="1"/>
  <c r="I12" i="5"/>
  <c r="J12" i="5" s="1"/>
  <c r="B28" i="6"/>
  <c r="F14" i="5" l="1"/>
  <c r="G14" i="5" s="1"/>
  <c r="I14" i="5" s="1"/>
  <c r="I13" i="5"/>
  <c r="J13" i="5" s="1"/>
  <c r="J14" i="5" l="1"/>
</calcChain>
</file>

<file path=xl/sharedStrings.xml><?xml version="1.0" encoding="utf-8"?>
<sst xmlns="http://schemas.openxmlformats.org/spreadsheetml/2006/main" count="174" uniqueCount="109">
  <si>
    <t>Lodging</t>
  </si>
  <si>
    <t>Source</t>
  </si>
  <si>
    <t>Loans</t>
  </si>
  <si>
    <t>Total Paid</t>
  </si>
  <si>
    <t>Loan A</t>
  </si>
  <si>
    <t>Loan B</t>
  </si>
  <si>
    <t>Mean</t>
  </si>
  <si>
    <t>Median</t>
  </si>
  <si>
    <t>Mode</t>
  </si>
  <si>
    <t>Range</t>
  </si>
  <si>
    <t>Minimum</t>
  </si>
  <si>
    <t>Maximum</t>
  </si>
  <si>
    <t>Standard Deviation</t>
  </si>
  <si>
    <t>z score for your height</t>
  </si>
  <si>
    <t>Frequency</t>
  </si>
  <si>
    <t>Descriptive Statistics</t>
  </si>
  <si>
    <t>Frequency Distribution</t>
  </si>
  <si>
    <t>Question 1 total</t>
  </si>
  <si>
    <t>Possible Points</t>
  </si>
  <si>
    <t>Calculations for both loans are correct</t>
  </si>
  <si>
    <t>Question 2 total</t>
  </si>
  <si>
    <t>Total for Worksheet 1</t>
  </si>
  <si>
    <t>Low</t>
  </si>
  <si>
    <t>High</t>
  </si>
  <si>
    <t>Your height</t>
  </si>
  <si>
    <t>Data</t>
  </si>
  <si>
    <t>Transportation</t>
  </si>
  <si>
    <t>Item</t>
  </si>
  <si>
    <t>Qty</t>
  </si>
  <si>
    <t>Description</t>
  </si>
  <si>
    <t>numbers</t>
  </si>
  <si>
    <t>Number or NA</t>
  </si>
  <si>
    <t>Formulas</t>
  </si>
  <si>
    <t>Link or citation</t>
  </si>
  <si>
    <t xml:space="preserve">Food </t>
  </si>
  <si>
    <t>Numbers</t>
  </si>
  <si>
    <t>Entertainment and Misc.</t>
  </si>
  <si>
    <t xml:space="preserve">Budget Total: </t>
  </si>
  <si>
    <t>Travel Expenses identified and calculated for the entire group with an Excel formula</t>
  </si>
  <si>
    <t>Lodging Expenses identified and calculated for the entire group with an Excel formula</t>
  </si>
  <si>
    <t>Food Expenses identified and calculated for the entire group with an Excel formula</t>
  </si>
  <si>
    <t>Entertainment Expenses identified and calculated for the entire group with an Excel formula</t>
  </si>
  <si>
    <t>Explain in 25 to 100 words which loan is the best option and why.</t>
  </si>
  <si>
    <t>Points Earned</t>
  </si>
  <si>
    <t>Points Possible</t>
  </si>
  <si>
    <t>Comments</t>
  </si>
  <si>
    <t>Location</t>
  </si>
  <si>
    <t xml:space="preserve">(remember to create the Histogram, too). </t>
  </si>
  <si>
    <r>
      <t xml:space="preserve">Requirements: Answer each question fully. Answers must be recorded on the worksheet. </t>
    </r>
    <r>
      <rPr>
        <b/>
        <sz val="11"/>
        <color rgb="FFFF0000"/>
        <rFont val="Calibri"/>
        <family val="2"/>
      </rPr>
      <t>EXCEL FORMULAS MUST BE USED</t>
    </r>
    <r>
      <rPr>
        <b/>
        <sz val="11"/>
        <rFont val="Calibri"/>
        <family val="2"/>
      </rPr>
      <t xml:space="preserve">. </t>
    </r>
  </si>
  <si>
    <t>Worksheet 1</t>
  </si>
  <si>
    <t>Mean, Median, Mode</t>
  </si>
  <si>
    <t>Range, Minimum, Maximum</t>
  </si>
  <si>
    <t>Histogram</t>
  </si>
  <si>
    <t>z-Score</t>
  </si>
  <si>
    <t>Question 3 total</t>
  </si>
  <si>
    <t>Price each</t>
  </si>
  <si>
    <t>Total price</t>
  </si>
  <si>
    <t>Cumulative Frequency</t>
  </si>
  <si>
    <t>Generated Data</t>
  </si>
  <si>
    <t>←</t>
  </si>
  <si>
    <t>rate ( r)</t>
  </si>
  <si>
    <t>time in years (t)</t>
  </si>
  <si>
    <t>Payment (PMT)</t>
  </si>
  <si>
    <t>Bins</t>
  </si>
  <si>
    <t># of Compoundings per year (n)</t>
  </si>
  <si>
    <t>Principal (P) (same for both loans)</t>
  </si>
  <si>
    <t>Copy the data from the Data tab. Make sure and paste as "Values (V)" (icon with "123") so that this data does not regenerate every time you change the sheet.</t>
  </si>
  <si>
    <t>Budget Expenses</t>
  </si>
  <si>
    <t>Stats</t>
  </si>
  <si>
    <t>Interest Paid</t>
  </si>
  <si>
    <t>Total Budget</t>
  </si>
  <si>
    <t>Flight</t>
  </si>
  <si>
    <t>MAUI</t>
  </si>
  <si>
    <t>https://www.expedia.com</t>
  </si>
  <si>
    <t>Bag Fee</t>
  </si>
  <si>
    <t>Rental Car</t>
  </si>
  <si>
    <t>Total</t>
  </si>
  <si>
    <t>Hotel - Maui Parkshore</t>
  </si>
  <si>
    <t>Person 1</t>
  </si>
  <si>
    <t>Person 2</t>
  </si>
  <si>
    <t>Person 3</t>
  </si>
  <si>
    <t>Person 4</t>
  </si>
  <si>
    <t>Person 5</t>
  </si>
  <si>
    <t>Person 6</t>
  </si>
  <si>
    <t>numbers/days</t>
  </si>
  <si>
    <t>days or wks</t>
  </si>
  <si>
    <t>Underwater submarine/adult</t>
  </si>
  <si>
    <t>Underwater submarine/kid</t>
  </si>
  <si>
    <t>Emergency/Miscilaneous</t>
  </si>
  <si>
    <t>https://www.govisithawaii.com</t>
  </si>
  <si>
    <t xml:space="preserve">Location identified </t>
  </si>
  <si>
    <t>https://partnerpage.evenfinancial.com</t>
  </si>
  <si>
    <t>Rounded</t>
  </si>
  <si>
    <t>Min =</t>
  </si>
  <si>
    <t>Max =</t>
  </si>
  <si>
    <t>Bin width =</t>
  </si>
  <si>
    <t>(59,61)</t>
  </si>
  <si>
    <t>(61,63)</t>
  </si>
  <si>
    <t>(63,65)</t>
  </si>
  <si>
    <t>(65,67)</t>
  </si>
  <si>
    <t>(67,69)</t>
  </si>
  <si>
    <t>(69,71)</t>
  </si>
  <si>
    <t>(71,73)</t>
  </si>
  <si>
    <t>(73,75)</t>
  </si>
  <si>
    <t>(75,77)</t>
  </si>
  <si>
    <t>(77,79)</t>
  </si>
  <si>
    <t>(79,81)</t>
  </si>
  <si>
    <t>Lables</t>
  </si>
  <si>
    <t>Brittnie Coughlan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</si>
</sst>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0.0"/>
    <numFmt numFmtId="165" formatCode="_([$$-409]* #,##0.00_);_([$$-409]* \(#,##0.00\);_([$$-409]* &quot;-&quot;??_);_(@_)"/>
    <numFmt numFmtId="166" formatCode="&quot;$&quot;#,##0.00"/>
    <numFmt numFmtId="167" formatCode="&quot;$&quot;#,##0.00;[Red]&quot;$&quot;#,##0.00"/>
  </numFmts>
  <fonts count="14" x14ac:knownFonts="1">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b/>
      <sz val="11"/>
      <name val="Calibri"/>
      <family val="2"/>
    </font>
    <font>
      <sz val="11"/>
      <name val="Calibri"/>
      <family val="2"/>
      <scheme val="minor"/>
    </font>
    <font>
      <sz val="11"/>
      <name val="Calibri"/>
      <family val="2"/>
    </font>
    <font>
      <b/>
      <sz val="16"/>
      <color theme="0"/>
      <name val="Calibri"/>
      <family val="2"/>
    </font>
    <font>
      <b/>
      <sz val="11"/>
      <color rgb="FFFF0000"/>
      <name val="Calibri"/>
      <family val="2"/>
    </font>
    <font>
      <sz val="11"/>
      <color rgb="FF7030A0"/>
      <name val="Calibri"/>
      <family val="2"/>
      <scheme val="minor"/>
    </font>
    <font>
      <sz val="11"/>
      <color rgb="FF7030A0"/>
      <name val="Calibri"/>
      <family val="2"/>
    </font>
    <font>
      <sz val="11"/>
      <color theme="1"/>
      <name val="Calibri"/>
      <family val="2"/>
      <scheme val="minor"/>
    </font>
    <font>
      <u/>
      <sz val="11"/>
      <color theme="10"/>
      <name val="Calibri"/>
      <family val="2"/>
      <scheme val="minor"/>
    </font>
    <font>
      <b/>
      <sz val="12"/>
      <name val="Times New Roman"/>
      <family val="1"/>
    </font>
  </fonts>
  <fills count="7">
    <fill>
      <patternFill patternType="none"/>
    </fill>
    <fill>
      <patternFill patternType="gray125"/>
    </fill>
    <fill>
      <patternFill patternType="solid">
        <fgColor rgb="FF7030A0"/>
        <bgColor indexed="64"/>
      </patternFill>
    </fill>
    <fill>
      <patternFill patternType="solid">
        <fgColor rgb="FFCC99FF"/>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00"/>
        <bgColor indexed="64"/>
      </patternFill>
    </fill>
  </fills>
  <borders count="46">
    <border>
      <left/>
      <right/>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theme="9" tint="-0.249977111117893"/>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theme="0" tint="-0.14996795556505021"/>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44" fontId="11" fillId="0" borderId="0" applyFont="0" applyFill="0" applyBorder="0" applyAlignment="0" applyProtection="0"/>
    <xf numFmtId="0" fontId="12" fillId="0" borderId="0" applyNumberFormat="0" applyFill="0" applyBorder="0" applyAlignment="0" applyProtection="0"/>
  </cellStyleXfs>
  <cellXfs count="109">
    <xf numFmtId="0" fontId="0" fillId="0" borderId="0" xfId="0"/>
    <xf numFmtId="0" fontId="0" fillId="4" borderId="1" xfId="0" applyFill="1" applyBorder="1"/>
    <xf numFmtId="0" fontId="0" fillId="4" borderId="2" xfId="0" applyFill="1" applyBorder="1"/>
    <xf numFmtId="0" fontId="0" fillId="4" borderId="10" xfId="0" applyFill="1" applyBorder="1"/>
    <xf numFmtId="0" fontId="0" fillId="4" borderId="4" xfId="0" applyFill="1" applyBorder="1"/>
    <xf numFmtId="0" fontId="1" fillId="2" borderId="0" xfId="0" applyFont="1" applyFill="1"/>
    <xf numFmtId="0" fontId="5" fillId="0" borderId="0" xfId="0" applyFont="1"/>
    <xf numFmtId="0" fontId="4" fillId="0" borderId="5" xfId="0" applyFont="1" applyBorder="1" applyAlignment="1">
      <alignment horizontal="center" vertical="center" wrapText="1"/>
    </xf>
    <xf numFmtId="0" fontId="4" fillId="0" borderId="8" xfId="0" applyFont="1" applyBorder="1" applyAlignment="1">
      <alignment horizontal="right" vertical="center" wrapText="1"/>
    </xf>
    <xf numFmtId="0" fontId="6"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9" xfId="0" applyFont="1" applyBorder="1"/>
    <xf numFmtId="0" fontId="5" fillId="0" borderId="8" xfId="0" applyFont="1" applyBorder="1"/>
    <xf numFmtId="0" fontId="6" fillId="0" borderId="15" xfId="0" applyFont="1" applyBorder="1" applyAlignment="1">
      <alignment horizontal="center" vertical="center" wrapText="1"/>
    </xf>
    <xf numFmtId="0" fontId="4" fillId="0" borderId="16" xfId="0" applyFont="1" applyBorder="1" applyAlignment="1">
      <alignment vertical="center" wrapText="1"/>
    </xf>
    <xf numFmtId="0" fontId="6" fillId="0" borderId="4" xfId="0" applyFont="1" applyBorder="1" applyAlignment="1">
      <alignment vertical="center" wrapText="1"/>
    </xf>
    <xf numFmtId="0" fontId="4" fillId="0" borderId="18" xfId="0" applyFont="1" applyBorder="1" applyAlignment="1">
      <alignment vertical="center" wrapText="1"/>
    </xf>
    <xf numFmtId="0" fontId="4" fillId="0" borderId="5" xfId="0" applyFont="1"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0" fontId="5" fillId="0" borderId="24" xfId="0" applyFont="1" applyBorder="1"/>
    <xf numFmtId="0" fontId="6" fillId="0" borderId="2" xfId="0" applyFont="1" applyBorder="1" applyAlignment="1">
      <alignment vertical="center" wrapText="1"/>
    </xf>
    <xf numFmtId="0" fontId="4" fillId="0" borderId="0" xfId="0" applyFont="1" applyBorder="1" applyAlignment="1">
      <alignment vertical="center" wrapText="1"/>
    </xf>
    <xf numFmtId="0" fontId="6" fillId="0" borderId="13" xfId="0" applyFont="1" applyBorder="1" applyAlignment="1">
      <alignment vertical="center" wrapText="1"/>
    </xf>
    <xf numFmtId="0" fontId="5" fillId="0" borderId="25" xfId="0" applyFont="1" applyBorder="1"/>
    <xf numFmtId="0" fontId="4" fillId="0" borderId="14" xfId="0" applyFont="1" applyBorder="1" applyAlignment="1">
      <alignment vertical="center" wrapText="1"/>
    </xf>
    <xf numFmtId="0" fontId="4" fillId="0" borderId="25" xfId="0" applyFont="1" applyBorder="1" applyAlignment="1">
      <alignment vertical="center" wrapText="1"/>
    </xf>
    <xf numFmtId="0" fontId="4" fillId="0" borderId="9" xfId="0" applyFont="1" applyBorder="1" applyAlignment="1">
      <alignment vertical="center" wrapText="1"/>
    </xf>
    <xf numFmtId="0" fontId="6" fillId="0" borderId="26" xfId="0" applyFont="1" applyBorder="1" applyAlignment="1">
      <alignment vertical="center" wrapText="1"/>
    </xf>
    <xf numFmtId="0" fontId="6"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6" fillId="0" borderId="27" xfId="0" applyFont="1" applyBorder="1" applyAlignment="1">
      <alignment vertical="center" wrapText="1"/>
    </xf>
    <xf numFmtId="0" fontId="6" fillId="0" borderId="28"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vertical="center" wrapText="1"/>
    </xf>
    <xf numFmtId="0" fontId="4" fillId="0" borderId="29" xfId="0" applyFont="1" applyBorder="1" applyAlignment="1">
      <alignment horizontal="right"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2" fillId="0" borderId="0" xfId="0" applyFont="1" applyBorder="1" applyAlignment="1">
      <alignment horizontal="center"/>
    </xf>
    <xf numFmtId="0" fontId="0" fillId="4" borderId="32" xfId="0" applyFill="1" applyBorder="1" applyAlignment="1" applyProtection="1">
      <alignment horizontal="right"/>
      <protection locked="0"/>
    </xf>
    <xf numFmtId="0" fontId="0" fillId="4" borderId="33" xfId="0" applyFill="1" applyBorder="1" applyAlignment="1" applyProtection="1">
      <alignment horizontal="right"/>
      <protection locked="0"/>
    </xf>
    <xf numFmtId="0" fontId="2" fillId="0" borderId="37" xfId="0" applyFont="1" applyBorder="1" applyAlignment="1">
      <alignment horizontal="center"/>
    </xf>
    <xf numFmtId="0" fontId="2" fillId="0" borderId="40" xfId="0" applyFont="1" applyBorder="1" applyAlignment="1">
      <alignment horizontal="center"/>
    </xf>
    <xf numFmtId="0" fontId="2" fillId="0" borderId="0" xfId="0" applyFont="1"/>
    <xf numFmtId="0" fontId="2" fillId="5" borderId="0" xfId="0" applyFont="1" applyFill="1"/>
    <xf numFmtId="0" fontId="0" fillId="5" borderId="0" xfId="0" applyFill="1"/>
    <xf numFmtId="164" fontId="0" fillId="5" borderId="0" xfId="0" applyNumberFormat="1" applyFill="1"/>
    <xf numFmtId="0" fontId="10" fillId="0" borderId="0" xfId="0" applyFont="1"/>
    <xf numFmtId="0" fontId="0" fillId="3" borderId="6" xfId="0" applyFill="1" applyBorder="1" applyAlignment="1">
      <alignment horizontal="center"/>
    </xf>
    <xf numFmtId="0" fontId="0" fillId="3" borderId="7" xfId="0" applyFill="1" applyBorder="1" applyAlignment="1">
      <alignment horizontal="center"/>
    </xf>
    <xf numFmtId="0" fontId="5" fillId="0" borderId="3" xfId="0" applyFont="1" applyBorder="1"/>
    <xf numFmtId="0" fontId="4" fillId="0" borderId="42" xfId="0" applyFont="1" applyBorder="1" applyAlignment="1">
      <alignment horizontal="right"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5" fillId="0" borderId="14" xfId="0" applyFont="1" applyBorder="1"/>
    <xf numFmtId="0" fontId="5" fillId="0" borderId="45" xfId="0" applyFont="1" applyBorder="1"/>
    <xf numFmtId="0" fontId="5" fillId="0" borderId="13" xfId="0" applyFont="1" applyBorder="1" applyAlignment="1">
      <alignment horizontal="center"/>
    </xf>
    <xf numFmtId="0" fontId="12" fillId="4" borderId="1" xfId="2" applyFill="1" applyBorder="1"/>
    <xf numFmtId="44" fontId="0" fillId="4" borderId="1" xfId="1" applyFont="1" applyFill="1" applyBorder="1"/>
    <xf numFmtId="44" fontId="0" fillId="4" borderId="1" xfId="0" applyNumberFormat="1" applyFill="1" applyBorder="1"/>
    <xf numFmtId="165" fontId="0" fillId="4" borderId="1" xfId="1" applyNumberFormat="1" applyFont="1" applyFill="1" applyBorder="1"/>
    <xf numFmtId="44" fontId="0" fillId="6" borderId="1" xfId="0" applyNumberFormat="1" applyFill="1" applyBorder="1"/>
    <xf numFmtId="39" fontId="0" fillId="4" borderId="1" xfId="1" applyNumberFormat="1" applyFont="1" applyFill="1" applyBorder="1"/>
    <xf numFmtId="0" fontId="0" fillId="6" borderId="1" xfId="0" applyFill="1" applyBorder="1"/>
    <xf numFmtId="166" fontId="0" fillId="4" borderId="1" xfId="0" applyNumberFormat="1" applyFill="1" applyBorder="1"/>
    <xf numFmtId="166" fontId="0" fillId="6" borderId="1" xfId="0" applyNumberFormat="1" applyFill="1" applyBorder="1"/>
    <xf numFmtId="10" fontId="0" fillId="4" borderId="1" xfId="0" applyNumberFormat="1" applyFill="1" applyBorder="1" applyAlignment="1">
      <alignment horizontal="right"/>
    </xf>
    <xf numFmtId="167" fontId="0" fillId="4" borderId="1" xfId="0" applyNumberFormat="1" applyFill="1" applyBorder="1"/>
    <xf numFmtId="2" fontId="0" fillId="4" borderId="11" xfId="0" applyNumberFormat="1" applyFill="1" applyBorder="1" applyProtection="1"/>
    <xf numFmtId="2" fontId="0" fillId="4" borderId="3" xfId="0" applyNumberFormat="1" applyFill="1" applyBorder="1" applyProtection="1"/>
    <xf numFmtId="1" fontId="0" fillId="4" borderId="3" xfId="0" applyNumberFormat="1" applyFill="1" applyBorder="1" applyProtection="1">
      <protection locked="0"/>
    </xf>
    <xf numFmtId="2" fontId="0" fillId="4" borderId="5" xfId="0" applyNumberFormat="1" applyFill="1" applyBorder="1" applyProtection="1"/>
    <xf numFmtId="2" fontId="0" fillId="4" borderId="0" xfId="0" applyNumberFormat="1" applyFill="1"/>
    <xf numFmtId="0" fontId="0" fillId="4" borderId="0" xfId="0" applyFill="1"/>
    <xf numFmtId="2" fontId="0" fillId="4" borderId="32" xfId="0" applyNumberFormat="1" applyFill="1" applyBorder="1" applyProtection="1"/>
    <xf numFmtId="2" fontId="0" fillId="5" borderId="0" xfId="0" applyNumberFormat="1" applyFill="1"/>
    <xf numFmtId="2" fontId="0" fillId="4" borderId="33" xfId="0" applyNumberFormat="1" applyFill="1" applyBorder="1" applyProtection="1"/>
    <xf numFmtId="0" fontId="0" fillId="4" borderId="32" xfId="0" applyNumberFormat="1" applyFill="1" applyBorder="1" applyProtection="1"/>
    <xf numFmtId="2" fontId="0" fillId="0" borderId="0" xfId="0" applyNumberFormat="1"/>
    <xf numFmtId="0" fontId="0" fillId="4" borderId="33" xfId="0" applyNumberFormat="1" applyFill="1" applyBorder="1" applyProtection="1"/>
    <xf numFmtId="0" fontId="0" fillId="4" borderId="32" xfId="0" applyFill="1" applyBorder="1" applyProtection="1"/>
    <xf numFmtId="0" fontId="0" fillId="0" borderId="0" xfId="0" applyProtection="1"/>
    <xf numFmtId="0" fontId="0" fillId="4" borderId="33" xfId="0" applyFill="1" applyBorder="1" applyProtection="1"/>
    <xf numFmtId="0" fontId="2" fillId="0" borderId="0" xfId="0" applyFont="1" applyFill="1" applyBorder="1" applyAlignment="1">
      <alignment horizontal="center"/>
    </xf>
    <xf numFmtId="0" fontId="13" fillId="0" borderId="0" xfId="0" applyFont="1" applyAlignment="1">
      <alignment horizontal="center"/>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1"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3" fillId="2" borderId="0" xfId="0" applyFont="1" applyFill="1" applyAlignment="1">
      <alignment horizontal="center"/>
    </xf>
    <xf numFmtId="0" fontId="3" fillId="2" borderId="12" xfId="0" applyFont="1" applyFill="1" applyBorder="1" applyAlignment="1">
      <alignment horizontal="center"/>
    </xf>
    <xf numFmtId="0" fontId="0" fillId="4" borderId="21" xfId="0" applyFill="1" applyBorder="1" applyAlignment="1">
      <alignment horizontal="center"/>
    </xf>
    <xf numFmtId="0" fontId="0" fillId="4" borderId="22" xfId="0" applyFill="1" applyBorder="1" applyAlignment="1">
      <alignment horizontal="center"/>
    </xf>
    <xf numFmtId="0" fontId="0" fillId="4" borderId="23" xfId="0" applyFill="1" applyBorder="1" applyAlignment="1">
      <alignment horizontal="center"/>
    </xf>
    <xf numFmtId="0" fontId="1" fillId="2" borderId="0" xfId="0" applyFont="1" applyFill="1" applyAlignment="1">
      <alignment horizontal="center"/>
    </xf>
    <xf numFmtId="0" fontId="0" fillId="3" borderId="34" xfId="0" applyFill="1" applyBorder="1" applyAlignment="1">
      <alignment horizontal="center"/>
    </xf>
    <xf numFmtId="0" fontId="0" fillId="3" borderId="35" xfId="0" applyFill="1" applyBorder="1" applyAlignment="1">
      <alignment horizontal="center"/>
    </xf>
    <xf numFmtId="0" fontId="0" fillId="3" borderId="36" xfId="0" applyFill="1" applyBorder="1" applyAlignment="1">
      <alignment horizontal="center"/>
    </xf>
    <xf numFmtId="0" fontId="0" fillId="3" borderId="38" xfId="0" applyFill="1" applyBorder="1" applyAlignment="1">
      <alignment horizontal="center"/>
    </xf>
    <xf numFmtId="0" fontId="0" fillId="3" borderId="39" xfId="0" applyFill="1" applyBorder="1" applyAlignment="1">
      <alignment horizontal="center"/>
    </xf>
    <xf numFmtId="0" fontId="0" fillId="3" borderId="40" xfId="0" applyFill="1" applyBorder="1" applyAlignment="1">
      <alignment horizontal="center"/>
    </xf>
    <xf numFmtId="0" fontId="9" fillId="0" borderId="41" xfId="0" applyFont="1" applyBorder="1" applyAlignment="1">
      <alignment horizontal="left" vertical="top" wrapText="1"/>
    </xf>
    <xf numFmtId="0" fontId="9" fillId="0" borderId="0" xfId="0" applyFont="1" applyBorder="1" applyAlignment="1">
      <alignment horizontal="left" vertical="top"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Stats!$K$4:$K$14</c:f>
              <c:strCache>
                <c:ptCount val="11"/>
                <c:pt idx="0">
                  <c:v>(59,61)</c:v>
                </c:pt>
                <c:pt idx="1">
                  <c:v>(61,63)</c:v>
                </c:pt>
                <c:pt idx="2">
                  <c:v>(63,65)</c:v>
                </c:pt>
                <c:pt idx="3">
                  <c:v>(65,67)</c:v>
                </c:pt>
                <c:pt idx="4">
                  <c:v>(67,69)</c:v>
                </c:pt>
                <c:pt idx="5">
                  <c:v>(69,71)</c:v>
                </c:pt>
                <c:pt idx="6">
                  <c:v>(71,73)</c:v>
                </c:pt>
                <c:pt idx="7">
                  <c:v>(73,75)</c:v>
                </c:pt>
                <c:pt idx="8">
                  <c:v>(75,77)</c:v>
                </c:pt>
                <c:pt idx="9">
                  <c:v>(77,79)</c:v>
                </c:pt>
                <c:pt idx="10">
                  <c:v>(79,81)</c:v>
                </c:pt>
              </c:strCache>
            </c:strRef>
          </c:cat>
          <c:val>
            <c:numRef>
              <c:f>Stats!$J$4:$J$14</c:f>
              <c:numCache>
                <c:formatCode>General</c:formatCode>
                <c:ptCount val="11"/>
                <c:pt idx="0">
                  <c:v>1</c:v>
                </c:pt>
                <c:pt idx="1">
                  <c:v>6</c:v>
                </c:pt>
                <c:pt idx="2">
                  <c:v>12</c:v>
                </c:pt>
                <c:pt idx="3">
                  <c:v>16</c:v>
                </c:pt>
                <c:pt idx="4">
                  <c:v>23</c:v>
                </c:pt>
                <c:pt idx="5">
                  <c:v>16</c:v>
                </c:pt>
                <c:pt idx="6">
                  <c:v>12</c:v>
                </c:pt>
                <c:pt idx="7">
                  <c:v>10</c:v>
                </c:pt>
                <c:pt idx="8">
                  <c:v>5</c:v>
                </c:pt>
                <c:pt idx="9">
                  <c:v>1</c:v>
                </c:pt>
                <c:pt idx="10">
                  <c:v>0</c:v>
                </c:pt>
              </c:numCache>
            </c:numRef>
          </c:val>
          <c:extLst>
            <c:ext xmlns:c16="http://schemas.microsoft.com/office/drawing/2014/chart" uri="{C3380CC4-5D6E-409C-BE32-E72D297353CC}">
              <c16:uniqueId val="{00000000-2743-4FB6-AD20-F3ED020717A1}"/>
            </c:ext>
          </c:extLst>
        </c:ser>
        <c:dLbls>
          <c:showLegendKey val="0"/>
          <c:showVal val="0"/>
          <c:showCatName val="0"/>
          <c:showSerName val="0"/>
          <c:showPercent val="0"/>
          <c:showBubbleSize val="0"/>
        </c:dLbls>
        <c:gapWidth val="10"/>
        <c:overlap val="53"/>
        <c:axId val="584085880"/>
        <c:axId val="584083584"/>
      </c:barChart>
      <c:catAx>
        <c:axId val="584085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4083584"/>
        <c:crosses val="autoZero"/>
        <c:auto val="1"/>
        <c:lblAlgn val="ctr"/>
        <c:lblOffset val="100"/>
        <c:noMultiLvlLbl val="0"/>
      </c:catAx>
      <c:valAx>
        <c:axId val="584083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4085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5035</xdr:colOff>
      <xdr:row>6</xdr:row>
      <xdr:rowOff>194389</xdr:rowOff>
    </xdr:from>
    <xdr:to>
      <xdr:col>14</xdr:col>
      <xdr:colOff>552450</xdr:colOff>
      <xdr:row>23</xdr:row>
      <xdr:rowOff>19050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7720285" y="1575514"/>
          <a:ext cx="4986065" cy="33393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You are going on a dream vacation with five of your closest friends for a week.  Since you are taking a math course, your friends asked you to come up with a budget to see how much it will cost each of you.  Please identify your location in the US and then determine the total costs - remember to be thorough so the group does not run out of money.  Your expense list must include the following (this means that you cannot book an all-expenses paid trip)</a:t>
          </a:r>
          <a:endParaRPr lang="en-US" sz="1050">
            <a:solidFill>
              <a:schemeClr val="dk1"/>
            </a:solidFill>
            <a:effectLst/>
            <a:latin typeface="+mn-lt"/>
            <a:ea typeface="+mn-ea"/>
            <a:cs typeface="+mn-cs"/>
          </a:endParaRPr>
        </a:p>
        <a:p>
          <a:pPr marL="628650" lvl="1" indent="-171450">
            <a:buFont typeface="Arial" panose="020B0604020202020204" pitchFamily="34" charset="0"/>
            <a:buChar char="•"/>
          </a:pPr>
          <a:r>
            <a:rPr lang="en-US" sz="1100">
              <a:solidFill>
                <a:schemeClr val="dk1"/>
              </a:solidFill>
              <a:effectLst/>
              <a:latin typeface="+mn-lt"/>
              <a:ea typeface="+mn-ea"/>
              <a:cs typeface="+mn-cs"/>
            </a:rPr>
            <a:t>Travel expenses, such as plane or bus fare, local travel within the area. </a:t>
          </a:r>
        </a:p>
        <a:p>
          <a:pPr marL="628650" lvl="1" indent="-171450">
            <a:buFont typeface="Arial" panose="020B0604020202020204" pitchFamily="34" charset="0"/>
            <a:buChar char="•"/>
          </a:pPr>
          <a:r>
            <a:rPr lang="en-US" sz="1100">
              <a:solidFill>
                <a:schemeClr val="dk1"/>
              </a:solidFill>
              <a:effectLst/>
              <a:latin typeface="+mn-lt"/>
              <a:ea typeface="+mn-ea"/>
              <a:cs typeface="+mn-cs"/>
            </a:rPr>
            <a:t>Lodging expenses. If you plan to camp, you will include expenses for your camping gear. </a:t>
          </a:r>
        </a:p>
        <a:p>
          <a:pPr marL="628650" lvl="1" indent="-171450">
            <a:buFont typeface="Arial" panose="020B0604020202020204" pitchFamily="34" charset="0"/>
            <a:buChar char="•"/>
          </a:pPr>
          <a:r>
            <a:rPr lang="en-US" sz="1100">
              <a:solidFill>
                <a:schemeClr val="dk1"/>
              </a:solidFill>
              <a:effectLst/>
              <a:latin typeface="+mn-lt"/>
              <a:ea typeface="+mn-ea"/>
              <a:cs typeface="+mn-cs"/>
            </a:rPr>
            <a:t>Food expenses while you are on</a:t>
          </a:r>
          <a:r>
            <a:rPr lang="en-US" sz="1100" baseline="0">
              <a:solidFill>
                <a:schemeClr val="dk1"/>
              </a:solidFill>
              <a:effectLst/>
              <a:latin typeface="+mn-lt"/>
              <a:ea typeface="+mn-ea"/>
              <a:cs typeface="+mn-cs"/>
            </a:rPr>
            <a:t> your trip</a:t>
          </a:r>
          <a:r>
            <a:rPr lang="en-US" sz="1100">
              <a:solidFill>
                <a:schemeClr val="dk1"/>
              </a:solidFill>
              <a:effectLst/>
              <a:latin typeface="+mn-lt"/>
              <a:ea typeface="+mn-ea"/>
              <a:cs typeface="+mn-cs"/>
            </a:rPr>
            <a:t>. One way to do this is to research cost of living in your destination county to find out what a local family would expect to budget to pay for food. Another is to research local restaurants and groceries. </a:t>
          </a:r>
          <a:endParaRPr lang="en-US" sz="1050">
            <a:solidFill>
              <a:schemeClr val="dk1"/>
            </a:solidFill>
            <a:effectLst/>
            <a:latin typeface="+mn-lt"/>
            <a:ea typeface="+mn-ea"/>
            <a:cs typeface="+mn-cs"/>
          </a:endParaRPr>
        </a:p>
        <a:p>
          <a:pPr marL="628650" lvl="1" indent="-171450">
            <a:buFont typeface="Arial" panose="020B0604020202020204" pitchFamily="34" charset="0"/>
            <a:buChar char="•"/>
          </a:pPr>
          <a:r>
            <a:rPr lang="en-US" sz="1100">
              <a:solidFill>
                <a:schemeClr val="dk1"/>
              </a:solidFill>
              <a:effectLst/>
              <a:latin typeface="+mn-lt"/>
              <a:ea typeface="+mn-ea"/>
              <a:cs typeface="+mn-cs"/>
            </a:rPr>
            <a:t>Entertainment or activity expenses and/or miscellaneous expenses that may occur.</a:t>
          </a:r>
          <a:endParaRPr lang="en-US" sz="105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47623</xdr:colOff>
      <xdr:row>0</xdr:row>
      <xdr:rowOff>152400</xdr:rowOff>
    </xdr:from>
    <xdr:to>
      <xdr:col>13</xdr:col>
      <xdr:colOff>428624</xdr:colOff>
      <xdr:row>24</xdr:row>
      <xdr:rowOff>161924</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371973" y="152400"/>
          <a:ext cx="5257801" cy="45910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Suppose you all decide you want to finance the trip with a loan.  Find two different available offers (</a:t>
          </a:r>
          <a:r>
            <a:rPr lang="en-US" sz="1100" u="sng">
              <a:solidFill>
                <a:schemeClr val="dk1"/>
              </a:solidFill>
              <a:effectLst/>
              <a:latin typeface="+mn-lt"/>
              <a:ea typeface="+mn-ea"/>
              <a:cs typeface="+mn-cs"/>
            </a:rPr>
            <a:t>the internet is a good source</a:t>
          </a:r>
          <a:r>
            <a:rPr lang="en-US" sz="1100">
              <a:solidFill>
                <a:schemeClr val="dk1"/>
              </a:solidFill>
              <a:effectLst/>
              <a:latin typeface="+mn-lt"/>
              <a:ea typeface="+mn-ea"/>
              <a:cs typeface="+mn-cs"/>
            </a:rPr>
            <a:t>). Make sure the interest rate and loan length are both different in each option.  Calculate the monthly payment amount, the total amount you will pay over the life of the loan and the total interest you will pay.   NOTE: Do not provide personal information on the internet. You can find loan rates on major bank and credit union websites without providing personal information. </a:t>
          </a:r>
        </a:p>
        <a:p>
          <a:endParaRPr lang="en-US" sz="1100">
            <a:solidFill>
              <a:schemeClr val="dk1"/>
            </a:solidFill>
            <a:effectLst/>
            <a:latin typeface="+mn-lt"/>
            <a:ea typeface="+mn-ea"/>
            <a:cs typeface="+mn-cs"/>
          </a:endParaRPr>
        </a:p>
        <a:p>
          <a:pPr lvl="0" algn="ctr"/>
          <a:r>
            <a:rPr lang="en-US" sz="1100">
              <a:solidFill>
                <a:schemeClr val="dk1"/>
              </a:solidFill>
              <a:effectLst/>
              <a:latin typeface="+mn-lt"/>
              <a:ea typeface="+mn-ea"/>
              <a:cs typeface="+mn-cs"/>
            </a:rPr>
            <a:t>Loan payment formula:  </a:t>
          </a:r>
          <a:r>
            <a:rPr lang="en-US" sz="1100" b="1">
              <a:solidFill>
                <a:schemeClr val="dk1"/>
              </a:solidFill>
              <a:effectLst/>
              <a:latin typeface="+mn-lt"/>
              <a:ea typeface="+mn-ea"/>
              <a:cs typeface="+mn-cs"/>
            </a:rPr>
            <a:t>PMT</a:t>
          </a:r>
          <a:r>
            <a:rPr lang="en-US" sz="1100" b="1" baseline="0">
              <a:solidFill>
                <a:schemeClr val="dk1"/>
              </a:solidFill>
              <a:effectLst/>
              <a:latin typeface="+mn-lt"/>
              <a:ea typeface="+mn-ea"/>
              <a:cs typeface="+mn-cs"/>
            </a:rPr>
            <a:t> = P*(r/n)/(1 - (1 + r/n)^(-n*t))</a:t>
          </a:r>
        </a:p>
        <a:p>
          <a:pPr lvl="0" algn="ctr"/>
          <a:endParaRPr lang="en-US" sz="1100">
            <a:solidFill>
              <a:schemeClr val="dk1"/>
            </a:solidFill>
            <a:effectLst/>
            <a:latin typeface="+mn-lt"/>
            <a:ea typeface="+mn-ea"/>
            <a:cs typeface="+mn-cs"/>
          </a:endParaRPr>
        </a:p>
        <a:p>
          <a:pPr lvl="0" algn="ctr"/>
          <a:r>
            <a:rPr lang="en-US" sz="1100" i="1">
              <a:solidFill>
                <a:schemeClr val="dk1"/>
              </a:solidFill>
              <a:effectLst/>
              <a:latin typeface="+mn-lt"/>
              <a:ea typeface="+mn-ea"/>
              <a:cs typeface="+mn-cs"/>
            </a:rPr>
            <a:t>PMT</a:t>
          </a:r>
          <a:r>
            <a:rPr lang="en-US" sz="1100">
              <a:solidFill>
                <a:schemeClr val="dk1"/>
              </a:solidFill>
              <a:effectLst/>
              <a:latin typeface="+mn-lt"/>
              <a:ea typeface="+mn-ea"/>
              <a:cs typeface="+mn-cs"/>
            </a:rPr>
            <a:t> is the payment required to pay off a loan of $</a:t>
          </a:r>
          <a:r>
            <a:rPr lang="en-US" sz="1100" i="1">
              <a:solidFill>
                <a:schemeClr val="dk1"/>
              </a:solidFill>
              <a:effectLst/>
              <a:latin typeface="+mn-lt"/>
              <a:ea typeface="+mn-ea"/>
              <a:cs typeface="+mn-cs"/>
            </a:rPr>
            <a:t>P</a:t>
          </a:r>
          <a:r>
            <a:rPr lang="en-US" sz="1100">
              <a:solidFill>
                <a:schemeClr val="dk1"/>
              </a:solidFill>
              <a:effectLst/>
              <a:latin typeface="+mn-lt"/>
              <a:ea typeface="+mn-ea"/>
              <a:cs typeface="+mn-cs"/>
            </a:rPr>
            <a:t> at interest rate, </a:t>
          </a:r>
          <a:r>
            <a:rPr lang="en-US" sz="1100" i="1">
              <a:solidFill>
                <a:schemeClr val="dk1"/>
              </a:solidFill>
              <a:effectLst/>
              <a:latin typeface="+mn-lt"/>
              <a:ea typeface="+mn-ea"/>
              <a:cs typeface="+mn-cs"/>
            </a:rPr>
            <a:t>r%</a:t>
          </a:r>
          <a:r>
            <a:rPr lang="en-US" sz="1100">
              <a:solidFill>
                <a:schemeClr val="dk1"/>
              </a:solidFill>
              <a:effectLst/>
              <a:latin typeface="+mn-lt"/>
              <a:ea typeface="+mn-ea"/>
              <a:cs typeface="+mn-cs"/>
            </a:rPr>
            <a:t>, compounded </a:t>
          </a:r>
          <a:r>
            <a:rPr lang="en-US" sz="1100" i="1">
              <a:solidFill>
                <a:schemeClr val="dk1"/>
              </a:solidFill>
              <a:effectLst/>
              <a:latin typeface="+mn-lt"/>
              <a:ea typeface="+mn-ea"/>
              <a:cs typeface="+mn-cs"/>
            </a:rPr>
            <a:t>n</a:t>
          </a:r>
          <a:r>
            <a:rPr lang="en-US" sz="1100">
              <a:solidFill>
                <a:schemeClr val="dk1"/>
              </a:solidFill>
              <a:effectLst/>
              <a:latin typeface="+mn-lt"/>
              <a:ea typeface="+mn-ea"/>
              <a:cs typeface="+mn-cs"/>
            </a:rPr>
            <a:t> times per year for </a:t>
          </a:r>
          <a:r>
            <a:rPr lang="en-US" sz="1100" i="1">
              <a:solidFill>
                <a:schemeClr val="dk1"/>
              </a:solidFill>
              <a:effectLst/>
              <a:latin typeface="+mn-lt"/>
              <a:ea typeface="+mn-ea"/>
              <a:cs typeface="+mn-cs"/>
            </a:rPr>
            <a:t>t</a:t>
          </a:r>
          <a:r>
            <a:rPr lang="en-US" sz="1100">
              <a:solidFill>
                <a:schemeClr val="dk1"/>
              </a:solidFill>
              <a:effectLst/>
              <a:latin typeface="+mn-lt"/>
              <a:ea typeface="+mn-ea"/>
              <a:cs typeface="+mn-cs"/>
            </a:rPr>
            <a:t> years.</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You must use Excel formulas including cell references to calculate the loan payment, total paid and interest paid.</a:t>
          </a:r>
        </a:p>
        <a:p>
          <a:endParaRPr lang="en-US" sz="1100" b="1">
            <a:solidFill>
              <a:schemeClr val="dk1"/>
            </a:solidFill>
            <a:effectLst/>
            <a:latin typeface="+mn-lt"/>
            <a:ea typeface="+mn-ea"/>
            <a:cs typeface="+mn-cs"/>
          </a:endParaRPr>
        </a:p>
        <a:p>
          <a:r>
            <a:rPr lang="en-US" sz="1400" b="1">
              <a:solidFill>
                <a:srgbClr val="C00000"/>
              </a:solidFill>
              <a:effectLst/>
              <a:latin typeface="+mn-lt"/>
              <a:ea typeface="+mn-ea"/>
              <a:cs typeface="+mn-cs"/>
            </a:rPr>
            <a:t>Discuss which loan would be a better option and why:</a:t>
          </a:r>
          <a:r>
            <a:rPr lang="en-US" sz="1400" b="1" baseline="0">
              <a:solidFill>
                <a:srgbClr val="C00000"/>
              </a:solidFill>
              <a:effectLst/>
              <a:latin typeface="+mn-lt"/>
              <a:ea typeface="+mn-ea"/>
              <a:cs typeface="+mn-cs"/>
            </a:rPr>
            <a:t> (14 points!)</a:t>
          </a:r>
          <a:r>
            <a:rPr lang="en-US" sz="1100" b="1">
              <a:solidFill>
                <a:srgbClr val="C00000"/>
              </a:solidFill>
              <a:effectLst/>
              <a:latin typeface="+mn-lt"/>
              <a:ea typeface="+mn-ea"/>
              <a:cs typeface="+mn-cs"/>
            </a:rPr>
            <a:t> </a:t>
          </a:r>
        </a:p>
        <a:p>
          <a:endParaRPr lang="en-US" sz="1100" b="1">
            <a:solidFill>
              <a:srgbClr val="C00000"/>
            </a:solidFill>
            <a:effectLst/>
            <a:latin typeface="+mn-lt"/>
            <a:ea typeface="+mn-ea"/>
            <a:cs typeface="+mn-cs"/>
          </a:endParaRPr>
        </a:p>
        <a:p>
          <a:r>
            <a:rPr lang="en-US" sz="1200" b="1">
              <a:solidFill>
                <a:srgbClr val="C00000"/>
              </a:solidFill>
              <a:latin typeface="Times New Roman" panose="02020603050405020304" pitchFamily="18" charset="0"/>
              <a:cs typeface="Times New Roman" panose="02020603050405020304" pitchFamily="18" charset="0"/>
            </a:rPr>
            <a:t>	</a:t>
          </a:r>
          <a:r>
            <a:rPr lang="en-US" sz="1200" b="0">
              <a:solidFill>
                <a:sysClr val="windowText" lastClr="000000"/>
              </a:solidFill>
              <a:latin typeface="Times New Roman" panose="02020603050405020304" pitchFamily="18" charset="0"/>
              <a:cs typeface="Times New Roman" panose="02020603050405020304" pitchFamily="18" charset="0"/>
            </a:rPr>
            <a:t>I</a:t>
          </a:r>
          <a:r>
            <a:rPr lang="en-US" sz="1200" b="0" baseline="0">
              <a:solidFill>
                <a:sysClr val="windowText" lastClr="000000"/>
              </a:solidFill>
              <a:latin typeface="Times New Roman" panose="02020603050405020304" pitchFamily="18" charset="0"/>
              <a:cs typeface="Times New Roman" panose="02020603050405020304" pitchFamily="18" charset="0"/>
            </a:rPr>
            <a:t> would choose the first loan at 5.99% for 3 years. The reason I would choose this option is because my loan would be paid off 2 years sooner than the second option while paying $1,458.68 less interest in the second option. The downfall of course is that I am paying $129.69 more a month, however, I feel that this is worth the amount saved in the long run when it comes to the interest. </a:t>
          </a:r>
          <a:endParaRPr lang="en-US" sz="1200" b="1">
            <a:solidFill>
              <a:srgbClr val="C00000"/>
            </a:solidFill>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107155</xdr:colOff>
      <xdr:row>15</xdr:row>
      <xdr:rowOff>178592</xdr:rowOff>
    </xdr:from>
    <xdr:to>
      <xdr:col>9</xdr:col>
      <xdr:colOff>809625</xdr:colOff>
      <xdr:row>34</xdr:row>
      <xdr:rowOff>138112</xdr:rowOff>
    </xdr:to>
    <xdr:graphicFrame macro="">
      <xdr:nvGraphicFramePr>
        <xdr:cNvPr id="11" name="Chart 10">
          <a:extLst>
            <a:ext uri="{FF2B5EF4-FFF2-40B4-BE49-F238E27FC236}">
              <a16:creationId xmlns:a16="http://schemas.microsoft.com/office/drawing/2014/main" id="{A6DFAF44-79BB-4E3A-B1C9-137B8E29E1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xpedia.com/" TargetMode="External"/><Relationship Id="rId1" Type="http://schemas.openxmlformats.org/officeDocument/2006/relationships/hyperlink" Target="https://www.expedia.com/"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partnerpage.evenfinancial.com/" TargetMode="External"/><Relationship Id="rId1" Type="http://schemas.openxmlformats.org/officeDocument/2006/relationships/hyperlink" Target="https://partnerpage.evenfinancial.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28"/>
  <sheetViews>
    <sheetView zoomScale="90" zoomScaleNormal="90" zoomScaleSheetLayoutView="100" workbookViewId="0">
      <selection activeCell="A3" sqref="A1:A1048576"/>
    </sheetView>
  </sheetViews>
  <sheetFormatPr defaultColWidth="35.77734375" defaultRowHeight="14.4" x14ac:dyDescent="0.3"/>
  <cols>
    <col min="1" max="1" width="38.88671875" style="6" bestFit="1" customWidth="1"/>
    <col min="2" max="2" width="18.21875" style="6" customWidth="1"/>
    <col min="3" max="3" width="14.21875" style="6" customWidth="1"/>
    <col min="4" max="4" width="50.44140625" style="6" customWidth="1"/>
    <col min="5" max="16384" width="35.77734375" style="6"/>
  </cols>
  <sheetData>
    <row r="1" spans="1:5" ht="21.6" thickBot="1" x14ac:dyDescent="0.35">
      <c r="A1" s="92" t="s">
        <v>67</v>
      </c>
      <c r="B1" s="93"/>
      <c r="C1" s="93"/>
      <c r="D1" s="94"/>
      <c r="E1" s="85" t="s">
        <v>108</v>
      </c>
    </row>
    <row r="2" spans="1:5" ht="29.25" customHeight="1" x14ac:dyDescent="0.3">
      <c r="A2" s="89" t="s">
        <v>48</v>
      </c>
      <c r="B2" s="90"/>
      <c r="C2" s="90"/>
      <c r="D2" s="91"/>
    </row>
    <row r="3" spans="1:5" ht="32.25" customHeight="1" thickBot="1" x14ac:dyDescent="0.35">
      <c r="A3" s="16"/>
      <c r="B3" s="17" t="s">
        <v>44</v>
      </c>
      <c r="C3" s="17" t="s">
        <v>43</v>
      </c>
      <c r="D3" s="18" t="s">
        <v>45</v>
      </c>
    </row>
    <row r="4" spans="1:5" x14ac:dyDescent="0.3">
      <c r="A4" s="19" t="s">
        <v>90</v>
      </c>
      <c r="B4" s="14">
        <v>2</v>
      </c>
      <c r="C4" s="15"/>
      <c r="D4" s="25"/>
    </row>
    <row r="5" spans="1:5" ht="28.8" x14ac:dyDescent="0.3">
      <c r="A5" s="20" t="s">
        <v>38</v>
      </c>
      <c r="B5" s="9">
        <v>14</v>
      </c>
      <c r="C5" s="11"/>
      <c r="D5" s="12"/>
    </row>
    <row r="6" spans="1:5" ht="28.8" x14ac:dyDescent="0.3">
      <c r="A6" s="20" t="s">
        <v>39</v>
      </c>
      <c r="B6" s="9">
        <v>14</v>
      </c>
      <c r="C6" s="11"/>
      <c r="D6" s="12"/>
    </row>
    <row r="7" spans="1:5" ht="28.8" x14ac:dyDescent="0.3">
      <c r="A7" s="20" t="s">
        <v>40</v>
      </c>
      <c r="B7" s="9">
        <v>14</v>
      </c>
      <c r="C7" s="11"/>
      <c r="D7" s="12"/>
    </row>
    <row r="8" spans="1:5" ht="43.2" x14ac:dyDescent="0.3">
      <c r="A8" s="29" t="s">
        <v>41</v>
      </c>
      <c r="B8" s="30">
        <v>14</v>
      </c>
      <c r="C8" s="31"/>
      <c r="D8" s="12"/>
    </row>
    <row r="9" spans="1:5" x14ac:dyDescent="0.3">
      <c r="A9" s="55" t="s">
        <v>70</v>
      </c>
      <c r="B9" s="57">
        <v>2</v>
      </c>
      <c r="C9" s="56"/>
      <c r="D9" s="51"/>
    </row>
    <row r="10" spans="1:5" ht="15" thickBot="1" x14ac:dyDescent="0.35">
      <c r="A10" s="52" t="s">
        <v>17</v>
      </c>
      <c r="B10" s="53">
        <f>SUM(B4:B9)</f>
        <v>60</v>
      </c>
      <c r="C10" s="54">
        <f>SUM(C4:C8)</f>
        <v>0</v>
      </c>
      <c r="D10" s="13"/>
    </row>
    <row r="11" spans="1:5" ht="21.6" thickBot="1" x14ac:dyDescent="0.35">
      <c r="A11" s="86" t="s">
        <v>2</v>
      </c>
      <c r="B11" s="87"/>
      <c r="C11" s="87"/>
      <c r="D11" s="88"/>
    </row>
    <row r="12" spans="1:5" ht="29.25" customHeight="1" x14ac:dyDescent="0.3">
      <c r="A12" s="89" t="s">
        <v>48</v>
      </c>
      <c r="B12" s="90"/>
      <c r="C12" s="90"/>
      <c r="D12" s="91"/>
    </row>
    <row r="13" spans="1:5" ht="30.75" customHeight="1" thickBot="1" x14ac:dyDescent="0.35">
      <c r="A13" s="22"/>
      <c r="B13" s="23" t="s">
        <v>18</v>
      </c>
      <c r="C13" s="23" t="s">
        <v>43</v>
      </c>
      <c r="D13" s="18" t="s">
        <v>45</v>
      </c>
    </row>
    <row r="14" spans="1:5" x14ac:dyDescent="0.3">
      <c r="A14" s="24" t="s">
        <v>19</v>
      </c>
      <c r="B14" s="9">
        <v>21</v>
      </c>
      <c r="C14" s="11"/>
      <c r="D14" s="25"/>
    </row>
    <row r="15" spans="1:5" ht="29.4" thickBot="1" x14ac:dyDescent="0.35">
      <c r="A15" s="32" t="s">
        <v>42</v>
      </c>
      <c r="B15" s="30">
        <v>14</v>
      </c>
      <c r="C15" s="33"/>
      <c r="D15" s="12"/>
    </row>
    <row r="16" spans="1:5" ht="15" thickBot="1" x14ac:dyDescent="0.35">
      <c r="A16" s="36" t="s">
        <v>20</v>
      </c>
      <c r="B16" s="37">
        <f>SUM(B14:B15)</f>
        <v>35</v>
      </c>
      <c r="C16" s="38">
        <f>SUM(C14:C15)</f>
        <v>0</v>
      </c>
      <c r="D16" s="13"/>
    </row>
    <row r="17" spans="1:4" ht="21.6" thickBot="1" x14ac:dyDescent="0.35">
      <c r="A17" s="86" t="s">
        <v>68</v>
      </c>
      <c r="B17" s="87"/>
      <c r="C17" s="87"/>
      <c r="D17" s="88"/>
    </row>
    <row r="18" spans="1:4" ht="35.25" customHeight="1" x14ac:dyDescent="0.3">
      <c r="A18" s="89" t="s">
        <v>48</v>
      </c>
      <c r="B18" s="90"/>
      <c r="C18" s="90"/>
      <c r="D18" s="91"/>
    </row>
    <row r="19" spans="1:4" ht="15" thickBot="1" x14ac:dyDescent="0.35">
      <c r="A19" s="22"/>
      <c r="B19" s="23" t="s">
        <v>44</v>
      </c>
      <c r="C19" s="23" t="s">
        <v>43</v>
      </c>
      <c r="D19" s="18" t="s">
        <v>45</v>
      </c>
    </row>
    <row r="20" spans="1:4" x14ac:dyDescent="0.3">
      <c r="A20" s="24" t="s">
        <v>50</v>
      </c>
      <c r="B20" s="10">
        <v>6</v>
      </c>
      <c r="C20" s="26"/>
      <c r="D20" s="27"/>
    </row>
    <row r="21" spans="1:4" x14ac:dyDescent="0.3">
      <c r="A21" s="24" t="s">
        <v>51</v>
      </c>
      <c r="B21" s="10">
        <v>3</v>
      </c>
      <c r="C21" s="26"/>
      <c r="D21" s="28"/>
    </row>
    <row r="22" spans="1:4" x14ac:dyDescent="0.3">
      <c r="A22" s="24" t="s">
        <v>12</v>
      </c>
      <c r="B22" s="10">
        <v>4</v>
      </c>
      <c r="C22" s="26"/>
      <c r="D22" s="28"/>
    </row>
    <row r="23" spans="1:4" x14ac:dyDescent="0.3">
      <c r="A23" s="24" t="s">
        <v>16</v>
      </c>
      <c r="B23" s="10">
        <v>6</v>
      </c>
      <c r="C23" s="26"/>
      <c r="D23" s="28"/>
    </row>
    <row r="24" spans="1:4" x14ac:dyDescent="0.3">
      <c r="A24" s="24" t="s">
        <v>52</v>
      </c>
      <c r="B24" s="10">
        <v>6</v>
      </c>
      <c r="C24" s="26"/>
      <c r="D24" s="28"/>
    </row>
    <row r="25" spans="1:4" ht="15" thickBot="1" x14ac:dyDescent="0.35">
      <c r="A25" s="32" t="s">
        <v>53</v>
      </c>
      <c r="B25" s="34">
        <v>5</v>
      </c>
      <c r="C25" s="35"/>
      <c r="D25" s="28"/>
    </row>
    <row r="26" spans="1:4" ht="15" thickBot="1" x14ac:dyDescent="0.35">
      <c r="A26" s="36" t="s">
        <v>54</v>
      </c>
      <c r="B26" s="37">
        <f>SUM(B20:B25)</f>
        <v>30</v>
      </c>
      <c r="C26" s="38">
        <f>SUM(C20:C25)</f>
        <v>0</v>
      </c>
      <c r="D26" s="13"/>
    </row>
    <row r="27" spans="1:4" ht="21.6" thickBot="1" x14ac:dyDescent="0.35">
      <c r="A27" s="86" t="s">
        <v>49</v>
      </c>
      <c r="B27" s="87"/>
      <c r="C27" s="87"/>
      <c r="D27" s="88"/>
    </row>
    <row r="28" spans="1:4" ht="15" thickBot="1" x14ac:dyDescent="0.35">
      <c r="A28" s="8" t="s">
        <v>21</v>
      </c>
      <c r="B28" s="7">
        <f>B10+B16+B26</f>
        <v>125</v>
      </c>
      <c r="C28" s="7">
        <f>C10+C16+C26</f>
        <v>0</v>
      </c>
      <c r="D28" s="21"/>
    </row>
  </sheetData>
  <mergeCells count="7">
    <mergeCell ref="A27:D27"/>
    <mergeCell ref="A18:D18"/>
    <mergeCell ref="A1:D1"/>
    <mergeCell ref="A11:D11"/>
    <mergeCell ref="A17:D17"/>
    <mergeCell ref="A2:D2"/>
    <mergeCell ref="A12:D12"/>
  </mergeCells>
  <pageMargins left="0.25" right="0.25" top="0.75" bottom="0.75" header="0.3" footer="0.3"/>
  <pageSetup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J32"/>
  <sheetViews>
    <sheetView zoomScaleNormal="100" workbookViewId="0">
      <selection activeCell="J2" sqref="J2"/>
    </sheetView>
  </sheetViews>
  <sheetFormatPr defaultRowHeight="14.4" x14ac:dyDescent="0.3"/>
  <cols>
    <col min="1" max="1" width="3.5546875" customWidth="1"/>
    <col min="2" max="2" width="23.88671875" bestFit="1" customWidth="1"/>
    <col min="3" max="3" width="11.88671875" bestFit="1" customWidth="1"/>
    <col min="4" max="4" width="14.44140625" bestFit="1" customWidth="1"/>
    <col min="5" max="5" width="14.77734375" bestFit="1" customWidth="1"/>
    <col min="6" max="6" width="25.88671875" bestFit="1" customWidth="1"/>
    <col min="7" max="7" width="4" customWidth="1"/>
    <col min="8" max="8" width="11.77734375" customWidth="1"/>
    <col min="9" max="9" width="4.77734375" customWidth="1"/>
    <col min="10" max="10" width="13.5546875" bestFit="1" customWidth="1"/>
  </cols>
  <sheetData>
    <row r="1" spans="2:10" ht="18.600000000000001" thickBot="1" x14ac:dyDescent="0.4">
      <c r="B1" s="95" t="s">
        <v>46</v>
      </c>
      <c r="C1" s="95"/>
      <c r="D1" s="95"/>
      <c r="E1" s="95"/>
      <c r="F1" s="95"/>
    </row>
    <row r="2" spans="2:10" ht="18.600000000000001" thickBot="1" x14ac:dyDescent="0.4">
      <c r="B2" s="97" t="s">
        <v>72</v>
      </c>
      <c r="C2" s="98"/>
      <c r="D2" s="98"/>
      <c r="E2" s="98"/>
      <c r="F2" s="99"/>
      <c r="H2" s="95" t="s">
        <v>37</v>
      </c>
      <c r="I2" s="96"/>
      <c r="J2" s="62">
        <f>E9+E14+E25+E32</f>
        <v>11541.550000000001</v>
      </c>
    </row>
    <row r="3" spans="2:10" ht="18" x14ac:dyDescent="0.35">
      <c r="B3" s="95" t="s">
        <v>26</v>
      </c>
      <c r="C3" s="95"/>
      <c r="D3" s="95"/>
      <c r="E3" s="95"/>
      <c r="F3" s="95"/>
    </row>
    <row r="4" spans="2:10" ht="15" thickBot="1" x14ac:dyDescent="0.35">
      <c r="B4" s="5" t="s">
        <v>27</v>
      </c>
      <c r="C4" s="5" t="s">
        <v>28</v>
      </c>
      <c r="D4" s="5" t="s">
        <v>55</v>
      </c>
      <c r="E4" s="5" t="s">
        <v>56</v>
      </c>
      <c r="F4" s="5" t="s">
        <v>1</v>
      </c>
    </row>
    <row r="5" spans="2:10" ht="15" thickBot="1" x14ac:dyDescent="0.35">
      <c r="B5" s="1" t="s">
        <v>29</v>
      </c>
      <c r="C5" s="1" t="s">
        <v>85</v>
      </c>
      <c r="D5" s="1" t="s">
        <v>31</v>
      </c>
      <c r="E5" s="1" t="s">
        <v>32</v>
      </c>
      <c r="F5" s="1" t="s">
        <v>33</v>
      </c>
    </row>
    <row r="6" spans="2:10" ht="15" thickBot="1" x14ac:dyDescent="0.35">
      <c r="B6" s="1" t="s">
        <v>71</v>
      </c>
      <c r="C6" s="1">
        <v>6</v>
      </c>
      <c r="D6" s="63">
        <v>614.95000000000005</v>
      </c>
      <c r="E6" s="60">
        <f>C6*D6</f>
        <v>3689.7000000000003</v>
      </c>
      <c r="F6" s="58" t="s">
        <v>73</v>
      </c>
    </row>
    <row r="7" spans="2:10" ht="15" thickBot="1" x14ac:dyDescent="0.35">
      <c r="B7" s="1" t="s">
        <v>74</v>
      </c>
      <c r="C7" s="1">
        <v>6</v>
      </c>
      <c r="D7" s="63">
        <v>25</v>
      </c>
      <c r="E7" s="60">
        <f>C7*D7</f>
        <v>150</v>
      </c>
      <c r="F7" s="58" t="s">
        <v>73</v>
      </c>
    </row>
    <row r="8" spans="2:10" ht="15" thickBot="1" x14ac:dyDescent="0.35">
      <c r="B8" s="1" t="s">
        <v>75</v>
      </c>
      <c r="C8" s="1">
        <v>2</v>
      </c>
      <c r="D8" s="63">
        <v>810</v>
      </c>
      <c r="E8" s="60">
        <f>D8*C8</f>
        <v>1620</v>
      </c>
      <c r="F8" s="58" t="s">
        <v>73</v>
      </c>
    </row>
    <row r="9" spans="2:10" ht="15" thickBot="1" x14ac:dyDescent="0.35">
      <c r="B9" s="1" t="s">
        <v>76</v>
      </c>
      <c r="C9" s="1"/>
      <c r="D9" s="61"/>
      <c r="E9" s="62">
        <f>E6+E7+E8</f>
        <v>5459.7000000000007</v>
      </c>
      <c r="F9" s="58"/>
    </row>
    <row r="10" spans="2:10" ht="18" x14ac:dyDescent="0.35">
      <c r="B10" s="95" t="s">
        <v>0</v>
      </c>
      <c r="C10" s="95"/>
      <c r="D10" s="95"/>
      <c r="E10" s="95"/>
      <c r="F10" s="95"/>
    </row>
    <row r="11" spans="2:10" ht="15" thickBot="1" x14ac:dyDescent="0.35">
      <c r="B11" s="5" t="s">
        <v>27</v>
      </c>
      <c r="C11" s="5" t="s">
        <v>28</v>
      </c>
      <c r="D11" s="5" t="s">
        <v>55</v>
      </c>
      <c r="E11" s="5" t="s">
        <v>56</v>
      </c>
      <c r="F11" s="5"/>
    </row>
    <row r="12" spans="2:10" ht="15" thickBot="1" x14ac:dyDescent="0.35">
      <c r="B12" s="1" t="s">
        <v>29</v>
      </c>
      <c r="C12" s="1" t="s">
        <v>84</v>
      </c>
      <c r="D12" s="1" t="s">
        <v>31</v>
      </c>
      <c r="E12" s="1" t="s">
        <v>32</v>
      </c>
      <c r="F12" s="1" t="s">
        <v>33</v>
      </c>
    </row>
    <row r="13" spans="2:10" ht="15" thickBot="1" x14ac:dyDescent="0.35">
      <c r="B13" s="1" t="s">
        <v>77</v>
      </c>
      <c r="C13" s="1">
        <v>14</v>
      </c>
      <c r="D13" s="63">
        <v>174.03</v>
      </c>
      <c r="E13" s="1">
        <f>C13*D13</f>
        <v>2436.42</v>
      </c>
      <c r="F13" s="1" t="s">
        <v>73</v>
      </c>
    </row>
    <row r="14" spans="2:10" ht="15" thickBot="1" x14ac:dyDescent="0.35">
      <c r="B14" s="1" t="s">
        <v>76</v>
      </c>
      <c r="C14" s="1"/>
      <c r="D14" s="1"/>
      <c r="E14" s="64">
        <f>E13</f>
        <v>2436.42</v>
      </c>
      <c r="F14" s="1"/>
    </row>
    <row r="15" spans="2:10" ht="15" thickBot="1" x14ac:dyDescent="0.35">
      <c r="B15" s="1"/>
      <c r="C15" s="1"/>
      <c r="D15" s="1"/>
      <c r="E15" s="1"/>
      <c r="F15" s="1"/>
    </row>
    <row r="16" spans="2:10" ht="18" x14ac:dyDescent="0.35">
      <c r="B16" s="95" t="s">
        <v>34</v>
      </c>
      <c r="C16" s="95"/>
      <c r="D16" s="95"/>
      <c r="E16" s="95"/>
      <c r="F16" s="95"/>
    </row>
    <row r="17" spans="2:6" ht="15" thickBot="1" x14ac:dyDescent="0.35">
      <c r="B17" s="5" t="s">
        <v>27</v>
      </c>
      <c r="C17" s="5" t="s">
        <v>28</v>
      </c>
      <c r="D17" s="5" t="s">
        <v>55</v>
      </c>
      <c r="E17" s="5" t="s">
        <v>56</v>
      </c>
      <c r="F17" s="5"/>
    </row>
    <row r="18" spans="2:6" ht="15" thickBot="1" x14ac:dyDescent="0.35">
      <c r="B18" s="1" t="s">
        <v>29</v>
      </c>
      <c r="C18" s="1" t="s">
        <v>84</v>
      </c>
      <c r="D18" s="1" t="s">
        <v>31</v>
      </c>
      <c r="E18" s="1" t="s">
        <v>32</v>
      </c>
      <c r="F18" s="1" t="s">
        <v>33</v>
      </c>
    </row>
    <row r="19" spans="2:6" ht="15" thickBot="1" x14ac:dyDescent="0.35">
      <c r="B19" s="1" t="s">
        <v>78</v>
      </c>
      <c r="C19" s="1">
        <v>14</v>
      </c>
      <c r="D19" s="1">
        <v>70</v>
      </c>
      <c r="E19" s="65">
        <f t="shared" ref="E19:E24" si="0">C19*D19</f>
        <v>980</v>
      </c>
      <c r="F19" s="1" t="s">
        <v>89</v>
      </c>
    </row>
    <row r="20" spans="2:6" ht="15" thickBot="1" x14ac:dyDescent="0.35">
      <c r="B20" s="1" t="s">
        <v>79</v>
      </c>
      <c r="C20" s="1">
        <v>14</v>
      </c>
      <c r="D20" s="1">
        <v>70</v>
      </c>
      <c r="E20" s="65">
        <f t="shared" si="0"/>
        <v>980</v>
      </c>
      <c r="F20" s="1" t="s">
        <v>89</v>
      </c>
    </row>
    <row r="21" spans="2:6" ht="15" thickBot="1" x14ac:dyDescent="0.35">
      <c r="B21" s="1" t="s">
        <v>80</v>
      </c>
      <c r="C21" s="1">
        <v>14</v>
      </c>
      <c r="D21" s="1">
        <v>70</v>
      </c>
      <c r="E21" s="65">
        <f t="shared" si="0"/>
        <v>980</v>
      </c>
      <c r="F21" s="1" t="s">
        <v>89</v>
      </c>
    </row>
    <row r="22" spans="2:6" ht="15" thickBot="1" x14ac:dyDescent="0.35">
      <c r="B22" s="1" t="s">
        <v>81</v>
      </c>
      <c r="C22" s="1">
        <v>14</v>
      </c>
      <c r="D22" s="1">
        <v>70</v>
      </c>
      <c r="E22" s="65">
        <f t="shared" si="0"/>
        <v>980</v>
      </c>
      <c r="F22" s="1" t="s">
        <v>89</v>
      </c>
    </row>
    <row r="23" spans="2:6" ht="15" thickBot="1" x14ac:dyDescent="0.35">
      <c r="B23" s="1" t="s">
        <v>82</v>
      </c>
      <c r="C23" s="1">
        <v>14</v>
      </c>
      <c r="D23" s="1">
        <v>70</v>
      </c>
      <c r="E23" s="65">
        <f t="shared" si="0"/>
        <v>980</v>
      </c>
      <c r="F23" s="1" t="s">
        <v>89</v>
      </c>
    </row>
    <row r="24" spans="2:6" ht="15" thickBot="1" x14ac:dyDescent="0.35">
      <c r="B24" s="1" t="s">
        <v>83</v>
      </c>
      <c r="C24" s="1">
        <v>14</v>
      </c>
      <c r="D24" s="1">
        <v>70</v>
      </c>
      <c r="E24" s="65">
        <f t="shared" si="0"/>
        <v>980</v>
      </c>
      <c r="F24" s="1" t="s">
        <v>89</v>
      </c>
    </row>
    <row r="25" spans="2:6" ht="15" thickBot="1" x14ac:dyDescent="0.35">
      <c r="B25" s="1" t="s">
        <v>76</v>
      </c>
      <c r="C25" s="1"/>
      <c r="D25" s="1"/>
      <c r="E25" s="66">
        <f>E19+E24</f>
        <v>1960</v>
      </c>
      <c r="F25" s="1" t="s">
        <v>89</v>
      </c>
    </row>
    <row r="26" spans="2:6" ht="18" x14ac:dyDescent="0.35">
      <c r="B26" s="95" t="s">
        <v>36</v>
      </c>
      <c r="C26" s="95"/>
      <c r="D26" s="95"/>
      <c r="E26" s="95"/>
      <c r="F26" s="95"/>
    </row>
    <row r="27" spans="2:6" ht="15" thickBot="1" x14ac:dyDescent="0.35">
      <c r="B27" s="5" t="s">
        <v>27</v>
      </c>
      <c r="C27" s="5" t="s">
        <v>28</v>
      </c>
      <c r="D27" s="5" t="s">
        <v>55</v>
      </c>
      <c r="E27" s="5" t="s">
        <v>56</v>
      </c>
      <c r="F27" s="5"/>
    </row>
    <row r="28" spans="2:6" ht="15" thickBot="1" x14ac:dyDescent="0.35">
      <c r="B28" s="1" t="s">
        <v>35</v>
      </c>
      <c r="C28" s="1" t="s">
        <v>30</v>
      </c>
      <c r="D28" s="1" t="s">
        <v>31</v>
      </c>
      <c r="E28" s="1" t="s">
        <v>32</v>
      </c>
      <c r="F28" s="1" t="s">
        <v>33</v>
      </c>
    </row>
    <row r="29" spans="2:6" ht="15" thickBot="1" x14ac:dyDescent="0.35">
      <c r="B29" s="1" t="s">
        <v>86</v>
      </c>
      <c r="C29" s="1">
        <v>3</v>
      </c>
      <c r="D29" s="1">
        <v>161.81</v>
      </c>
      <c r="E29" s="65">
        <f>C29*D29</f>
        <v>485.43</v>
      </c>
      <c r="F29" s="1"/>
    </row>
    <row r="30" spans="2:6" ht="15" thickBot="1" x14ac:dyDescent="0.35">
      <c r="B30" s="1" t="s">
        <v>87</v>
      </c>
      <c r="C30" s="1">
        <v>3</v>
      </c>
      <c r="D30" s="1">
        <v>51.44</v>
      </c>
      <c r="E30" s="65">
        <f>C30*D30</f>
        <v>154.32</v>
      </c>
      <c r="F30" s="1"/>
    </row>
    <row r="31" spans="2:6" ht="15" thickBot="1" x14ac:dyDescent="0.35">
      <c r="B31" s="1" t="s">
        <v>88</v>
      </c>
      <c r="C31" s="1">
        <v>6</v>
      </c>
      <c r="D31" s="1">
        <v>200</v>
      </c>
      <c r="E31" s="65">
        <f>C31*D31</f>
        <v>1200</v>
      </c>
      <c r="F31" s="1"/>
    </row>
    <row r="32" spans="2:6" ht="15" thickBot="1" x14ac:dyDescent="0.35">
      <c r="B32" s="1" t="s">
        <v>76</v>
      </c>
      <c r="C32" s="1"/>
      <c r="D32" s="1"/>
      <c r="E32" s="66">
        <f>E29+E31</f>
        <v>1685.43</v>
      </c>
      <c r="F32" s="1"/>
    </row>
  </sheetData>
  <mergeCells count="7">
    <mergeCell ref="B26:F26"/>
    <mergeCell ref="H2:I2"/>
    <mergeCell ref="B1:F1"/>
    <mergeCell ref="B2:F2"/>
    <mergeCell ref="B3:F3"/>
    <mergeCell ref="B10:F10"/>
    <mergeCell ref="B16:F16"/>
  </mergeCells>
  <hyperlinks>
    <hyperlink ref="F6" r:id="rId1"/>
    <hyperlink ref="F7" r:id="rId2"/>
  </hyperlinks>
  <pageMargins left="0.7" right="0.7" top="0.75" bottom="0.75" header="0.3" footer="0.3"/>
  <pageSetup orientation="portrait" horizontalDpi="4294967293" verticalDpi="4294967293"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12"/>
  <sheetViews>
    <sheetView topLeftCell="B1" workbookViewId="0">
      <selection activeCell="C9" sqref="C9"/>
    </sheetView>
  </sheetViews>
  <sheetFormatPr defaultRowHeight="14.4" x14ac:dyDescent="0.3"/>
  <cols>
    <col min="1" max="1" width="2.5546875" customWidth="1"/>
    <col min="2" max="2" width="31" customWidth="1"/>
    <col min="3" max="4" width="31.44140625" bestFit="1" customWidth="1"/>
    <col min="5" max="5" width="3" customWidth="1"/>
  </cols>
  <sheetData>
    <row r="2" spans="2:4" x14ac:dyDescent="0.3">
      <c r="B2" s="100" t="s">
        <v>2</v>
      </c>
      <c r="C2" s="100"/>
      <c r="D2" s="100"/>
    </row>
    <row r="3" spans="2:4" ht="15" thickBot="1" x14ac:dyDescent="0.35">
      <c r="C3" t="s">
        <v>4</v>
      </c>
      <c r="D3" t="s">
        <v>5</v>
      </c>
    </row>
    <row r="4" spans="2:4" ht="15" thickBot="1" x14ac:dyDescent="0.35">
      <c r="B4" t="s">
        <v>65</v>
      </c>
      <c r="C4" s="59">
        <v>12000</v>
      </c>
      <c r="D4" s="59">
        <v>12000</v>
      </c>
    </row>
    <row r="5" spans="2:4" ht="15" thickBot="1" x14ac:dyDescent="0.35">
      <c r="B5" t="s">
        <v>60</v>
      </c>
      <c r="C5" s="67">
        <v>5.9900000000000002E-2</v>
      </c>
      <c r="D5" s="67">
        <v>0.08</v>
      </c>
    </row>
    <row r="6" spans="2:4" ht="15" thickBot="1" x14ac:dyDescent="0.35">
      <c r="B6" t="s">
        <v>64</v>
      </c>
      <c r="C6" s="1">
        <v>12</v>
      </c>
      <c r="D6" s="1">
        <v>12</v>
      </c>
    </row>
    <row r="7" spans="2:4" ht="15" thickBot="1" x14ac:dyDescent="0.35">
      <c r="B7" t="s">
        <v>61</v>
      </c>
      <c r="C7" s="1">
        <v>3</v>
      </c>
      <c r="D7" s="1">
        <v>5</v>
      </c>
    </row>
    <row r="8" spans="2:4" ht="15" thickBot="1" x14ac:dyDescent="0.35">
      <c r="B8" t="s">
        <v>62</v>
      </c>
      <c r="C8" s="60">
        <f>C4*(C5/C6)/(1-(1+C5/C6)^(-C6*C7))</f>
        <v>365.00887971381428</v>
      </c>
      <c r="D8" s="68">
        <f>D4*(D5/D6)/(1-(1+D5/D6)^(-D6*D7))</f>
        <v>243.31673146096583</v>
      </c>
    </row>
    <row r="9" spans="2:4" ht="15" thickBot="1" x14ac:dyDescent="0.35"/>
    <row r="10" spans="2:4" ht="15" thickBot="1" x14ac:dyDescent="0.35">
      <c r="B10" t="s">
        <v>3</v>
      </c>
      <c r="C10" s="60">
        <f>C8*C7*C6</f>
        <v>13140.319669697315</v>
      </c>
      <c r="D10" s="68">
        <f>D8*D7*D6</f>
        <v>14599.003887657949</v>
      </c>
    </row>
    <row r="11" spans="2:4" ht="15" thickBot="1" x14ac:dyDescent="0.35">
      <c r="B11" t="s">
        <v>69</v>
      </c>
      <c r="C11" s="60">
        <f>C10-C4</f>
        <v>1140.3196696973155</v>
      </c>
      <c r="D11" s="68">
        <f>D10-D4</f>
        <v>2599.0038876579492</v>
      </c>
    </row>
    <row r="12" spans="2:4" ht="15" thickBot="1" x14ac:dyDescent="0.35">
      <c r="B12" t="s">
        <v>1</v>
      </c>
      <c r="C12" s="58" t="s">
        <v>91</v>
      </c>
      <c r="D12" s="58" t="s">
        <v>91</v>
      </c>
    </row>
  </sheetData>
  <mergeCells count="1">
    <mergeCell ref="B2:D2"/>
  </mergeCells>
  <hyperlinks>
    <hyperlink ref="C12" r:id="rId1"/>
    <hyperlink ref="D12" r:id="rId2"/>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103"/>
  <sheetViews>
    <sheetView zoomScaleNormal="100" workbookViewId="0">
      <selection activeCell="J14" sqref="J14"/>
    </sheetView>
  </sheetViews>
  <sheetFormatPr defaultRowHeight="14.4" x14ac:dyDescent="0.3"/>
  <cols>
    <col min="1" max="1" width="15.109375" customWidth="1"/>
    <col min="2" max="2" width="2.44140625" customWidth="1"/>
    <col min="3" max="3" width="24.77734375" bestFit="1" customWidth="1"/>
    <col min="4" max="4" width="9.88671875" bestFit="1" customWidth="1"/>
    <col min="5" max="5" width="2.109375" customWidth="1"/>
    <col min="6" max="6" width="11.88671875" customWidth="1"/>
    <col min="7" max="7" width="11.5546875" customWidth="1"/>
    <col min="8" max="8" width="18.88671875" bestFit="1" customWidth="1"/>
    <col min="9" max="9" width="22.77734375" customWidth="1"/>
    <col min="10" max="10" width="12.21875" customWidth="1"/>
    <col min="11" max="11" width="9.6640625" bestFit="1" customWidth="1"/>
    <col min="12" max="12" width="11.44140625" bestFit="1" customWidth="1"/>
  </cols>
  <sheetData>
    <row r="1" spans="1:11" ht="15" thickBot="1" x14ac:dyDescent="0.35">
      <c r="A1" s="44" t="s">
        <v>25</v>
      </c>
    </row>
    <row r="2" spans="1:11" ht="15" thickTop="1" x14ac:dyDescent="0.3">
      <c r="A2">
        <v>71.900000000000006</v>
      </c>
      <c r="B2" s="48" t="s">
        <v>59</v>
      </c>
      <c r="C2" s="107" t="s">
        <v>66</v>
      </c>
      <c r="F2" s="101" t="s">
        <v>16</v>
      </c>
      <c r="G2" s="102"/>
      <c r="H2" s="102"/>
      <c r="I2" s="102"/>
      <c r="J2" s="103"/>
    </row>
    <row r="3" spans="1:11" ht="15" thickBot="1" x14ac:dyDescent="0.35">
      <c r="A3">
        <v>72.3</v>
      </c>
      <c r="B3" s="48" t="s">
        <v>59</v>
      </c>
      <c r="C3" s="108"/>
      <c r="F3" s="42" t="s">
        <v>22</v>
      </c>
      <c r="G3" s="39" t="s">
        <v>23</v>
      </c>
      <c r="H3" s="39" t="s">
        <v>63</v>
      </c>
      <c r="I3" s="39" t="s">
        <v>57</v>
      </c>
      <c r="J3" s="43" t="s">
        <v>14</v>
      </c>
      <c r="K3" s="84" t="s">
        <v>107</v>
      </c>
    </row>
    <row r="4" spans="1:11" ht="15" thickTop="1" x14ac:dyDescent="0.3">
      <c r="A4">
        <v>67.099999999999994</v>
      </c>
      <c r="B4" s="48" t="s">
        <v>59</v>
      </c>
      <c r="C4" s="108"/>
      <c r="F4" s="75">
        <f>M20</f>
        <v>59</v>
      </c>
      <c r="G4" s="75">
        <f>F4+M$22</f>
        <v>61</v>
      </c>
      <c r="H4" s="40" t="s">
        <v>96</v>
      </c>
      <c r="I4" s="78">
        <f t="shared" ref="I4:I14" si="0">COUNTIF(data,"&lt;"&amp;G4)</f>
        <v>1</v>
      </c>
      <c r="J4" s="81">
        <f>I4</f>
        <v>1</v>
      </c>
      <c r="K4" s="82" t="s">
        <v>96</v>
      </c>
    </row>
    <row r="5" spans="1:11" x14ac:dyDescent="0.3">
      <c r="A5">
        <v>67.3</v>
      </c>
      <c r="B5" s="48" t="s">
        <v>59</v>
      </c>
      <c r="C5" s="108"/>
      <c r="F5" s="77">
        <f t="shared" ref="F5:F14" si="1">G4</f>
        <v>61</v>
      </c>
      <c r="G5" s="77">
        <f>F5+M$22</f>
        <v>63</v>
      </c>
      <c r="H5" s="41" t="s">
        <v>97</v>
      </c>
      <c r="I5" s="80">
        <f t="shared" si="0"/>
        <v>7</v>
      </c>
      <c r="J5" s="83">
        <f t="shared" ref="J5:J14" si="2">I5-I4</f>
        <v>6</v>
      </c>
      <c r="K5" s="82" t="s">
        <v>97</v>
      </c>
    </row>
    <row r="6" spans="1:11" x14ac:dyDescent="0.3">
      <c r="A6">
        <v>65.900000000000006</v>
      </c>
      <c r="B6" s="48" t="s">
        <v>59</v>
      </c>
      <c r="C6" s="108"/>
      <c r="F6" s="77">
        <f t="shared" si="1"/>
        <v>63</v>
      </c>
      <c r="G6" s="77">
        <f>F6+M$22</f>
        <v>65</v>
      </c>
      <c r="H6" s="41" t="s">
        <v>98</v>
      </c>
      <c r="I6" s="80">
        <f t="shared" si="0"/>
        <v>19</v>
      </c>
      <c r="J6" s="83">
        <f t="shared" si="2"/>
        <v>12</v>
      </c>
      <c r="K6" s="82" t="s">
        <v>98</v>
      </c>
    </row>
    <row r="7" spans="1:11" x14ac:dyDescent="0.3">
      <c r="A7">
        <v>76.2</v>
      </c>
      <c r="B7" s="48" t="s">
        <v>59</v>
      </c>
      <c r="C7" s="108"/>
      <c r="F7" s="77">
        <f t="shared" si="1"/>
        <v>65</v>
      </c>
      <c r="G7" s="77">
        <f>F7+M$22</f>
        <v>67</v>
      </c>
      <c r="H7" s="41" t="s">
        <v>99</v>
      </c>
      <c r="I7" s="80">
        <f t="shared" si="0"/>
        <v>35</v>
      </c>
      <c r="J7" s="83">
        <f t="shared" si="2"/>
        <v>16</v>
      </c>
      <c r="K7" s="82" t="s">
        <v>99</v>
      </c>
    </row>
    <row r="8" spans="1:11" x14ac:dyDescent="0.3">
      <c r="A8">
        <v>68.7</v>
      </c>
      <c r="B8" s="48" t="s">
        <v>59</v>
      </c>
      <c r="C8" s="108"/>
      <c r="F8" s="77">
        <f t="shared" si="1"/>
        <v>67</v>
      </c>
      <c r="G8" s="77">
        <f>F8+M22</f>
        <v>69</v>
      </c>
      <c r="H8" s="41" t="s">
        <v>100</v>
      </c>
      <c r="I8" s="80">
        <f t="shared" si="0"/>
        <v>58</v>
      </c>
      <c r="J8" s="83">
        <f t="shared" si="2"/>
        <v>23</v>
      </c>
      <c r="K8" s="82" t="s">
        <v>100</v>
      </c>
    </row>
    <row r="9" spans="1:11" x14ac:dyDescent="0.3">
      <c r="A9">
        <v>70</v>
      </c>
      <c r="F9" s="77">
        <f t="shared" si="1"/>
        <v>69</v>
      </c>
      <c r="G9" s="77">
        <f>F9+M22</f>
        <v>71</v>
      </c>
      <c r="H9" s="41" t="s">
        <v>101</v>
      </c>
      <c r="I9" s="80">
        <f t="shared" si="0"/>
        <v>74</v>
      </c>
      <c r="J9" s="83">
        <f t="shared" si="2"/>
        <v>16</v>
      </c>
      <c r="K9" s="82" t="s">
        <v>101</v>
      </c>
    </row>
    <row r="10" spans="1:11" x14ac:dyDescent="0.3">
      <c r="A10">
        <v>68.2</v>
      </c>
      <c r="F10" s="77">
        <f t="shared" si="1"/>
        <v>71</v>
      </c>
      <c r="G10" s="77">
        <f>F10+M22</f>
        <v>73</v>
      </c>
      <c r="H10" s="41" t="s">
        <v>102</v>
      </c>
      <c r="I10" s="80">
        <f t="shared" si="0"/>
        <v>86</v>
      </c>
      <c r="J10" s="83">
        <f t="shared" si="2"/>
        <v>12</v>
      </c>
      <c r="K10" s="82" t="s">
        <v>102</v>
      </c>
    </row>
    <row r="11" spans="1:11" x14ac:dyDescent="0.3">
      <c r="A11">
        <v>64.3</v>
      </c>
      <c r="F11" s="77">
        <f t="shared" si="1"/>
        <v>73</v>
      </c>
      <c r="G11" s="77">
        <f>F11+M22</f>
        <v>75</v>
      </c>
      <c r="H11" s="41" t="s">
        <v>103</v>
      </c>
      <c r="I11" s="80">
        <f t="shared" si="0"/>
        <v>96</v>
      </c>
      <c r="J11" s="83">
        <f t="shared" si="2"/>
        <v>10</v>
      </c>
      <c r="K11" s="82" t="s">
        <v>103</v>
      </c>
    </row>
    <row r="12" spans="1:11" x14ac:dyDescent="0.3">
      <c r="A12">
        <v>71</v>
      </c>
      <c r="F12" s="77">
        <f t="shared" si="1"/>
        <v>75</v>
      </c>
      <c r="G12" s="77">
        <f>F12+M$22</f>
        <v>77</v>
      </c>
      <c r="H12" s="41" t="s">
        <v>104</v>
      </c>
      <c r="I12" s="80">
        <f t="shared" si="0"/>
        <v>101</v>
      </c>
      <c r="J12" s="83">
        <f t="shared" si="2"/>
        <v>5</v>
      </c>
      <c r="K12" s="82" t="s">
        <v>104</v>
      </c>
    </row>
    <row r="13" spans="1:11" x14ac:dyDescent="0.3">
      <c r="A13">
        <v>72.3</v>
      </c>
      <c r="F13" s="77">
        <f t="shared" si="1"/>
        <v>77</v>
      </c>
      <c r="G13" s="77">
        <f>F13+M$22</f>
        <v>79</v>
      </c>
      <c r="H13" s="41" t="s">
        <v>105</v>
      </c>
      <c r="I13" s="80">
        <f t="shared" si="0"/>
        <v>102</v>
      </c>
      <c r="J13" s="83">
        <f t="shared" si="2"/>
        <v>1</v>
      </c>
      <c r="K13" s="82" t="s">
        <v>105</v>
      </c>
    </row>
    <row r="14" spans="1:11" ht="15.75" customHeight="1" thickBot="1" x14ac:dyDescent="0.35">
      <c r="A14">
        <v>69.900000000000006</v>
      </c>
      <c r="F14" s="77">
        <f t="shared" si="1"/>
        <v>79</v>
      </c>
      <c r="G14" s="77">
        <f>F14+M$22</f>
        <v>81</v>
      </c>
      <c r="H14" s="41" t="s">
        <v>106</v>
      </c>
      <c r="I14" s="80">
        <f t="shared" si="0"/>
        <v>102</v>
      </c>
      <c r="J14" s="83">
        <f t="shared" si="2"/>
        <v>0</v>
      </c>
      <c r="K14" s="82" t="s">
        <v>106</v>
      </c>
    </row>
    <row r="15" spans="1:11" ht="15" thickBot="1" x14ac:dyDescent="0.35">
      <c r="A15">
        <v>67</v>
      </c>
      <c r="C15" s="49" t="s">
        <v>15</v>
      </c>
      <c r="D15" s="50"/>
      <c r="F15" s="104" t="s">
        <v>47</v>
      </c>
      <c r="G15" s="105"/>
      <c r="H15" s="105"/>
      <c r="I15" s="105"/>
      <c r="J15" s="106"/>
    </row>
    <row r="16" spans="1:11" x14ac:dyDescent="0.3">
      <c r="A16">
        <v>69.599999999999994</v>
      </c>
      <c r="C16" s="3" t="s">
        <v>6</v>
      </c>
      <c r="D16" s="69">
        <f>AVERAGE(data)</f>
        <v>68.61960784313726</v>
      </c>
    </row>
    <row r="17" spans="1:13" x14ac:dyDescent="0.3">
      <c r="A17">
        <v>65.3</v>
      </c>
      <c r="C17" s="2" t="s">
        <v>7</v>
      </c>
      <c r="D17" s="70">
        <f>MEDIAN(data)</f>
        <v>68.300000000000011</v>
      </c>
    </row>
    <row r="18" spans="1:13" x14ac:dyDescent="0.3">
      <c r="A18">
        <v>64.3</v>
      </c>
      <c r="C18" s="2" t="s">
        <v>8</v>
      </c>
      <c r="D18" s="70">
        <f>MODE(data)</f>
        <v>72.3</v>
      </c>
    </row>
    <row r="19" spans="1:13" x14ac:dyDescent="0.3">
      <c r="A19">
        <v>73.099999999999994</v>
      </c>
      <c r="C19" s="2" t="s">
        <v>9</v>
      </c>
      <c r="D19" s="70">
        <f>D21-D20</f>
        <v>18.899999999999999</v>
      </c>
      <c r="M19" t="s">
        <v>92</v>
      </c>
    </row>
    <row r="20" spans="1:13" x14ac:dyDescent="0.3">
      <c r="A20">
        <v>68.8</v>
      </c>
      <c r="C20" s="2" t="s">
        <v>10</v>
      </c>
      <c r="D20" s="70">
        <f>MIN(data)</f>
        <v>59.9</v>
      </c>
      <c r="K20" t="s">
        <v>93</v>
      </c>
      <c r="L20" s="73">
        <f>D20</f>
        <v>59.9</v>
      </c>
      <c r="M20" s="76">
        <f>ROUNDDOWN(L20,0)</f>
        <v>59</v>
      </c>
    </row>
    <row r="21" spans="1:13" x14ac:dyDescent="0.3">
      <c r="A21">
        <v>61.8</v>
      </c>
      <c r="C21" s="2" t="s">
        <v>11</v>
      </c>
      <c r="D21" s="70">
        <f>MAX(data)</f>
        <v>78.8</v>
      </c>
      <c r="K21" t="s">
        <v>94</v>
      </c>
      <c r="L21" s="76">
        <f>D21</f>
        <v>78.8</v>
      </c>
      <c r="M21" s="73">
        <f>ROUNDUP(L21,0)</f>
        <v>79</v>
      </c>
    </row>
    <row r="22" spans="1:13" x14ac:dyDescent="0.3">
      <c r="A22">
        <v>69.7</v>
      </c>
      <c r="C22" s="2" t="s">
        <v>12</v>
      </c>
      <c r="D22" s="70">
        <f>STDEV(data)</f>
        <v>3.8058589333983446</v>
      </c>
      <c r="K22" t="s">
        <v>95</v>
      </c>
      <c r="L22" s="74">
        <f>(L21-L20)/10</f>
        <v>1.89</v>
      </c>
      <c r="M22" s="46">
        <f>ROUNDUP(L22,0)</f>
        <v>2</v>
      </c>
    </row>
    <row r="23" spans="1:13" x14ac:dyDescent="0.3">
      <c r="A23">
        <v>62</v>
      </c>
      <c r="C23" s="2" t="s">
        <v>24</v>
      </c>
      <c r="D23" s="71">
        <v>63</v>
      </c>
    </row>
    <row r="24" spans="1:13" ht="15" thickBot="1" x14ac:dyDescent="0.35">
      <c r="A24">
        <v>66.400000000000006</v>
      </c>
      <c r="C24" s="4" t="s">
        <v>13</v>
      </c>
      <c r="D24" s="72">
        <f>(D23-D16)/D22</f>
        <v>-1.4765675610891269</v>
      </c>
    </row>
    <row r="25" spans="1:13" x14ac:dyDescent="0.3">
      <c r="A25">
        <v>63.6</v>
      </c>
      <c r="L25" s="79"/>
    </row>
    <row r="26" spans="1:13" x14ac:dyDescent="0.3">
      <c r="A26">
        <v>75</v>
      </c>
    </row>
    <row r="27" spans="1:13" x14ac:dyDescent="0.3">
      <c r="A27">
        <v>62.2</v>
      </c>
    </row>
    <row r="28" spans="1:13" x14ac:dyDescent="0.3">
      <c r="A28">
        <v>70.2</v>
      </c>
    </row>
    <row r="29" spans="1:13" x14ac:dyDescent="0.3">
      <c r="A29">
        <v>73.900000000000006</v>
      </c>
    </row>
    <row r="30" spans="1:13" x14ac:dyDescent="0.3">
      <c r="A30">
        <v>70.2</v>
      </c>
    </row>
    <row r="31" spans="1:13" x14ac:dyDescent="0.3">
      <c r="A31">
        <v>64.8</v>
      </c>
    </row>
    <row r="32" spans="1:13" x14ac:dyDescent="0.3">
      <c r="A32">
        <v>73.3</v>
      </c>
    </row>
    <row r="33" spans="1:1" x14ac:dyDescent="0.3">
      <c r="A33">
        <v>67.400000000000006</v>
      </c>
    </row>
    <row r="34" spans="1:1" x14ac:dyDescent="0.3">
      <c r="A34">
        <v>68.900000000000006</v>
      </c>
    </row>
    <row r="35" spans="1:1" x14ac:dyDescent="0.3">
      <c r="A35">
        <v>72.3</v>
      </c>
    </row>
    <row r="36" spans="1:1" x14ac:dyDescent="0.3">
      <c r="A36">
        <v>68.5</v>
      </c>
    </row>
    <row r="37" spans="1:1" x14ac:dyDescent="0.3">
      <c r="A37">
        <v>74.599999999999994</v>
      </c>
    </row>
    <row r="38" spans="1:1" x14ac:dyDescent="0.3">
      <c r="A38">
        <v>66.400000000000006</v>
      </c>
    </row>
    <row r="39" spans="1:1" x14ac:dyDescent="0.3">
      <c r="A39">
        <v>71.099999999999994</v>
      </c>
    </row>
    <row r="40" spans="1:1" x14ac:dyDescent="0.3">
      <c r="A40">
        <v>71.599999999999994</v>
      </c>
    </row>
    <row r="41" spans="1:1" x14ac:dyDescent="0.3">
      <c r="A41">
        <v>64.400000000000006</v>
      </c>
    </row>
    <row r="42" spans="1:1" x14ac:dyDescent="0.3">
      <c r="A42">
        <v>67.400000000000006</v>
      </c>
    </row>
    <row r="43" spans="1:1" x14ac:dyDescent="0.3">
      <c r="A43">
        <v>70.2</v>
      </c>
    </row>
    <row r="44" spans="1:1" x14ac:dyDescent="0.3">
      <c r="A44">
        <v>65</v>
      </c>
    </row>
    <row r="45" spans="1:1" x14ac:dyDescent="0.3">
      <c r="A45">
        <v>73.5</v>
      </c>
    </row>
    <row r="46" spans="1:1" x14ac:dyDescent="0.3">
      <c r="A46">
        <v>67.8</v>
      </c>
    </row>
    <row r="47" spans="1:1" x14ac:dyDescent="0.3">
      <c r="A47">
        <v>67.099999999999994</v>
      </c>
    </row>
    <row r="48" spans="1:1" x14ac:dyDescent="0.3">
      <c r="A48">
        <v>66.8</v>
      </c>
    </row>
    <row r="49" spans="1:1" x14ac:dyDescent="0.3">
      <c r="A49">
        <v>66.599999999999994</v>
      </c>
    </row>
    <row r="50" spans="1:1" x14ac:dyDescent="0.3">
      <c r="A50">
        <v>74.400000000000006</v>
      </c>
    </row>
    <row r="51" spans="1:1" x14ac:dyDescent="0.3">
      <c r="A51">
        <v>64.900000000000006</v>
      </c>
    </row>
    <row r="52" spans="1:1" x14ac:dyDescent="0.3">
      <c r="A52">
        <v>65.099999999999994</v>
      </c>
    </row>
    <row r="53" spans="1:1" x14ac:dyDescent="0.3">
      <c r="A53">
        <v>61.8</v>
      </c>
    </row>
    <row r="54" spans="1:1" x14ac:dyDescent="0.3">
      <c r="A54">
        <v>68.8</v>
      </c>
    </row>
    <row r="55" spans="1:1" x14ac:dyDescent="0.3">
      <c r="A55">
        <v>73.599999999999994</v>
      </c>
    </row>
    <row r="56" spans="1:1" x14ac:dyDescent="0.3">
      <c r="A56">
        <v>65.8</v>
      </c>
    </row>
    <row r="57" spans="1:1" x14ac:dyDescent="0.3">
      <c r="A57">
        <v>75.3</v>
      </c>
    </row>
    <row r="58" spans="1:1" x14ac:dyDescent="0.3">
      <c r="A58">
        <v>78.8</v>
      </c>
    </row>
    <row r="59" spans="1:1" x14ac:dyDescent="0.3">
      <c r="A59">
        <v>67.8</v>
      </c>
    </row>
    <row r="60" spans="1:1" x14ac:dyDescent="0.3">
      <c r="A60">
        <v>72</v>
      </c>
    </row>
    <row r="61" spans="1:1" x14ac:dyDescent="0.3">
      <c r="A61">
        <v>68.400000000000006</v>
      </c>
    </row>
    <row r="62" spans="1:1" x14ac:dyDescent="0.3">
      <c r="A62">
        <v>70.8</v>
      </c>
    </row>
    <row r="63" spans="1:1" x14ac:dyDescent="0.3">
      <c r="A63">
        <v>73.099999999999994</v>
      </c>
    </row>
    <row r="64" spans="1:1" x14ac:dyDescent="0.3">
      <c r="A64">
        <v>59.9</v>
      </c>
    </row>
    <row r="65" spans="1:1" x14ac:dyDescent="0.3">
      <c r="A65">
        <v>67.8</v>
      </c>
    </row>
    <row r="66" spans="1:1" x14ac:dyDescent="0.3">
      <c r="A66">
        <v>69.5</v>
      </c>
    </row>
    <row r="67" spans="1:1" x14ac:dyDescent="0.3">
      <c r="A67">
        <v>63.9</v>
      </c>
    </row>
    <row r="68" spans="1:1" x14ac:dyDescent="0.3">
      <c r="A68">
        <v>70.900000000000006</v>
      </c>
    </row>
    <row r="69" spans="1:1" x14ac:dyDescent="0.3">
      <c r="A69">
        <v>72.599999999999994</v>
      </c>
    </row>
    <row r="70" spans="1:1" x14ac:dyDescent="0.3">
      <c r="A70">
        <v>66.5</v>
      </c>
    </row>
    <row r="71" spans="1:1" x14ac:dyDescent="0.3">
      <c r="A71">
        <v>76</v>
      </c>
    </row>
    <row r="72" spans="1:1" x14ac:dyDescent="0.3">
      <c r="A72">
        <v>67.900000000000006</v>
      </c>
    </row>
    <row r="73" spans="1:1" x14ac:dyDescent="0.3">
      <c r="A73">
        <v>67.099999999999994</v>
      </c>
    </row>
    <row r="74" spans="1:1" x14ac:dyDescent="0.3">
      <c r="A74">
        <v>70.099999999999994</v>
      </c>
    </row>
    <row r="75" spans="1:1" x14ac:dyDescent="0.3">
      <c r="A75">
        <v>66.5</v>
      </c>
    </row>
    <row r="76" spans="1:1" x14ac:dyDescent="0.3">
      <c r="A76">
        <v>67.2</v>
      </c>
    </row>
    <row r="77" spans="1:1" x14ac:dyDescent="0.3">
      <c r="A77">
        <v>69.7</v>
      </c>
    </row>
    <row r="78" spans="1:1" x14ac:dyDescent="0.3">
      <c r="A78">
        <v>75</v>
      </c>
    </row>
    <row r="79" spans="1:1" x14ac:dyDescent="0.3">
      <c r="A79">
        <v>67.900000000000006</v>
      </c>
    </row>
    <row r="80" spans="1:1" x14ac:dyDescent="0.3">
      <c r="A80">
        <v>63.9</v>
      </c>
    </row>
    <row r="81" spans="1:1" x14ac:dyDescent="0.3">
      <c r="A81">
        <v>66.099999999999994</v>
      </c>
    </row>
    <row r="82" spans="1:1" x14ac:dyDescent="0.3">
      <c r="A82">
        <v>66.900000000000006</v>
      </c>
    </row>
    <row r="83" spans="1:1" x14ac:dyDescent="0.3">
      <c r="A83">
        <v>63.5</v>
      </c>
    </row>
    <row r="84" spans="1:1" x14ac:dyDescent="0.3">
      <c r="A84">
        <v>73.599999999999994</v>
      </c>
    </row>
    <row r="85" spans="1:1" x14ac:dyDescent="0.3">
      <c r="A85">
        <v>63.9</v>
      </c>
    </row>
    <row r="86" spans="1:1" x14ac:dyDescent="0.3">
      <c r="A86">
        <v>62.4</v>
      </c>
    </row>
    <row r="87" spans="1:1" x14ac:dyDescent="0.3">
      <c r="A87">
        <v>64.5</v>
      </c>
    </row>
    <row r="88" spans="1:1" x14ac:dyDescent="0.3">
      <c r="A88">
        <v>67.900000000000006</v>
      </c>
    </row>
    <row r="89" spans="1:1" x14ac:dyDescent="0.3">
      <c r="A89">
        <v>64.900000000000006</v>
      </c>
    </row>
    <row r="90" spans="1:1" x14ac:dyDescent="0.3">
      <c r="A90">
        <v>65.599999999999994</v>
      </c>
    </row>
    <row r="91" spans="1:1" x14ac:dyDescent="0.3">
      <c r="A91">
        <v>70.8</v>
      </c>
    </row>
    <row r="92" spans="1:1" x14ac:dyDescent="0.3">
      <c r="A92">
        <v>68.2</v>
      </c>
    </row>
    <row r="93" spans="1:1" x14ac:dyDescent="0.3">
      <c r="A93">
        <v>71.3</v>
      </c>
    </row>
    <row r="94" spans="1:1" x14ac:dyDescent="0.3">
      <c r="A94">
        <v>70.400000000000006</v>
      </c>
    </row>
    <row r="95" spans="1:1" x14ac:dyDescent="0.3">
      <c r="A95">
        <v>71.3</v>
      </c>
    </row>
    <row r="96" spans="1:1" x14ac:dyDescent="0.3">
      <c r="A96">
        <v>69.099999999999994</v>
      </c>
    </row>
    <row r="97" spans="1:1" x14ac:dyDescent="0.3">
      <c r="A97">
        <v>66.900000000000006</v>
      </c>
    </row>
    <row r="98" spans="1:1" x14ac:dyDescent="0.3">
      <c r="A98">
        <v>68.7</v>
      </c>
    </row>
    <row r="99" spans="1:1" x14ac:dyDescent="0.3">
      <c r="A99">
        <v>70</v>
      </c>
    </row>
    <row r="100" spans="1:1" x14ac:dyDescent="0.3">
      <c r="A100">
        <v>71.8</v>
      </c>
    </row>
    <row r="101" spans="1:1" x14ac:dyDescent="0.3">
      <c r="A101">
        <v>74.5</v>
      </c>
    </row>
    <row r="102" spans="1:1" x14ac:dyDescent="0.3">
      <c r="A102">
        <v>62.4</v>
      </c>
    </row>
    <row r="103" spans="1:1" x14ac:dyDescent="0.3">
      <c r="A103">
        <v>65.599999999999994</v>
      </c>
    </row>
  </sheetData>
  <sheetProtection formatCells="0" formatColumns="0" formatRows="0"/>
  <mergeCells count="3">
    <mergeCell ref="F2:J2"/>
    <mergeCell ref="F15:J15"/>
    <mergeCell ref="C2:C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103"/>
  <sheetViews>
    <sheetView tabSelected="1" workbookViewId="0">
      <selection activeCell="C15" sqref="C15"/>
    </sheetView>
  </sheetViews>
  <sheetFormatPr defaultRowHeight="14.4" x14ac:dyDescent="0.3"/>
  <cols>
    <col min="1" max="1" width="14.5546875" style="46" customWidth="1"/>
  </cols>
  <sheetData>
    <row r="1" spans="1:1" x14ac:dyDescent="0.3">
      <c r="A1" s="45" t="s">
        <v>58</v>
      </c>
    </row>
    <row r="2" spans="1:1" x14ac:dyDescent="0.3">
      <c r="A2" s="47">
        <f ca="1">ROUND(NORMINV(RAND(),68,3.75),1)</f>
        <v>66.099999999999994</v>
      </c>
    </row>
    <row r="3" spans="1:1" x14ac:dyDescent="0.3">
      <c r="A3" s="47">
        <f t="shared" ref="A3:A66" ca="1" si="0">ROUND(NORMINV(RAND(),68,3.75),1)</f>
        <v>64.3</v>
      </c>
    </row>
    <row r="4" spans="1:1" x14ac:dyDescent="0.3">
      <c r="A4" s="47">
        <f t="shared" ca="1" si="0"/>
        <v>74.400000000000006</v>
      </c>
    </row>
    <row r="5" spans="1:1" x14ac:dyDescent="0.3">
      <c r="A5" s="47">
        <f t="shared" ca="1" si="0"/>
        <v>69.099999999999994</v>
      </c>
    </row>
    <row r="6" spans="1:1" x14ac:dyDescent="0.3">
      <c r="A6" s="47">
        <f t="shared" ca="1" si="0"/>
        <v>65.400000000000006</v>
      </c>
    </row>
    <row r="7" spans="1:1" x14ac:dyDescent="0.3">
      <c r="A7" s="47">
        <f t="shared" ca="1" si="0"/>
        <v>69.5</v>
      </c>
    </row>
    <row r="8" spans="1:1" x14ac:dyDescent="0.3">
      <c r="A8" s="47">
        <f t="shared" ca="1" si="0"/>
        <v>79.5</v>
      </c>
    </row>
    <row r="9" spans="1:1" x14ac:dyDescent="0.3">
      <c r="A9" s="47">
        <f t="shared" ca="1" si="0"/>
        <v>67.599999999999994</v>
      </c>
    </row>
    <row r="10" spans="1:1" x14ac:dyDescent="0.3">
      <c r="A10" s="47">
        <f t="shared" ca="1" si="0"/>
        <v>68</v>
      </c>
    </row>
    <row r="11" spans="1:1" x14ac:dyDescent="0.3">
      <c r="A11" s="47">
        <f t="shared" ca="1" si="0"/>
        <v>65</v>
      </c>
    </row>
    <row r="12" spans="1:1" x14ac:dyDescent="0.3">
      <c r="A12" s="47">
        <f t="shared" ca="1" si="0"/>
        <v>68.3</v>
      </c>
    </row>
    <row r="13" spans="1:1" x14ac:dyDescent="0.3">
      <c r="A13" s="47">
        <f t="shared" ca="1" si="0"/>
        <v>65</v>
      </c>
    </row>
    <row r="14" spans="1:1" x14ac:dyDescent="0.3">
      <c r="A14" s="47">
        <f t="shared" ca="1" si="0"/>
        <v>67.900000000000006</v>
      </c>
    </row>
    <row r="15" spans="1:1" x14ac:dyDescent="0.3">
      <c r="A15" s="47">
        <f t="shared" ca="1" si="0"/>
        <v>62.3</v>
      </c>
    </row>
    <row r="16" spans="1:1" x14ac:dyDescent="0.3">
      <c r="A16" s="47">
        <f t="shared" ca="1" si="0"/>
        <v>68.099999999999994</v>
      </c>
    </row>
    <row r="17" spans="1:1" x14ac:dyDescent="0.3">
      <c r="A17" s="47">
        <f t="shared" ca="1" si="0"/>
        <v>68.900000000000006</v>
      </c>
    </row>
    <row r="18" spans="1:1" x14ac:dyDescent="0.3">
      <c r="A18" s="47">
        <f t="shared" ca="1" si="0"/>
        <v>71.400000000000006</v>
      </c>
    </row>
    <row r="19" spans="1:1" x14ac:dyDescent="0.3">
      <c r="A19" s="47">
        <f t="shared" ca="1" si="0"/>
        <v>65.599999999999994</v>
      </c>
    </row>
    <row r="20" spans="1:1" x14ac:dyDescent="0.3">
      <c r="A20" s="47">
        <f t="shared" ca="1" si="0"/>
        <v>68.3</v>
      </c>
    </row>
    <row r="21" spans="1:1" x14ac:dyDescent="0.3">
      <c r="A21" s="47">
        <f t="shared" ca="1" si="0"/>
        <v>67.8</v>
      </c>
    </row>
    <row r="22" spans="1:1" x14ac:dyDescent="0.3">
      <c r="A22" s="47">
        <f t="shared" ca="1" si="0"/>
        <v>70.5</v>
      </c>
    </row>
    <row r="23" spans="1:1" x14ac:dyDescent="0.3">
      <c r="A23" s="47">
        <f t="shared" ca="1" si="0"/>
        <v>66.599999999999994</v>
      </c>
    </row>
    <row r="24" spans="1:1" x14ac:dyDescent="0.3">
      <c r="A24" s="47">
        <f t="shared" ca="1" si="0"/>
        <v>72.3</v>
      </c>
    </row>
    <row r="25" spans="1:1" x14ac:dyDescent="0.3">
      <c r="A25" s="47">
        <f t="shared" ca="1" si="0"/>
        <v>68</v>
      </c>
    </row>
    <row r="26" spans="1:1" x14ac:dyDescent="0.3">
      <c r="A26" s="47">
        <f t="shared" ca="1" si="0"/>
        <v>69.400000000000006</v>
      </c>
    </row>
    <row r="27" spans="1:1" x14ac:dyDescent="0.3">
      <c r="A27" s="47">
        <f t="shared" ca="1" si="0"/>
        <v>67.2</v>
      </c>
    </row>
    <row r="28" spans="1:1" x14ac:dyDescent="0.3">
      <c r="A28" s="47">
        <f t="shared" ca="1" si="0"/>
        <v>72</v>
      </c>
    </row>
    <row r="29" spans="1:1" x14ac:dyDescent="0.3">
      <c r="A29" s="47">
        <f t="shared" ca="1" si="0"/>
        <v>66.5</v>
      </c>
    </row>
    <row r="30" spans="1:1" x14ac:dyDescent="0.3">
      <c r="A30" s="47">
        <f t="shared" ca="1" si="0"/>
        <v>62.9</v>
      </c>
    </row>
    <row r="31" spans="1:1" x14ac:dyDescent="0.3">
      <c r="A31" s="47">
        <f t="shared" ca="1" si="0"/>
        <v>68.2</v>
      </c>
    </row>
    <row r="32" spans="1:1" x14ac:dyDescent="0.3">
      <c r="A32" s="47">
        <f t="shared" ca="1" si="0"/>
        <v>68.8</v>
      </c>
    </row>
    <row r="33" spans="1:1" x14ac:dyDescent="0.3">
      <c r="A33" s="47">
        <f t="shared" ca="1" si="0"/>
        <v>72.3</v>
      </c>
    </row>
    <row r="34" spans="1:1" x14ac:dyDescent="0.3">
      <c r="A34" s="47">
        <f t="shared" ca="1" si="0"/>
        <v>68.7</v>
      </c>
    </row>
    <row r="35" spans="1:1" x14ac:dyDescent="0.3">
      <c r="A35" s="47">
        <f t="shared" ca="1" si="0"/>
        <v>69.3</v>
      </c>
    </row>
    <row r="36" spans="1:1" x14ac:dyDescent="0.3">
      <c r="A36" s="47">
        <f t="shared" ca="1" si="0"/>
        <v>67.400000000000006</v>
      </c>
    </row>
    <row r="37" spans="1:1" x14ac:dyDescent="0.3">
      <c r="A37" s="47">
        <f t="shared" ca="1" si="0"/>
        <v>72.2</v>
      </c>
    </row>
    <row r="38" spans="1:1" x14ac:dyDescent="0.3">
      <c r="A38" s="47">
        <f t="shared" ca="1" si="0"/>
        <v>58.3</v>
      </c>
    </row>
    <row r="39" spans="1:1" x14ac:dyDescent="0.3">
      <c r="A39" s="47">
        <f t="shared" ca="1" si="0"/>
        <v>69.7</v>
      </c>
    </row>
    <row r="40" spans="1:1" x14ac:dyDescent="0.3">
      <c r="A40" s="47">
        <f t="shared" ca="1" si="0"/>
        <v>71.7</v>
      </c>
    </row>
    <row r="41" spans="1:1" x14ac:dyDescent="0.3">
      <c r="A41" s="47">
        <f t="shared" ca="1" si="0"/>
        <v>66</v>
      </c>
    </row>
    <row r="42" spans="1:1" x14ac:dyDescent="0.3">
      <c r="A42" s="47">
        <f t="shared" ca="1" si="0"/>
        <v>69.400000000000006</v>
      </c>
    </row>
    <row r="43" spans="1:1" x14ac:dyDescent="0.3">
      <c r="A43" s="47">
        <f t="shared" ca="1" si="0"/>
        <v>73.8</v>
      </c>
    </row>
    <row r="44" spans="1:1" x14ac:dyDescent="0.3">
      <c r="A44" s="47">
        <f t="shared" ca="1" si="0"/>
        <v>67.8</v>
      </c>
    </row>
    <row r="45" spans="1:1" x14ac:dyDescent="0.3">
      <c r="A45" s="47">
        <f t="shared" ca="1" si="0"/>
        <v>69.599999999999994</v>
      </c>
    </row>
    <row r="46" spans="1:1" x14ac:dyDescent="0.3">
      <c r="A46" s="47">
        <f t="shared" ca="1" si="0"/>
        <v>70.2</v>
      </c>
    </row>
    <row r="47" spans="1:1" x14ac:dyDescent="0.3">
      <c r="A47" s="47">
        <f t="shared" ca="1" si="0"/>
        <v>68.099999999999994</v>
      </c>
    </row>
    <row r="48" spans="1:1" x14ac:dyDescent="0.3">
      <c r="A48" s="47">
        <f t="shared" ca="1" si="0"/>
        <v>65</v>
      </c>
    </row>
    <row r="49" spans="1:1" x14ac:dyDescent="0.3">
      <c r="A49" s="47">
        <f t="shared" ca="1" si="0"/>
        <v>71.2</v>
      </c>
    </row>
    <row r="50" spans="1:1" x14ac:dyDescent="0.3">
      <c r="A50" s="47">
        <f t="shared" ca="1" si="0"/>
        <v>69.7</v>
      </c>
    </row>
    <row r="51" spans="1:1" x14ac:dyDescent="0.3">
      <c r="A51" s="47">
        <f t="shared" ca="1" si="0"/>
        <v>67.400000000000006</v>
      </c>
    </row>
    <row r="52" spans="1:1" x14ac:dyDescent="0.3">
      <c r="A52" s="47">
        <f t="shared" ca="1" si="0"/>
        <v>62.7</v>
      </c>
    </row>
    <row r="53" spans="1:1" x14ac:dyDescent="0.3">
      <c r="A53" s="47">
        <f t="shared" ca="1" si="0"/>
        <v>69.400000000000006</v>
      </c>
    </row>
    <row r="54" spans="1:1" x14ac:dyDescent="0.3">
      <c r="A54" s="47">
        <f t="shared" ca="1" si="0"/>
        <v>72</v>
      </c>
    </row>
    <row r="55" spans="1:1" x14ac:dyDescent="0.3">
      <c r="A55" s="47">
        <f t="shared" ca="1" si="0"/>
        <v>70.8</v>
      </c>
    </row>
    <row r="56" spans="1:1" x14ac:dyDescent="0.3">
      <c r="A56" s="47">
        <f t="shared" ca="1" si="0"/>
        <v>61.8</v>
      </c>
    </row>
    <row r="57" spans="1:1" x14ac:dyDescent="0.3">
      <c r="A57" s="47">
        <f t="shared" ca="1" si="0"/>
        <v>66.7</v>
      </c>
    </row>
    <row r="58" spans="1:1" x14ac:dyDescent="0.3">
      <c r="A58" s="47">
        <f t="shared" ca="1" si="0"/>
        <v>73</v>
      </c>
    </row>
    <row r="59" spans="1:1" x14ac:dyDescent="0.3">
      <c r="A59" s="47">
        <f t="shared" ca="1" si="0"/>
        <v>74.7</v>
      </c>
    </row>
    <row r="60" spans="1:1" x14ac:dyDescent="0.3">
      <c r="A60" s="47">
        <f t="shared" ca="1" si="0"/>
        <v>63.7</v>
      </c>
    </row>
    <row r="61" spans="1:1" x14ac:dyDescent="0.3">
      <c r="A61" s="47">
        <f t="shared" ca="1" si="0"/>
        <v>70.3</v>
      </c>
    </row>
    <row r="62" spans="1:1" x14ac:dyDescent="0.3">
      <c r="A62" s="47">
        <f t="shared" ca="1" si="0"/>
        <v>63.7</v>
      </c>
    </row>
    <row r="63" spans="1:1" x14ac:dyDescent="0.3">
      <c r="A63" s="47">
        <f t="shared" ca="1" si="0"/>
        <v>75.599999999999994</v>
      </c>
    </row>
    <row r="64" spans="1:1" x14ac:dyDescent="0.3">
      <c r="A64" s="47">
        <f t="shared" ca="1" si="0"/>
        <v>70.400000000000006</v>
      </c>
    </row>
    <row r="65" spans="1:1" x14ac:dyDescent="0.3">
      <c r="A65" s="47">
        <f t="shared" ca="1" si="0"/>
        <v>70.099999999999994</v>
      </c>
    </row>
    <row r="66" spans="1:1" x14ac:dyDescent="0.3">
      <c r="A66" s="47">
        <f t="shared" ca="1" si="0"/>
        <v>66.2</v>
      </c>
    </row>
    <row r="67" spans="1:1" x14ac:dyDescent="0.3">
      <c r="A67" s="47">
        <f t="shared" ref="A67:A103" ca="1" si="1">ROUND(NORMINV(RAND(),68,3.75),1)</f>
        <v>69.8</v>
      </c>
    </row>
    <row r="68" spans="1:1" x14ac:dyDescent="0.3">
      <c r="A68" s="47">
        <f t="shared" ca="1" si="1"/>
        <v>67.900000000000006</v>
      </c>
    </row>
    <row r="69" spans="1:1" x14ac:dyDescent="0.3">
      <c r="A69" s="47">
        <f t="shared" ca="1" si="1"/>
        <v>68.7</v>
      </c>
    </row>
    <row r="70" spans="1:1" x14ac:dyDescent="0.3">
      <c r="A70" s="47">
        <f t="shared" ca="1" si="1"/>
        <v>71.599999999999994</v>
      </c>
    </row>
    <row r="71" spans="1:1" x14ac:dyDescent="0.3">
      <c r="A71" s="47">
        <f t="shared" ca="1" si="1"/>
        <v>74.2</v>
      </c>
    </row>
    <row r="72" spans="1:1" x14ac:dyDescent="0.3">
      <c r="A72" s="47">
        <f t="shared" ca="1" si="1"/>
        <v>69.8</v>
      </c>
    </row>
    <row r="73" spans="1:1" x14ac:dyDescent="0.3">
      <c r="A73" s="47">
        <f t="shared" ca="1" si="1"/>
        <v>68.5</v>
      </c>
    </row>
    <row r="74" spans="1:1" x14ac:dyDescent="0.3">
      <c r="A74" s="47">
        <f t="shared" ca="1" si="1"/>
        <v>62.3</v>
      </c>
    </row>
    <row r="75" spans="1:1" x14ac:dyDescent="0.3">
      <c r="A75" s="47">
        <f t="shared" ca="1" si="1"/>
        <v>65.5</v>
      </c>
    </row>
    <row r="76" spans="1:1" x14ac:dyDescent="0.3">
      <c r="A76" s="47">
        <f t="shared" ca="1" si="1"/>
        <v>71.3</v>
      </c>
    </row>
    <row r="77" spans="1:1" x14ac:dyDescent="0.3">
      <c r="A77" s="47">
        <f t="shared" ca="1" si="1"/>
        <v>59.9</v>
      </c>
    </row>
    <row r="78" spans="1:1" x14ac:dyDescent="0.3">
      <c r="A78" s="47">
        <f t="shared" ca="1" si="1"/>
        <v>68.3</v>
      </c>
    </row>
    <row r="79" spans="1:1" x14ac:dyDescent="0.3">
      <c r="A79" s="47">
        <f t="shared" ca="1" si="1"/>
        <v>68.2</v>
      </c>
    </row>
    <row r="80" spans="1:1" x14ac:dyDescent="0.3">
      <c r="A80" s="47">
        <f t="shared" ca="1" si="1"/>
        <v>66.400000000000006</v>
      </c>
    </row>
    <row r="81" spans="1:1" x14ac:dyDescent="0.3">
      <c r="A81" s="47">
        <f t="shared" ca="1" si="1"/>
        <v>67.599999999999994</v>
      </c>
    </row>
    <row r="82" spans="1:1" x14ac:dyDescent="0.3">
      <c r="A82" s="47">
        <f t="shared" ca="1" si="1"/>
        <v>68.099999999999994</v>
      </c>
    </row>
    <row r="83" spans="1:1" x14ac:dyDescent="0.3">
      <c r="A83" s="47">
        <f t="shared" ca="1" si="1"/>
        <v>67.099999999999994</v>
      </c>
    </row>
    <row r="84" spans="1:1" x14ac:dyDescent="0.3">
      <c r="A84" s="47">
        <f t="shared" ca="1" si="1"/>
        <v>66.3</v>
      </c>
    </row>
    <row r="85" spans="1:1" x14ac:dyDescent="0.3">
      <c r="A85" s="47">
        <f t="shared" ca="1" si="1"/>
        <v>63.1</v>
      </c>
    </row>
    <row r="86" spans="1:1" x14ac:dyDescent="0.3">
      <c r="A86" s="47">
        <f t="shared" ca="1" si="1"/>
        <v>72.400000000000006</v>
      </c>
    </row>
    <row r="87" spans="1:1" x14ac:dyDescent="0.3">
      <c r="A87" s="47">
        <f t="shared" ca="1" si="1"/>
        <v>68.3</v>
      </c>
    </row>
    <row r="88" spans="1:1" x14ac:dyDescent="0.3">
      <c r="A88" s="47">
        <f t="shared" ca="1" si="1"/>
        <v>59.3</v>
      </c>
    </row>
    <row r="89" spans="1:1" x14ac:dyDescent="0.3">
      <c r="A89" s="47">
        <f t="shared" ca="1" si="1"/>
        <v>66.8</v>
      </c>
    </row>
    <row r="90" spans="1:1" x14ac:dyDescent="0.3">
      <c r="A90" s="47">
        <f t="shared" ca="1" si="1"/>
        <v>65.5</v>
      </c>
    </row>
    <row r="91" spans="1:1" x14ac:dyDescent="0.3">
      <c r="A91" s="47">
        <f t="shared" ca="1" si="1"/>
        <v>63.3</v>
      </c>
    </row>
    <row r="92" spans="1:1" x14ac:dyDescent="0.3">
      <c r="A92" s="47">
        <f t="shared" ca="1" si="1"/>
        <v>63.6</v>
      </c>
    </row>
    <row r="93" spans="1:1" x14ac:dyDescent="0.3">
      <c r="A93" s="47">
        <f t="shared" ca="1" si="1"/>
        <v>71.400000000000006</v>
      </c>
    </row>
    <row r="94" spans="1:1" x14ac:dyDescent="0.3">
      <c r="A94" s="47">
        <f t="shared" ca="1" si="1"/>
        <v>68.5</v>
      </c>
    </row>
    <row r="95" spans="1:1" x14ac:dyDescent="0.3">
      <c r="A95" s="47">
        <f t="shared" ca="1" si="1"/>
        <v>68.900000000000006</v>
      </c>
    </row>
    <row r="96" spans="1:1" x14ac:dyDescent="0.3">
      <c r="A96" s="47">
        <f t="shared" ca="1" si="1"/>
        <v>66.7</v>
      </c>
    </row>
    <row r="97" spans="1:1" x14ac:dyDescent="0.3">
      <c r="A97" s="47">
        <f t="shared" ca="1" si="1"/>
        <v>67.7</v>
      </c>
    </row>
    <row r="98" spans="1:1" x14ac:dyDescent="0.3">
      <c r="A98" s="47">
        <f t="shared" ca="1" si="1"/>
        <v>63.7</v>
      </c>
    </row>
    <row r="99" spans="1:1" x14ac:dyDescent="0.3">
      <c r="A99" s="47">
        <f t="shared" ca="1" si="1"/>
        <v>72.7</v>
      </c>
    </row>
    <row r="100" spans="1:1" x14ac:dyDescent="0.3">
      <c r="A100" s="47">
        <f t="shared" ca="1" si="1"/>
        <v>67.7</v>
      </c>
    </row>
    <row r="101" spans="1:1" x14ac:dyDescent="0.3">
      <c r="A101" s="47">
        <f t="shared" ca="1" si="1"/>
        <v>65.900000000000006</v>
      </c>
    </row>
    <row r="102" spans="1:1" x14ac:dyDescent="0.3">
      <c r="A102" s="47">
        <f t="shared" ca="1" si="1"/>
        <v>66.599999999999994</v>
      </c>
    </row>
    <row r="103" spans="1:1" x14ac:dyDescent="0.3">
      <c r="A103" s="47">
        <f t="shared" ca="1" si="1"/>
        <v>67.400000000000006</v>
      </c>
    </row>
  </sheetData>
  <conditionalFormatting sqref="A2:A103">
    <cfRule type="colorScale" priority="1">
      <colorScale>
        <cfvo type="min"/>
        <cfvo type="percentile" val="50"/>
        <cfvo type="max"/>
        <color rgb="FFF8696B"/>
        <color rgb="FFFCFCFF"/>
        <color rgb="FF63BE7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Grading Sheet</vt:lpstr>
      <vt:lpstr>Budget Expenses</vt:lpstr>
      <vt:lpstr>Loans</vt:lpstr>
      <vt:lpstr>Stats</vt:lpstr>
      <vt:lpstr>Data</vt:lpstr>
      <vt:lpstr>data</vt:lpstr>
      <vt:lpstr>source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shann_000</dc:creator>
  <cp:lastModifiedBy>Windows User</cp:lastModifiedBy>
  <cp:lastPrinted>2016-11-17T22:10:28Z</cp:lastPrinted>
  <dcterms:created xsi:type="dcterms:W3CDTF">2015-12-21T23:48:09Z</dcterms:created>
  <dcterms:modified xsi:type="dcterms:W3CDTF">2019-09-30T18:09:06Z</dcterms:modified>
</cp:coreProperties>
</file>