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YNN\Desktop\ches writers\"/>
    </mc:Choice>
  </mc:AlternateContent>
  <bookViews>
    <workbookView xWindow="0" yWindow="0" windowWidth="10350" windowHeight="6690"/>
  </bookViews>
  <sheets>
    <sheet name="Bond price and Implied YT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" i="1" l="1"/>
  <c r="C32" i="1"/>
  <c r="C28" i="1"/>
  <c r="C30" i="1"/>
  <c r="C26" i="1"/>
  <c r="C25" i="1"/>
  <c r="C24" i="1"/>
  <c r="C23" i="1"/>
  <c r="C22" i="1"/>
  <c r="C21" i="1"/>
  <c r="C20" i="1"/>
  <c r="C19" i="1"/>
  <c r="C18" i="1"/>
  <c r="C17" i="1"/>
  <c r="B13" i="1"/>
  <c r="B9" i="1"/>
  <c r="B7" i="1"/>
</calcChain>
</file>

<file path=xl/sharedStrings.xml><?xml version="1.0" encoding="utf-8"?>
<sst xmlns="http://schemas.openxmlformats.org/spreadsheetml/2006/main" count="25" uniqueCount="24">
  <si>
    <t>Period</t>
  </si>
  <si>
    <t>Face value</t>
  </si>
  <si>
    <t>Coupon rate</t>
  </si>
  <si>
    <t>Semi-annual coupon payments</t>
  </si>
  <si>
    <t>Bond period</t>
  </si>
  <si>
    <t>Find the present value of coupon payments and the face value</t>
  </si>
  <si>
    <t>coupon per period</t>
  </si>
  <si>
    <t>Present value of coupon</t>
  </si>
  <si>
    <t>Periods</t>
  </si>
  <si>
    <t>20/(1.0169)^1</t>
  </si>
  <si>
    <t>20/(2.0169)^2</t>
  </si>
  <si>
    <t>20/(1.0169)^3</t>
  </si>
  <si>
    <t>20/(1.0169)^4</t>
  </si>
  <si>
    <t>20/(1.0169)^5</t>
  </si>
  <si>
    <t>20/(1.0169)^6</t>
  </si>
  <si>
    <t>20/(1.0169)^7</t>
  </si>
  <si>
    <t>20/(1.0169)^8</t>
  </si>
  <si>
    <t>20/(1.0169)^9</t>
  </si>
  <si>
    <t>20/(1.0169)^10</t>
  </si>
  <si>
    <t>Present value of face value</t>
  </si>
  <si>
    <t>1000/(1.0169)^10</t>
  </si>
  <si>
    <t>Bond price</t>
  </si>
  <si>
    <t>Implied YTM</t>
  </si>
  <si>
    <t>Yield curve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</si>
</sst>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9" fontId="0" fillId="0" borderId="0" xfId="2" applyFont="1"/>
    <xf numFmtId="10" fontId="0" fillId="0" borderId="0" xfId="0" applyNumberFormat="1"/>
    <xf numFmtId="9" fontId="0" fillId="0" borderId="0" xfId="0" applyNumberFormat="1"/>
    <xf numFmtId="44" fontId="0" fillId="0" borderId="0" xfId="1" applyFont="1"/>
    <xf numFmtId="2" fontId="0" fillId="0" borderId="0" xfId="0" applyNumberFormat="1"/>
    <xf numFmtId="10" fontId="0" fillId="0" borderId="0" xfId="2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34"/>
  <sheetViews>
    <sheetView tabSelected="1" topLeftCell="A17" workbookViewId="0">
      <selection activeCell="B35" sqref="B35"/>
    </sheetView>
  </sheetViews>
  <sheetFormatPr defaultRowHeight="15" x14ac:dyDescent="0.25"/>
  <cols>
    <col min="1" max="1" width="35.28515625" customWidth="1"/>
    <col min="2" max="2" width="25.140625" customWidth="1"/>
  </cols>
  <sheetData>
    <row r="4" spans="1:2" x14ac:dyDescent="0.25">
      <c r="A4" t="s">
        <v>0</v>
      </c>
      <c r="B4">
        <v>10</v>
      </c>
    </row>
    <row r="5" spans="1:2" x14ac:dyDescent="0.25">
      <c r="A5" t="s">
        <v>1</v>
      </c>
      <c r="B5">
        <v>1000</v>
      </c>
    </row>
    <row r="6" spans="1:2" x14ac:dyDescent="0.25">
      <c r="A6" t="s">
        <v>2</v>
      </c>
      <c r="B6" s="1">
        <v>0.04</v>
      </c>
    </row>
    <row r="7" spans="1:2" x14ac:dyDescent="0.25">
      <c r="A7" t="s">
        <v>3</v>
      </c>
      <c r="B7" s="3">
        <f>B6/2</f>
        <v>0.02</v>
      </c>
    </row>
    <row r="8" spans="1:2" x14ac:dyDescent="0.25">
      <c r="A8" t="s">
        <v>23</v>
      </c>
      <c r="B8" s="2">
        <v>1.6899999999999998E-2</v>
      </c>
    </row>
    <row r="9" spans="1:2" x14ac:dyDescent="0.25">
      <c r="A9" t="s">
        <v>4</v>
      </c>
      <c r="B9">
        <f>B4*2</f>
        <v>20</v>
      </c>
    </row>
    <row r="10" spans="1:2" x14ac:dyDescent="0.25">
      <c r="A10" t="s">
        <v>5</v>
      </c>
    </row>
    <row r="13" spans="1:2" x14ac:dyDescent="0.25">
      <c r="A13" t="s">
        <v>6</v>
      </c>
      <c r="B13" s="4">
        <f>B7*B5</f>
        <v>20</v>
      </c>
    </row>
    <row r="15" spans="1:2" x14ac:dyDescent="0.25">
      <c r="A15" t="s">
        <v>7</v>
      </c>
    </row>
    <row r="16" spans="1:2" x14ac:dyDescent="0.25">
      <c r="A16" t="s">
        <v>8</v>
      </c>
    </row>
    <row r="17" spans="1:3" x14ac:dyDescent="0.25">
      <c r="A17">
        <v>1</v>
      </c>
      <c r="B17" t="s">
        <v>9</v>
      </c>
      <c r="C17" s="5">
        <f>20/(1+$B$8)^1</f>
        <v>19.667617268167962</v>
      </c>
    </row>
    <row r="18" spans="1:3" x14ac:dyDescent="0.25">
      <c r="A18">
        <v>2</v>
      </c>
      <c r="B18" t="s">
        <v>10</v>
      </c>
      <c r="C18" s="5">
        <f>20/(1+$B$8)^2</f>
        <v>19.340758450356933</v>
      </c>
    </row>
    <row r="19" spans="1:3" x14ac:dyDescent="0.25">
      <c r="A19">
        <v>3</v>
      </c>
      <c r="B19" t="s">
        <v>11</v>
      </c>
      <c r="C19" s="5">
        <f>20/(1+$B$8)^3</f>
        <v>19.019331743885274</v>
      </c>
    </row>
    <row r="20" spans="1:3" x14ac:dyDescent="0.25">
      <c r="A20">
        <v>4</v>
      </c>
      <c r="B20" t="s">
        <v>12</v>
      </c>
      <c r="C20" s="5">
        <f>20/(1+$B$8)^4</f>
        <v>18.703246871752658</v>
      </c>
    </row>
    <row r="21" spans="1:3" x14ac:dyDescent="0.25">
      <c r="A21">
        <v>5</v>
      </c>
      <c r="B21" t="s">
        <v>13</v>
      </c>
      <c r="C21" s="5">
        <f>20/(1+$B$8)^5</f>
        <v>18.392415057284552</v>
      </c>
    </row>
    <row r="22" spans="1:3" x14ac:dyDescent="0.25">
      <c r="A22">
        <v>6</v>
      </c>
      <c r="B22" t="s">
        <v>14</v>
      </c>
      <c r="C22" s="5">
        <f>20/(1+$B$8)^6</f>
        <v>18.086748999198104</v>
      </c>
    </row>
    <row r="23" spans="1:3" x14ac:dyDescent="0.25">
      <c r="A23">
        <v>7</v>
      </c>
      <c r="B23" t="s">
        <v>15</v>
      </c>
      <c r="C23" s="5">
        <f>20/(1+$B$8)^7</f>
        <v>17.786162847082416</v>
      </c>
    </row>
    <row r="24" spans="1:3" x14ac:dyDescent="0.25">
      <c r="A24">
        <v>8</v>
      </c>
      <c r="B24" t="s">
        <v>16</v>
      </c>
      <c r="C24" s="5">
        <f>20/(1+$B$8)^8</f>
        <v>17.490572177286278</v>
      </c>
    </row>
    <row r="25" spans="1:3" x14ac:dyDescent="0.25">
      <c r="A25">
        <v>9</v>
      </c>
      <c r="B25" t="s">
        <v>17</v>
      </c>
      <c r="C25" s="5">
        <f>20/(1+$B$8)^9</f>
        <v>17.199893969206688</v>
      </c>
    </row>
    <row r="26" spans="1:3" x14ac:dyDescent="0.25">
      <c r="A26">
        <v>10</v>
      </c>
      <c r="B26" t="s">
        <v>18</v>
      </c>
      <c r="C26" s="5">
        <f>20/(1+$B$8)^10</f>
        <v>16.914046581971373</v>
      </c>
    </row>
    <row r="27" spans="1:3" x14ac:dyDescent="0.25">
      <c r="C27" s="5"/>
    </row>
    <row r="28" spans="1:3" x14ac:dyDescent="0.25">
      <c r="A28" t="s">
        <v>7</v>
      </c>
      <c r="C28" s="5">
        <f>SUM(C17:C26)</f>
        <v>182.60079396619227</v>
      </c>
    </row>
    <row r="30" spans="1:3" x14ac:dyDescent="0.25">
      <c r="A30" t="s">
        <v>19</v>
      </c>
      <c r="B30" t="s">
        <v>20</v>
      </c>
      <c r="C30" s="5">
        <f>1000/(1.0169)^10</f>
        <v>845.70232909856873</v>
      </c>
    </row>
    <row r="32" spans="1:3" x14ac:dyDescent="0.25">
      <c r="A32" t="s">
        <v>21</v>
      </c>
      <c r="C32" s="5">
        <f>C28+C30</f>
        <v>1028.3031230647609</v>
      </c>
    </row>
    <row r="34" spans="1:2" x14ac:dyDescent="0.25">
      <c r="A34" t="s">
        <v>22</v>
      </c>
      <c r="B34" s="6">
        <f>(B5/C32)^1/10</f>
        <v>9.7247589506447657E-2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Bond price and Implied YTM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</dc:creator>
  <cp:lastModifiedBy>LYNN</cp:lastModifiedBy>
  <dcterms:created xsi:type="dcterms:W3CDTF">2019-11-01T02:30:07Z</dcterms:created>
  <dcterms:modified xsi:type="dcterms:W3CDTF">2019-11-01T03:57:14Z</dcterms:modified>
</cp:coreProperties>
</file>