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7032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C6" i="1" l="1"/>
  <c r="C5" i="1"/>
  <c r="C4" i="1"/>
  <c r="C13" i="1"/>
  <c r="C15" i="1"/>
  <c r="C37" i="1"/>
  <c r="C44" i="1"/>
  <c r="C43" i="1"/>
  <c r="C42" i="1"/>
  <c r="C41" i="1"/>
  <c r="C40" i="1"/>
  <c r="D28" i="1"/>
  <c r="C30" i="1" s="1"/>
  <c r="C28" i="1"/>
  <c r="C27" i="1"/>
  <c r="C26" i="1"/>
  <c r="D21" i="1"/>
  <c r="C22" i="1" s="1"/>
  <c r="C8" i="1" l="1"/>
  <c r="C23" i="1"/>
  <c r="C14" i="1"/>
  <c r="C17" i="1" s="1"/>
  <c r="E13" i="1" l="1"/>
  <c r="E15" i="1"/>
  <c r="E14" i="1"/>
</calcChain>
</file>

<file path=xl/sharedStrings.xml><?xml version="1.0" encoding="utf-8"?>
<sst xmlns="http://schemas.openxmlformats.org/spreadsheetml/2006/main" count="37" uniqueCount="36">
  <si>
    <t>Debt</t>
  </si>
  <si>
    <t>Preferred stock</t>
  </si>
  <si>
    <t>common equity</t>
  </si>
  <si>
    <t>Capital</t>
  </si>
  <si>
    <t>values</t>
  </si>
  <si>
    <t>weights</t>
  </si>
  <si>
    <t>question 1</t>
  </si>
  <si>
    <t>question 2</t>
  </si>
  <si>
    <t>preferred stock</t>
  </si>
  <si>
    <t>Equity</t>
  </si>
  <si>
    <t>Market value</t>
  </si>
  <si>
    <t>Weight</t>
  </si>
  <si>
    <t>Total capital</t>
  </si>
  <si>
    <t>question 3</t>
  </si>
  <si>
    <t>After tax cost of debt</t>
  </si>
  <si>
    <t>Bond price</t>
  </si>
  <si>
    <t>debt</t>
  </si>
  <si>
    <t>effective rate</t>
  </si>
  <si>
    <t>question 4</t>
  </si>
  <si>
    <t>Cost of financing</t>
  </si>
  <si>
    <t>Dividend issue rate</t>
  </si>
  <si>
    <t>market yield</t>
  </si>
  <si>
    <t>floatation cost</t>
  </si>
  <si>
    <t>Question 5</t>
  </si>
  <si>
    <t>Annual dividend</t>
  </si>
  <si>
    <t>Share price</t>
  </si>
  <si>
    <t>growth rate</t>
  </si>
  <si>
    <t>Cost of retained earnings</t>
  </si>
  <si>
    <t>Question 6</t>
  </si>
  <si>
    <t>a</t>
  </si>
  <si>
    <t>b</t>
  </si>
  <si>
    <t>c</t>
  </si>
  <si>
    <t>d</t>
  </si>
  <si>
    <t>e</t>
  </si>
  <si>
    <t>Capital= debt +equity</t>
  </si>
  <si>
    <t>Bond price = present value of coupon payments+ present value of face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</si>
</sst>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%"/>
    <numFmt numFmtId="166" formatCode="_-[$$-409]* #,##0.00_ ;_-[$$-409]* \-#,##0.00\ ;_-[$$-409]* &quot;-&quot;??_ ;_-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1" applyFont="1"/>
    <xf numFmtId="164" fontId="0" fillId="0" borderId="0" xfId="1" applyNumberFormat="1" applyFont="1"/>
    <xf numFmtId="10" fontId="0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D12">
            <v>72342447.540596589</v>
          </cell>
          <cell r="I12">
            <v>124000000</v>
          </cell>
        </row>
        <row r="13">
          <cell r="H13">
            <v>11714332.633252487</v>
          </cell>
        </row>
        <row r="20">
          <cell r="G20">
            <v>1128.130434023785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workbookViewId="0">
      <selection activeCell="E4" sqref="E4"/>
    </sheetView>
  </sheetViews>
  <sheetFormatPr defaultRowHeight="14.4" x14ac:dyDescent="0.3"/>
  <cols>
    <col min="2" max="2" width="22.33203125" customWidth="1"/>
    <col min="3" max="3" width="17.6640625" customWidth="1"/>
    <col min="4" max="4" width="10.88671875" customWidth="1"/>
    <col min="17" max="17" width="10" bestFit="1" customWidth="1"/>
  </cols>
  <sheetData>
    <row r="2" spans="1:8" x14ac:dyDescent="0.3">
      <c r="A2" t="s">
        <v>6</v>
      </c>
    </row>
    <row r="3" spans="1:8" x14ac:dyDescent="0.3">
      <c r="C3" t="s">
        <v>4</v>
      </c>
      <c r="E3" t="s">
        <v>5</v>
      </c>
    </row>
    <row r="4" spans="1:8" x14ac:dyDescent="0.3">
      <c r="B4" t="s">
        <v>0</v>
      </c>
      <c r="C4" s="5">
        <f>36150000</f>
        <v>36150000</v>
      </c>
      <c r="E4" s="6" t="e">
        <f>C4/CC418</f>
        <v>#DIV/0!</v>
      </c>
    </row>
    <row r="5" spans="1:8" x14ac:dyDescent="0.3">
      <c r="B5" t="s">
        <v>1</v>
      </c>
      <c r="C5" s="5">
        <f>18600000</f>
        <v>18600000</v>
      </c>
      <c r="E5" s="4">
        <f>C5/C8</f>
        <v>0.1784001534624976</v>
      </c>
      <c r="H5" t="s">
        <v>34</v>
      </c>
    </row>
    <row r="6" spans="1:8" x14ac:dyDescent="0.3">
      <c r="B6" t="s">
        <v>2</v>
      </c>
      <c r="C6" s="5">
        <f>49510000</f>
        <v>49510000</v>
      </c>
      <c r="E6" s="4">
        <f>C6/C8</f>
        <v>0.47487051601764818</v>
      </c>
    </row>
    <row r="7" spans="1:8" x14ac:dyDescent="0.3">
      <c r="C7" s="5"/>
    </row>
    <row r="8" spans="1:8" x14ac:dyDescent="0.3">
      <c r="B8" t="s">
        <v>3</v>
      </c>
      <c r="C8" s="5">
        <f>SUM(C4:C6)</f>
        <v>104260000</v>
      </c>
    </row>
    <row r="11" spans="1:8" x14ac:dyDescent="0.3">
      <c r="A11" t="s">
        <v>7</v>
      </c>
    </row>
    <row r="12" spans="1:8" x14ac:dyDescent="0.3">
      <c r="C12" t="s">
        <v>10</v>
      </c>
      <c r="E12" t="s">
        <v>11</v>
      </c>
    </row>
    <row r="13" spans="1:8" x14ac:dyDescent="0.3">
      <c r="B13" t="s">
        <v>0</v>
      </c>
      <c r="C13" s="5">
        <f>[1]Sheet1!D12</f>
        <v>72342447.540596589</v>
      </c>
      <c r="E13" s="3">
        <f>C13/$C$17</f>
        <v>0.34770531140657057</v>
      </c>
    </row>
    <row r="14" spans="1:8" x14ac:dyDescent="0.3">
      <c r="B14" t="s">
        <v>8</v>
      </c>
      <c r="C14" s="5">
        <f>[1]Sheet1!H13</f>
        <v>11714332.633252487</v>
      </c>
      <c r="E14" s="3">
        <f>C14/$C$17</f>
        <v>5.6303537060720485E-2</v>
      </c>
    </row>
    <row r="15" spans="1:8" x14ac:dyDescent="0.3">
      <c r="B15" t="s">
        <v>9</v>
      </c>
      <c r="C15" s="5">
        <f>[1]Sheet1!I12</f>
        <v>124000000</v>
      </c>
      <c r="E15" s="3">
        <f>C15/$C$17</f>
        <v>0.59599115153270898</v>
      </c>
    </row>
    <row r="16" spans="1:8" x14ac:dyDescent="0.3">
      <c r="C16" s="5"/>
    </row>
    <row r="17" spans="1:7" x14ac:dyDescent="0.3">
      <c r="B17" t="s">
        <v>12</v>
      </c>
      <c r="C17" s="5">
        <f xml:space="preserve"> SUM(C13:C15)</f>
        <v>208056780.17384908</v>
      </c>
    </row>
    <row r="19" spans="1:7" x14ac:dyDescent="0.3">
      <c r="A19" t="s">
        <v>13</v>
      </c>
    </row>
    <row r="20" spans="1:7" x14ac:dyDescent="0.3">
      <c r="C20" t="s">
        <v>16</v>
      </c>
      <c r="D20" t="s">
        <v>17</v>
      </c>
    </row>
    <row r="21" spans="1:7" x14ac:dyDescent="0.3">
      <c r="C21" s="5">
        <v>2000</v>
      </c>
      <c r="D21">
        <f>(1-0.39)</f>
        <v>0.61</v>
      </c>
      <c r="G21" t="s">
        <v>35</v>
      </c>
    </row>
    <row r="22" spans="1:7" x14ac:dyDescent="0.3">
      <c r="B22" t="s">
        <v>14</v>
      </c>
      <c r="C22" s="5">
        <f>C21*D21</f>
        <v>1220</v>
      </c>
    </row>
    <row r="23" spans="1:7" x14ac:dyDescent="0.3">
      <c r="B23" t="s">
        <v>15</v>
      </c>
      <c r="C23" s="5">
        <f>[1]Sheet1!G20</f>
        <v>1128.130434023785</v>
      </c>
    </row>
    <row r="25" spans="1:7" x14ac:dyDescent="0.3">
      <c r="A25" t="s">
        <v>18</v>
      </c>
    </row>
    <row r="26" spans="1:7" x14ac:dyDescent="0.3">
      <c r="B26" t="s">
        <v>20</v>
      </c>
      <c r="C26" s="2">
        <f>9/100</f>
        <v>0.09</v>
      </c>
    </row>
    <row r="27" spans="1:7" x14ac:dyDescent="0.3">
      <c r="B27" t="s">
        <v>21</v>
      </c>
      <c r="C27" s="1">
        <f>13.5/100</f>
        <v>0.13500000000000001</v>
      </c>
    </row>
    <row r="28" spans="1:7" x14ac:dyDescent="0.3">
      <c r="B28" t="s">
        <v>22</v>
      </c>
      <c r="C28" s="2">
        <f>11.5/100</f>
        <v>0.115</v>
      </c>
      <c r="D28" s="2">
        <f>(1-C28)</f>
        <v>0.88500000000000001</v>
      </c>
    </row>
    <row r="30" spans="1:7" x14ac:dyDescent="0.3">
      <c r="B30" t="s">
        <v>19</v>
      </c>
      <c r="C30" s="1">
        <f>C27/D28</f>
        <v>0.15254237288135594</v>
      </c>
    </row>
    <row r="32" spans="1:7" x14ac:dyDescent="0.3">
      <c r="A32" t="s">
        <v>23</v>
      </c>
    </row>
    <row r="33" spans="1:3" x14ac:dyDescent="0.3">
      <c r="B33" t="s">
        <v>24</v>
      </c>
      <c r="C33">
        <v>1.45</v>
      </c>
    </row>
    <row r="34" spans="1:3" x14ac:dyDescent="0.3">
      <c r="B34" t="s">
        <v>25</v>
      </c>
      <c r="C34">
        <v>28.5</v>
      </c>
    </row>
    <row r="35" spans="1:3" x14ac:dyDescent="0.3">
      <c r="B35" t="s">
        <v>26</v>
      </c>
      <c r="C35" s="1">
        <v>0.04</v>
      </c>
    </row>
    <row r="37" spans="1:3" x14ac:dyDescent="0.3">
      <c r="B37" t="s">
        <v>27</v>
      </c>
      <c r="C37" s="1">
        <f>(C33/C34)+C35</f>
        <v>9.087719298245614E-2</v>
      </c>
    </row>
    <row r="39" spans="1:3" x14ac:dyDescent="0.3">
      <c r="A39" t="s">
        <v>28</v>
      </c>
    </row>
    <row r="40" spans="1:3" x14ac:dyDescent="0.3">
      <c r="B40" t="s">
        <v>29</v>
      </c>
      <c r="C40" s="5">
        <f>140560/1.2037</f>
        <v>116773.2823793304</v>
      </c>
    </row>
    <row r="41" spans="1:3" x14ac:dyDescent="0.3">
      <c r="B41" t="s">
        <v>30</v>
      </c>
      <c r="C41" s="5">
        <f>386000/1.2037</f>
        <v>320677.90977818391</v>
      </c>
    </row>
    <row r="42" spans="1:3" x14ac:dyDescent="0.3">
      <c r="B42" t="s">
        <v>31</v>
      </c>
      <c r="C42" s="5">
        <f>1394000/15.3617</f>
        <v>90745.164923153032</v>
      </c>
    </row>
    <row r="43" spans="1:3" x14ac:dyDescent="0.3">
      <c r="B43" t="s">
        <v>32</v>
      </c>
      <c r="C43" s="5">
        <f>680540/0.6559</f>
        <v>1037566.7022411952</v>
      </c>
    </row>
    <row r="44" spans="1:3" x14ac:dyDescent="0.3">
      <c r="B44" t="s">
        <v>33</v>
      </c>
      <c r="C44" s="5">
        <f>14670/0.8814</f>
        <v>16643.975493533017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Kawambo(kevin)</dc:creator>
  <cp:lastModifiedBy>Windows User</cp:lastModifiedBy>
  <dcterms:created xsi:type="dcterms:W3CDTF">2021-04-29T19:36:37Z</dcterms:created>
  <dcterms:modified xsi:type="dcterms:W3CDTF">2021-04-29T21:47:41Z</dcterms:modified>
</cp:coreProperties>
</file>