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wang\Documents\"/>
    </mc:Choice>
  </mc:AlternateContent>
  <bookViews>
    <workbookView xWindow="0" yWindow="0" windowWidth="15345" windowHeight="1560"/>
  </bookViews>
  <sheets>
    <sheet name="Question 1" sheetId="1" r:id="rId1"/>
    <sheet name="Question 2" sheetId="6" r:id="rId2"/>
    <sheet name="Question 3" sheetId="7" r:id="rId3"/>
    <sheet name="Question 4" sheetId="9" r:id="rId4"/>
    <sheet name="part II" sheetId="3" r:id="rId5"/>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23" i="1" l="1"/>
  <c r="C30" i="9"/>
  <c r="C31" i="9"/>
  <c r="C32" i="9"/>
  <c r="C33" i="9"/>
  <c r="C34" i="9"/>
  <c r="C35" i="9"/>
  <c r="C36" i="9"/>
  <c r="C37" i="9"/>
  <c r="C38" i="9"/>
  <c r="C29" i="9"/>
  <c r="M18" i="9"/>
  <c r="M19" i="9"/>
  <c r="M20" i="9"/>
  <c r="M21" i="9"/>
  <c r="M22" i="9"/>
  <c r="M23" i="9"/>
  <c r="M24" i="9"/>
  <c r="M25" i="9"/>
  <c r="M26" i="9"/>
  <c r="M17" i="9"/>
  <c r="D5" i="9"/>
  <c r="D6" i="9"/>
  <c r="D7" i="9"/>
  <c r="D8" i="9"/>
  <c r="D9" i="9"/>
  <c r="D10" i="9"/>
  <c r="D11" i="9"/>
  <c r="D12" i="9"/>
  <c r="D13" i="9"/>
  <c r="D4" i="9"/>
  <c r="C5" i="9"/>
  <c r="C6" i="9"/>
  <c r="C7" i="9"/>
  <c r="C8" i="9"/>
  <c r="C9" i="9"/>
  <c r="C10" i="9"/>
  <c r="C11" i="9"/>
  <c r="C12" i="9"/>
  <c r="C13" i="9"/>
  <c r="C4" i="9"/>
  <c r="H14" i="7"/>
  <c r="H15" i="7"/>
  <c r="H16" i="7"/>
  <c r="H17" i="7"/>
  <c r="H18" i="7"/>
  <c r="H19" i="7"/>
  <c r="H20" i="7"/>
  <c r="H21" i="7"/>
  <c r="H22" i="7"/>
  <c r="H13" i="7"/>
  <c r="F21" i="7"/>
  <c r="G21" i="7" s="1"/>
  <c r="F22" i="7"/>
  <c r="G22" i="7" s="1"/>
  <c r="E22" i="7"/>
  <c r="D22" i="7"/>
  <c r="N52" i="7"/>
  <c r="K51" i="7"/>
  <c r="N51" i="7"/>
  <c r="K54" i="7"/>
  <c r="K55" i="7" s="1"/>
  <c r="E21" i="7"/>
  <c r="D21" i="7"/>
  <c r="N46" i="7"/>
  <c r="K45" i="7"/>
  <c r="N45" i="7"/>
  <c r="K48" i="7"/>
  <c r="K49" i="7" s="1"/>
  <c r="F18" i="7"/>
  <c r="G18" i="7" s="1"/>
  <c r="F19" i="7"/>
  <c r="G19" i="7" s="1"/>
  <c r="F20" i="7"/>
  <c r="G20" i="7"/>
  <c r="E20" i="7"/>
  <c r="D20" i="7"/>
  <c r="N40" i="7"/>
  <c r="K39" i="7"/>
  <c r="N39" i="7"/>
  <c r="K42" i="7"/>
  <c r="K43" i="7" s="1"/>
  <c r="E19" i="7"/>
  <c r="D19" i="7"/>
  <c r="N34" i="7"/>
  <c r="K33" i="7"/>
  <c r="N33" i="7"/>
  <c r="K36" i="7"/>
  <c r="K37" i="7" s="1"/>
  <c r="E18" i="7"/>
  <c r="D18" i="7"/>
  <c r="N28" i="7"/>
  <c r="K27" i="7"/>
  <c r="N27" i="7"/>
  <c r="K30" i="7"/>
  <c r="K31" i="7" s="1"/>
  <c r="F15" i="7"/>
  <c r="G15" i="7" s="1"/>
  <c r="F16" i="7"/>
  <c r="G16" i="7" s="1"/>
  <c r="F17" i="7"/>
  <c r="G17" i="7"/>
  <c r="E17" i="7"/>
  <c r="D17" i="7"/>
  <c r="N22" i="7"/>
  <c r="K21" i="7"/>
  <c r="N21" i="7"/>
  <c r="K24" i="7"/>
  <c r="K25" i="7" s="1"/>
  <c r="E16" i="7"/>
  <c r="D16" i="7"/>
  <c r="N16" i="7"/>
  <c r="K15" i="7"/>
  <c r="N15" i="7"/>
  <c r="K18" i="7"/>
  <c r="K19" i="7" s="1"/>
  <c r="E15" i="7"/>
  <c r="D15" i="7"/>
  <c r="K9" i="7"/>
  <c r="N9" i="7"/>
  <c r="K12" i="7"/>
  <c r="K13" i="7" s="1"/>
  <c r="G14" i="7"/>
  <c r="F14" i="7"/>
  <c r="E14" i="7"/>
  <c r="D14" i="7"/>
  <c r="K3" i="7"/>
  <c r="N3" i="7"/>
  <c r="K6" i="7"/>
  <c r="K7" i="7" s="1"/>
  <c r="B3" i="7"/>
  <c r="B6" i="7" s="1"/>
  <c r="B7" i="7" s="1"/>
  <c r="E13" i="7" s="1"/>
  <c r="E3" i="7"/>
  <c r="F45" i="6"/>
  <c r="F44" i="6"/>
  <c r="B50" i="3"/>
  <c r="B39" i="3"/>
  <c r="B28" i="3"/>
  <c r="B17" i="3"/>
  <c r="B9" i="3"/>
  <c r="B7" i="3"/>
  <c r="B6" i="3"/>
  <c r="L4" i="1"/>
  <c r="L5" i="1"/>
  <c r="L6"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L209" i="1"/>
  <c r="L210" i="1"/>
  <c r="L211" i="1"/>
  <c r="L212" i="1"/>
  <c r="L213" i="1"/>
  <c r="L214" i="1"/>
  <c r="L215" i="1"/>
  <c r="L216" i="1"/>
  <c r="L217" i="1"/>
  <c r="L218" i="1"/>
  <c r="L219" i="1"/>
  <c r="L220" i="1"/>
  <c r="L221" i="1"/>
  <c r="L222" i="1"/>
  <c r="L223" i="1"/>
  <c r="L224" i="1"/>
  <c r="L225" i="1"/>
  <c r="L226" i="1"/>
  <c r="L227" i="1"/>
  <c r="L228" i="1"/>
  <c r="L229" i="1"/>
  <c r="L230" i="1"/>
  <c r="L231" i="1"/>
  <c r="L232" i="1"/>
  <c r="L233" i="1"/>
  <c r="L234" i="1"/>
  <c r="L235" i="1"/>
  <c r="L236" i="1"/>
  <c r="L237" i="1"/>
  <c r="L238" i="1"/>
  <c r="L3" i="1"/>
  <c r="D13" i="7" l="1"/>
  <c r="B51" i="3"/>
  <c r="B53" i="3" s="1"/>
  <c r="B40" i="3"/>
  <c r="B42" i="3" s="1"/>
  <c r="B29" i="3"/>
  <c r="B31" i="3" s="1"/>
  <c r="B18" i="3"/>
  <c r="B20" i="3" s="1"/>
  <c r="F13" i="7" l="1"/>
  <c r="G13" i="7" l="1"/>
</calcChain>
</file>

<file path=xl/sharedStrings.xml><?xml version="1.0" encoding="utf-8"?>
<sst xmlns="http://schemas.openxmlformats.org/spreadsheetml/2006/main" count="968" uniqueCount="425">
  <si>
    <t>Contract Name</t>
  </si>
  <si>
    <t>Last Trade Date</t>
  </si>
  <si>
    <t>Strike</t>
  </si>
  <si>
    <t>Last Price</t>
  </si>
  <si>
    <t>Bid</t>
  </si>
  <si>
    <t>Ask</t>
  </si>
  <si>
    <t>Change</t>
  </si>
  <si>
    <t>% Change</t>
  </si>
  <si>
    <t>Volume</t>
  </si>
  <si>
    <t>Open Interest</t>
  </si>
  <si>
    <t>Implied Volatility</t>
  </si>
  <si>
    <t>SPY200619C00005000</t>
  </si>
  <si>
    <t>2020-06-17 11:56AM EDT</t>
  </si>
  <si>
    <t>-</t>
  </si>
  <si>
    <t>SPY200619C00010000</t>
  </si>
  <si>
    <t>2020-06-17 11:25AM EDT</t>
  </si>
  <si>
    <t>SPY200619C00015000</t>
  </si>
  <si>
    <t>2020-06-17 11:36AM EDT</t>
  </si>
  <si>
    <t>SPY200619C00020000</t>
  </si>
  <si>
    <t>2020-06-17 11:51AM EDT</t>
  </si>
  <si>
    <t>SPY200619C00025000</t>
  </si>
  <si>
    <t>2020-06-17 12:23PM EDT</t>
  </si>
  <si>
    <t>SPY200619C00040000</t>
  </si>
  <si>
    <t>2020-06-17 12:40PM EDT</t>
  </si>
  <si>
    <t>SPY200619C00050000</t>
  </si>
  <si>
    <t>2020-06-09 7:09PM EDT</t>
  </si>
  <si>
    <t>SPY200619C00070000</t>
  </si>
  <si>
    <t>SPY200619C00095000</t>
  </si>
  <si>
    <t>SPY200619C00100000</t>
  </si>
  <si>
    <t>2020-06-17 2:25PM EDT</t>
  </si>
  <si>
    <t>SPY200619C00105000</t>
  </si>
  <si>
    <t>2020-06-09 7:07PM EDT</t>
  </si>
  <si>
    <t>SPY200619C00110000</t>
  </si>
  <si>
    <t>2020-06-09 7:08PM EDT</t>
  </si>
  <si>
    <t>SPY200619C00115000</t>
  </si>
  <si>
    <t>SPY200619C00120000</t>
  </si>
  <si>
    <t>SPY200619C00125000</t>
  </si>
  <si>
    <t>SPY200619C00130000</t>
  </si>
  <si>
    <t>SPY200619C00135000</t>
  </si>
  <si>
    <t>SPY200619C00140000</t>
  </si>
  <si>
    <t>2020-05-18 10:53AM EDT</t>
  </si>
  <si>
    <t>SPY200619C00145000</t>
  </si>
  <si>
    <t>SPY200619C00150000</t>
  </si>
  <si>
    <t>2020-06-08 10:12AM EDT</t>
  </si>
  <si>
    <t>SPY200619C00155000</t>
  </si>
  <si>
    <t>SPY200619C00160000</t>
  </si>
  <si>
    <t>SPY200619C00165000</t>
  </si>
  <si>
    <t>SPY200619C00170000</t>
  </si>
  <si>
    <t>2020-06-11 11:09AM EDT</t>
  </si>
  <si>
    <t>SPY200619C00175000</t>
  </si>
  <si>
    <t>2020-06-15 11:58AM EDT</t>
  </si>
  <si>
    <t>SPY200619C00180000</t>
  </si>
  <si>
    <t>2020-06-17 1:56PM EDT</t>
  </si>
  <si>
    <t>SPY200619C00185000</t>
  </si>
  <si>
    <t>2020-05-20 10:12AM EDT</t>
  </si>
  <si>
    <t>SPY200619C00190000</t>
  </si>
  <si>
    <t>2020-06-15 10:51AM EDT</t>
  </si>
  <si>
    <t>SPY200619C00195000</t>
  </si>
  <si>
    <t>2020-06-02 2:26PM EDT</t>
  </si>
  <si>
    <t>SPY200619C00200000</t>
  </si>
  <si>
    <t>2020-06-16 2:48PM EDT</t>
  </si>
  <si>
    <t>SPY200619C00201000</t>
  </si>
  <si>
    <t>SPY200619C00202000</t>
  </si>
  <si>
    <t>2020-06-17 3:44PM EDT</t>
  </si>
  <si>
    <t>SPY200619C00203000</t>
  </si>
  <si>
    <t>2020-06-08 9:32AM EDT</t>
  </si>
  <si>
    <t>SPY200619C00204000</t>
  </si>
  <si>
    <t>SPY200619C00205000</t>
  </si>
  <si>
    <t>2020-06-12 9:30AM EDT</t>
  </si>
  <si>
    <t>SPY200619C00206000</t>
  </si>
  <si>
    <t>SPY200619C00207000</t>
  </si>
  <si>
    <t>SPY200619C00208000</t>
  </si>
  <si>
    <t>2020-06-08 2:39PM EDT</t>
  </si>
  <si>
    <t>SPY200619C00209000</t>
  </si>
  <si>
    <t>SPY200619C00210000</t>
  </si>
  <si>
    <t>2020-06-16 2:03PM EDT</t>
  </si>
  <si>
    <t>SPY200619C00211000</t>
  </si>
  <si>
    <t>SPY200619C00212000</t>
  </si>
  <si>
    <t>2020-06-15 1:02PM EDT</t>
  </si>
  <si>
    <t>SPY200619C00213000</t>
  </si>
  <si>
    <t>SPY200619C00214000</t>
  </si>
  <si>
    <t>SPY200619C00215000</t>
  </si>
  <si>
    <t>2020-06-17 2:00PM EDT</t>
  </si>
  <si>
    <t>SPY200619C00216000</t>
  </si>
  <si>
    <t>2020-05-21 10:30AM EDT</t>
  </si>
  <si>
    <t>SPY200619C00217000</t>
  </si>
  <si>
    <t>2020-06-15 3:43PM EDT</t>
  </si>
  <si>
    <t>SPY200619C00218000</t>
  </si>
  <si>
    <t>2020-06-11 2:08PM EDT</t>
  </si>
  <si>
    <t>SPY200619C00219000</t>
  </si>
  <si>
    <t>2020-05-28 3:21PM EDT</t>
  </si>
  <si>
    <t>SPY200619C00220000</t>
  </si>
  <si>
    <t>2020-06-17 3:40PM EDT</t>
  </si>
  <si>
    <t>SPY200619C00221000</t>
  </si>
  <si>
    <t>2020-06-04 3:21PM EDT</t>
  </si>
  <si>
    <t>SPY200619C00222000</t>
  </si>
  <si>
    <t>2020-06-15 12:54PM EDT</t>
  </si>
  <si>
    <t>SPY200619C00223000</t>
  </si>
  <si>
    <t>2020-06-02 10:45AM EDT</t>
  </si>
  <si>
    <t>SPY200619C00224000</t>
  </si>
  <si>
    <t>2020-05-18 12:21PM EDT</t>
  </si>
  <si>
    <t>SPY200619C00225000</t>
  </si>
  <si>
    <t>2020-06-17 10:56AM EDT</t>
  </si>
  <si>
    <t>SPY200619C00226000</t>
  </si>
  <si>
    <t>2020-06-15 3:41PM EDT</t>
  </si>
  <si>
    <t>SPY200619C00227000</t>
  </si>
  <si>
    <t>2020-06-16 3:46PM EDT</t>
  </si>
  <si>
    <t>SPY200619C00228000</t>
  </si>
  <si>
    <t>2020-06-03 3:32PM EDT</t>
  </si>
  <si>
    <t>SPY200619C00229000</t>
  </si>
  <si>
    <t>2020-06-15 9:30AM EDT</t>
  </si>
  <si>
    <t>SPY200619C00230000</t>
  </si>
  <si>
    <t>2020-06-17 3:00PM EDT</t>
  </si>
  <si>
    <t>SPY200619C00231000</t>
  </si>
  <si>
    <t>2020-05-27 3:07PM EDT</t>
  </si>
  <si>
    <t>SPY200619C00232000</t>
  </si>
  <si>
    <t>2020-06-16 9:31AM EDT</t>
  </si>
  <si>
    <t>SPY200619C00233000</t>
  </si>
  <si>
    <t>2020-06-02 11:09AM EDT</t>
  </si>
  <si>
    <t>SPY200619C00234000</t>
  </si>
  <si>
    <t>2020-05-21 4:14PM EDT</t>
  </si>
  <si>
    <t>SPY200619C00235000</t>
  </si>
  <si>
    <t>SPY200619C00236000</t>
  </si>
  <si>
    <t>2020-06-15 11:48AM EDT</t>
  </si>
  <si>
    <t>SPY200619C00237000</t>
  </si>
  <si>
    <t>2020-06-11 9:30AM EDT</t>
  </si>
  <si>
    <t>SPY200619C00238000</t>
  </si>
  <si>
    <t>2020-06-17 11:44AM EDT</t>
  </si>
  <si>
    <t>SPY200619C00239000</t>
  </si>
  <si>
    <t>2020-06-11 3:33PM EDT</t>
  </si>
  <si>
    <t>SPY200619C00240000</t>
  </si>
  <si>
    <t>2020-06-17 3:35PM EDT</t>
  </si>
  <si>
    <t>SPY200619C00241000</t>
  </si>
  <si>
    <t>2020-06-15 11:51AM EDT</t>
  </si>
  <si>
    <t>SPY200619C00242000</t>
  </si>
  <si>
    <t>2020-06-12 1:44PM EDT</t>
  </si>
  <si>
    <t>SPY200619C00243000</t>
  </si>
  <si>
    <t>2020-06-17 3:53PM EDT</t>
  </si>
  <si>
    <t>SPY200619C00244000</t>
  </si>
  <si>
    <t>2020-06-11 10:08AM EDT</t>
  </si>
  <si>
    <t>SPY200619C00245000</t>
  </si>
  <si>
    <t>2020-06-17 3:51PM EDT</t>
  </si>
  <si>
    <t>SPY200619C00246000</t>
  </si>
  <si>
    <t>2020-06-17 10:41AM EDT</t>
  </si>
  <si>
    <t>SPY200619C00247000</t>
  </si>
  <si>
    <t>2020-06-15 10:17AM EDT</t>
  </si>
  <si>
    <t>SPY200619C00248000</t>
  </si>
  <si>
    <t>2020-06-09 4:01PM EDT</t>
  </si>
  <si>
    <t>SPY200619C00249000</t>
  </si>
  <si>
    <t>2020-06-15 10:22AM EDT</t>
  </si>
  <si>
    <t>SPY200619C00250000</t>
  </si>
  <si>
    <t>2020-06-17 3:50PM EDT</t>
  </si>
  <si>
    <t>SPY200619C00251000</t>
  </si>
  <si>
    <t>2020-06-16 10:37AM EDT</t>
  </si>
  <si>
    <t>SPY200619C00252000</t>
  </si>
  <si>
    <t>SPY200619C00253000</t>
  </si>
  <si>
    <t>2020-06-11 4:00PM EDT</t>
  </si>
  <si>
    <t>SPY200619C00254000</t>
  </si>
  <si>
    <t>2020-06-17 12:20PM EDT</t>
  </si>
  <si>
    <t>SPY200619C00255000</t>
  </si>
  <si>
    <t>2020-06-17 4:13PM EDT</t>
  </si>
  <si>
    <t>SPY200619C00256000</t>
  </si>
  <si>
    <t>2020-06-15 9:57AM EDT</t>
  </si>
  <si>
    <t>SPY200619C00257000</t>
  </si>
  <si>
    <t>2020-06-17 1:47PM EDT</t>
  </si>
  <si>
    <t>SPY200619C00258000</t>
  </si>
  <si>
    <t>SPY200619C00259000</t>
  </si>
  <si>
    <t>2020-06-17 3:07PM EDT</t>
  </si>
  <si>
    <t>SPY200619C00260000</t>
  </si>
  <si>
    <t>2020-06-17 3:42PM EDT</t>
  </si>
  <si>
    <t>SPY200619C00261000</t>
  </si>
  <si>
    <t>2020-06-17 3:52PM EDT</t>
  </si>
  <si>
    <t>SPY200619C00262000</t>
  </si>
  <si>
    <t>2020-06-17 12:35PM EDT</t>
  </si>
  <si>
    <t>SPY200619C00263000</t>
  </si>
  <si>
    <t>2020-06-17 10:35AM EDT</t>
  </si>
  <si>
    <t>SPY200619C00264000</t>
  </si>
  <si>
    <t>2020-06-17 2:57PM EDT</t>
  </si>
  <si>
    <t>SPY200619C00265000</t>
  </si>
  <si>
    <t>2020-06-17 4:01PM EDT</t>
  </si>
  <si>
    <t>SPY200619C00266000</t>
  </si>
  <si>
    <t>2020-06-17 3:17PM EDT</t>
  </si>
  <si>
    <t>SPY200619C00267000</t>
  </si>
  <si>
    <t>2020-06-17 2:53PM EDT</t>
  </si>
  <si>
    <t>SPY200619C00268000</t>
  </si>
  <si>
    <t>SPY200619C00269000</t>
  </si>
  <si>
    <t>SPY200619C00270000</t>
  </si>
  <si>
    <t>SPY200619C00271000</t>
  </si>
  <si>
    <t>2020-06-17 3:37PM EDT</t>
  </si>
  <si>
    <t>SPY200619C00272000</t>
  </si>
  <si>
    <t>SPY200619C00273000</t>
  </si>
  <si>
    <t>2020-06-17 4:07PM EDT</t>
  </si>
  <si>
    <t>SPY200619C00274000</t>
  </si>
  <si>
    <t>2020-06-17 3:36PM EDT</t>
  </si>
  <si>
    <t>SPY200619C00275000</t>
  </si>
  <si>
    <t>2020-06-17 4:00PM EDT</t>
  </si>
  <si>
    <t>SPY200619C00276000</t>
  </si>
  <si>
    <t>2020-06-17 2:50PM EDT</t>
  </si>
  <si>
    <t>SPY200619C00277000</t>
  </si>
  <si>
    <t>SPY200619C00278000</t>
  </si>
  <si>
    <t>2020-06-17 3:54PM EDT</t>
  </si>
  <si>
    <t>SPY200619C00279000</t>
  </si>
  <si>
    <t>SPY200619C00280000</t>
  </si>
  <si>
    <t>SPY200619C00281000</t>
  </si>
  <si>
    <t>SPY200619C00282000</t>
  </si>
  <si>
    <t>2020-06-17 3:56PM EDT</t>
  </si>
  <si>
    <t>SPY200619C00283000</t>
  </si>
  <si>
    <t>SPY200619C00284000</t>
  </si>
  <si>
    <t>SPY200619C00285000</t>
  </si>
  <si>
    <t>2020-06-17 4:04PM EDT</t>
  </si>
  <si>
    <t>SPY200619C00286000</t>
  </si>
  <si>
    <t>2020-06-17 4:14PM EDT</t>
  </si>
  <si>
    <t>SPY200619C00287000</t>
  </si>
  <si>
    <t>SPY200619C00288000</t>
  </si>
  <si>
    <t>SPY200619C00289000</t>
  </si>
  <si>
    <t>2020-06-17 3:57PM EDT</t>
  </si>
  <si>
    <t>SPY200619C00290000</t>
  </si>
  <si>
    <t>SPY200619C00291000</t>
  </si>
  <si>
    <t>2020-06-17 3:30PM EDT</t>
  </si>
  <si>
    <t>SPY200619C00292000</t>
  </si>
  <si>
    <t>2020-06-17 4:05PM EDT</t>
  </si>
  <si>
    <t>SPY200619C00293000</t>
  </si>
  <si>
    <t>SPY200619C00294000</t>
  </si>
  <si>
    <t>SPY200619C00295000</t>
  </si>
  <si>
    <t>SPY200619C00296000</t>
  </si>
  <si>
    <t>SPY200619C00297000</t>
  </si>
  <si>
    <t>2020-06-17 4:11PM EDT</t>
  </si>
  <si>
    <t>SPY200619C00298000</t>
  </si>
  <si>
    <t>SPY200619C00299000</t>
  </si>
  <si>
    <t>2020-06-17 4:10PM EDT</t>
  </si>
  <si>
    <t>SPY200619C00300000</t>
  </si>
  <si>
    <t>SPY200619C00301000</t>
  </si>
  <si>
    <t>2020-06-17 4:08PM EDT</t>
  </si>
  <si>
    <t>SPY200619C00302000</t>
  </si>
  <si>
    <t>SPY200619C00303000</t>
  </si>
  <si>
    <t>SPY200619C00304000</t>
  </si>
  <si>
    <t>SPY200619C00305000</t>
  </si>
  <si>
    <t>SPY200619C00306000</t>
  </si>
  <si>
    <t>SPY200619C00307000</t>
  </si>
  <si>
    <t>SPY200619C00308000</t>
  </si>
  <si>
    <t>SPY200619C00309000</t>
  </si>
  <si>
    <t>SPY200619C00310000</t>
  </si>
  <si>
    <t>SPY200619C00310500</t>
  </si>
  <si>
    <t>SPY200619C00311000</t>
  </si>
  <si>
    <t>SPY200619C00311500</t>
  </si>
  <si>
    <t>SPY200619C00312000</t>
  </si>
  <si>
    <t>SPY200619C00312500</t>
  </si>
  <si>
    <t>SPY200619C00313000</t>
  </si>
  <si>
    <t>SPY200619C00313500</t>
  </si>
  <si>
    <t>SPY200619C00314000</t>
  </si>
  <si>
    <t>SPY200619C00314500</t>
  </si>
  <si>
    <t>SPY200619C00315000</t>
  </si>
  <si>
    <t>SPY200619C00315500</t>
  </si>
  <si>
    <t>SPY200619C00316000</t>
  </si>
  <si>
    <t>SPY200619C00316500</t>
  </si>
  <si>
    <t>SPY200619C00317000</t>
  </si>
  <si>
    <t>SPY200619C00317500</t>
  </si>
  <si>
    <t>SPY200619C00318000</t>
  </si>
  <si>
    <t>SPY200619C00318500</t>
  </si>
  <si>
    <t>SPY200619C00319000</t>
  </si>
  <si>
    <t>SPY200619C00319500</t>
  </si>
  <si>
    <t>SPY200619C00320000</t>
  </si>
  <si>
    <t>SPY200619C00320500</t>
  </si>
  <si>
    <t>SPY200619C00321000</t>
  </si>
  <si>
    <t>SPY200619C00321500</t>
  </si>
  <si>
    <t>SPY200619C00322000</t>
  </si>
  <si>
    <t>SPY200619C00322500</t>
  </si>
  <si>
    <t>SPY200619C00323000</t>
  </si>
  <si>
    <t>SPY200619C00323500</t>
  </si>
  <si>
    <t>2020-06-17 4:12PM EDT</t>
  </si>
  <si>
    <t>SPY200619C00324000</t>
  </si>
  <si>
    <t>SPY200619C00324500</t>
  </si>
  <si>
    <t>2020-06-17 3:59PM EDT</t>
  </si>
  <si>
    <t>SPY200619C00325000</t>
  </si>
  <si>
    <t>SPY200619C00325500</t>
  </si>
  <si>
    <t>2020-06-17 3:58PM EDT</t>
  </si>
  <si>
    <t>SPY200619C00326000</t>
  </si>
  <si>
    <t>SPY200619C00326500</t>
  </si>
  <si>
    <t>SPY200619C00327000</t>
  </si>
  <si>
    <t>SPY200619C00327500</t>
  </si>
  <si>
    <t>SPY200619C00328000</t>
  </si>
  <si>
    <t>2020-06-17 4:09PM EDT</t>
  </si>
  <si>
    <t>SPY200619C00328500</t>
  </si>
  <si>
    <t>2020-06-17 3:55PM EDT</t>
  </si>
  <si>
    <t>SPY200619C00329000</t>
  </si>
  <si>
    <t>SPY200619C00329500</t>
  </si>
  <si>
    <t>SPY200619C00330000</t>
  </si>
  <si>
    <t>SPY200619C00331000</t>
  </si>
  <si>
    <t>SPY200619C00332000</t>
  </si>
  <si>
    <t>SPY200619C00333000</t>
  </si>
  <si>
    <t>SPY200619C00334000</t>
  </si>
  <si>
    <t>SPY200619C00335000</t>
  </si>
  <si>
    <t>2020-06-17 4:06PM EDT</t>
  </si>
  <si>
    <t>SPY200619C00336000</t>
  </si>
  <si>
    <t>SPY200619C00337000</t>
  </si>
  <si>
    <t>SPY200619C00338000</t>
  </si>
  <si>
    <t>SPY200619C00339000</t>
  </si>
  <si>
    <t>SPY200619C00340000</t>
  </si>
  <si>
    <t>SPY200619C00341000</t>
  </si>
  <si>
    <t>SPY200619C00342000</t>
  </si>
  <si>
    <t>SPY200619C00343000</t>
  </si>
  <si>
    <t>SPY200619C00344000</t>
  </si>
  <si>
    <t>2020-06-17 9:42AM EDT</t>
  </si>
  <si>
    <t>SPY200619C00345000</t>
  </si>
  <si>
    <t>2020-06-16 4:04PM EDT</t>
  </si>
  <si>
    <t>SPY200619C00346000</t>
  </si>
  <si>
    <t>2020-06-16 3:28PM EDT</t>
  </si>
  <si>
    <t>SPY200619C00347000</t>
  </si>
  <si>
    <t>2020-06-16 1:01PM EDT</t>
  </si>
  <si>
    <t>SPY200619C00348000</t>
  </si>
  <si>
    <t>2020-06-16 2:38PM EDT</t>
  </si>
  <si>
    <t>SPY200619C00349000</t>
  </si>
  <si>
    <t>2020-06-16 11:38AM EDT</t>
  </si>
  <si>
    <t>SPY200619C00350000</t>
  </si>
  <si>
    <t>2020-06-17 1:26PM EDT</t>
  </si>
  <si>
    <t>SPY200619C00351000</t>
  </si>
  <si>
    <t>2020-06-16 11:40AM EDT</t>
  </si>
  <si>
    <t>SPY200619C00352000</t>
  </si>
  <si>
    <t>2020-06-16 9:50AM EDT</t>
  </si>
  <si>
    <t>SPY200619C00353000</t>
  </si>
  <si>
    <t>2020-06-16 1:31PM EDT</t>
  </si>
  <si>
    <t>SPY200619C00354000</t>
  </si>
  <si>
    <t>2020-06-16 11:16AM EDT</t>
  </si>
  <si>
    <t>SPY200619C00355000</t>
  </si>
  <si>
    <t>2020-06-16 11:08AM EDT</t>
  </si>
  <si>
    <t>SPY200619C00356000</t>
  </si>
  <si>
    <t>2020-06-12 12:04PM EDT</t>
  </si>
  <si>
    <t>SPY200619C00357000</t>
  </si>
  <si>
    <t>2020-06-15 12:42PM EDT</t>
  </si>
  <si>
    <t>SPY200619C00358000</t>
  </si>
  <si>
    <t>2020-06-12 3:32PM EDT</t>
  </si>
  <si>
    <t>SPY200619C00359000</t>
  </si>
  <si>
    <t>2020-06-12 3:27PM EDT</t>
  </si>
  <si>
    <t>SPY200619C00360000</t>
  </si>
  <si>
    <t>2020-06-16 9:59AM EDT</t>
  </si>
  <si>
    <t>SPY200619C00361000</t>
  </si>
  <si>
    <t>2020-06-10 1:47PM EDT</t>
  </si>
  <si>
    <t>SPY200619C00362000</t>
  </si>
  <si>
    <t>2020-06-10 9:59AM EDT</t>
  </si>
  <si>
    <t>SPY200619C00363000</t>
  </si>
  <si>
    <t>2020-06-10 2:46PM EDT</t>
  </si>
  <si>
    <t>SPY200619C00364000</t>
  </si>
  <si>
    <t>2020-06-05 11:21AM EDT</t>
  </si>
  <si>
    <t>SPY200619C00365000</t>
  </si>
  <si>
    <t>2020-06-11 12:24PM EDT</t>
  </si>
  <si>
    <t>SPY200619C00366000</t>
  </si>
  <si>
    <t>2020-06-09 10:09AM EDT</t>
  </si>
  <si>
    <t>SPY200619C00367000</t>
  </si>
  <si>
    <t>2020-06-12 9:38AM EDT</t>
  </si>
  <si>
    <t>SPY200619C00368000</t>
  </si>
  <si>
    <t>2020-06-12 9:37AM EDT</t>
  </si>
  <si>
    <t>SPY200619C00369000</t>
  </si>
  <si>
    <t>2020-06-08 3:13PM EDT</t>
  </si>
  <si>
    <t>SPY200619C00370000</t>
  </si>
  <si>
    <t>2020-06-16 3:21PM EDT</t>
  </si>
  <si>
    <t>SPY200619C00371000</t>
  </si>
  <si>
    <t>2020-06-11 2:42PM EDT</t>
  </si>
  <si>
    <t>SPY200619C00375000</t>
  </si>
  <si>
    <t>2020-06-15 10:58AM EDT</t>
  </si>
  <si>
    <t>SPY200619C00380000</t>
  </si>
  <si>
    <t>2020-06-11 10:37AM EDT</t>
  </si>
  <si>
    <t>SPY200619C00385000</t>
  </si>
  <si>
    <t>2020-06-10 10:04AM EDT</t>
  </si>
  <si>
    <t>SPY200619C00390000</t>
  </si>
  <si>
    <t>2020-06-10 10:05AM EDT</t>
  </si>
  <si>
    <t>SPY200619C00395000</t>
  </si>
  <si>
    <t>2020-06-09 10:58AM EDT</t>
  </si>
  <si>
    <t>SPY200619C00400000</t>
  </si>
  <si>
    <t>2020-06-09 2:44PM EDT</t>
  </si>
  <si>
    <t>SPY200619C00405000</t>
  </si>
  <si>
    <t>SPY200619C00410000</t>
  </si>
  <si>
    <t>SPY200619C00415000</t>
  </si>
  <si>
    <t>SPY200619C00420000</t>
  </si>
  <si>
    <t>2020-06-08 10:38AM EDT</t>
  </si>
  <si>
    <t>SPY200619C00425000</t>
  </si>
  <si>
    <t>2020-06-08 10:03AM EDT</t>
  </si>
  <si>
    <t>SPY200619C00430000</t>
  </si>
  <si>
    <t>SPY200619C00435000</t>
  </si>
  <si>
    <t>SPY200619C00440000</t>
  </si>
  <si>
    <t>2020-06-16 2:13PM EDT</t>
  </si>
  <si>
    <t xml:space="preserve">Out of the Money </t>
  </si>
  <si>
    <t xml:space="preserve">i.e.  Market price &gt; Strike price </t>
  </si>
  <si>
    <t xml:space="preserve">For a call option to be in the money, the market price must be greater than the strike price. </t>
  </si>
  <si>
    <t xml:space="preserve">Choosen Call options </t>
  </si>
  <si>
    <t xml:space="preserve">Parameters </t>
  </si>
  <si>
    <t>So</t>
  </si>
  <si>
    <t>T</t>
  </si>
  <si>
    <t xml:space="preserve">Sigma </t>
  </si>
  <si>
    <t>r</t>
  </si>
  <si>
    <t>K</t>
  </si>
  <si>
    <t>d1</t>
  </si>
  <si>
    <t>d2</t>
  </si>
  <si>
    <t xml:space="preserve">Analytic </t>
  </si>
  <si>
    <t>Assuming So = 40</t>
  </si>
  <si>
    <t>Assuming So = 45</t>
  </si>
  <si>
    <t>Assuming So = 55</t>
  </si>
  <si>
    <t>Assuming So = 60</t>
  </si>
  <si>
    <t xml:space="preserve">Strike Price </t>
  </si>
  <si>
    <t>Value of the option</t>
  </si>
  <si>
    <t xml:space="preserve">From the analysis of the European call option above, it can be said that the value of the option increases with the increase in strike price </t>
  </si>
  <si>
    <t>Expected return of the call option</t>
  </si>
  <si>
    <t xml:space="preserve">Expected return of the call option </t>
  </si>
  <si>
    <t xml:space="preserve">In the Money </t>
  </si>
  <si>
    <t xml:space="preserve">The mean of the bid and ask price is equal to zero </t>
  </si>
  <si>
    <t>Date</t>
  </si>
  <si>
    <t>Open</t>
  </si>
  <si>
    <t>High</t>
  </si>
  <si>
    <t>Low</t>
  </si>
  <si>
    <t>Close</t>
  </si>
  <si>
    <t>Adj Close</t>
  </si>
  <si>
    <t xml:space="preserve">Mean </t>
  </si>
  <si>
    <t>Standard deviation</t>
  </si>
  <si>
    <t>σ</t>
  </si>
  <si>
    <t>Stock Price</t>
  </si>
  <si>
    <t>N(d1)</t>
  </si>
  <si>
    <t xml:space="preserve">N(d2) </t>
  </si>
  <si>
    <t>Price of Call Option</t>
  </si>
  <si>
    <t>Table Using BSM to calculate value of call options</t>
  </si>
  <si>
    <t>K/S), price of the option, and the implied volatility</t>
  </si>
  <si>
    <t xml:space="preserve">K/S </t>
  </si>
  <si>
    <t>Price of the option</t>
  </si>
  <si>
    <t xml:space="preserve">Implied Volatility </t>
  </si>
  <si>
    <t xml:space="preserve">Moneyness </t>
  </si>
  <si>
    <t>The implied volatility  curve remains constant as the implied volatility doesnot change.  The implied volatility is related to the standard deviation in that they both measure the risk of holding the option to maturity. The BSM formula is not very accurate and thus other methods such as the monte carlo can be used.</t>
  </si>
  <si>
    <t xml:space="preserv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</si>
</sst>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2" formatCode="0.000"/>
    <numFmt numFmtId="173" formatCode="0.0000"/>
  </numFmts>
  <fonts count="4" x14ac:knownFonts="1">
    <font>
      <sz val="11"/>
      <color theme="1"/>
      <name val="Calibri"/>
      <family val="2"/>
      <scheme val="minor"/>
    </font>
    <font>
      <sz val="11"/>
      <color theme="1"/>
      <name val="Calibri"/>
      <family val="2"/>
      <scheme val="minor"/>
    </font>
    <font>
      <b/>
      <sz val="11"/>
      <color theme="1"/>
      <name val="Calibri"/>
      <family val="2"/>
      <scheme val="minor"/>
    </font>
    <font>
      <b/>
      <u/>
      <sz val="11"/>
      <color theme="1"/>
      <name val="Calibri"/>
      <family val="2"/>
      <scheme val="minor"/>
    </font>
  </fonts>
  <fills count="2">
    <fill>
      <patternFill patternType="none"/>
    </fill>
    <fill>
      <patternFill patternType="gray125"/>
    </fill>
  </fills>
  <borders count="4">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9" fontId="1" fillId="0" borderId="0" applyFont="0" applyFill="0" applyBorder="0" applyAlignment="0" applyProtection="0"/>
  </cellStyleXfs>
  <cellXfs count="20">
    <xf numFmtId="0" fontId="0" fillId="0" borderId="0" xfId="0"/>
    <xf numFmtId="10" fontId="0" fillId="0" borderId="0" xfId="0" applyNumberFormat="1"/>
    <xf numFmtId="3" fontId="0" fillId="0" borderId="0" xfId="0" applyNumberFormat="1"/>
    <xf numFmtId="2" fontId="0" fillId="0" borderId="0" xfId="1" applyNumberFormat="1" applyFont="1"/>
    <xf numFmtId="0" fontId="0" fillId="0" borderId="0" xfId="0" applyAlignment="1">
      <alignment horizontal="center"/>
    </xf>
    <xf numFmtId="10" fontId="0" fillId="0" borderId="0" xfId="1" applyNumberFormat="1" applyFont="1"/>
    <xf numFmtId="0" fontId="3" fillId="0" borderId="0" xfId="0" applyFont="1"/>
    <xf numFmtId="0" fontId="0" fillId="0" borderId="1" xfId="0" applyBorder="1"/>
    <xf numFmtId="0" fontId="0" fillId="0" borderId="2" xfId="0" applyBorder="1"/>
    <xf numFmtId="10" fontId="0" fillId="0" borderId="2" xfId="0" applyNumberFormat="1" applyBorder="1"/>
    <xf numFmtId="0" fontId="2" fillId="0" borderId="2" xfId="0" applyFont="1" applyBorder="1" applyAlignment="1">
      <alignment horizontal="center"/>
    </xf>
    <xf numFmtId="14" fontId="0" fillId="0" borderId="0" xfId="0" applyNumberFormat="1"/>
    <xf numFmtId="2" fontId="0" fillId="0" borderId="0" xfId="0" applyNumberFormat="1"/>
    <xf numFmtId="0" fontId="0" fillId="0" borderId="3" xfId="0" applyFill="1" applyBorder="1"/>
    <xf numFmtId="172" fontId="0" fillId="0" borderId="0" xfId="1" applyNumberFormat="1" applyFont="1"/>
    <xf numFmtId="173" fontId="0" fillId="0" borderId="3" xfId="0" applyNumberFormat="1" applyFill="1" applyBorder="1"/>
    <xf numFmtId="173" fontId="0" fillId="0" borderId="0" xfId="0" applyNumberFormat="1"/>
    <xf numFmtId="0" fontId="3" fillId="0" borderId="0" xfId="0" applyFont="1" applyAlignment="1">
      <alignment horizontal="center"/>
    </xf>
    <xf numFmtId="2" fontId="0" fillId="0" borderId="2" xfId="0" applyNumberFormat="1" applyBorder="1"/>
    <xf numFmtId="10" fontId="0" fillId="0" borderId="0" xfId="0" applyNumberFormat="1" applyBorder="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Moneyness</a:t>
            </a:r>
            <a:r>
              <a:rPr lang="en-US" baseline="0"/>
              <a:t> vs Implied volatility</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percentStacked"/>
        <c:varyColors val="0"/>
        <c:ser>
          <c:idx val="0"/>
          <c:order val="0"/>
          <c:tx>
            <c:strRef>
              <c:f>'Question 4'!$B$28</c:f>
              <c:strCache>
                <c:ptCount val="1"/>
                <c:pt idx="0">
                  <c:v>Implied Volatility</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val>
            <c:numRef>
              <c:f>'Question 4'!$B$29:$B$38</c:f>
              <c:numCache>
                <c:formatCode>0.00%</c:formatCode>
                <c:ptCount val="10"/>
                <c:pt idx="0">
                  <c:v>0</c:v>
                </c:pt>
                <c:pt idx="1">
                  <c:v>0</c:v>
                </c:pt>
                <c:pt idx="2">
                  <c:v>0</c:v>
                </c:pt>
                <c:pt idx="3">
                  <c:v>0</c:v>
                </c:pt>
                <c:pt idx="4">
                  <c:v>0</c:v>
                </c:pt>
                <c:pt idx="5">
                  <c:v>0</c:v>
                </c:pt>
                <c:pt idx="6">
                  <c:v>0</c:v>
                </c:pt>
                <c:pt idx="7">
                  <c:v>0</c:v>
                </c:pt>
                <c:pt idx="8">
                  <c:v>0</c:v>
                </c:pt>
                <c:pt idx="9">
                  <c:v>0</c:v>
                </c:pt>
              </c:numCache>
            </c:numRef>
          </c:val>
          <c:smooth val="0"/>
          <c:extLst>
            <c:ext xmlns:c16="http://schemas.microsoft.com/office/drawing/2014/chart" uri="{C3380CC4-5D6E-409C-BE32-E72D297353CC}">
              <c16:uniqueId val="{00000000-8B30-4CE1-8875-E1FA2DE495BB}"/>
            </c:ext>
          </c:extLst>
        </c:ser>
        <c:ser>
          <c:idx val="1"/>
          <c:order val="1"/>
          <c:tx>
            <c:strRef>
              <c:f>'Question 4'!$C$28</c:f>
              <c:strCache>
                <c:ptCount val="1"/>
                <c:pt idx="0">
                  <c:v>Moneyness </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val>
            <c:numRef>
              <c:f>'Question 4'!$C$29:$C$38</c:f>
              <c:numCache>
                <c:formatCode>General</c:formatCode>
                <c:ptCount val="10"/>
                <c:pt idx="0">
                  <c:v>303.04000000000002</c:v>
                </c:pt>
                <c:pt idx="1">
                  <c:v>292.04000000000002</c:v>
                </c:pt>
                <c:pt idx="2">
                  <c:v>282.37</c:v>
                </c:pt>
                <c:pt idx="3">
                  <c:v>272.73</c:v>
                </c:pt>
                <c:pt idx="4">
                  <c:v>262.8</c:v>
                </c:pt>
                <c:pt idx="5">
                  <c:v>-45.800000000000011</c:v>
                </c:pt>
                <c:pt idx="6">
                  <c:v>-92.73</c:v>
                </c:pt>
                <c:pt idx="7">
                  <c:v>-116.18</c:v>
                </c:pt>
                <c:pt idx="8">
                  <c:v>-128.18</c:v>
                </c:pt>
                <c:pt idx="9">
                  <c:v>-136.74</c:v>
                </c:pt>
              </c:numCache>
            </c:numRef>
          </c:val>
          <c:smooth val="0"/>
          <c:extLst>
            <c:ext xmlns:c16="http://schemas.microsoft.com/office/drawing/2014/chart" uri="{C3380CC4-5D6E-409C-BE32-E72D297353CC}">
              <c16:uniqueId val="{00000001-8B30-4CE1-8875-E1FA2DE495BB}"/>
            </c:ext>
          </c:extLst>
        </c:ser>
        <c:dLbls>
          <c:showLegendKey val="0"/>
          <c:showVal val="0"/>
          <c:showCatName val="0"/>
          <c:showSerName val="0"/>
          <c:showPercent val="0"/>
          <c:showBubbleSize val="0"/>
        </c:dLbls>
        <c:marker val="1"/>
        <c:smooth val="0"/>
        <c:axId val="417605752"/>
        <c:axId val="417608048"/>
      </c:lineChart>
      <c:catAx>
        <c:axId val="417605752"/>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7608048"/>
        <c:crosses val="autoZero"/>
        <c:auto val="1"/>
        <c:lblAlgn val="ctr"/>
        <c:lblOffset val="100"/>
        <c:noMultiLvlLbl val="0"/>
      </c:catAx>
      <c:valAx>
        <c:axId val="4176080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7605752"/>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Strike Price vs Value of the Option </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'part II'!$A$56</c:f>
              <c:strCache>
                <c:ptCount val="1"/>
                <c:pt idx="0">
                  <c:v>Strike Price </c:v>
                </c:pt>
              </c:strCache>
            </c:strRef>
          </c:tx>
          <c:spPr>
            <a:ln w="28575" cap="rnd">
              <a:solidFill>
                <a:schemeClr val="accent1"/>
              </a:solidFill>
              <a:round/>
            </a:ln>
            <a:effectLst/>
          </c:spPr>
          <c:marker>
            <c:symbol val="none"/>
          </c:marker>
          <c:cat>
            <c:numRef>
              <c:f>'part II'!$B$57:$B$61</c:f>
              <c:numCache>
                <c:formatCode>General</c:formatCode>
                <c:ptCount val="5"/>
                <c:pt idx="0">
                  <c:v>8.8900000000000007E-2</c:v>
                </c:pt>
                <c:pt idx="1">
                  <c:v>0.6946</c:v>
                </c:pt>
                <c:pt idx="2">
                  <c:v>2.5817999999999999</c:v>
                </c:pt>
                <c:pt idx="3">
                  <c:v>5.9831000000000003</c:v>
                </c:pt>
                <c:pt idx="4">
                  <c:v>10.3924</c:v>
                </c:pt>
              </c:numCache>
            </c:numRef>
          </c:cat>
          <c:val>
            <c:numRef>
              <c:f>'part II'!$A$57:$A$61</c:f>
              <c:numCache>
                <c:formatCode>General</c:formatCode>
                <c:ptCount val="5"/>
                <c:pt idx="0">
                  <c:v>40</c:v>
                </c:pt>
                <c:pt idx="1">
                  <c:v>45</c:v>
                </c:pt>
                <c:pt idx="2">
                  <c:v>50</c:v>
                </c:pt>
                <c:pt idx="3">
                  <c:v>55</c:v>
                </c:pt>
                <c:pt idx="4">
                  <c:v>60</c:v>
                </c:pt>
              </c:numCache>
            </c:numRef>
          </c:val>
          <c:smooth val="0"/>
          <c:extLst>
            <c:ext xmlns:c16="http://schemas.microsoft.com/office/drawing/2014/chart" uri="{C3380CC4-5D6E-409C-BE32-E72D297353CC}">
              <c16:uniqueId val="{00000000-73B1-4F8F-AAD9-C65B2257113D}"/>
            </c:ext>
          </c:extLst>
        </c:ser>
        <c:dLbls>
          <c:showLegendKey val="0"/>
          <c:showVal val="0"/>
          <c:showCatName val="0"/>
          <c:showSerName val="0"/>
          <c:showPercent val="0"/>
          <c:showBubbleSize val="0"/>
        </c:dLbls>
        <c:smooth val="0"/>
        <c:axId val="413408984"/>
        <c:axId val="413410296"/>
      </c:lineChart>
      <c:catAx>
        <c:axId val="41340898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u="none" strike="noStrike" baseline="0">
                    <a:effectLst/>
                  </a:rPr>
                  <a:t>Expected return of the call option</a:t>
                </a:r>
                <a:r>
                  <a:rPr lang="en-US" sz="1000" b="0" i="0" u="none" strike="noStrike" baseline="0"/>
                  <a:t> </a:t>
                </a:r>
                <a:endParaRPr lang="en-US"/>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3410296"/>
        <c:crosses val="autoZero"/>
        <c:auto val="1"/>
        <c:lblAlgn val="ctr"/>
        <c:lblOffset val="100"/>
        <c:noMultiLvlLbl val="0"/>
      </c:catAx>
      <c:valAx>
        <c:axId val="41341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Strike price </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340898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4</xdr:col>
      <xdr:colOff>19050</xdr:colOff>
      <xdr:row>28</xdr:row>
      <xdr:rowOff>9525</xdr:rowOff>
    </xdr:from>
    <xdr:to>
      <xdr:col>9</xdr:col>
      <xdr:colOff>371475</xdr:colOff>
      <xdr:row>42</xdr:row>
      <xdr:rowOff>85725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53</xdr:row>
      <xdr:rowOff>19050</xdr:rowOff>
    </xdr:from>
    <xdr:to>
      <xdr:col>12</xdr:col>
      <xdr:colOff>314325</xdr:colOff>
      <xdr:row>67</xdr:row>
      <xdr:rowOff>95250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38"/>
  <sheetViews>
    <sheetView tabSelected="1" topLeftCell="K7" workbookViewId="0">
      <selection activeCell="Q24" sqref="Q24"/>
    </sheetView>
  </sheetViews>
  <sheetFormatPr defaultRowHeight="15" x14ac:dyDescent="0.25"/>
  <cols>
    <col min="1" max="1" width="19.5703125" bestFit="1" customWidth="1"/>
    <col min="2" max="2" width="22.5703125" bestFit="1" customWidth="1"/>
    <col min="10" max="10" width="13.42578125" bestFit="1" customWidth="1"/>
    <col min="11" max="11" width="16.5703125" bestFit="1" customWidth="1"/>
    <col min="12" max="12" width="7.7109375" style="3" customWidth="1"/>
    <col min="13" max="13" width="17.28515625" style="7" bestFit="1" customWidth="1"/>
    <col min="14" max="14" width="20.85546875" customWidth="1"/>
    <col min="15" max="15" width="24.5703125" customWidth="1"/>
    <col min="23" max="23" width="13.7109375" customWidth="1"/>
    <col min="24" max="24" width="15.42578125" customWidth="1"/>
  </cols>
  <sheetData>
    <row r="1" spans="1:25" x14ac:dyDescent="0.25">
      <c r="A1" t="s">
        <v>0</v>
      </c>
      <c r="B1" t="s">
        <v>1</v>
      </c>
      <c r="C1" t="s">
        <v>2</v>
      </c>
      <c r="D1" t="s">
        <v>3</v>
      </c>
      <c r="E1" t="s">
        <v>4</v>
      </c>
      <c r="F1" t="s">
        <v>5</v>
      </c>
      <c r="G1" t="s">
        <v>6</v>
      </c>
      <c r="H1" t="s">
        <v>7</v>
      </c>
      <c r="I1" t="s">
        <v>8</v>
      </c>
      <c r="J1" t="s">
        <v>9</v>
      </c>
      <c r="K1" t="s">
        <v>10</v>
      </c>
    </row>
    <row r="3" spans="1:25" x14ac:dyDescent="0.25">
      <c r="A3" t="s">
        <v>11</v>
      </c>
      <c r="B3" t="s">
        <v>12</v>
      </c>
      <c r="C3">
        <v>5</v>
      </c>
      <c r="D3">
        <v>308.04000000000002</v>
      </c>
      <c r="E3">
        <v>0</v>
      </c>
      <c r="F3">
        <v>0</v>
      </c>
      <c r="G3">
        <v>0</v>
      </c>
      <c r="H3" t="s">
        <v>13</v>
      </c>
      <c r="I3">
        <v>1</v>
      </c>
      <c r="J3">
        <v>0</v>
      </c>
      <c r="K3" s="1">
        <v>0</v>
      </c>
      <c r="L3" s="3">
        <f>D3-C3</f>
        <v>303.04000000000002</v>
      </c>
      <c r="N3" t="s">
        <v>382</v>
      </c>
    </row>
    <row r="4" spans="1:25" x14ac:dyDescent="0.25">
      <c r="A4" t="s">
        <v>14</v>
      </c>
      <c r="B4" t="s">
        <v>15</v>
      </c>
      <c r="C4">
        <v>10</v>
      </c>
      <c r="D4">
        <v>302.04000000000002</v>
      </c>
      <c r="E4">
        <v>0</v>
      </c>
      <c r="F4">
        <v>0</v>
      </c>
      <c r="G4">
        <v>0</v>
      </c>
      <c r="H4" t="s">
        <v>13</v>
      </c>
      <c r="I4">
        <v>1</v>
      </c>
      <c r="J4">
        <v>0</v>
      </c>
      <c r="K4" s="1">
        <v>0</v>
      </c>
      <c r="L4" s="3">
        <f t="shared" ref="L4:L67" si="0">D4-C4</f>
        <v>292.04000000000002</v>
      </c>
      <c r="N4" t="s">
        <v>381</v>
      </c>
    </row>
    <row r="5" spans="1:25" x14ac:dyDescent="0.25">
      <c r="A5" t="s">
        <v>16</v>
      </c>
      <c r="B5" t="s">
        <v>17</v>
      </c>
      <c r="C5">
        <v>15</v>
      </c>
      <c r="D5">
        <v>297.37</v>
      </c>
      <c r="E5">
        <v>0</v>
      </c>
      <c r="F5">
        <v>0</v>
      </c>
      <c r="G5">
        <v>0</v>
      </c>
      <c r="H5" t="s">
        <v>13</v>
      </c>
      <c r="I5">
        <v>1</v>
      </c>
      <c r="J5">
        <v>0</v>
      </c>
      <c r="K5" s="1">
        <v>0</v>
      </c>
      <c r="L5" s="3">
        <f t="shared" si="0"/>
        <v>282.37</v>
      </c>
    </row>
    <row r="6" spans="1:25" x14ac:dyDescent="0.25">
      <c r="A6" t="s">
        <v>18</v>
      </c>
      <c r="B6" t="s">
        <v>19</v>
      </c>
      <c r="C6">
        <v>20</v>
      </c>
      <c r="D6">
        <v>292.73</v>
      </c>
      <c r="E6">
        <v>0</v>
      </c>
      <c r="F6">
        <v>0</v>
      </c>
      <c r="G6">
        <v>0</v>
      </c>
      <c r="H6" t="s">
        <v>13</v>
      </c>
      <c r="I6">
        <v>1</v>
      </c>
      <c r="J6">
        <v>0</v>
      </c>
      <c r="K6" s="1">
        <v>0</v>
      </c>
      <c r="L6" s="3">
        <f t="shared" si="0"/>
        <v>272.73</v>
      </c>
    </row>
    <row r="7" spans="1:25" x14ac:dyDescent="0.25">
      <c r="A7" t="s">
        <v>20</v>
      </c>
      <c r="B7" t="s">
        <v>21</v>
      </c>
      <c r="C7">
        <v>25</v>
      </c>
      <c r="D7">
        <v>287.8</v>
      </c>
      <c r="E7">
        <v>0</v>
      </c>
      <c r="F7">
        <v>0</v>
      </c>
      <c r="G7">
        <v>0</v>
      </c>
      <c r="H7" t="s">
        <v>13</v>
      </c>
      <c r="I7">
        <v>1</v>
      </c>
      <c r="J7">
        <v>1</v>
      </c>
      <c r="K7" s="1">
        <v>0</v>
      </c>
      <c r="L7" s="3">
        <f t="shared" si="0"/>
        <v>262.8</v>
      </c>
    </row>
    <row r="8" spans="1:25" x14ac:dyDescent="0.25">
      <c r="A8" t="s">
        <v>22</v>
      </c>
      <c r="B8" t="s">
        <v>23</v>
      </c>
      <c r="C8">
        <v>40</v>
      </c>
      <c r="D8">
        <v>273.58999999999997</v>
      </c>
      <c r="E8">
        <v>0</v>
      </c>
      <c r="F8">
        <v>0</v>
      </c>
      <c r="G8">
        <v>0</v>
      </c>
      <c r="H8" t="s">
        <v>13</v>
      </c>
      <c r="I8">
        <v>1</v>
      </c>
      <c r="J8">
        <v>0</v>
      </c>
      <c r="K8" s="1">
        <v>0</v>
      </c>
      <c r="L8" s="3">
        <f t="shared" si="0"/>
        <v>233.58999999999997</v>
      </c>
      <c r="O8" s="10" t="s">
        <v>383</v>
      </c>
      <c r="P8" s="4"/>
    </row>
    <row r="9" spans="1:25" x14ac:dyDescent="0.25">
      <c r="A9" t="s">
        <v>24</v>
      </c>
      <c r="B9" t="s">
        <v>25</v>
      </c>
      <c r="C9">
        <v>50</v>
      </c>
      <c r="D9">
        <v>223.58</v>
      </c>
      <c r="E9">
        <v>261.43</v>
      </c>
      <c r="F9">
        <v>262</v>
      </c>
      <c r="G9">
        <v>0</v>
      </c>
      <c r="H9" t="s">
        <v>13</v>
      </c>
      <c r="I9">
        <v>8</v>
      </c>
      <c r="J9">
        <v>3</v>
      </c>
      <c r="K9" s="1">
        <v>9.7655999999999992</v>
      </c>
      <c r="L9" s="3">
        <f t="shared" si="0"/>
        <v>173.58</v>
      </c>
      <c r="M9" s="8"/>
      <c r="N9" s="8" t="s">
        <v>0</v>
      </c>
      <c r="O9" s="8" t="s">
        <v>1</v>
      </c>
      <c r="P9" s="8" t="s">
        <v>2</v>
      </c>
      <c r="Q9" s="8" t="s">
        <v>3</v>
      </c>
      <c r="R9" s="8" t="s">
        <v>4</v>
      </c>
      <c r="S9" s="8" t="s">
        <v>5</v>
      </c>
      <c r="T9" s="8" t="s">
        <v>6</v>
      </c>
      <c r="U9" s="8" t="s">
        <v>7</v>
      </c>
      <c r="V9" s="8" t="s">
        <v>8</v>
      </c>
      <c r="W9" s="8" t="s">
        <v>9</v>
      </c>
      <c r="X9" s="8" t="s">
        <v>10</v>
      </c>
    </row>
    <row r="10" spans="1:25" x14ac:dyDescent="0.25">
      <c r="A10" t="s">
        <v>26</v>
      </c>
      <c r="B10" t="s">
        <v>25</v>
      </c>
      <c r="C10">
        <v>70</v>
      </c>
      <c r="D10">
        <v>220.1</v>
      </c>
      <c r="E10">
        <v>241.57</v>
      </c>
      <c r="F10">
        <v>242.06</v>
      </c>
      <c r="G10">
        <v>0</v>
      </c>
      <c r="H10" t="s">
        <v>13</v>
      </c>
      <c r="I10">
        <v>28</v>
      </c>
      <c r="J10">
        <v>0</v>
      </c>
      <c r="K10" s="1">
        <v>8.4687999999999999</v>
      </c>
      <c r="L10" s="3">
        <f t="shared" si="0"/>
        <v>150.1</v>
      </c>
      <c r="M10" s="8" t="s">
        <v>402</v>
      </c>
      <c r="N10" s="8" t="s">
        <v>11</v>
      </c>
      <c r="O10" s="8" t="s">
        <v>12</v>
      </c>
      <c r="P10" s="8">
        <v>5</v>
      </c>
      <c r="Q10" s="8">
        <v>308.04000000000002</v>
      </c>
      <c r="R10" s="8">
        <v>0</v>
      </c>
      <c r="S10" s="8">
        <v>0</v>
      </c>
      <c r="T10" s="8">
        <v>0</v>
      </c>
      <c r="U10" s="8" t="s">
        <v>13</v>
      </c>
      <c r="V10" s="8">
        <v>1</v>
      </c>
      <c r="W10" s="8">
        <v>0</v>
      </c>
      <c r="X10" s="9">
        <v>0</v>
      </c>
      <c r="Y10" s="3"/>
    </row>
    <row r="11" spans="1:25" x14ac:dyDescent="0.25">
      <c r="A11" t="s">
        <v>27</v>
      </c>
      <c r="B11" t="s">
        <v>25</v>
      </c>
      <c r="C11">
        <v>95</v>
      </c>
      <c r="D11">
        <v>218.95</v>
      </c>
      <c r="E11">
        <v>216.46</v>
      </c>
      <c r="F11">
        <v>216.98</v>
      </c>
      <c r="G11">
        <v>0</v>
      </c>
      <c r="H11" t="s">
        <v>13</v>
      </c>
      <c r="I11">
        <v>4</v>
      </c>
      <c r="J11">
        <v>0</v>
      </c>
      <c r="K11" s="1">
        <v>6.4218999999999999</v>
      </c>
      <c r="L11" s="3">
        <f t="shared" si="0"/>
        <v>123.94999999999999</v>
      </c>
      <c r="M11" s="8"/>
      <c r="N11" s="8" t="s">
        <v>14</v>
      </c>
      <c r="O11" s="8" t="s">
        <v>15</v>
      </c>
      <c r="P11" s="8">
        <v>10</v>
      </c>
      <c r="Q11" s="8">
        <v>302.04000000000002</v>
      </c>
      <c r="R11" s="8">
        <v>0</v>
      </c>
      <c r="S11" s="8">
        <v>0</v>
      </c>
      <c r="T11" s="8">
        <v>0</v>
      </c>
      <c r="U11" s="8" t="s">
        <v>13</v>
      </c>
      <c r="V11" s="8">
        <v>1</v>
      </c>
      <c r="W11" s="8">
        <v>0</v>
      </c>
      <c r="X11" s="9">
        <v>0</v>
      </c>
      <c r="Y11" s="3"/>
    </row>
    <row r="12" spans="1:25" x14ac:dyDescent="0.25">
      <c r="A12" t="s">
        <v>28</v>
      </c>
      <c r="B12" t="s">
        <v>29</v>
      </c>
      <c r="C12">
        <v>100</v>
      </c>
      <c r="D12">
        <v>213.5</v>
      </c>
      <c r="E12">
        <v>0</v>
      </c>
      <c r="F12">
        <v>0</v>
      </c>
      <c r="G12">
        <v>0</v>
      </c>
      <c r="H12" t="s">
        <v>13</v>
      </c>
      <c r="I12">
        <v>10</v>
      </c>
      <c r="J12">
        <v>0</v>
      </c>
      <c r="K12" s="1">
        <v>0</v>
      </c>
      <c r="L12" s="3">
        <f t="shared" si="0"/>
        <v>113.5</v>
      </c>
      <c r="M12" s="8"/>
      <c r="N12" s="8" t="s">
        <v>16</v>
      </c>
      <c r="O12" s="8" t="s">
        <v>17</v>
      </c>
      <c r="P12" s="8">
        <v>15</v>
      </c>
      <c r="Q12" s="8">
        <v>297.37</v>
      </c>
      <c r="R12" s="8">
        <v>0</v>
      </c>
      <c r="S12" s="8">
        <v>0</v>
      </c>
      <c r="T12" s="8">
        <v>0</v>
      </c>
      <c r="U12" s="8" t="s">
        <v>13</v>
      </c>
      <c r="V12" s="8">
        <v>1</v>
      </c>
      <c r="W12" s="8">
        <v>0</v>
      </c>
      <c r="X12" s="9">
        <v>0</v>
      </c>
      <c r="Y12" s="3"/>
    </row>
    <row r="13" spans="1:25" x14ac:dyDescent="0.25">
      <c r="A13" t="s">
        <v>30</v>
      </c>
      <c r="B13" t="s">
        <v>31</v>
      </c>
      <c r="C13">
        <v>105</v>
      </c>
      <c r="D13">
        <v>205.9</v>
      </c>
      <c r="E13">
        <v>206.53</v>
      </c>
      <c r="F13">
        <v>207</v>
      </c>
      <c r="G13">
        <v>0</v>
      </c>
      <c r="H13" t="s">
        <v>13</v>
      </c>
      <c r="I13" t="s">
        <v>13</v>
      </c>
      <c r="J13">
        <v>1</v>
      </c>
      <c r="K13" s="1">
        <v>6.0781000000000001</v>
      </c>
      <c r="L13" s="3">
        <f t="shared" si="0"/>
        <v>100.9</v>
      </c>
      <c r="M13" s="8"/>
      <c r="N13" s="8" t="s">
        <v>18</v>
      </c>
      <c r="O13" s="8" t="s">
        <v>19</v>
      </c>
      <c r="P13" s="8">
        <v>20</v>
      </c>
      <c r="Q13" s="8">
        <v>292.73</v>
      </c>
      <c r="R13" s="8">
        <v>0</v>
      </c>
      <c r="S13" s="8">
        <v>0</v>
      </c>
      <c r="T13" s="8">
        <v>0</v>
      </c>
      <c r="U13" s="8" t="s">
        <v>13</v>
      </c>
      <c r="V13" s="8">
        <v>1</v>
      </c>
      <c r="W13" s="8">
        <v>0</v>
      </c>
      <c r="X13" s="9">
        <v>0</v>
      </c>
      <c r="Y13" s="3"/>
    </row>
    <row r="14" spans="1:25" x14ac:dyDescent="0.25">
      <c r="A14" t="s">
        <v>32</v>
      </c>
      <c r="B14" t="s">
        <v>33</v>
      </c>
      <c r="C14">
        <v>110</v>
      </c>
      <c r="D14">
        <v>135.59</v>
      </c>
      <c r="E14">
        <v>203.53</v>
      </c>
      <c r="F14">
        <v>204.01</v>
      </c>
      <c r="G14">
        <v>0</v>
      </c>
      <c r="H14" t="s">
        <v>13</v>
      </c>
      <c r="I14">
        <v>2</v>
      </c>
      <c r="J14">
        <v>5</v>
      </c>
      <c r="K14" s="1">
        <v>8.4375</v>
      </c>
      <c r="L14" s="3">
        <f t="shared" si="0"/>
        <v>25.590000000000003</v>
      </c>
      <c r="M14" s="8"/>
      <c r="N14" s="8" t="s">
        <v>20</v>
      </c>
      <c r="O14" s="8" t="s">
        <v>21</v>
      </c>
      <c r="P14" s="8">
        <v>25</v>
      </c>
      <c r="Q14" s="8">
        <v>287.8</v>
      </c>
      <c r="R14" s="8">
        <v>0</v>
      </c>
      <c r="S14" s="8">
        <v>0</v>
      </c>
      <c r="T14" s="8">
        <v>0</v>
      </c>
      <c r="U14" s="8" t="s">
        <v>13</v>
      </c>
      <c r="V14" s="8">
        <v>1</v>
      </c>
      <c r="W14" s="8">
        <v>1</v>
      </c>
      <c r="X14" s="9">
        <v>0</v>
      </c>
      <c r="Y14" s="3"/>
    </row>
    <row r="15" spans="1:25" x14ac:dyDescent="0.25">
      <c r="A15" t="s">
        <v>34</v>
      </c>
      <c r="B15" t="s">
        <v>33</v>
      </c>
      <c r="C15">
        <v>115</v>
      </c>
      <c r="D15">
        <v>195.91</v>
      </c>
      <c r="E15">
        <v>196.46</v>
      </c>
      <c r="F15">
        <v>196.98</v>
      </c>
      <c r="G15">
        <v>0</v>
      </c>
      <c r="H15" t="s">
        <v>13</v>
      </c>
      <c r="I15" t="s">
        <v>13</v>
      </c>
      <c r="J15">
        <v>1</v>
      </c>
      <c r="K15" s="1">
        <v>5.4297000000000004</v>
      </c>
      <c r="L15" s="3">
        <f t="shared" si="0"/>
        <v>80.91</v>
      </c>
      <c r="X15" s="1"/>
      <c r="Y15" s="3"/>
    </row>
    <row r="16" spans="1:25" x14ac:dyDescent="0.25">
      <c r="A16" t="s">
        <v>35</v>
      </c>
      <c r="B16" t="s">
        <v>33</v>
      </c>
      <c r="C16">
        <v>120</v>
      </c>
      <c r="D16">
        <v>157.6</v>
      </c>
      <c r="E16">
        <v>191.54</v>
      </c>
      <c r="F16">
        <v>192.18</v>
      </c>
      <c r="G16">
        <v>0</v>
      </c>
      <c r="H16" t="s">
        <v>13</v>
      </c>
      <c r="I16">
        <v>7</v>
      </c>
      <c r="J16">
        <v>1</v>
      </c>
      <c r="K16" s="1">
        <v>5.6327999999999996</v>
      </c>
      <c r="L16" s="3">
        <f t="shared" si="0"/>
        <v>37.599999999999994</v>
      </c>
      <c r="M16" s="8" t="s">
        <v>380</v>
      </c>
      <c r="N16" s="8" t="s">
        <v>51</v>
      </c>
      <c r="O16" s="8" t="s">
        <v>52</v>
      </c>
      <c r="P16" s="8">
        <v>180</v>
      </c>
      <c r="Q16" s="8">
        <v>134.19999999999999</v>
      </c>
      <c r="R16" s="8">
        <v>0</v>
      </c>
      <c r="S16" s="8">
        <v>0</v>
      </c>
      <c r="T16" s="8">
        <v>0</v>
      </c>
      <c r="U16" s="8" t="s">
        <v>13</v>
      </c>
      <c r="V16" s="8">
        <v>3</v>
      </c>
      <c r="W16" s="8">
        <v>0</v>
      </c>
      <c r="X16" s="9">
        <v>0</v>
      </c>
      <c r="Y16" s="3"/>
    </row>
    <row r="17" spans="1:25" x14ac:dyDescent="0.25">
      <c r="A17" t="s">
        <v>36</v>
      </c>
      <c r="B17" t="s">
        <v>33</v>
      </c>
      <c r="C17">
        <v>125</v>
      </c>
      <c r="D17">
        <v>136.69999999999999</v>
      </c>
      <c r="E17">
        <v>186.46</v>
      </c>
      <c r="F17">
        <v>186.98</v>
      </c>
      <c r="G17">
        <v>0</v>
      </c>
      <c r="H17" t="s">
        <v>13</v>
      </c>
      <c r="I17">
        <v>13</v>
      </c>
      <c r="J17">
        <v>13</v>
      </c>
      <c r="K17" s="1">
        <v>5</v>
      </c>
      <c r="L17" s="3">
        <f t="shared" si="0"/>
        <v>11.699999999999989</v>
      </c>
      <c r="M17" s="8"/>
      <c r="N17" s="8" t="s">
        <v>62</v>
      </c>
      <c r="O17" s="8" t="s">
        <v>63</v>
      </c>
      <c r="P17" s="8">
        <v>202</v>
      </c>
      <c r="Q17" s="8">
        <v>109.27</v>
      </c>
      <c r="R17" s="8">
        <v>0</v>
      </c>
      <c r="S17" s="8">
        <v>0</v>
      </c>
      <c r="T17" s="8">
        <v>0</v>
      </c>
      <c r="U17" s="8" t="s">
        <v>13</v>
      </c>
      <c r="V17" s="8">
        <v>1</v>
      </c>
      <c r="W17" s="8">
        <v>0</v>
      </c>
      <c r="X17" s="9">
        <v>0</v>
      </c>
    </row>
    <row r="18" spans="1:25" x14ac:dyDescent="0.25">
      <c r="A18" t="s">
        <v>37</v>
      </c>
      <c r="B18" t="s">
        <v>33</v>
      </c>
      <c r="C18">
        <v>130</v>
      </c>
      <c r="D18">
        <v>151.69999999999999</v>
      </c>
      <c r="E18">
        <v>183.34</v>
      </c>
      <c r="F18">
        <v>183.93</v>
      </c>
      <c r="G18">
        <v>0</v>
      </c>
      <c r="H18" t="s">
        <v>13</v>
      </c>
      <c r="I18">
        <v>12</v>
      </c>
      <c r="J18">
        <v>1</v>
      </c>
      <c r="K18" s="1">
        <v>7.1093999999999999</v>
      </c>
      <c r="L18" s="3">
        <f t="shared" si="0"/>
        <v>21.699999999999989</v>
      </c>
      <c r="M18" s="8"/>
      <c r="N18" s="8" t="s">
        <v>81</v>
      </c>
      <c r="O18" s="8" t="s">
        <v>82</v>
      </c>
      <c r="P18" s="8">
        <v>215</v>
      </c>
      <c r="Q18" s="8">
        <v>98.82</v>
      </c>
      <c r="R18" s="8">
        <v>0</v>
      </c>
      <c r="S18" s="8">
        <v>0</v>
      </c>
      <c r="T18" s="8">
        <v>0</v>
      </c>
      <c r="U18" s="8" t="s">
        <v>13</v>
      </c>
      <c r="V18" s="8">
        <v>27</v>
      </c>
      <c r="W18" s="8">
        <v>0</v>
      </c>
      <c r="X18" s="9">
        <v>0</v>
      </c>
      <c r="Y18" s="3"/>
    </row>
    <row r="19" spans="1:25" x14ac:dyDescent="0.25">
      <c r="A19" t="s">
        <v>38</v>
      </c>
      <c r="B19" t="s">
        <v>33</v>
      </c>
      <c r="C19">
        <v>135</v>
      </c>
      <c r="D19">
        <v>107.58</v>
      </c>
      <c r="E19">
        <v>176.54</v>
      </c>
      <c r="F19">
        <v>177.22</v>
      </c>
      <c r="G19">
        <v>0</v>
      </c>
      <c r="H19" t="s">
        <v>13</v>
      </c>
      <c r="I19">
        <v>1</v>
      </c>
      <c r="J19">
        <v>1</v>
      </c>
      <c r="K19" s="1">
        <v>5.0233999999999996</v>
      </c>
      <c r="L19" s="3">
        <f t="shared" si="0"/>
        <v>-27.42</v>
      </c>
      <c r="M19" s="8"/>
      <c r="N19" s="8" t="s">
        <v>91</v>
      </c>
      <c r="O19" s="8" t="s">
        <v>92</v>
      </c>
      <c r="P19" s="8">
        <v>220</v>
      </c>
      <c r="Q19" s="8">
        <v>91.82</v>
      </c>
      <c r="R19" s="8">
        <v>0</v>
      </c>
      <c r="S19" s="8">
        <v>0</v>
      </c>
      <c r="T19" s="8">
        <v>0</v>
      </c>
      <c r="U19" s="8" t="s">
        <v>13</v>
      </c>
      <c r="V19" s="8">
        <v>4</v>
      </c>
      <c r="W19" s="8">
        <v>0</v>
      </c>
      <c r="X19" s="9">
        <v>0</v>
      </c>
      <c r="Y19" s="3"/>
    </row>
    <row r="20" spans="1:25" x14ac:dyDescent="0.25">
      <c r="A20" t="s">
        <v>39</v>
      </c>
      <c r="B20" t="s">
        <v>40</v>
      </c>
      <c r="C20">
        <v>140</v>
      </c>
      <c r="D20">
        <v>154.38</v>
      </c>
      <c r="E20">
        <v>173.15</v>
      </c>
      <c r="F20">
        <v>173.83</v>
      </c>
      <c r="G20">
        <v>0</v>
      </c>
      <c r="H20" t="s">
        <v>13</v>
      </c>
      <c r="I20">
        <v>6</v>
      </c>
      <c r="J20">
        <v>40</v>
      </c>
      <c r="K20" s="1">
        <v>6.4736000000000002</v>
      </c>
      <c r="L20" s="3">
        <f t="shared" si="0"/>
        <v>14.379999999999995</v>
      </c>
      <c r="M20" s="8"/>
      <c r="N20" s="8" t="s">
        <v>101</v>
      </c>
      <c r="O20" s="8" t="s">
        <v>102</v>
      </c>
      <c r="P20" s="8">
        <v>225</v>
      </c>
      <c r="Q20" s="8">
        <v>88.26</v>
      </c>
      <c r="R20" s="8">
        <v>0</v>
      </c>
      <c r="S20" s="8">
        <v>0</v>
      </c>
      <c r="T20" s="8">
        <v>0</v>
      </c>
      <c r="U20" s="8" t="s">
        <v>13</v>
      </c>
      <c r="V20" s="8">
        <v>5</v>
      </c>
      <c r="W20" s="8">
        <v>0</v>
      </c>
      <c r="X20" s="9">
        <v>0</v>
      </c>
      <c r="Y20" s="3"/>
    </row>
    <row r="21" spans="1:25" x14ac:dyDescent="0.25">
      <c r="A21" t="s">
        <v>41</v>
      </c>
      <c r="B21" t="s">
        <v>33</v>
      </c>
      <c r="C21">
        <v>145</v>
      </c>
      <c r="D21">
        <v>146.88</v>
      </c>
      <c r="E21">
        <v>166.54</v>
      </c>
      <c r="F21">
        <v>166.99</v>
      </c>
      <c r="G21">
        <v>0</v>
      </c>
      <c r="H21" t="s">
        <v>13</v>
      </c>
      <c r="I21">
        <v>16</v>
      </c>
      <c r="J21">
        <v>58</v>
      </c>
      <c r="K21" s="1">
        <v>4.3672000000000004</v>
      </c>
      <c r="L21" s="3">
        <f t="shared" si="0"/>
        <v>1.8799999999999955</v>
      </c>
    </row>
    <row r="22" spans="1:25" x14ac:dyDescent="0.25">
      <c r="A22" t="s">
        <v>42</v>
      </c>
      <c r="B22" t="s">
        <v>43</v>
      </c>
      <c r="C22">
        <v>150</v>
      </c>
      <c r="D22">
        <v>170.3</v>
      </c>
      <c r="E22">
        <v>0</v>
      </c>
      <c r="F22">
        <v>0</v>
      </c>
      <c r="G22">
        <v>0</v>
      </c>
      <c r="H22" t="s">
        <v>13</v>
      </c>
      <c r="I22">
        <v>1</v>
      </c>
      <c r="J22">
        <v>0</v>
      </c>
      <c r="K22" s="1">
        <v>0</v>
      </c>
      <c r="L22" s="3">
        <f t="shared" si="0"/>
        <v>20.300000000000011</v>
      </c>
      <c r="P22" t="s">
        <v>403</v>
      </c>
    </row>
    <row r="23" spans="1:25" x14ac:dyDescent="0.25">
      <c r="A23" t="s">
        <v>44</v>
      </c>
      <c r="B23" t="s">
        <v>33</v>
      </c>
      <c r="C23">
        <v>155</v>
      </c>
      <c r="D23">
        <v>72.430000000000007</v>
      </c>
      <c r="E23">
        <v>158.35</v>
      </c>
      <c r="F23">
        <v>158.93</v>
      </c>
      <c r="G23">
        <v>0</v>
      </c>
      <c r="H23" t="s">
        <v>13</v>
      </c>
      <c r="I23">
        <v>2</v>
      </c>
      <c r="J23">
        <v>39</v>
      </c>
      <c r="K23" s="1">
        <v>5.8319999999999999</v>
      </c>
      <c r="L23" s="3">
        <f t="shared" si="0"/>
        <v>-82.57</v>
      </c>
      <c r="P23" t="s">
        <v>424</v>
      </c>
      <c r="Q23">
        <f>2/365</f>
        <v>5.4794520547945206E-3</v>
      </c>
    </row>
    <row r="24" spans="1:25" x14ac:dyDescent="0.25">
      <c r="A24" t="s">
        <v>45</v>
      </c>
      <c r="B24" t="s">
        <v>15</v>
      </c>
      <c r="C24">
        <v>160</v>
      </c>
      <c r="D24">
        <v>152.01</v>
      </c>
      <c r="E24">
        <v>0</v>
      </c>
      <c r="F24">
        <v>0</v>
      </c>
      <c r="G24">
        <v>0</v>
      </c>
      <c r="H24" t="s">
        <v>13</v>
      </c>
      <c r="I24">
        <v>1</v>
      </c>
      <c r="J24">
        <v>0</v>
      </c>
      <c r="K24" s="1">
        <v>0</v>
      </c>
      <c r="L24" s="3">
        <f t="shared" si="0"/>
        <v>-7.9900000000000091</v>
      </c>
    </row>
    <row r="25" spans="1:25" x14ac:dyDescent="0.25">
      <c r="A25" t="s">
        <v>46</v>
      </c>
      <c r="B25" t="s">
        <v>33</v>
      </c>
      <c r="C25">
        <v>165</v>
      </c>
      <c r="D25">
        <v>66.61</v>
      </c>
      <c r="E25">
        <v>146.51</v>
      </c>
      <c r="F25">
        <v>147.18</v>
      </c>
      <c r="G25">
        <v>0</v>
      </c>
      <c r="H25" t="s">
        <v>13</v>
      </c>
      <c r="I25">
        <v>4</v>
      </c>
      <c r="J25">
        <v>10</v>
      </c>
      <c r="K25" s="1">
        <v>3.8477000000000001</v>
      </c>
      <c r="L25" s="3">
        <f t="shared" si="0"/>
        <v>-98.39</v>
      </c>
    </row>
    <row r="26" spans="1:25" x14ac:dyDescent="0.25">
      <c r="A26" t="s">
        <v>47</v>
      </c>
      <c r="B26" t="s">
        <v>48</v>
      </c>
      <c r="C26">
        <v>170</v>
      </c>
      <c r="D26">
        <v>139.06</v>
      </c>
      <c r="E26">
        <v>0</v>
      </c>
      <c r="F26">
        <v>0</v>
      </c>
      <c r="G26">
        <v>0</v>
      </c>
      <c r="H26" t="s">
        <v>13</v>
      </c>
      <c r="I26">
        <v>1</v>
      </c>
      <c r="J26">
        <v>0</v>
      </c>
      <c r="K26" s="1">
        <v>0</v>
      </c>
      <c r="L26" s="3">
        <f t="shared" si="0"/>
        <v>-30.939999999999998</v>
      </c>
    </row>
    <row r="27" spans="1:25" x14ac:dyDescent="0.25">
      <c r="A27" t="s">
        <v>49</v>
      </c>
      <c r="B27" t="s">
        <v>50</v>
      </c>
      <c r="C27">
        <v>175</v>
      </c>
      <c r="D27">
        <v>127.15</v>
      </c>
      <c r="E27">
        <v>0</v>
      </c>
      <c r="F27">
        <v>0</v>
      </c>
      <c r="G27">
        <v>0</v>
      </c>
      <c r="H27" t="s">
        <v>13</v>
      </c>
      <c r="I27">
        <v>1</v>
      </c>
      <c r="J27">
        <v>0</v>
      </c>
      <c r="K27" s="1">
        <v>0</v>
      </c>
      <c r="L27" s="3">
        <f t="shared" si="0"/>
        <v>-47.849999999999994</v>
      </c>
    </row>
    <row r="28" spans="1:25" x14ac:dyDescent="0.25">
      <c r="A28" t="s">
        <v>51</v>
      </c>
      <c r="B28" t="s">
        <v>52</v>
      </c>
      <c r="C28">
        <v>180</v>
      </c>
      <c r="D28">
        <v>134.19999999999999</v>
      </c>
      <c r="E28">
        <v>0</v>
      </c>
      <c r="F28">
        <v>0</v>
      </c>
      <c r="G28">
        <v>0</v>
      </c>
      <c r="H28" t="s">
        <v>13</v>
      </c>
      <c r="I28">
        <v>3</v>
      </c>
      <c r="J28">
        <v>0</v>
      </c>
      <c r="K28" s="1">
        <v>0</v>
      </c>
      <c r="L28" s="3">
        <f t="shared" si="0"/>
        <v>-45.800000000000011</v>
      </c>
    </row>
    <row r="29" spans="1:25" x14ac:dyDescent="0.25">
      <c r="A29" t="s">
        <v>53</v>
      </c>
      <c r="B29" t="s">
        <v>54</v>
      </c>
      <c r="C29">
        <v>185</v>
      </c>
      <c r="D29">
        <v>112.31</v>
      </c>
      <c r="E29">
        <v>0</v>
      </c>
      <c r="F29">
        <v>0</v>
      </c>
      <c r="G29">
        <v>0</v>
      </c>
      <c r="H29" t="s">
        <v>13</v>
      </c>
      <c r="I29">
        <v>4</v>
      </c>
      <c r="J29">
        <v>0</v>
      </c>
      <c r="K29" s="1">
        <v>0</v>
      </c>
      <c r="L29" s="3">
        <f t="shared" si="0"/>
        <v>-72.69</v>
      </c>
    </row>
    <row r="30" spans="1:25" x14ac:dyDescent="0.25">
      <c r="A30" t="s">
        <v>55</v>
      </c>
      <c r="B30" t="s">
        <v>56</v>
      </c>
      <c r="C30">
        <v>190</v>
      </c>
      <c r="D30">
        <v>111.09</v>
      </c>
      <c r="E30">
        <v>0</v>
      </c>
      <c r="F30">
        <v>0</v>
      </c>
      <c r="G30">
        <v>0</v>
      </c>
      <c r="H30" t="s">
        <v>13</v>
      </c>
      <c r="I30">
        <v>1</v>
      </c>
      <c r="J30">
        <v>0</v>
      </c>
      <c r="K30" s="1">
        <v>0</v>
      </c>
      <c r="L30" s="3">
        <f t="shared" si="0"/>
        <v>-78.91</v>
      </c>
    </row>
    <row r="31" spans="1:25" x14ac:dyDescent="0.25">
      <c r="A31" t="s">
        <v>57</v>
      </c>
      <c r="B31" t="s">
        <v>58</v>
      </c>
      <c r="C31">
        <v>195</v>
      </c>
      <c r="D31">
        <v>111.95</v>
      </c>
      <c r="E31">
        <v>0</v>
      </c>
      <c r="F31">
        <v>0</v>
      </c>
      <c r="G31">
        <v>0</v>
      </c>
      <c r="H31" t="s">
        <v>13</v>
      </c>
      <c r="I31">
        <v>8</v>
      </c>
      <c r="J31">
        <v>0</v>
      </c>
      <c r="K31" s="1">
        <v>0</v>
      </c>
      <c r="L31" s="3">
        <f t="shared" si="0"/>
        <v>-83.05</v>
      </c>
    </row>
    <row r="32" spans="1:25" x14ac:dyDescent="0.25">
      <c r="A32" t="s">
        <v>59</v>
      </c>
      <c r="B32" t="s">
        <v>60</v>
      </c>
      <c r="C32">
        <v>200</v>
      </c>
      <c r="D32">
        <v>112.94</v>
      </c>
      <c r="E32">
        <v>0</v>
      </c>
      <c r="F32">
        <v>0</v>
      </c>
      <c r="G32">
        <v>0</v>
      </c>
      <c r="H32" t="s">
        <v>13</v>
      </c>
      <c r="I32">
        <v>510</v>
      </c>
      <c r="J32">
        <v>0</v>
      </c>
      <c r="K32" s="1">
        <v>0</v>
      </c>
      <c r="L32" s="3">
        <f t="shared" si="0"/>
        <v>-87.06</v>
      </c>
    </row>
    <row r="33" spans="1:12" x14ac:dyDescent="0.25">
      <c r="A33" t="s">
        <v>61</v>
      </c>
      <c r="B33" t="s">
        <v>33</v>
      </c>
      <c r="C33">
        <v>201</v>
      </c>
      <c r="D33">
        <v>81.760000000000005</v>
      </c>
      <c r="E33">
        <v>110.51</v>
      </c>
      <c r="F33">
        <v>111.2</v>
      </c>
      <c r="G33">
        <v>0</v>
      </c>
      <c r="H33" t="s">
        <v>13</v>
      </c>
      <c r="I33">
        <v>6</v>
      </c>
      <c r="J33">
        <v>6</v>
      </c>
      <c r="K33" s="1">
        <v>2.7656000000000001</v>
      </c>
      <c r="L33" s="3">
        <f t="shared" si="0"/>
        <v>-119.24</v>
      </c>
    </row>
    <row r="34" spans="1:12" x14ac:dyDescent="0.25">
      <c r="A34" t="s">
        <v>62</v>
      </c>
      <c r="B34" t="s">
        <v>63</v>
      </c>
      <c r="C34">
        <v>202</v>
      </c>
      <c r="D34">
        <v>109.27</v>
      </c>
      <c r="E34">
        <v>0</v>
      </c>
      <c r="F34">
        <v>0</v>
      </c>
      <c r="G34">
        <v>0</v>
      </c>
      <c r="H34" t="s">
        <v>13</v>
      </c>
      <c r="I34">
        <v>1</v>
      </c>
      <c r="J34">
        <v>0</v>
      </c>
      <c r="K34" s="1">
        <v>0</v>
      </c>
      <c r="L34" s="3">
        <f t="shared" si="0"/>
        <v>-92.73</v>
      </c>
    </row>
    <row r="35" spans="1:12" x14ac:dyDescent="0.25">
      <c r="A35" t="s">
        <v>64</v>
      </c>
      <c r="B35" t="s">
        <v>65</v>
      </c>
      <c r="C35">
        <v>203</v>
      </c>
      <c r="D35">
        <v>117.64</v>
      </c>
      <c r="E35">
        <v>0</v>
      </c>
      <c r="F35">
        <v>0</v>
      </c>
      <c r="G35">
        <v>0</v>
      </c>
      <c r="H35" t="s">
        <v>13</v>
      </c>
      <c r="I35">
        <v>1</v>
      </c>
      <c r="J35">
        <v>0</v>
      </c>
      <c r="K35" s="1">
        <v>0</v>
      </c>
      <c r="L35" s="3">
        <f t="shared" si="0"/>
        <v>-85.36</v>
      </c>
    </row>
    <row r="36" spans="1:12" x14ac:dyDescent="0.25">
      <c r="A36" t="s">
        <v>66</v>
      </c>
      <c r="B36" t="s">
        <v>33</v>
      </c>
      <c r="C36">
        <v>204</v>
      </c>
      <c r="D36">
        <v>56.48</v>
      </c>
      <c r="E36">
        <v>109.54</v>
      </c>
      <c r="F36">
        <v>109.99</v>
      </c>
      <c r="G36">
        <v>0</v>
      </c>
      <c r="H36" t="s">
        <v>13</v>
      </c>
      <c r="I36" t="s">
        <v>13</v>
      </c>
      <c r="J36">
        <v>10</v>
      </c>
      <c r="K36" s="1">
        <v>3.8691</v>
      </c>
      <c r="L36" s="3">
        <f t="shared" si="0"/>
        <v>-147.52000000000001</v>
      </c>
    </row>
    <row r="37" spans="1:12" x14ac:dyDescent="0.25">
      <c r="A37" t="s">
        <v>67</v>
      </c>
      <c r="B37" t="s">
        <v>68</v>
      </c>
      <c r="C37">
        <v>205</v>
      </c>
      <c r="D37">
        <v>102.83</v>
      </c>
      <c r="E37">
        <v>0</v>
      </c>
      <c r="F37">
        <v>0</v>
      </c>
      <c r="G37">
        <v>0</v>
      </c>
      <c r="H37" t="s">
        <v>13</v>
      </c>
      <c r="I37">
        <v>1</v>
      </c>
      <c r="J37">
        <v>0</v>
      </c>
      <c r="K37" s="1">
        <v>0</v>
      </c>
      <c r="L37" s="3">
        <f t="shared" si="0"/>
        <v>-102.17</v>
      </c>
    </row>
    <row r="38" spans="1:12" x14ac:dyDescent="0.25">
      <c r="A38" t="s">
        <v>69</v>
      </c>
      <c r="B38" t="s">
        <v>33</v>
      </c>
      <c r="C38">
        <v>206</v>
      </c>
      <c r="D38">
        <v>83.87</v>
      </c>
      <c r="E38">
        <v>107.2</v>
      </c>
      <c r="F38">
        <v>107.69</v>
      </c>
      <c r="G38">
        <v>0</v>
      </c>
      <c r="H38" t="s">
        <v>13</v>
      </c>
      <c r="I38">
        <v>1</v>
      </c>
      <c r="J38">
        <v>3</v>
      </c>
      <c r="K38" s="1">
        <v>3.6631</v>
      </c>
      <c r="L38" s="3">
        <f t="shared" si="0"/>
        <v>-122.13</v>
      </c>
    </row>
    <row r="39" spans="1:12" x14ac:dyDescent="0.25">
      <c r="A39" t="s">
        <v>70</v>
      </c>
      <c r="B39" t="s">
        <v>33</v>
      </c>
      <c r="C39">
        <v>207</v>
      </c>
      <c r="D39">
        <v>57.51</v>
      </c>
      <c r="E39">
        <v>104.44</v>
      </c>
      <c r="F39">
        <v>105</v>
      </c>
      <c r="G39">
        <v>0</v>
      </c>
      <c r="H39" t="s">
        <v>13</v>
      </c>
      <c r="I39">
        <v>2</v>
      </c>
      <c r="J39">
        <v>3</v>
      </c>
      <c r="K39" s="1">
        <v>2.3906000000000001</v>
      </c>
      <c r="L39" s="3">
        <f t="shared" si="0"/>
        <v>-149.49</v>
      </c>
    </row>
    <row r="40" spans="1:12" x14ac:dyDescent="0.25">
      <c r="A40" t="s">
        <v>71</v>
      </c>
      <c r="B40" t="s">
        <v>72</v>
      </c>
      <c r="C40">
        <v>208</v>
      </c>
      <c r="D40">
        <v>114.11</v>
      </c>
      <c r="E40">
        <v>0</v>
      </c>
      <c r="F40">
        <v>0</v>
      </c>
      <c r="G40">
        <v>0</v>
      </c>
      <c r="H40" t="s">
        <v>13</v>
      </c>
      <c r="I40">
        <v>15</v>
      </c>
      <c r="J40">
        <v>0</v>
      </c>
      <c r="K40" s="1">
        <v>0</v>
      </c>
      <c r="L40" s="3">
        <f t="shared" si="0"/>
        <v>-93.89</v>
      </c>
    </row>
    <row r="41" spans="1:12" x14ac:dyDescent="0.25">
      <c r="A41" t="s">
        <v>73</v>
      </c>
      <c r="B41" t="s">
        <v>33</v>
      </c>
      <c r="C41">
        <v>209</v>
      </c>
      <c r="D41">
        <v>71.44</v>
      </c>
      <c r="E41">
        <v>104.47</v>
      </c>
      <c r="F41">
        <v>105.03</v>
      </c>
      <c r="G41">
        <v>0</v>
      </c>
      <c r="H41" t="s">
        <v>13</v>
      </c>
      <c r="I41">
        <v>1</v>
      </c>
      <c r="J41">
        <v>107</v>
      </c>
      <c r="K41" s="1">
        <v>3.6806999999999999</v>
      </c>
      <c r="L41" s="3">
        <f t="shared" si="0"/>
        <v>-137.56</v>
      </c>
    </row>
    <row r="42" spans="1:12" x14ac:dyDescent="0.25">
      <c r="A42" t="s">
        <v>74</v>
      </c>
      <c r="B42" t="s">
        <v>75</v>
      </c>
      <c r="C42">
        <v>210</v>
      </c>
      <c r="D42">
        <v>103.15</v>
      </c>
      <c r="E42">
        <v>0</v>
      </c>
      <c r="F42">
        <v>0</v>
      </c>
      <c r="G42">
        <v>0</v>
      </c>
      <c r="H42" t="s">
        <v>13</v>
      </c>
      <c r="I42">
        <v>1</v>
      </c>
      <c r="J42">
        <v>0</v>
      </c>
      <c r="K42" s="1">
        <v>0</v>
      </c>
      <c r="L42" s="3">
        <f t="shared" si="0"/>
        <v>-106.85</v>
      </c>
    </row>
    <row r="43" spans="1:12" x14ac:dyDescent="0.25">
      <c r="A43" t="s">
        <v>76</v>
      </c>
      <c r="B43" t="s">
        <v>33</v>
      </c>
      <c r="C43">
        <v>211</v>
      </c>
      <c r="D43">
        <v>84.12</v>
      </c>
      <c r="E43">
        <v>100.57</v>
      </c>
      <c r="F43">
        <v>101.06</v>
      </c>
      <c r="G43">
        <v>0</v>
      </c>
      <c r="H43" t="s">
        <v>13</v>
      </c>
      <c r="I43">
        <v>1</v>
      </c>
      <c r="J43">
        <v>73</v>
      </c>
      <c r="K43" s="1">
        <v>2.4413999999999998</v>
      </c>
      <c r="L43" s="3">
        <f t="shared" si="0"/>
        <v>-126.88</v>
      </c>
    </row>
    <row r="44" spans="1:12" x14ac:dyDescent="0.25">
      <c r="A44" t="s">
        <v>77</v>
      </c>
      <c r="B44" t="s">
        <v>78</v>
      </c>
      <c r="C44">
        <v>212</v>
      </c>
      <c r="D44">
        <v>92.24</v>
      </c>
      <c r="E44">
        <v>0</v>
      </c>
      <c r="F44">
        <v>0</v>
      </c>
      <c r="G44">
        <v>0</v>
      </c>
      <c r="H44" t="s">
        <v>13</v>
      </c>
      <c r="I44">
        <v>1</v>
      </c>
      <c r="J44">
        <v>0</v>
      </c>
      <c r="K44" s="1">
        <v>0</v>
      </c>
      <c r="L44" s="3">
        <f t="shared" si="0"/>
        <v>-119.76</v>
      </c>
    </row>
    <row r="45" spans="1:12" x14ac:dyDescent="0.25">
      <c r="A45" t="s">
        <v>79</v>
      </c>
      <c r="B45" t="s">
        <v>33</v>
      </c>
      <c r="C45">
        <v>213</v>
      </c>
      <c r="D45">
        <v>72.66</v>
      </c>
      <c r="E45">
        <v>98.5</v>
      </c>
      <c r="F45">
        <v>99.2</v>
      </c>
      <c r="G45">
        <v>0</v>
      </c>
      <c r="H45" t="s">
        <v>13</v>
      </c>
      <c r="I45">
        <v>94</v>
      </c>
      <c r="J45">
        <v>76</v>
      </c>
      <c r="K45" s="1">
        <v>2.4336000000000002</v>
      </c>
      <c r="L45" s="3">
        <f t="shared" si="0"/>
        <v>-140.34</v>
      </c>
    </row>
    <row r="46" spans="1:12" x14ac:dyDescent="0.25">
      <c r="A46" t="s">
        <v>80</v>
      </c>
      <c r="B46" t="s">
        <v>33</v>
      </c>
      <c r="C46">
        <v>214</v>
      </c>
      <c r="D46">
        <v>73.180000000000007</v>
      </c>
      <c r="E46">
        <v>97.53</v>
      </c>
      <c r="F46">
        <v>97.99</v>
      </c>
      <c r="G46">
        <v>0</v>
      </c>
      <c r="H46" t="s">
        <v>13</v>
      </c>
      <c r="I46">
        <v>1</v>
      </c>
      <c r="J46">
        <v>404</v>
      </c>
      <c r="K46" s="1">
        <v>2.2852000000000001</v>
      </c>
      <c r="L46" s="3">
        <f t="shared" si="0"/>
        <v>-140.82</v>
      </c>
    </row>
    <row r="47" spans="1:12" x14ac:dyDescent="0.25">
      <c r="A47" t="s">
        <v>81</v>
      </c>
      <c r="B47" t="s">
        <v>82</v>
      </c>
      <c r="C47">
        <v>215</v>
      </c>
      <c r="D47">
        <v>98.82</v>
      </c>
      <c r="E47">
        <v>0</v>
      </c>
      <c r="F47">
        <v>0</v>
      </c>
      <c r="G47">
        <v>0</v>
      </c>
      <c r="H47" t="s">
        <v>13</v>
      </c>
      <c r="I47">
        <v>27</v>
      </c>
      <c r="J47">
        <v>0</v>
      </c>
      <c r="K47" s="1">
        <v>0</v>
      </c>
      <c r="L47" s="3">
        <f t="shared" si="0"/>
        <v>-116.18</v>
      </c>
    </row>
    <row r="48" spans="1:12" x14ac:dyDescent="0.25">
      <c r="A48" t="s">
        <v>83</v>
      </c>
      <c r="B48" t="s">
        <v>84</v>
      </c>
      <c r="C48">
        <v>216</v>
      </c>
      <c r="D48">
        <v>80.45</v>
      </c>
      <c r="E48">
        <v>0</v>
      </c>
      <c r="F48">
        <v>0</v>
      </c>
      <c r="G48">
        <v>0</v>
      </c>
      <c r="H48" t="s">
        <v>13</v>
      </c>
      <c r="I48">
        <v>15</v>
      </c>
      <c r="J48">
        <v>0</v>
      </c>
      <c r="K48" s="1">
        <v>0</v>
      </c>
      <c r="L48" s="3">
        <f t="shared" si="0"/>
        <v>-135.55000000000001</v>
      </c>
    </row>
    <row r="49" spans="1:12" x14ac:dyDescent="0.25">
      <c r="A49" t="s">
        <v>85</v>
      </c>
      <c r="B49" t="s">
        <v>86</v>
      </c>
      <c r="C49">
        <v>217</v>
      </c>
      <c r="D49">
        <v>88.51</v>
      </c>
      <c r="E49">
        <v>0</v>
      </c>
      <c r="F49">
        <v>0</v>
      </c>
      <c r="G49">
        <v>0</v>
      </c>
      <c r="H49" t="s">
        <v>13</v>
      </c>
      <c r="I49">
        <v>1</v>
      </c>
      <c r="J49">
        <v>0</v>
      </c>
      <c r="K49" s="1">
        <v>0</v>
      </c>
      <c r="L49" s="3">
        <f t="shared" si="0"/>
        <v>-128.49</v>
      </c>
    </row>
    <row r="50" spans="1:12" x14ac:dyDescent="0.25">
      <c r="A50" t="s">
        <v>87</v>
      </c>
      <c r="B50" t="s">
        <v>88</v>
      </c>
      <c r="C50">
        <v>218</v>
      </c>
      <c r="D50">
        <v>85.95</v>
      </c>
      <c r="E50">
        <v>0</v>
      </c>
      <c r="F50">
        <v>0</v>
      </c>
      <c r="G50">
        <v>0</v>
      </c>
      <c r="H50" t="s">
        <v>13</v>
      </c>
      <c r="I50">
        <v>23</v>
      </c>
      <c r="J50">
        <v>0</v>
      </c>
      <c r="K50" s="1">
        <v>0</v>
      </c>
      <c r="L50" s="3">
        <f t="shared" si="0"/>
        <v>-132.05000000000001</v>
      </c>
    </row>
    <row r="51" spans="1:12" x14ac:dyDescent="0.25">
      <c r="A51" t="s">
        <v>89</v>
      </c>
      <c r="B51" t="s">
        <v>90</v>
      </c>
      <c r="C51">
        <v>219</v>
      </c>
      <c r="D51">
        <v>85.84</v>
      </c>
      <c r="E51">
        <v>0</v>
      </c>
      <c r="F51">
        <v>0</v>
      </c>
      <c r="G51">
        <v>0</v>
      </c>
      <c r="H51" t="s">
        <v>13</v>
      </c>
      <c r="I51">
        <v>6</v>
      </c>
      <c r="J51">
        <v>0</v>
      </c>
      <c r="K51" s="1">
        <v>0</v>
      </c>
      <c r="L51" s="3">
        <f t="shared" si="0"/>
        <v>-133.16</v>
      </c>
    </row>
    <row r="52" spans="1:12" x14ac:dyDescent="0.25">
      <c r="A52" t="s">
        <v>91</v>
      </c>
      <c r="B52" t="s">
        <v>92</v>
      </c>
      <c r="C52">
        <v>220</v>
      </c>
      <c r="D52">
        <v>91.82</v>
      </c>
      <c r="E52">
        <v>0</v>
      </c>
      <c r="F52">
        <v>0</v>
      </c>
      <c r="G52">
        <v>0</v>
      </c>
      <c r="H52" t="s">
        <v>13</v>
      </c>
      <c r="I52">
        <v>4</v>
      </c>
      <c r="J52">
        <v>0</v>
      </c>
      <c r="K52" s="1">
        <v>0</v>
      </c>
      <c r="L52" s="3">
        <f t="shared" si="0"/>
        <v>-128.18</v>
      </c>
    </row>
    <row r="53" spans="1:12" x14ac:dyDescent="0.25">
      <c r="A53" t="s">
        <v>93</v>
      </c>
      <c r="B53" t="s">
        <v>94</v>
      </c>
      <c r="C53">
        <v>221</v>
      </c>
      <c r="D53">
        <v>88.82</v>
      </c>
      <c r="E53">
        <v>0</v>
      </c>
      <c r="F53">
        <v>0</v>
      </c>
      <c r="G53">
        <v>0</v>
      </c>
      <c r="H53" t="s">
        <v>13</v>
      </c>
      <c r="I53" s="2">
        <v>1000</v>
      </c>
      <c r="J53">
        <v>0</v>
      </c>
      <c r="K53" s="1">
        <v>0</v>
      </c>
      <c r="L53" s="3">
        <f t="shared" si="0"/>
        <v>-132.18</v>
      </c>
    </row>
    <row r="54" spans="1:12" x14ac:dyDescent="0.25">
      <c r="A54" t="s">
        <v>95</v>
      </c>
      <c r="B54" t="s">
        <v>96</v>
      </c>
      <c r="C54">
        <v>222</v>
      </c>
      <c r="D54">
        <v>82.1</v>
      </c>
      <c r="E54">
        <v>0</v>
      </c>
      <c r="F54">
        <v>0</v>
      </c>
      <c r="G54">
        <v>0</v>
      </c>
      <c r="H54" t="s">
        <v>13</v>
      </c>
      <c r="I54">
        <v>60</v>
      </c>
      <c r="J54">
        <v>0</v>
      </c>
      <c r="K54" s="1">
        <v>0</v>
      </c>
      <c r="L54" s="3">
        <f t="shared" si="0"/>
        <v>-139.9</v>
      </c>
    </row>
    <row r="55" spans="1:12" x14ac:dyDescent="0.25">
      <c r="A55" t="s">
        <v>97</v>
      </c>
      <c r="B55" t="s">
        <v>98</v>
      </c>
      <c r="C55">
        <v>223</v>
      </c>
      <c r="D55">
        <v>83.72</v>
      </c>
      <c r="E55">
        <v>0</v>
      </c>
      <c r="F55">
        <v>0</v>
      </c>
      <c r="G55">
        <v>0</v>
      </c>
      <c r="H55" t="s">
        <v>13</v>
      </c>
      <c r="I55">
        <v>2</v>
      </c>
      <c r="J55">
        <v>0</v>
      </c>
      <c r="K55" s="1">
        <v>0</v>
      </c>
      <c r="L55" s="3">
        <f t="shared" si="0"/>
        <v>-139.28</v>
      </c>
    </row>
    <row r="56" spans="1:12" x14ac:dyDescent="0.25">
      <c r="A56" t="s">
        <v>99</v>
      </c>
      <c r="B56" t="s">
        <v>100</v>
      </c>
      <c r="C56">
        <v>224</v>
      </c>
      <c r="D56">
        <v>71.16</v>
      </c>
      <c r="E56">
        <v>89.34</v>
      </c>
      <c r="F56">
        <v>89.79</v>
      </c>
      <c r="G56">
        <v>0</v>
      </c>
      <c r="H56" t="s">
        <v>13</v>
      </c>
      <c r="I56">
        <v>1</v>
      </c>
      <c r="J56" s="2">
        <v>1049</v>
      </c>
      <c r="K56" s="1">
        <v>3.0893999999999999</v>
      </c>
      <c r="L56" s="3">
        <f t="shared" si="0"/>
        <v>-152.84</v>
      </c>
    </row>
    <row r="57" spans="1:12" x14ac:dyDescent="0.25">
      <c r="A57" t="s">
        <v>101</v>
      </c>
      <c r="B57" t="s">
        <v>102</v>
      </c>
      <c r="C57">
        <v>225</v>
      </c>
      <c r="D57">
        <v>88.26</v>
      </c>
      <c r="E57">
        <v>0</v>
      </c>
      <c r="F57">
        <v>0</v>
      </c>
      <c r="G57">
        <v>0</v>
      </c>
      <c r="H57" t="s">
        <v>13</v>
      </c>
      <c r="I57">
        <v>5</v>
      </c>
      <c r="J57">
        <v>0</v>
      </c>
      <c r="K57" s="1">
        <v>0</v>
      </c>
      <c r="L57" s="3">
        <f t="shared" si="0"/>
        <v>-136.74</v>
      </c>
    </row>
    <row r="58" spans="1:12" x14ac:dyDescent="0.25">
      <c r="A58" t="s">
        <v>103</v>
      </c>
      <c r="B58" t="s">
        <v>104</v>
      </c>
      <c r="C58">
        <v>226</v>
      </c>
      <c r="D58">
        <v>79.13</v>
      </c>
      <c r="E58">
        <v>0</v>
      </c>
      <c r="F58">
        <v>0</v>
      </c>
      <c r="G58">
        <v>0</v>
      </c>
      <c r="H58" t="s">
        <v>13</v>
      </c>
      <c r="I58">
        <v>1</v>
      </c>
      <c r="J58">
        <v>0</v>
      </c>
      <c r="K58" s="1">
        <v>0</v>
      </c>
      <c r="L58" s="3">
        <f t="shared" si="0"/>
        <v>-146.87</v>
      </c>
    </row>
    <row r="59" spans="1:12" x14ac:dyDescent="0.25">
      <c r="A59" t="s">
        <v>105</v>
      </c>
      <c r="B59" t="s">
        <v>106</v>
      </c>
      <c r="C59">
        <v>227</v>
      </c>
      <c r="D59">
        <v>84.51</v>
      </c>
      <c r="E59">
        <v>0</v>
      </c>
      <c r="F59">
        <v>0</v>
      </c>
      <c r="G59">
        <v>0</v>
      </c>
      <c r="H59" t="s">
        <v>13</v>
      </c>
      <c r="I59">
        <v>2</v>
      </c>
      <c r="J59">
        <v>0</v>
      </c>
      <c r="K59" s="1">
        <v>0</v>
      </c>
      <c r="L59" s="3">
        <f t="shared" si="0"/>
        <v>-142.49</v>
      </c>
    </row>
    <row r="60" spans="1:12" x14ac:dyDescent="0.25">
      <c r="A60" t="s">
        <v>107</v>
      </c>
      <c r="B60" t="s">
        <v>108</v>
      </c>
      <c r="C60">
        <v>228</v>
      </c>
      <c r="D60">
        <v>84.5</v>
      </c>
      <c r="E60">
        <v>0</v>
      </c>
      <c r="F60">
        <v>0</v>
      </c>
      <c r="G60">
        <v>0</v>
      </c>
      <c r="H60" t="s">
        <v>13</v>
      </c>
      <c r="I60">
        <v>2</v>
      </c>
      <c r="J60">
        <v>0</v>
      </c>
      <c r="K60" s="1">
        <v>0</v>
      </c>
      <c r="L60" s="3">
        <f t="shared" si="0"/>
        <v>-143.5</v>
      </c>
    </row>
    <row r="61" spans="1:12" x14ac:dyDescent="0.25">
      <c r="A61" t="s">
        <v>109</v>
      </c>
      <c r="B61" t="s">
        <v>110</v>
      </c>
      <c r="C61">
        <v>229</v>
      </c>
      <c r="D61">
        <v>69.78</v>
      </c>
      <c r="E61">
        <v>0</v>
      </c>
      <c r="F61">
        <v>0</v>
      </c>
      <c r="G61">
        <v>0</v>
      </c>
      <c r="H61" t="s">
        <v>13</v>
      </c>
      <c r="I61">
        <v>1</v>
      </c>
      <c r="J61">
        <v>0</v>
      </c>
      <c r="K61" s="1">
        <v>0</v>
      </c>
      <c r="L61" s="3">
        <f t="shared" si="0"/>
        <v>-159.22</v>
      </c>
    </row>
    <row r="62" spans="1:12" x14ac:dyDescent="0.25">
      <c r="A62" t="s">
        <v>111</v>
      </c>
      <c r="B62" t="s">
        <v>112</v>
      </c>
      <c r="C62">
        <v>230</v>
      </c>
      <c r="D62">
        <v>82.95</v>
      </c>
      <c r="E62">
        <v>0</v>
      </c>
      <c r="F62">
        <v>0</v>
      </c>
      <c r="G62">
        <v>0</v>
      </c>
      <c r="H62" t="s">
        <v>13</v>
      </c>
      <c r="I62">
        <v>30</v>
      </c>
      <c r="J62">
        <v>0</v>
      </c>
      <c r="K62" s="1">
        <v>0</v>
      </c>
      <c r="L62" s="3">
        <f t="shared" si="0"/>
        <v>-147.05000000000001</v>
      </c>
    </row>
    <row r="63" spans="1:12" x14ac:dyDescent="0.25">
      <c r="A63" t="s">
        <v>113</v>
      </c>
      <c r="B63" t="s">
        <v>114</v>
      </c>
      <c r="C63">
        <v>231</v>
      </c>
      <c r="D63">
        <v>70.69</v>
      </c>
      <c r="E63">
        <v>0</v>
      </c>
      <c r="F63">
        <v>0</v>
      </c>
      <c r="G63">
        <v>0</v>
      </c>
      <c r="H63" t="s">
        <v>13</v>
      </c>
      <c r="I63">
        <v>1</v>
      </c>
      <c r="J63">
        <v>0</v>
      </c>
      <c r="K63" s="1">
        <v>0</v>
      </c>
      <c r="L63" s="3">
        <f t="shared" si="0"/>
        <v>-160.31</v>
      </c>
    </row>
    <row r="64" spans="1:12" x14ac:dyDescent="0.25">
      <c r="A64" t="s">
        <v>115</v>
      </c>
      <c r="B64" t="s">
        <v>116</v>
      </c>
      <c r="C64">
        <v>232</v>
      </c>
      <c r="D64">
        <v>83.16</v>
      </c>
      <c r="E64">
        <v>0</v>
      </c>
      <c r="F64">
        <v>0</v>
      </c>
      <c r="G64">
        <v>0</v>
      </c>
      <c r="H64" t="s">
        <v>13</v>
      </c>
      <c r="I64">
        <v>1</v>
      </c>
      <c r="J64">
        <v>0</v>
      </c>
      <c r="K64" s="1">
        <v>0</v>
      </c>
      <c r="L64" s="3">
        <f t="shared" si="0"/>
        <v>-148.84</v>
      </c>
    </row>
    <row r="65" spans="1:12" x14ac:dyDescent="0.25">
      <c r="A65" t="s">
        <v>117</v>
      </c>
      <c r="B65" t="s">
        <v>118</v>
      </c>
      <c r="C65">
        <v>233</v>
      </c>
      <c r="D65">
        <v>72.36</v>
      </c>
      <c r="E65">
        <v>0</v>
      </c>
      <c r="F65">
        <v>0</v>
      </c>
      <c r="G65">
        <v>0</v>
      </c>
      <c r="H65" t="s">
        <v>13</v>
      </c>
      <c r="I65">
        <v>10</v>
      </c>
      <c r="J65">
        <v>0</v>
      </c>
      <c r="K65" s="1">
        <v>0</v>
      </c>
      <c r="L65" s="3">
        <f t="shared" si="0"/>
        <v>-160.63999999999999</v>
      </c>
    </row>
    <row r="66" spans="1:12" x14ac:dyDescent="0.25">
      <c r="A66" t="s">
        <v>119</v>
      </c>
      <c r="B66" t="s">
        <v>120</v>
      </c>
      <c r="C66">
        <v>234</v>
      </c>
      <c r="D66">
        <v>60.98</v>
      </c>
      <c r="E66">
        <v>0</v>
      </c>
      <c r="F66">
        <v>0</v>
      </c>
      <c r="G66">
        <v>0</v>
      </c>
      <c r="H66" t="s">
        <v>13</v>
      </c>
      <c r="I66">
        <v>1</v>
      </c>
      <c r="J66">
        <v>0</v>
      </c>
      <c r="K66" s="1">
        <v>0</v>
      </c>
      <c r="L66" s="3">
        <f t="shared" si="0"/>
        <v>-173.02</v>
      </c>
    </row>
    <row r="67" spans="1:12" x14ac:dyDescent="0.25">
      <c r="A67" t="s">
        <v>121</v>
      </c>
      <c r="B67" t="s">
        <v>102</v>
      </c>
      <c r="C67">
        <v>235</v>
      </c>
      <c r="D67">
        <v>78.42</v>
      </c>
      <c r="E67">
        <v>0</v>
      </c>
      <c r="F67">
        <v>0</v>
      </c>
      <c r="G67">
        <v>0</v>
      </c>
      <c r="H67" t="s">
        <v>13</v>
      </c>
      <c r="I67">
        <v>8</v>
      </c>
      <c r="J67">
        <v>0</v>
      </c>
      <c r="K67" s="1">
        <v>0</v>
      </c>
      <c r="L67" s="3">
        <f t="shared" si="0"/>
        <v>-156.57999999999998</v>
      </c>
    </row>
    <row r="68" spans="1:12" x14ac:dyDescent="0.25">
      <c r="A68" t="s">
        <v>122</v>
      </c>
      <c r="B68" t="s">
        <v>123</v>
      </c>
      <c r="C68">
        <v>236</v>
      </c>
      <c r="D68">
        <v>65.19</v>
      </c>
      <c r="E68">
        <v>0</v>
      </c>
      <c r="F68">
        <v>0</v>
      </c>
      <c r="G68">
        <v>0</v>
      </c>
      <c r="H68" t="s">
        <v>13</v>
      </c>
      <c r="I68">
        <v>1</v>
      </c>
      <c r="J68">
        <v>0</v>
      </c>
      <c r="K68" s="1">
        <v>0</v>
      </c>
      <c r="L68" s="3">
        <f t="shared" ref="L68:L131" si="1">D68-C68</f>
        <v>-170.81</v>
      </c>
    </row>
    <row r="69" spans="1:12" x14ac:dyDescent="0.25">
      <c r="A69" t="s">
        <v>124</v>
      </c>
      <c r="B69" t="s">
        <v>125</v>
      </c>
      <c r="C69">
        <v>237</v>
      </c>
      <c r="D69">
        <v>73.989999999999995</v>
      </c>
      <c r="E69">
        <v>0</v>
      </c>
      <c r="F69">
        <v>0</v>
      </c>
      <c r="G69">
        <v>0</v>
      </c>
      <c r="H69" t="s">
        <v>13</v>
      </c>
      <c r="I69">
        <v>1</v>
      </c>
      <c r="J69">
        <v>0</v>
      </c>
      <c r="K69" s="1">
        <v>0</v>
      </c>
      <c r="L69" s="3">
        <f t="shared" si="1"/>
        <v>-163.01</v>
      </c>
    </row>
    <row r="70" spans="1:12" x14ac:dyDescent="0.25">
      <c r="A70" t="s">
        <v>126</v>
      </c>
      <c r="B70" t="s">
        <v>127</v>
      </c>
      <c r="C70">
        <v>238</v>
      </c>
      <c r="D70">
        <v>74.88</v>
      </c>
      <c r="E70">
        <v>0</v>
      </c>
      <c r="F70">
        <v>0</v>
      </c>
      <c r="G70">
        <v>0</v>
      </c>
      <c r="H70" t="s">
        <v>13</v>
      </c>
      <c r="I70">
        <v>1</v>
      </c>
      <c r="J70">
        <v>0</v>
      </c>
      <c r="K70" s="1">
        <v>0</v>
      </c>
      <c r="L70" s="3">
        <f t="shared" si="1"/>
        <v>-163.12</v>
      </c>
    </row>
    <row r="71" spans="1:12" x14ac:dyDescent="0.25">
      <c r="A71" t="s">
        <v>128</v>
      </c>
      <c r="B71" t="s">
        <v>129</v>
      </c>
      <c r="C71">
        <v>239</v>
      </c>
      <c r="D71">
        <v>62.2</v>
      </c>
      <c r="E71">
        <v>0</v>
      </c>
      <c r="F71">
        <v>0</v>
      </c>
      <c r="G71">
        <v>0</v>
      </c>
      <c r="H71" t="s">
        <v>13</v>
      </c>
      <c r="I71">
        <v>12</v>
      </c>
      <c r="J71">
        <v>0</v>
      </c>
      <c r="K71" s="1">
        <v>0</v>
      </c>
      <c r="L71" s="3">
        <f t="shared" si="1"/>
        <v>-176.8</v>
      </c>
    </row>
    <row r="72" spans="1:12" x14ac:dyDescent="0.25">
      <c r="A72" t="s">
        <v>130</v>
      </c>
      <c r="B72" t="s">
        <v>131</v>
      </c>
      <c r="C72">
        <v>240</v>
      </c>
      <c r="D72">
        <v>72</v>
      </c>
      <c r="E72">
        <v>0</v>
      </c>
      <c r="F72">
        <v>0</v>
      </c>
      <c r="G72">
        <v>0</v>
      </c>
      <c r="H72" t="s">
        <v>13</v>
      </c>
      <c r="I72">
        <v>48</v>
      </c>
      <c r="J72">
        <v>0</v>
      </c>
      <c r="K72" s="1">
        <v>0</v>
      </c>
      <c r="L72" s="3">
        <f t="shared" si="1"/>
        <v>-168</v>
      </c>
    </row>
    <row r="73" spans="1:12" x14ac:dyDescent="0.25">
      <c r="A73" t="s">
        <v>132</v>
      </c>
      <c r="B73" t="s">
        <v>133</v>
      </c>
      <c r="C73">
        <v>241</v>
      </c>
      <c r="D73">
        <v>60.64</v>
      </c>
      <c r="E73">
        <v>0</v>
      </c>
      <c r="F73">
        <v>0</v>
      </c>
      <c r="G73">
        <v>0</v>
      </c>
      <c r="H73" t="s">
        <v>13</v>
      </c>
      <c r="I73">
        <v>6</v>
      </c>
      <c r="J73">
        <v>0</v>
      </c>
      <c r="K73" s="1">
        <v>0</v>
      </c>
      <c r="L73" s="3">
        <f t="shared" si="1"/>
        <v>-180.36</v>
      </c>
    </row>
    <row r="74" spans="1:12" x14ac:dyDescent="0.25">
      <c r="A74" t="s">
        <v>134</v>
      </c>
      <c r="B74" t="s">
        <v>135</v>
      </c>
      <c r="C74">
        <v>242</v>
      </c>
      <c r="D74">
        <v>59.55</v>
      </c>
      <c r="E74">
        <v>0</v>
      </c>
      <c r="F74">
        <v>0</v>
      </c>
      <c r="G74">
        <v>0</v>
      </c>
      <c r="H74" t="s">
        <v>13</v>
      </c>
      <c r="I74">
        <v>2</v>
      </c>
      <c r="J74">
        <v>0</v>
      </c>
      <c r="K74" s="1">
        <v>0</v>
      </c>
      <c r="L74" s="3">
        <f t="shared" si="1"/>
        <v>-182.45</v>
      </c>
    </row>
    <row r="75" spans="1:12" x14ac:dyDescent="0.25">
      <c r="A75" t="s">
        <v>136</v>
      </c>
      <c r="B75" t="s">
        <v>137</v>
      </c>
      <c r="C75">
        <v>243</v>
      </c>
      <c r="D75">
        <v>68.86</v>
      </c>
      <c r="E75">
        <v>0</v>
      </c>
      <c r="F75">
        <v>0</v>
      </c>
      <c r="G75">
        <v>0</v>
      </c>
      <c r="H75" t="s">
        <v>13</v>
      </c>
      <c r="I75">
        <v>4</v>
      </c>
      <c r="J75">
        <v>0</v>
      </c>
      <c r="K75" s="1">
        <v>0</v>
      </c>
      <c r="L75" s="3">
        <f t="shared" si="1"/>
        <v>-174.14</v>
      </c>
    </row>
    <row r="76" spans="1:12" x14ac:dyDescent="0.25">
      <c r="A76" t="s">
        <v>138</v>
      </c>
      <c r="B76" t="s">
        <v>139</v>
      </c>
      <c r="C76">
        <v>244</v>
      </c>
      <c r="D76">
        <v>66.94</v>
      </c>
      <c r="E76">
        <v>0</v>
      </c>
      <c r="F76">
        <v>0</v>
      </c>
      <c r="G76">
        <v>0</v>
      </c>
      <c r="H76" t="s">
        <v>13</v>
      </c>
      <c r="I76">
        <v>1</v>
      </c>
      <c r="J76">
        <v>0</v>
      </c>
      <c r="K76" s="1">
        <v>0</v>
      </c>
      <c r="L76" s="3">
        <f t="shared" si="1"/>
        <v>-177.06</v>
      </c>
    </row>
    <row r="77" spans="1:12" x14ac:dyDescent="0.25">
      <c r="A77" t="s">
        <v>140</v>
      </c>
      <c r="B77" t="s">
        <v>141</v>
      </c>
      <c r="C77">
        <v>245</v>
      </c>
      <c r="D77">
        <v>66.41</v>
      </c>
      <c r="E77">
        <v>0</v>
      </c>
      <c r="F77">
        <v>0</v>
      </c>
      <c r="G77">
        <v>0</v>
      </c>
      <c r="H77" t="s">
        <v>13</v>
      </c>
      <c r="I77">
        <v>250</v>
      </c>
      <c r="J77">
        <v>0</v>
      </c>
      <c r="K77" s="1">
        <v>0</v>
      </c>
      <c r="L77" s="3">
        <f t="shared" si="1"/>
        <v>-178.59</v>
      </c>
    </row>
    <row r="78" spans="1:12" x14ac:dyDescent="0.25">
      <c r="A78" t="s">
        <v>142</v>
      </c>
      <c r="B78" t="s">
        <v>143</v>
      </c>
      <c r="C78">
        <v>246</v>
      </c>
      <c r="D78">
        <v>66.2</v>
      </c>
      <c r="E78">
        <v>0</v>
      </c>
      <c r="F78">
        <v>0</v>
      </c>
      <c r="G78">
        <v>0</v>
      </c>
      <c r="H78" t="s">
        <v>13</v>
      </c>
      <c r="I78">
        <v>2</v>
      </c>
      <c r="J78">
        <v>0</v>
      </c>
      <c r="K78" s="1">
        <v>0</v>
      </c>
      <c r="L78" s="3">
        <f t="shared" si="1"/>
        <v>-179.8</v>
      </c>
    </row>
    <row r="79" spans="1:12" x14ac:dyDescent="0.25">
      <c r="A79" t="s">
        <v>144</v>
      </c>
      <c r="B79" t="s">
        <v>145</v>
      </c>
      <c r="C79">
        <v>247</v>
      </c>
      <c r="D79">
        <v>53.8</v>
      </c>
      <c r="E79">
        <v>0</v>
      </c>
      <c r="F79">
        <v>0</v>
      </c>
      <c r="G79">
        <v>0</v>
      </c>
      <c r="H79" t="s">
        <v>13</v>
      </c>
      <c r="I79">
        <v>1</v>
      </c>
      <c r="J79">
        <v>0</v>
      </c>
      <c r="K79" s="1">
        <v>0</v>
      </c>
      <c r="L79" s="3">
        <f t="shared" si="1"/>
        <v>-193.2</v>
      </c>
    </row>
    <row r="80" spans="1:12" x14ac:dyDescent="0.25">
      <c r="A80" t="s">
        <v>146</v>
      </c>
      <c r="B80" t="s">
        <v>147</v>
      </c>
      <c r="C80">
        <v>248</v>
      </c>
      <c r="D80">
        <v>72.88</v>
      </c>
      <c r="E80">
        <v>0</v>
      </c>
      <c r="F80">
        <v>0</v>
      </c>
      <c r="G80">
        <v>0</v>
      </c>
      <c r="H80" t="s">
        <v>13</v>
      </c>
      <c r="I80">
        <v>1</v>
      </c>
      <c r="J80">
        <v>0</v>
      </c>
      <c r="K80" s="1">
        <v>0</v>
      </c>
      <c r="L80" s="3">
        <f t="shared" si="1"/>
        <v>-175.12</v>
      </c>
    </row>
    <row r="81" spans="1:12" x14ac:dyDescent="0.25">
      <c r="A81" t="s">
        <v>148</v>
      </c>
      <c r="B81" t="s">
        <v>149</v>
      </c>
      <c r="C81">
        <v>249</v>
      </c>
      <c r="D81">
        <v>51.92</v>
      </c>
      <c r="E81">
        <v>0</v>
      </c>
      <c r="F81">
        <v>0</v>
      </c>
      <c r="G81">
        <v>0</v>
      </c>
      <c r="H81" t="s">
        <v>13</v>
      </c>
      <c r="I81">
        <v>1</v>
      </c>
      <c r="J81">
        <v>0</v>
      </c>
      <c r="K81" s="1">
        <v>0</v>
      </c>
      <c r="L81" s="3">
        <f t="shared" si="1"/>
        <v>-197.07999999999998</v>
      </c>
    </row>
    <row r="82" spans="1:12" x14ac:dyDescent="0.25">
      <c r="A82" t="s">
        <v>150</v>
      </c>
      <c r="B82" t="s">
        <v>151</v>
      </c>
      <c r="C82">
        <v>250</v>
      </c>
      <c r="D82">
        <v>61.08</v>
      </c>
      <c r="E82">
        <v>0</v>
      </c>
      <c r="F82">
        <v>0</v>
      </c>
      <c r="G82">
        <v>0</v>
      </c>
      <c r="H82" t="s">
        <v>13</v>
      </c>
      <c r="I82">
        <v>244</v>
      </c>
      <c r="J82">
        <v>0</v>
      </c>
      <c r="K82" s="1">
        <v>0</v>
      </c>
      <c r="L82" s="3">
        <f t="shared" si="1"/>
        <v>-188.92000000000002</v>
      </c>
    </row>
    <row r="83" spans="1:12" x14ac:dyDescent="0.25">
      <c r="A83" t="s">
        <v>152</v>
      </c>
      <c r="B83" t="s">
        <v>153</v>
      </c>
      <c r="C83">
        <v>251</v>
      </c>
      <c r="D83">
        <v>63.34</v>
      </c>
      <c r="E83">
        <v>0</v>
      </c>
      <c r="F83">
        <v>0</v>
      </c>
      <c r="G83">
        <v>0</v>
      </c>
      <c r="H83" t="s">
        <v>13</v>
      </c>
      <c r="I83">
        <v>1</v>
      </c>
      <c r="J83">
        <v>0</v>
      </c>
      <c r="K83" s="1">
        <v>0</v>
      </c>
      <c r="L83" s="3">
        <f t="shared" si="1"/>
        <v>-187.66</v>
      </c>
    </row>
    <row r="84" spans="1:12" x14ac:dyDescent="0.25">
      <c r="A84" t="s">
        <v>154</v>
      </c>
      <c r="B84" t="s">
        <v>143</v>
      </c>
      <c r="C84">
        <v>252</v>
      </c>
      <c r="D84">
        <v>60.13</v>
      </c>
      <c r="E84">
        <v>0</v>
      </c>
      <c r="F84">
        <v>0</v>
      </c>
      <c r="G84">
        <v>0</v>
      </c>
      <c r="H84" t="s">
        <v>13</v>
      </c>
      <c r="I84">
        <v>2</v>
      </c>
      <c r="J84">
        <v>0</v>
      </c>
      <c r="K84" s="1">
        <v>0</v>
      </c>
      <c r="L84" s="3">
        <f t="shared" si="1"/>
        <v>-191.87</v>
      </c>
    </row>
    <row r="85" spans="1:12" x14ac:dyDescent="0.25">
      <c r="A85" t="s">
        <v>155</v>
      </c>
      <c r="B85" t="s">
        <v>156</v>
      </c>
      <c r="C85">
        <v>253</v>
      </c>
      <c r="D85">
        <v>48.07</v>
      </c>
      <c r="E85">
        <v>0</v>
      </c>
      <c r="F85">
        <v>0</v>
      </c>
      <c r="G85">
        <v>0</v>
      </c>
      <c r="H85" t="s">
        <v>13</v>
      </c>
      <c r="I85">
        <v>161</v>
      </c>
      <c r="J85">
        <v>0</v>
      </c>
      <c r="K85" s="1">
        <v>0</v>
      </c>
      <c r="L85" s="3">
        <f t="shared" si="1"/>
        <v>-204.93</v>
      </c>
    </row>
    <row r="86" spans="1:12" x14ac:dyDescent="0.25">
      <c r="A86" t="s">
        <v>157</v>
      </c>
      <c r="B86" t="s">
        <v>158</v>
      </c>
      <c r="C86">
        <v>254</v>
      </c>
      <c r="D86">
        <v>58.82</v>
      </c>
      <c r="E86">
        <v>0</v>
      </c>
      <c r="F86">
        <v>0</v>
      </c>
      <c r="G86">
        <v>0</v>
      </c>
      <c r="H86" t="s">
        <v>13</v>
      </c>
      <c r="I86">
        <v>2</v>
      </c>
      <c r="J86">
        <v>0</v>
      </c>
      <c r="K86" s="1">
        <v>0</v>
      </c>
      <c r="L86" s="3">
        <f t="shared" si="1"/>
        <v>-195.18</v>
      </c>
    </row>
    <row r="87" spans="1:12" x14ac:dyDescent="0.25">
      <c r="A87" t="s">
        <v>159</v>
      </c>
      <c r="B87" t="s">
        <v>160</v>
      </c>
      <c r="C87">
        <v>255</v>
      </c>
      <c r="D87">
        <v>57.02</v>
      </c>
      <c r="E87">
        <v>0</v>
      </c>
      <c r="F87">
        <v>0</v>
      </c>
      <c r="G87">
        <v>0</v>
      </c>
      <c r="H87" t="s">
        <v>13</v>
      </c>
      <c r="I87">
        <v>207</v>
      </c>
      <c r="J87">
        <v>0</v>
      </c>
      <c r="K87" s="1">
        <v>0</v>
      </c>
      <c r="L87" s="3">
        <f t="shared" si="1"/>
        <v>-197.98</v>
      </c>
    </row>
    <row r="88" spans="1:12" x14ac:dyDescent="0.25">
      <c r="A88" t="s">
        <v>161</v>
      </c>
      <c r="B88" t="s">
        <v>162</v>
      </c>
      <c r="C88">
        <v>256</v>
      </c>
      <c r="D88">
        <v>43.84</v>
      </c>
      <c r="E88">
        <v>0</v>
      </c>
      <c r="F88">
        <v>0</v>
      </c>
      <c r="G88">
        <v>0</v>
      </c>
      <c r="H88" t="s">
        <v>13</v>
      </c>
      <c r="I88">
        <v>1</v>
      </c>
      <c r="J88">
        <v>0</v>
      </c>
      <c r="K88" s="1">
        <v>0</v>
      </c>
      <c r="L88" s="3">
        <f t="shared" si="1"/>
        <v>-212.16</v>
      </c>
    </row>
    <row r="89" spans="1:12" x14ac:dyDescent="0.25">
      <c r="A89" t="s">
        <v>163</v>
      </c>
      <c r="B89" t="s">
        <v>164</v>
      </c>
      <c r="C89">
        <v>257</v>
      </c>
      <c r="D89">
        <v>57.11</v>
      </c>
      <c r="E89">
        <v>0</v>
      </c>
      <c r="F89">
        <v>0</v>
      </c>
      <c r="G89">
        <v>0</v>
      </c>
      <c r="H89" t="s">
        <v>13</v>
      </c>
      <c r="I89">
        <v>200</v>
      </c>
      <c r="J89">
        <v>0</v>
      </c>
      <c r="K89" s="1">
        <v>0</v>
      </c>
      <c r="L89" s="3">
        <f t="shared" si="1"/>
        <v>-199.89</v>
      </c>
    </row>
    <row r="90" spans="1:12" x14ac:dyDescent="0.25">
      <c r="A90" t="s">
        <v>165</v>
      </c>
      <c r="B90" t="s">
        <v>12</v>
      </c>
      <c r="C90">
        <v>258</v>
      </c>
      <c r="D90">
        <v>54.96</v>
      </c>
      <c r="E90">
        <v>0</v>
      </c>
      <c r="F90">
        <v>0</v>
      </c>
      <c r="G90">
        <v>0</v>
      </c>
      <c r="H90" t="s">
        <v>13</v>
      </c>
      <c r="I90">
        <v>10</v>
      </c>
      <c r="J90">
        <v>0</v>
      </c>
      <c r="K90" s="1">
        <v>0</v>
      </c>
      <c r="L90" s="3">
        <f t="shared" si="1"/>
        <v>-203.04</v>
      </c>
    </row>
    <row r="91" spans="1:12" x14ac:dyDescent="0.25">
      <c r="A91" t="s">
        <v>166</v>
      </c>
      <c r="B91" t="s">
        <v>167</v>
      </c>
      <c r="C91">
        <v>259</v>
      </c>
      <c r="D91">
        <v>54.04</v>
      </c>
      <c r="E91">
        <v>0</v>
      </c>
      <c r="F91">
        <v>0</v>
      </c>
      <c r="G91">
        <v>0</v>
      </c>
      <c r="H91" t="s">
        <v>13</v>
      </c>
      <c r="I91">
        <v>9</v>
      </c>
      <c r="J91">
        <v>0</v>
      </c>
      <c r="K91" s="1">
        <v>0</v>
      </c>
      <c r="L91" s="3">
        <f t="shared" si="1"/>
        <v>-204.96</v>
      </c>
    </row>
    <row r="92" spans="1:12" x14ac:dyDescent="0.25">
      <c r="A92" t="s">
        <v>168</v>
      </c>
      <c r="B92" t="s">
        <v>169</v>
      </c>
      <c r="C92">
        <v>260</v>
      </c>
      <c r="D92">
        <v>51.21</v>
      </c>
      <c r="E92">
        <v>0</v>
      </c>
      <c r="F92">
        <v>0</v>
      </c>
      <c r="G92">
        <v>0</v>
      </c>
      <c r="H92" t="s">
        <v>13</v>
      </c>
      <c r="I92">
        <v>150</v>
      </c>
      <c r="J92">
        <v>0</v>
      </c>
      <c r="K92" s="1">
        <v>0</v>
      </c>
      <c r="L92" s="3">
        <f t="shared" si="1"/>
        <v>-208.79</v>
      </c>
    </row>
    <row r="93" spans="1:12" x14ac:dyDescent="0.25">
      <c r="A93" t="s">
        <v>170</v>
      </c>
      <c r="B93" t="s">
        <v>171</v>
      </c>
      <c r="C93">
        <v>261</v>
      </c>
      <c r="D93">
        <v>50.96</v>
      </c>
      <c r="E93">
        <v>0</v>
      </c>
      <c r="F93">
        <v>0</v>
      </c>
      <c r="G93">
        <v>0</v>
      </c>
      <c r="H93" t="s">
        <v>13</v>
      </c>
      <c r="I93">
        <v>3</v>
      </c>
      <c r="J93">
        <v>0</v>
      </c>
      <c r="K93" s="1">
        <v>0</v>
      </c>
      <c r="L93" s="3">
        <f t="shared" si="1"/>
        <v>-210.04</v>
      </c>
    </row>
    <row r="94" spans="1:12" x14ac:dyDescent="0.25">
      <c r="A94" t="s">
        <v>172</v>
      </c>
      <c r="B94" t="s">
        <v>173</v>
      </c>
      <c r="C94">
        <v>262</v>
      </c>
      <c r="D94">
        <v>51.58</v>
      </c>
      <c r="E94">
        <v>0</v>
      </c>
      <c r="F94">
        <v>0</v>
      </c>
      <c r="G94">
        <v>0</v>
      </c>
      <c r="H94" t="s">
        <v>13</v>
      </c>
      <c r="I94">
        <v>170</v>
      </c>
      <c r="J94">
        <v>0</v>
      </c>
      <c r="K94" s="1">
        <v>0</v>
      </c>
      <c r="L94" s="3">
        <f t="shared" si="1"/>
        <v>-210.42000000000002</v>
      </c>
    </row>
    <row r="95" spans="1:12" x14ac:dyDescent="0.25">
      <c r="A95" t="s">
        <v>174</v>
      </c>
      <c r="B95" t="s">
        <v>175</v>
      </c>
      <c r="C95">
        <v>263</v>
      </c>
      <c r="D95">
        <v>49.05</v>
      </c>
      <c r="E95">
        <v>0</v>
      </c>
      <c r="F95">
        <v>0</v>
      </c>
      <c r="G95">
        <v>0</v>
      </c>
      <c r="H95" t="s">
        <v>13</v>
      </c>
      <c r="I95">
        <v>3</v>
      </c>
      <c r="J95">
        <v>0</v>
      </c>
      <c r="K95" s="1">
        <v>0</v>
      </c>
      <c r="L95" s="3">
        <f t="shared" si="1"/>
        <v>-213.95</v>
      </c>
    </row>
    <row r="96" spans="1:12" x14ac:dyDescent="0.25">
      <c r="A96" t="s">
        <v>176</v>
      </c>
      <c r="B96" t="s">
        <v>177</v>
      </c>
      <c r="C96">
        <v>264</v>
      </c>
      <c r="D96">
        <v>49.55</v>
      </c>
      <c r="E96">
        <v>0</v>
      </c>
      <c r="F96">
        <v>0</v>
      </c>
      <c r="G96">
        <v>0</v>
      </c>
      <c r="H96" t="s">
        <v>13</v>
      </c>
      <c r="I96">
        <v>201</v>
      </c>
      <c r="J96">
        <v>0</v>
      </c>
      <c r="K96" s="1">
        <v>0</v>
      </c>
      <c r="L96" s="3">
        <f t="shared" si="1"/>
        <v>-214.45</v>
      </c>
    </row>
    <row r="97" spans="1:12" x14ac:dyDescent="0.25">
      <c r="A97" t="s">
        <v>178</v>
      </c>
      <c r="B97" t="s">
        <v>179</v>
      </c>
      <c r="C97">
        <v>265</v>
      </c>
      <c r="D97">
        <v>46.87</v>
      </c>
      <c r="E97">
        <v>0</v>
      </c>
      <c r="F97">
        <v>0</v>
      </c>
      <c r="G97">
        <v>0</v>
      </c>
      <c r="H97" t="s">
        <v>13</v>
      </c>
      <c r="I97">
        <v>36</v>
      </c>
      <c r="J97">
        <v>0</v>
      </c>
      <c r="K97" s="1">
        <v>0</v>
      </c>
      <c r="L97" s="3">
        <f t="shared" si="1"/>
        <v>-218.13</v>
      </c>
    </row>
    <row r="98" spans="1:12" x14ac:dyDescent="0.25">
      <c r="A98" t="s">
        <v>180</v>
      </c>
      <c r="B98" t="s">
        <v>181</v>
      </c>
      <c r="C98">
        <v>266</v>
      </c>
      <c r="D98">
        <v>46.53</v>
      </c>
      <c r="E98">
        <v>0</v>
      </c>
      <c r="F98">
        <v>0</v>
      </c>
      <c r="G98">
        <v>0</v>
      </c>
      <c r="H98" t="s">
        <v>13</v>
      </c>
      <c r="I98">
        <v>24</v>
      </c>
      <c r="J98">
        <v>0</v>
      </c>
      <c r="K98" s="1">
        <v>0</v>
      </c>
      <c r="L98" s="3">
        <f t="shared" si="1"/>
        <v>-219.47</v>
      </c>
    </row>
    <row r="99" spans="1:12" x14ac:dyDescent="0.25">
      <c r="A99" t="s">
        <v>182</v>
      </c>
      <c r="B99" t="s">
        <v>183</v>
      </c>
      <c r="C99">
        <v>267</v>
      </c>
      <c r="D99">
        <v>46.8</v>
      </c>
      <c r="E99">
        <v>0</v>
      </c>
      <c r="F99">
        <v>0</v>
      </c>
      <c r="G99">
        <v>0</v>
      </c>
      <c r="H99" t="s">
        <v>13</v>
      </c>
      <c r="I99">
        <v>2</v>
      </c>
      <c r="J99">
        <v>0</v>
      </c>
      <c r="K99" s="1">
        <v>0</v>
      </c>
      <c r="L99" s="3">
        <f t="shared" si="1"/>
        <v>-220.2</v>
      </c>
    </row>
    <row r="100" spans="1:12" x14ac:dyDescent="0.25">
      <c r="A100" t="s">
        <v>184</v>
      </c>
      <c r="B100" t="s">
        <v>173</v>
      </c>
      <c r="C100">
        <v>268</v>
      </c>
      <c r="D100">
        <v>45.58</v>
      </c>
      <c r="E100">
        <v>0</v>
      </c>
      <c r="F100">
        <v>0</v>
      </c>
      <c r="G100">
        <v>0</v>
      </c>
      <c r="H100" t="s">
        <v>13</v>
      </c>
      <c r="I100">
        <v>30</v>
      </c>
      <c r="J100">
        <v>0</v>
      </c>
      <c r="K100" s="1">
        <v>0</v>
      </c>
      <c r="L100" s="3">
        <f t="shared" si="1"/>
        <v>-222.42000000000002</v>
      </c>
    </row>
    <row r="101" spans="1:12" x14ac:dyDescent="0.25">
      <c r="A101" t="s">
        <v>185</v>
      </c>
      <c r="B101" t="s">
        <v>171</v>
      </c>
      <c r="C101">
        <v>269</v>
      </c>
      <c r="D101">
        <v>42.74</v>
      </c>
      <c r="E101">
        <v>0</v>
      </c>
      <c r="F101">
        <v>0</v>
      </c>
      <c r="G101">
        <v>0</v>
      </c>
      <c r="H101" t="s">
        <v>13</v>
      </c>
      <c r="I101">
        <v>1</v>
      </c>
      <c r="J101">
        <v>0</v>
      </c>
      <c r="K101" s="1">
        <v>0</v>
      </c>
      <c r="L101" s="3">
        <f t="shared" si="1"/>
        <v>-226.26</v>
      </c>
    </row>
    <row r="102" spans="1:12" x14ac:dyDescent="0.25">
      <c r="A102" t="s">
        <v>186</v>
      </c>
      <c r="B102" t="s">
        <v>137</v>
      </c>
      <c r="C102">
        <v>270</v>
      </c>
      <c r="D102">
        <v>41.82</v>
      </c>
      <c r="E102">
        <v>0</v>
      </c>
      <c r="F102">
        <v>0</v>
      </c>
      <c r="G102">
        <v>0</v>
      </c>
      <c r="H102" t="s">
        <v>13</v>
      </c>
      <c r="I102">
        <v>699</v>
      </c>
      <c r="J102">
        <v>0</v>
      </c>
      <c r="K102" s="1">
        <v>0</v>
      </c>
      <c r="L102" s="3">
        <f t="shared" si="1"/>
        <v>-228.18</v>
      </c>
    </row>
    <row r="103" spans="1:12" x14ac:dyDescent="0.25">
      <c r="A103" t="s">
        <v>187</v>
      </c>
      <c r="B103" t="s">
        <v>188</v>
      </c>
      <c r="C103">
        <v>271</v>
      </c>
      <c r="D103">
        <v>41.21</v>
      </c>
      <c r="E103">
        <v>0</v>
      </c>
      <c r="F103">
        <v>0</v>
      </c>
      <c r="G103">
        <v>0</v>
      </c>
      <c r="H103" t="s">
        <v>13</v>
      </c>
      <c r="I103">
        <v>16</v>
      </c>
      <c r="J103">
        <v>0</v>
      </c>
      <c r="K103" s="1">
        <v>0</v>
      </c>
      <c r="L103" s="3">
        <f t="shared" si="1"/>
        <v>-229.79</v>
      </c>
    </row>
    <row r="104" spans="1:12" x14ac:dyDescent="0.25">
      <c r="A104" t="s">
        <v>189</v>
      </c>
      <c r="B104" t="s">
        <v>158</v>
      </c>
      <c r="C104">
        <v>272</v>
      </c>
      <c r="D104">
        <v>40.770000000000003</v>
      </c>
      <c r="E104">
        <v>0</v>
      </c>
      <c r="F104">
        <v>0</v>
      </c>
      <c r="G104">
        <v>0</v>
      </c>
      <c r="H104" t="s">
        <v>13</v>
      </c>
      <c r="I104">
        <v>2</v>
      </c>
      <c r="J104">
        <v>0</v>
      </c>
      <c r="K104" s="1">
        <v>0</v>
      </c>
      <c r="L104" s="3">
        <f t="shared" si="1"/>
        <v>-231.23</v>
      </c>
    </row>
    <row r="105" spans="1:12" x14ac:dyDescent="0.25">
      <c r="A105" t="s">
        <v>190</v>
      </c>
      <c r="B105" t="s">
        <v>191</v>
      </c>
      <c r="C105">
        <v>273</v>
      </c>
      <c r="D105">
        <v>39.130000000000003</v>
      </c>
      <c r="E105">
        <v>0</v>
      </c>
      <c r="F105">
        <v>0</v>
      </c>
      <c r="G105">
        <v>0</v>
      </c>
      <c r="H105" t="s">
        <v>13</v>
      </c>
      <c r="I105">
        <v>14</v>
      </c>
      <c r="J105">
        <v>0</v>
      </c>
      <c r="K105" s="1">
        <v>0</v>
      </c>
      <c r="L105" s="3">
        <f t="shared" si="1"/>
        <v>-233.87</v>
      </c>
    </row>
    <row r="106" spans="1:12" x14ac:dyDescent="0.25">
      <c r="A106" t="s">
        <v>192</v>
      </c>
      <c r="B106" t="s">
        <v>193</v>
      </c>
      <c r="C106">
        <v>274</v>
      </c>
      <c r="D106">
        <v>38.28</v>
      </c>
      <c r="E106">
        <v>0</v>
      </c>
      <c r="F106">
        <v>0</v>
      </c>
      <c r="G106">
        <v>0</v>
      </c>
      <c r="H106" t="s">
        <v>13</v>
      </c>
      <c r="I106">
        <v>111</v>
      </c>
      <c r="J106">
        <v>0</v>
      </c>
      <c r="K106" s="1">
        <v>0</v>
      </c>
      <c r="L106" s="3">
        <f t="shared" si="1"/>
        <v>-235.72</v>
      </c>
    </row>
    <row r="107" spans="1:12" x14ac:dyDescent="0.25">
      <c r="A107" t="s">
        <v>194</v>
      </c>
      <c r="B107" t="s">
        <v>195</v>
      </c>
      <c r="C107">
        <v>275</v>
      </c>
      <c r="D107">
        <v>36.729999999999997</v>
      </c>
      <c r="E107">
        <v>0</v>
      </c>
      <c r="F107">
        <v>0</v>
      </c>
      <c r="G107">
        <v>0</v>
      </c>
      <c r="H107" t="s">
        <v>13</v>
      </c>
      <c r="I107">
        <v>69</v>
      </c>
      <c r="J107">
        <v>0</v>
      </c>
      <c r="K107" s="1">
        <v>0</v>
      </c>
      <c r="L107" s="3">
        <f t="shared" si="1"/>
        <v>-238.27</v>
      </c>
    </row>
    <row r="108" spans="1:12" x14ac:dyDescent="0.25">
      <c r="A108" t="s">
        <v>196</v>
      </c>
      <c r="B108" t="s">
        <v>197</v>
      </c>
      <c r="C108">
        <v>276</v>
      </c>
      <c r="D108">
        <v>37.799999999999997</v>
      </c>
      <c r="E108">
        <v>0</v>
      </c>
      <c r="F108">
        <v>0</v>
      </c>
      <c r="G108">
        <v>0</v>
      </c>
      <c r="H108" t="s">
        <v>13</v>
      </c>
      <c r="I108">
        <v>4</v>
      </c>
      <c r="J108">
        <v>0</v>
      </c>
      <c r="K108" s="1">
        <v>0</v>
      </c>
      <c r="L108" s="3">
        <f t="shared" si="1"/>
        <v>-238.2</v>
      </c>
    </row>
    <row r="109" spans="1:12" x14ac:dyDescent="0.25">
      <c r="A109" t="s">
        <v>198</v>
      </c>
      <c r="B109" t="s">
        <v>137</v>
      </c>
      <c r="C109">
        <v>277</v>
      </c>
      <c r="D109">
        <v>34.92</v>
      </c>
      <c r="E109">
        <v>0</v>
      </c>
      <c r="F109">
        <v>0</v>
      </c>
      <c r="G109">
        <v>0</v>
      </c>
      <c r="H109" t="s">
        <v>13</v>
      </c>
      <c r="I109">
        <v>13</v>
      </c>
      <c r="J109">
        <v>0</v>
      </c>
      <c r="K109" s="1">
        <v>0</v>
      </c>
      <c r="L109" s="3">
        <f t="shared" si="1"/>
        <v>-242.07999999999998</v>
      </c>
    </row>
    <row r="110" spans="1:12" x14ac:dyDescent="0.25">
      <c r="A110" t="s">
        <v>199</v>
      </c>
      <c r="B110" t="s">
        <v>200</v>
      </c>
      <c r="C110">
        <v>278</v>
      </c>
      <c r="D110">
        <v>33.67</v>
      </c>
      <c r="E110">
        <v>0</v>
      </c>
      <c r="F110">
        <v>0</v>
      </c>
      <c r="G110">
        <v>0</v>
      </c>
      <c r="H110" t="s">
        <v>13</v>
      </c>
      <c r="I110">
        <v>42</v>
      </c>
      <c r="J110">
        <v>0</v>
      </c>
      <c r="K110" s="1">
        <v>0</v>
      </c>
      <c r="L110" s="3">
        <f t="shared" si="1"/>
        <v>-244.32999999999998</v>
      </c>
    </row>
    <row r="111" spans="1:12" x14ac:dyDescent="0.25">
      <c r="A111" t="s">
        <v>201</v>
      </c>
      <c r="B111" t="s">
        <v>200</v>
      </c>
      <c r="C111">
        <v>279</v>
      </c>
      <c r="D111">
        <v>32.799999999999997</v>
      </c>
      <c r="E111">
        <v>0</v>
      </c>
      <c r="F111">
        <v>0</v>
      </c>
      <c r="G111">
        <v>0</v>
      </c>
      <c r="H111" t="s">
        <v>13</v>
      </c>
      <c r="I111">
        <v>10</v>
      </c>
      <c r="J111">
        <v>0</v>
      </c>
      <c r="K111" s="1">
        <v>0</v>
      </c>
      <c r="L111" s="3">
        <f t="shared" si="1"/>
        <v>-246.2</v>
      </c>
    </row>
    <row r="112" spans="1:12" x14ac:dyDescent="0.25">
      <c r="A112" t="s">
        <v>202</v>
      </c>
      <c r="B112" t="s">
        <v>200</v>
      </c>
      <c r="C112">
        <v>280</v>
      </c>
      <c r="D112">
        <v>31.72</v>
      </c>
      <c r="E112">
        <v>0</v>
      </c>
      <c r="F112">
        <v>0</v>
      </c>
      <c r="G112">
        <v>0</v>
      </c>
      <c r="H112" t="s">
        <v>13</v>
      </c>
      <c r="I112" s="2">
        <v>2925</v>
      </c>
      <c r="J112">
        <v>0</v>
      </c>
      <c r="K112" s="1">
        <v>0</v>
      </c>
      <c r="L112" s="3">
        <f t="shared" si="1"/>
        <v>-248.28</v>
      </c>
    </row>
    <row r="113" spans="1:12" x14ac:dyDescent="0.25">
      <c r="A113" t="s">
        <v>203</v>
      </c>
      <c r="B113" t="s">
        <v>171</v>
      </c>
      <c r="C113">
        <v>281</v>
      </c>
      <c r="D113">
        <v>30.88</v>
      </c>
      <c r="E113">
        <v>0</v>
      </c>
      <c r="F113">
        <v>0</v>
      </c>
      <c r="G113">
        <v>0</v>
      </c>
      <c r="H113" t="s">
        <v>13</v>
      </c>
      <c r="I113">
        <v>49</v>
      </c>
      <c r="J113">
        <v>0</v>
      </c>
      <c r="K113" s="1">
        <v>0</v>
      </c>
      <c r="L113" s="3">
        <f t="shared" si="1"/>
        <v>-250.12</v>
      </c>
    </row>
    <row r="114" spans="1:12" x14ac:dyDescent="0.25">
      <c r="A114" t="s">
        <v>204</v>
      </c>
      <c r="B114" t="s">
        <v>205</v>
      </c>
      <c r="C114">
        <v>282</v>
      </c>
      <c r="D114">
        <v>29.76</v>
      </c>
      <c r="E114">
        <v>0</v>
      </c>
      <c r="F114">
        <v>0</v>
      </c>
      <c r="G114">
        <v>0</v>
      </c>
      <c r="H114" t="s">
        <v>13</v>
      </c>
      <c r="I114">
        <v>91</v>
      </c>
      <c r="J114">
        <v>0</v>
      </c>
      <c r="K114" s="1">
        <v>0</v>
      </c>
      <c r="L114" s="3">
        <f t="shared" si="1"/>
        <v>-252.24</v>
      </c>
    </row>
    <row r="115" spans="1:12" x14ac:dyDescent="0.25">
      <c r="A115" t="s">
        <v>206</v>
      </c>
      <c r="B115" t="s">
        <v>171</v>
      </c>
      <c r="C115">
        <v>283</v>
      </c>
      <c r="D115">
        <v>28.76</v>
      </c>
      <c r="E115">
        <v>0</v>
      </c>
      <c r="F115">
        <v>0</v>
      </c>
      <c r="G115">
        <v>0</v>
      </c>
      <c r="H115" t="s">
        <v>13</v>
      </c>
      <c r="I115">
        <v>13</v>
      </c>
      <c r="J115">
        <v>0</v>
      </c>
      <c r="K115" s="1">
        <v>0</v>
      </c>
      <c r="L115" s="3">
        <f t="shared" si="1"/>
        <v>-254.24</v>
      </c>
    </row>
    <row r="116" spans="1:12" x14ac:dyDescent="0.25">
      <c r="A116" t="s">
        <v>207</v>
      </c>
      <c r="B116" t="s">
        <v>205</v>
      </c>
      <c r="C116">
        <v>284</v>
      </c>
      <c r="D116">
        <v>27.66</v>
      </c>
      <c r="E116">
        <v>0</v>
      </c>
      <c r="F116">
        <v>0</v>
      </c>
      <c r="G116">
        <v>0</v>
      </c>
      <c r="H116" t="s">
        <v>13</v>
      </c>
      <c r="I116">
        <v>20</v>
      </c>
      <c r="J116">
        <v>0</v>
      </c>
      <c r="K116" s="1">
        <v>0</v>
      </c>
      <c r="L116" s="3">
        <f t="shared" si="1"/>
        <v>-256.33999999999997</v>
      </c>
    </row>
    <row r="117" spans="1:12" x14ac:dyDescent="0.25">
      <c r="A117" t="s">
        <v>208</v>
      </c>
      <c r="B117" t="s">
        <v>209</v>
      </c>
      <c r="C117">
        <v>285</v>
      </c>
      <c r="D117">
        <v>26.63</v>
      </c>
      <c r="E117">
        <v>0</v>
      </c>
      <c r="F117">
        <v>0</v>
      </c>
      <c r="G117">
        <v>0</v>
      </c>
      <c r="H117" t="s">
        <v>13</v>
      </c>
      <c r="I117" s="2">
        <v>3985</v>
      </c>
      <c r="J117">
        <v>0</v>
      </c>
      <c r="K117" s="1">
        <v>0</v>
      </c>
      <c r="L117" s="3">
        <f t="shared" si="1"/>
        <v>-258.37</v>
      </c>
    </row>
    <row r="118" spans="1:12" x14ac:dyDescent="0.25">
      <c r="A118" t="s">
        <v>210</v>
      </c>
      <c r="B118" t="s">
        <v>211</v>
      </c>
      <c r="C118">
        <v>286</v>
      </c>
      <c r="D118">
        <v>25.99</v>
      </c>
      <c r="E118">
        <v>0</v>
      </c>
      <c r="F118">
        <v>0</v>
      </c>
      <c r="G118">
        <v>0</v>
      </c>
      <c r="H118" t="s">
        <v>13</v>
      </c>
      <c r="I118">
        <v>146</v>
      </c>
      <c r="J118">
        <v>0</v>
      </c>
      <c r="K118" s="1">
        <v>0</v>
      </c>
      <c r="L118" s="3">
        <f t="shared" si="1"/>
        <v>-260.01</v>
      </c>
    </row>
    <row r="119" spans="1:12" x14ac:dyDescent="0.25">
      <c r="A119" t="s">
        <v>212</v>
      </c>
      <c r="B119" t="s">
        <v>171</v>
      </c>
      <c r="C119">
        <v>287</v>
      </c>
      <c r="D119">
        <v>24.74</v>
      </c>
      <c r="E119">
        <v>0</v>
      </c>
      <c r="F119">
        <v>0</v>
      </c>
      <c r="G119">
        <v>0</v>
      </c>
      <c r="H119" t="s">
        <v>13</v>
      </c>
      <c r="I119">
        <v>39</v>
      </c>
      <c r="J119">
        <v>0</v>
      </c>
      <c r="K119" s="1">
        <v>0</v>
      </c>
      <c r="L119" s="3">
        <f t="shared" si="1"/>
        <v>-262.26</v>
      </c>
    </row>
    <row r="120" spans="1:12" x14ac:dyDescent="0.25">
      <c r="A120" t="s">
        <v>213</v>
      </c>
      <c r="B120" t="s">
        <v>151</v>
      </c>
      <c r="C120">
        <v>288</v>
      </c>
      <c r="D120">
        <v>23.49</v>
      </c>
      <c r="E120">
        <v>0</v>
      </c>
      <c r="F120">
        <v>0</v>
      </c>
      <c r="G120">
        <v>0</v>
      </c>
      <c r="H120" t="s">
        <v>13</v>
      </c>
      <c r="I120">
        <v>270</v>
      </c>
      <c r="J120">
        <v>0</v>
      </c>
      <c r="K120" s="1">
        <v>0</v>
      </c>
      <c r="L120" s="3">
        <f t="shared" si="1"/>
        <v>-264.51</v>
      </c>
    </row>
    <row r="121" spans="1:12" x14ac:dyDescent="0.25">
      <c r="A121" t="s">
        <v>214</v>
      </c>
      <c r="B121" t="s">
        <v>215</v>
      </c>
      <c r="C121">
        <v>289</v>
      </c>
      <c r="D121">
        <v>23.01</v>
      </c>
      <c r="E121">
        <v>0</v>
      </c>
      <c r="F121">
        <v>0</v>
      </c>
      <c r="G121">
        <v>0</v>
      </c>
      <c r="H121" t="s">
        <v>13</v>
      </c>
      <c r="I121">
        <v>76</v>
      </c>
      <c r="J121">
        <v>0</v>
      </c>
      <c r="K121" s="1">
        <v>0</v>
      </c>
      <c r="L121" s="3">
        <f t="shared" si="1"/>
        <v>-265.99</v>
      </c>
    </row>
    <row r="122" spans="1:12" x14ac:dyDescent="0.25">
      <c r="A122" t="s">
        <v>216</v>
      </c>
      <c r="B122" t="s">
        <v>195</v>
      </c>
      <c r="C122">
        <v>290</v>
      </c>
      <c r="D122">
        <v>21.8</v>
      </c>
      <c r="E122">
        <v>0</v>
      </c>
      <c r="F122">
        <v>0</v>
      </c>
      <c r="G122">
        <v>0</v>
      </c>
      <c r="H122" t="s">
        <v>13</v>
      </c>
      <c r="I122">
        <v>603</v>
      </c>
      <c r="J122">
        <v>0</v>
      </c>
      <c r="K122" s="1">
        <v>0</v>
      </c>
      <c r="L122" s="3">
        <f t="shared" si="1"/>
        <v>-268.2</v>
      </c>
    </row>
    <row r="123" spans="1:12" x14ac:dyDescent="0.25">
      <c r="A123" t="s">
        <v>217</v>
      </c>
      <c r="B123" t="s">
        <v>218</v>
      </c>
      <c r="C123">
        <v>291</v>
      </c>
      <c r="D123">
        <v>20.83</v>
      </c>
      <c r="E123">
        <v>0</v>
      </c>
      <c r="F123">
        <v>0</v>
      </c>
      <c r="G123">
        <v>0</v>
      </c>
      <c r="H123" t="s">
        <v>13</v>
      </c>
      <c r="I123">
        <v>191</v>
      </c>
      <c r="J123">
        <v>0</v>
      </c>
      <c r="K123" s="1">
        <v>0</v>
      </c>
      <c r="L123" s="3">
        <f t="shared" si="1"/>
        <v>-270.17</v>
      </c>
    </row>
    <row r="124" spans="1:12" x14ac:dyDescent="0.25">
      <c r="A124" t="s">
        <v>219</v>
      </c>
      <c r="B124" t="s">
        <v>220</v>
      </c>
      <c r="C124">
        <v>292</v>
      </c>
      <c r="D124">
        <v>20</v>
      </c>
      <c r="E124">
        <v>0</v>
      </c>
      <c r="F124">
        <v>0</v>
      </c>
      <c r="G124">
        <v>0</v>
      </c>
      <c r="H124" t="s">
        <v>13</v>
      </c>
      <c r="I124">
        <v>136</v>
      </c>
      <c r="J124">
        <v>0</v>
      </c>
      <c r="K124" s="1">
        <v>0</v>
      </c>
      <c r="L124" s="3">
        <f t="shared" si="1"/>
        <v>-272</v>
      </c>
    </row>
    <row r="125" spans="1:12" x14ac:dyDescent="0.25">
      <c r="A125" t="s">
        <v>221</v>
      </c>
      <c r="B125" t="s">
        <v>141</v>
      </c>
      <c r="C125">
        <v>293</v>
      </c>
      <c r="D125">
        <v>18.440000000000001</v>
      </c>
      <c r="E125">
        <v>0</v>
      </c>
      <c r="F125">
        <v>0</v>
      </c>
      <c r="G125">
        <v>0</v>
      </c>
      <c r="H125" t="s">
        <v>13</v>
      </c>
      <c r="I125">
        <v>166</v>
      </c>
      <c r="J125">
        <v>0</v>
      </c>
      <c r="K125" s="1">
        <v>0</v>
      </c>
      <c r="L125" s="3">
        <f t="shared" si="1"/>
        <v>-274.56</v>
      </c>
    </row>
    <row r="126" spans="1:12" x14ac:dyDescent="0.25">
      <c r="A126" t="s">
        <v>222</v>
      </c>
      <c r="B126" t="s">
        <v>195</v>
      </c>
      <c r="C126">
        <v>294</v>
      </c>
      <c r="D126">
        <v>17.62</v>
      </c>
      <c r="E126">
        <v>0</v>
      </c>
      <c r="F126">
        <v>0</v>
      </c>
      <c r="G126">
        <v>0</v>
      </c>
      <c r="H126" t="s">
        <v>13</v>
      </c>
      <c r="I126">
        <v>60</v>
      </c>
      <c r="J126">
        <v>0</v>
      </c>
      <c r="K126" s="1">
        <v>0</v>
      </c>
      <c r="L126" s="3">
        <f t="shared" si="1"/>
        <v>-276.38</v>
      </c>
    </row>
    <row r="127" spans="1:12" x14ac:dyDescent="0.25">
      <c r="A127" t="s">
        <v>223</v>
      </c>
      <c r="B127" t="s">
        <v>195</v>
      </c>
      <c r="C127">
        <v>295</v>
      </c>
      <c r="D127">
        <v>16.75</v>
      </c>
      <c r="E127">
        <v>0</v>
      </c>
      <c r="F127">
        <v>0</v>
      </c>
      <c r="G127">
        <v>0</v>
      </c>
      <c r="H127" t="s">
        <v>13</v>
      </c>
      <c r="I127" s="2">
        <v>8972</v>
      </c>
      <c r="J127">
        <v>0</v>
      </c>
      <c r="K127" s="1">
        <v>0</v>
      </c>
      <c r="L127" s="3">
        <f t="shared" si="1"/>
        <v>-278.25</v>
      </c>
    </row>
    <row r="128" spans="1:12" x14ac:dyDescent="0.25">
      <c r="A128" t="s">
        <v>224</v>
      </c>
      <c r="B128" t="s">
        <v>160</v>
      </c>
      <c r="C128">
        <v>296</v>
      </c>
      <c r="D128">
        <v>16.12</v>
      </c>
      <c r="E128">
        <v>0</v>
      </c>
      <c r="F128">
        <v>0</v>
      </c>
      <c r="G128">
        <v>0</v>
      </c>
      <c r="H128" t="s">
        <v>13</v>
      </c>
      <c r="I128">
        <v>331</v>
      </c>
      <c r="J128">
        <v>0</v>
      </c>
      <c r="K128" s="1">
        <v>0</v>
      </c>
      <c r="L128" s="3">
        <f t="shared" si="1"/>
        <v>-279.88</v>
      </c>
    </row>
    <row r="129" spans="1:12" x14ac:dyDescent="0.25">
      <c r="A129" t="s">
        <v>225</v>
      </c>
      <c r="B129" t="s">
        <v>226</v>
      </c>
      <c r="C129">
        <v>297</v>
      </c>
      <c r="D129">
        <v>15.04</v>
      </c>
      <c r="E129">
        <v>0</v>
      </c>
      <c r="F129">
        <v>0</v>
      </c>
      <c r="G129">
        <v>0</v>
      </c>
      <c r="H129" t="s">
        <v>13</v>
      </c>
      <c r="I129">
        <v>585</v>
      </c>
      <c r="J129">
        <v>0</v>
      </c>
      <c r="K129" s="1">
        <v>0</v>
      </c>
      <c r="L129" s="3">
        <f t="shared" si="1"/>
        <v>-281.95999999999998</v>
      </c>
    </row>
    <row r="130" spans="1:12" x14ac:dyDescent="0.25">
      <c r="A130" t="s">
        <v>227</v>
      </c>
      <c r="B130" t="s">
        <v>195</v>
      </c>
      <c r="C130">
        <v>298</v>
      </c>
      <c r="D130">
        <v>13.8</v>
      </c>
      <c r="E130">
        <v>0</v>
      </c>
      <c r="F130">
        <v>0</v>
      </c>
      <c r="G130">
        <v>0</v>
      </c>
      <c r="H130" t="s">
        <v>13</v>
      </c>
      <c r="I130">
        <v>724</v>
      </c>
      <c r="J130">
        <v>0</v>
      </c>
      <c r="K130" s="1">
        <v>0</v>
      </c>
      <c r="L130" s="3">
        <f t="shared" si="1"/>
        <v>-284.2</v>
      </c>
    </row>
    <row r="131" spans="1:12" x14ac:dyDescent="0.25">
      <c r="A131" t="s">
        <v>228</v>
      </c>
      <c r="B131" t="s">
        <v>229</v>
      </c>
      <c r="C131">
        <v>299</v>
      </c>
      <c r="D131">
        <v>13.09</v>
      </c>
      <c r="E131">
        <v>0</v>
      </c>
      <c r="F131">
        <v>0</v>
      </c>
      <c r="G131">
        <v>0</v>
      </c>
      <c r="H131" t="s">
        <v>13</v>
      </c>
      <c r="I131" s="2">
        <v>1033</v>
      </c>
      <c r="J131">
        <v>0</v>
      </c>
      <c r="K131" s="1">
        <v>0</v>
      </c>
      <c r="L131" s="3">
        <f t="shared" si="1"/>
        <v>-285.91000000000003</v>
      </c>
    </row>
    <row r="132" spans="1:12" x14ac:dyDescent="0.25">
      <c r="A132" t="s">
        <v>230</v>
      </c>
      <c r="B132" t="s">
        <v>211</v>
      </c>
      <c r="C132">
        <v>300</v>
      </c>
      <c r="D132">
        <v>12.09</v>
      </c>
      <c r="E132">
        <v>0</v>
      </c>
      <c r="F132">
        <v>0</v>
      </c>
      <c r="G132">
        <v>0</v>
      </c>
      <c r="H132" t="s">
        <v>13</v>
      </c>
      <c r="I132" s="2">
        <v>26842</v>
      </c>
      <c r="J132">
        <v>0</v>
      </c>
      <c r="K132" s="1">
        <v>0</v>
      </c>
      <c r="L132" s="3">
        <f t="shared" ref="L132:L195" si="2">D132-C132</f>
        <v>-287.91000000000003</v>
      </c>
    </row>
    <row r="133" spans="1:12" x14ac:dyDescent="0.25">
      <c r="A133" t="s">
        <v>231</v>
      </c>
      <c r="B133" t="s">
        <v>232</v>
      </c>
      <c r="C133">
        <v>301</v>
      </c>
      <c r="D133">
        <v>11.2</v>
      </c>
      <c r="E133">
        <v>0</v>
      </c>
      <c r="F133">
        <v>0</v>
      </c>
      <c r="G133">
        <v>0</v>
      </c>
      <c r="H133" t="s">
        <v>13</v>
      </c>
      <c r="I133" s="2">
        <v>2455</v>
      </c>
      <c r="J133">
        <v>0</v>
      </c>
      <c r="K133" s="1">
        <v>0</v>
      </c>
      <c r="L133" s="3">
        <f t="shared" si="2"/>
        <v>-289.8</v>
      </c>
    </row>
    <row r="134" spans="1:12" x14ac:dyDescent="0.25">
      <c r="A134" t="s">
        <v>233</v>
      </c>
      <c r="B134" t="s">
        <v>226</v>
      </c>
      <c r="C134">
        <v>302</v>
      </c>
      <c r="D134">
        <v>10.17</v>
      </c>
      <c r="E134">
        <v>0</v>
      </c>
      <c r="F134">
        <v>0</v>
      </c>
      <c r="G134">
        <v>0</v>
      </c>
      <c r="H134" t="s">
        <v>13</v>
      </c>
      <c r="I134" s="2">
        <v>1291</v>
      </c>
      <c r="J134">
        <v>0</v>
      </c>
      <c r="K134" s="1">
        <v>0</v>
      </c>
      <c r="L134" s="3">
        <f t="shared" si="2"/>
        <v>-291.83</v>
      </c>
    </row>
    <row r="135" spans="1:12" x14ac:dyDescent="0.25">
      <c r="A135" t="s">
        <v>234</v>
      </c>
      <c r="B135" t="s">
        <v>226</v>
      </c>
      <c r="C135">
        <v>303</v>
      </c>
      <c r="D135">
        <v>9.24</v>
      </c>
      <c r="E135">
        <v>0</v>
      </c>
      <c r="F135">
        <v>0</v>
      </c>
      <c r="G135">
        <v>0</v>
      </c>
      <c r="H135" t="s">
        <v>13</v>
      </c>
      <c r="I135" s="2">
        <v>2200</v>
      </c>
      <c r="J135">
        <v>0</v>
      </c>
      <c r="K135" s="1">
        <v>0</v>
      </c>
      <c r="L135" s="3">
        <f t="shared" si="2"/>
        <v>-293.76</v>
      </c>
    </row>
    <row r="136" spans="1:12" x14ac:dyDescent="0.25">
      <c r="A136" t="s">
        <v>235</v>
      </c>
      <c r="B136" t="s">
        <v>160</v>
      </c>
      <c r="C136">
        <v>304</v>
      </c>
      <c r="D136">
        <v>8.35</v>
      </c>
      <c r="E136">
        <v>0</v>
      </c>
      <c r="F136">
        <v>0</v>
      </c>
      <c r="G136">
        <v>0</v>
      </c>
      <c r="H136" t="s">
        <v>13</v>
      </c>
      <c r="I136" s="2">
        <v>4092</v>
      </c>
      <c r="J136">
        <v>0</v>
      </c>
      <c r="K136" s="1">
        <v>0</v>
      </c>
      <c r="L136" s="3">
        <f t="shared" si="2"/>
        <v>-295.64999999999998</v>
      </c>
    </row>
    <row r="137" spans="1:12" x14ac:dyDescent="0.25">
      <c r="A137" t="s">
        <v>236</v>
      </c>
      <c r="B137" t="s">
        <v>211</v>
      </c>
      <c r="C137">
        <v>305</v>
      </c>
      <c r="D137">
        <v>7.5</v>
      </c>
      <c r="E137">
        <v>0</v>
      </c>
      <c r="F137">
        <v>0</v>
      </c>
      <c r="G137">
        <v>0</v>
      </c>
      <c r="H137" t="s">
        <v>13</v>
      </c>
      <c r="I137" s="2">
        <v>5913</v>
      </c>
      <c r="J137">
        <v>0</v>
      </c>
      <c r="K137" s="1">
        <v>0</v>
      </c>
      <c r="L137" s="3">
        <f t="shared" si="2"/>
        <v>-297.5</v>
      </c>
    </row>
    <row r="138" spans="1:12" x14ac:dyDescent="0.25">
      <c r="A138" t="s">
        <v>237</v>
      </c>
      <c r="B138" t="s">
        <v>211</v>
      </c>
      <c r="C138">
        <v>306</v>
      </c>
      <c r="D138">
        <v>6.57</v>
      </c>
      <c r="E138">
        <v>0</v>
      </c>
      <c r="F138">
        <v>0</v>
      </c>
      <c r="G138">
        <v>0</v>
      </c>
      <c r="H138" t="s">
        <v>13</v>
      </c>
      <c r="I138" s="2">
        <v>1804</v>
      </c>
      <c r="J138">
        <v>0</v>
      </c>
      <c r="K138" s="1">
        <v>0</v>
      </c>
      <c r="L138" s="3">
        <f t="shared" si="2"/>
        <v>-299.43</v>
      </c>
    </row>
    <row r="139" spans="1:12" x14ac:dyDescent="0.25">
      <c r="A139" t="s">
        <v>238</v>
      </c>
      <c r="B139" t="s">
        <v>211</v>
      </c>
      <c r="C139">
        <v>307</v>
      </c>
      <c r="D139">
        <v>5.87</v>
      </c>
      <c r="E139">
        <v>0</v>
      </c>
      <c r="F139">
        <v>0</v>
      </c>
      <c r="G139">
        <v>0</v>
      </c>
      <c r="H139" t="s">
        <v>13</v>
      </c>
      <c r="I139" s="2">
        <v>4775</v>
      </c>
      <c r="J139">
        <v>0</v>
      </c>
      <c r="K139" s="1">
        <v>0</v>
      </c>
      <c r="L139" s="3">
        <f t="shared" si="2"/>
        <v>-301.13</v>
      </c>
    </row>
    <row r="140" spans="1:12" x14ac:dyDescent="0.25">
      <c r="A140" t="s">
        <v>239</v>
      </c>
      <c r="B140" t="s">
        <v>160</v>
      </c>
      <c r="C140">
        <v>308</v>
      </c>
      <c r="D140">
        <v>4.95</v>
      </c>
      <c r="E140">
        <v>0</v>
      </c>
      <c r="F140">
        <v>0</v>
      </c>
      <c r="G140">
        <v>0</v>
      </c>
      <c r="H140" t="s">
        <v>13</v>
      </c>
      <c r="I140" s="2">
        <v>2346</v>
      </c>
      <c r="J140">
        <v>0</v>
      </c>
      <c r="K140" s="1">
        <v>0</v>
      </c>
      <c r="L140" s="3">
        <f t="shared" si="2"/>
        <v>-303.05</v>
      </c>
    </row>
    <row r="141" spans="1:12" x14ac:dyDescent="0.25">
      <c r="A141" t="s">
        <v>240</v>
      </c>
      <c r="B141" t="s">
        <v>211</v>
      </c>
      <c r="C141">
        <v>309</v>
      </c>
      <c r="D141">
        <v>4.21</v>
      </c>
      <c r="E141">
        <v>0</v>
      </c>
      <c r="F141">
        <v>0</v>
      </c>
      <c r="G141">
        <v>0</v>
      </c>
      <c r="H141" t="s">
        <v>13</v>
      </c>
      <c r="I141" s="2">
        <v>1744</v>
      </c>
      <c r="J141">
        <v>0</v>
      </c>
      <c r="K141" s="1">
        <v>0</v>
      </c>
      <c r="L141" s="3">
        <f t="shared" si="2"/>
        <v>-304.79000000000002</v>
      </c>
    </row>
    <row r="142" spans="1:12" x14ac:dyDescent="0.25">
      <c r="A142" t="s">
        <v>241</v>
      </c>
      <c r="B142" t="s">
        <v>211</v>
      </c>
      <c r="C142">
        <v>310</v>
      </c>
      <c r="D142">
        <v>3.61</v>
      </c>
      <c r="E142">
        <v>0</v>
      </c>
      <c r="F142">
        <v>0</v>
      </c>
      <c r="G142">
        <v>0</v>
      </c>
      <c r="H142" t="s">
        <v>13</v>
      </c>
      <c r="I142" s="2">
        <v>18185</v>
      </c>
      <c r="J142">
        <v>0</v>
      </c>
      <c r="K142" s="1">
        <v>0</v>
      </c>
      <c r="L142" s="3">
        <f t="shared" si="2"/>
        <v>-306.39</v>
      </c>
    </row>
    <row r="143" spans="1:12" x14ac:dyDescent="0.25">
      <c r="A143" t="s">
        <v>242</v>
      </c>
      <c r="B143" t="s">
        <v>211</v>
      </c>
      <c r="C143">
        <v>310.5</v>
      </c>
      <c r="D143">
        <v>3.25</v>
      </c>
      <c r="E143">
        <v>0</v>
      </c>
      <c r="F143">
        <v>0</v>
      </c>
      <c r="G143">
        <v>0</v>
      </c>
      <c r="H143" t="s">
        <v>13</v>
      </c>
      <c r="I143" s="2">
        <v>3769</v>
      </c>
      <c r="J143">
        <v>0</v>
      </c>
      <c r="K143" s="1">
        <v>0</v>
      </c>
      <c r="L143" s="3">
        <f t="shared" si="2"/>
        <v>-307.25</v>
      </c>
    </row>
    <row r="144" spans="1:12" x14ac:dyDescent="0.25">
      <c r="A144" t="s">
        <v>243</v>
      </c>
      <c r="B144" t="s">
        <v>211</v>
      </c>
      <c r="C144">
        <v>311</v>
      </c>
      <c r="D144">
        <v>2.98</v>
      </c>
      <c r="E144">
        <v>0</v>
      </c>
      <c r="F144">
        <v>0</v>
      </c>
      <c r="G144">
        <v>0</v>
      </c>
      <c r="H144" t="s">
        <v>13</v>
      </c>
      <c r="I144" s="2">
        <v>8421</v>
      </c>
      <c r="J144">
        <v>0</v>
      </c>
      <c r="K144" s="1">
        <v>0</v>
      </c>
      <c r="L144" s="3">
        <f t="shared" si="2"/>
        <v>-308.02</v>
      </c>
    </row>
    <row r="145" spans="1:12" x14ac:dyDescent="0.25">
      <c r="A145" t="s">
        <v>244</v>
      </c>
      <c r="B145" t="s">
        <v>211</v>
      </c>
      <c r="C145">
        <v>311.5</v>
      </c>
      <c r="D145">
        <v>2.68</v>
      </c>
      <c r="E145">
        <v>0</v>
      </c>
      <c r="F145">
        <v>0</v>
      </c>
      <c r="G145">
        <v>0</v>
      </c>
      <c r="H145" t="s">
        <v>13</v>
      </c>
      <c r="I145" s="2">
        <v>9550</v>
      </c>
      <c r="J145">
        <v>0</v>
      </c>
      <c r="K145" s="1">
        <v>0</v>
      </c>
      <c r="L145" s="3">
        <f t="shared" si="2"/>
        <v>-308.82</v>
      </c>
    </row>
    <row r="146" spans="1:12" x14ac:dyDescent="0.25">
      <c r="A146" t="s">
        <v>380</v>
      </c>
      <c r="I146" s="2"/>
      <c r="K146" s="1"/>
      <c r="L146" s="3">
        <f t="shared" si="2"/>
        <v>0</v>
      </c>
    </row>
    <row r="147" spans="1:12" x14ac:dyDescent="0.25">
      <c r="A147" t="s">
        <v>245</v>
      </c>
      <c r="B147" t="s">
        <v>211</v>
      </c>
      <c r="C147">
        <v>312</v>
      </c>
      <c r="D147">
        <v>2.38</v>
      </c>
      <c r="E147">
        <v>0</v>
      </c>
      <c r="F147">
        <v>0</v>
      </c>
      <c r="G147">
        <v>0</v>
      </c>
      <c r="H147" t="s">
        <v>13</v>
      </c>
      <c r="I147" s="2">
        <v>27936</v>
      </c>
      <c r="J147">
        <v>0</v>
      </c>
      <c r="K147" s="1">
        <v>7.7999999999999996E-3</v>
      </c>
      <c r="L147" s="3">
        <f t="shared" si="2"/>
        <v>-309.62</v>
      </c>
    </row>
    <row r="148" spans="1:12" x14ac:dyDescent="0.25">
      <c r="A148" t="s">
        <v>246</v>
      </c>
      <c r="B148" t="s">
        <v>211</v>
      </c>
      <c r="C148">
        <v>312.5</v>
      </c>
      <c r="D148">
        <v>2.17</v>
      </c>
      <c r="E148">
        <v>0</v>
      </c>
      <c r="F148">
        <v>0</v>
      </c>
      <c r="G148">
        <v>0</v>
      </c>
      <c r="H148" t="s">
        <v>13</v>
      </c>
      <c r="I148" s="2">
        <v>13561</v>
      </c>
      <c r="J148">
        <v>0</v>
      </c>
      <c r="K148" s="1">
        <v>1.5599999999999999E-2</v>
      </c>
      <c r="L148" s="3">
        <f t="shared" si="2"/>
        <v>-310.33</v>
      </c>
    </row>
    <row r="149" spans="1:12" x14ac:dyDescent="0.25">
      <c r="A149" t="s">
        <v>247</v>
      </c>
      <c r="B149" t="s">
        <v>211</v>
      </c>
      <c r="C149">
        <v>313</v>
      </c>
      <c r="D149">
        <v>1.94</v>
      </c>
      <c r="E149">
        <v>0</v>
      </c>
      <c r="F149">
        <v>0</v>
      </c>
      <c r="G149">
        <v>0</v>
      </c>
      <c r="H149" t="s">
        <v>13</v>
      </c>
      <c r="I149" s="2">
        <v>60430</v>
      </c>
      <c r="J149">
        <v>0</v>
      </c>
      <c r="K149" s="1">
        <v>1.5599999999999999E-2</v>
      </c>
      <c r="L149" s="3">
        <f t="shared" si="2"/>
        <v>-311.06</v>
      </c>
    </row>
    <row r="150" spans="1:12" x14ac:dyDescent="0.25">
      <c r="A150" t="s">
        <v>248</v>
      </c>
      <c r="B150" t="s">
        <v>211</v>
      </c>
      <c r="C150">
        <v>313.5</v>
      </c>
      <c r="D150">
        <v>1.72</v>
      </c>
      <c r="E150">
        <v>0</v>
      </c>
      <c r="F150">
        <v>0</v>
      </c>
      <c r="G150">
        <v>0</v>
      </c>
      <c r="H150" t="s">
        <v>13</v>
      </c>
      <c r="I150" s="2">
        <v>18442</v>
      </c>
      <c r="J150">
        <v>0</v>
      </c>
      <c r="K150" s="1">
        <v>3.1300000000000001E-2</v>
      </c>
      <c r="L150" s="3">
        <f t="shared" si="2"/>
        <v>-311.77999999999997</v>
      </c>
    </row>
    <row r="151" spans="1:12" x14ac:dyDescent="0.25">
      <c r="A151" t="s">
        <v>249</v>
      </c>
      <c r="B151" t="s">
        <v>211</v>
      </c>
      <c r="C151">
        <v>314</v>
      </c>
      <c r="D151">
        <v>1.53</v>
      </c>
      <c r="E151">
        <v>0</v>
      </c>
      <c r="F151">
        <v>0</v>
      </c>
      <c r="G151">
        <v>0</v>
      </c>
      <c r="H151" t="s">
        <v>13</v>
      </c>
      <c r="I151" s="2">
        <v>42202</v>
      </c>
      <c r="J151">
        <v>0</v>
      </c>
      <c r="K151" s="1">
        <v>3.1300000000000001E-2</v>
      </c>
      <c r="L151" s="3">
        <f t="shared" si="2"/>
        <v>-312.47000000000003</v>
      </c>
    </row>
    <row r="152" spans="1:12" x14ac:dyDescent="0.25">
      <c r="A152" t="s">
        <v>250</v>
      </c>
      <c r="B152" t="s">
        <v>211</v>
      </c>
      <c r="C152">
        <v>314.5</v>
      </c>
      <c r="D152">
        <v>1.31</v>
      </c>
      <c r="E152">
        <v>0</v>
      </c>
      <c r="F152">
        <v>0</v>
      </c>
      <c r="G152">
        <v>0</v>
      </c>
      <c r="H152" t="s">
        <v>13</v>
      </c>
      <c r="I152" s="2">
        <v>15332</v>
      </c>
      <c r="J152">
        <v>0</v>
      </c>
      <c r="K152" s="1">
        <v>3.1300000000000001E-2</v>
      </c>
      <c r="L152" s="3">
        <f t="shared" si="2"/>
        <v>-313.19</v>
      </c>
    </row>
    <row r="153" spans="1:12" x14ac:dyDescent="0.25">
      <c r="A153" t="s">
        <v>251</v>
      </c>
      <c r="B153" t="s">
        <v>211</v>
      </c>
      <c r="C153">
        <v>315</v>
      </c>
      <c r="D153">
        <v>1.1499999999999999</v>
      </c>
      <c r="E153">
        <v>0</v>
      </c>
      <c r="F153">
        <v>0</v>
      </c>
      <c r="G153">
        <v>0</v>
      </c>
      <c r="H153" t="s">
        <v>13</v>
      </c>
      <c r="I153" s="2">
        <v>93136</v>
      </c>
      <c r="J153">
        <v>0</v>
      </c>
      <c r="K153" s="1">
        <v>3.1300000000000001E-2</v>
      </c>
      <c r="L153" s="3">
        <f t="shared" si="2"/>
        <v>-313.85000000000002</v>
      </c>
    </row>
    <row r="154" spans="1:12" x14ac:dyDescent="0.25">
      <c r="A154" t="s">
        <v>252</v>
      </c>
      <c r="B154" t="s">
        <v>211</v>
      </c>
      <c r="C154">
        <v>315.5</v>
      </c>
      <c r="D154">
        <v>1.02</v>
      </c>
      <c r="E154">
        <v>0</v>
      </c>
      <c r="F154">
        <v>0</v>
      </c>
      <c r="G154">
        <v>0</v>
      </c>
      <c r="H154" t="s">
        <v>13</v>
      </c>
      <c r="I154" s="2">
        <v>5935</v>
      </c>
      <c r="J154">
        <v>0</v>
      </c>
      <c r="K154" s="1">
        <v>3.1300000000000001E-2</v>
      </c>
      <c r="L154" s="3">
        <f t="shared" si="2"/>
        <v>-314.48</v>
      </c>
    </row>
    <row r="155" spans="1:12" x14ac:dyDescent="0.25">
      <c r="A155" t="s">
        <v>253</v>
      </c>
      <c r="B155" t="s">
        <v>211</v>
      </c>
      <c r="C155">
        <v>316</v>
      </c>
      <c r="D155">
        <v>0.89</v>
      </c>
      <c r="E155">
        <v>0</v>
      </c>
      <c r="F155">
        <v>0</v>
      </c>
      <c r="G155">
        <v>0</v>
      </c>
      <c r="H155" t="s">
        <v>13</v>
      </c>
      <c r="I155" s="2">
        <v>22735</v>
      </c>
      <c r="J155">
        <v>0</v>
      </c>
      <c r="K155" s="1">
        <v>6.25E-2</v>
      </c>
      <c r="L155" s="3">
        <f t="shared" si="2"/>
        <v>-315.11</v>
      </c>
    </row>
    <row r="156" spans="1:12" x14ac:dyDescent="0.25">
      <c r="A156" t="s">
        <v>254</v>
      </c>
      <c r="B156" t="s">
        <v>211</v>
      </c>
      <c r="C156">
        <v>316.5</v>
      </c>
      <c r="D156">
        <v>0.79</v>
      </c>
      <c r="E156">
        <v>0</v>
      </c>
      <c r="F156">
        <v>0</v>
      </c>
      <c r="G156">
        <v>0</v>
      </c>
      <c r="H156" t="s">
        <v>13</v>
      </c>
      <c r="I156" s="2">
        <v>6451</v>
      </c>
      <c r="J156">
        <v>0</v>
      </c>
      <c r="K156" s="1">
        <v>6.25E-2</v>
      </c>
      <c r="L156" s="3">
        <f t="shared" si="2"/>
        <v>-315.70999999999998</v>
      </c>
    </row>
    <row r="157" spans="1:12" x14ac:dyDescent="0.25">
      <c r="A157" t="s">
        <v>255</v>
      </c>
      <c r="B157" t="s">
        <v>211</v>
      </c>
      <c r="C157">
        <v>317</v>
      </c>
      <c r="D157">
        <v>0.68</v>
      </c>
      <c r="E157">
        <v>0</v>
      </c>
      <c r="F157">
        <v>0</v>
      </c>
      <c r="G157">
        <v>0</v>
      </c>
      <c r="H157" t="s">
        <v>13</v>
      </c>
      <c r="I157" s="2">
        <v>22169</v>
      </c>
      <c r="J157">
        <v>0</v>
      </c>
      <c r="K157" s="1">
        <v>6.25E-2</v>
      </c>
      <c r="L157" s="3">
        <f t="shared" si="2"/>
        <v>-316.32</v>
      </c>
    </row>
    <row r="158" spans="1:12" x14ac:dyDescent="0.25">
      <c r="A158" t="s">
        <v>256</v>
      </c>
      <c r="B158" t="s">
        <v>160</v>
      </c>
      <c r="C158">
        <v>317.5</v>
      </c>
      <c r="D158">
        <v>0.57999999999999996</v>
      </c>
      <c r="E158">
        <v>0</v>
      </c>
      <c r="F158">
        <v>0</v>
      </c>
      <c r="G158">
        <v>0</v>
      </c>
      <c r="H158" t="s">
        <v>13</v>
      </c>
      <c r="I158" s="2">
        <v>4770</v>
      </c>
      <c r="J158">
        <v>0</v>
      </c>
      <c r="K158" s="1">
        <v>6.25E-2</v>
      </c>
      <c r="L158" s="3">
        <f t="shared" si="2"/>
        <v>-316.92</v>
      </c>
    </row>
    <row r="159" spans="1:12" x14ac:dyDescent="0.25">
      <c r="A159" t="s">
        <v>257</v>
      </c>
      <c r="B159" t="s">
        <v>211</v>
      </c>
      <c r="C159">
        <v>318</v>
      </c>
      <c r="D159">
        <v>0.52</v>
      </c>
      <c r="E159">
        <v>0</v>
      </c>
      <c r="F159">
        <v>0</v>
      </c>
      <c r="G159">
        <v>0</v>
      </c>
      <c r="H159" t="s">
        <v>13</v>
      </c>
      <c r="I159" s="2">
        <v>23056</v>
      </c>
      <c r="J159">
        <v>0</v>
      </c>
      <c r="K159" s="1">
        <v>6.25E-2</v>
      </c>
      <c r="L159" s="3">
        <f t="shared" si="2"/>
        <v>-317.48</v>
      </c>
    </row>
    <row r="160" spans="1:12" x14ac:dyDescent="0.25">
      <c r="A160" t="s">
        <v>258</v>
      </c>
      <c r="B160" t="s">
        <v>160</v>
      </c>
      <c r="C160">
        <v>318.5</v>
      </c>
      <c r="D160">
        <v>0.45</v>
      </c>
      <c r="E160">
        <v>0</v>
      </c>
      <c r="F160">
        <v>0</v>
      </c>
      <c r="G160">
        <v>0</v>
      </c>
      <c r="H160" t="s">
        <v>13</v>
      </c>
      <c r="I160" s="2">
        <v>7057</v>
      </c>
      <c r="J160">
        <v>0</v>
      </c>
      <c r="K160" s="1">
        <v>6.25E-2</v>
      </c>
      <c r="L160" s="3">
        <f t="shared" si="2"/>
        <v>-318.05</v>
      </c>
    </row>
    <row r="161" spans="1:12" x14ac:dyDescent="0.25">
      <c r="A161" t="s">
        <v>259</v>
      </c>
      <c r="B161" t="s">
        <v>211</v>
      </c>
      <c r="C161">
        <v>319</v>
      </c>
      <c r="D161">
        <v>0.4</v>
      </c>
      <c r="E161">
        <v>0</v>
      </c>
      <c r="F161">
        <v>0</v>
      </c>
      <c r="G161">
        <v>0</v>
      </c>
      <c r="H161" t="s">
        <v>13</v>
      </c>
      <c r="I161" s="2">
        <v>9362</v>
      </c>
      <c r="J161">
        <v>0</v>
      </c>
      <c r="K161" s="1">
        <v>6.25E-2</v>
      </c>
      <c r="L161" s="3">
        <f t="shared" si="2"/>
        <v>-318.60000000000002</v>
      </c>
    </row>
    <row r="162" spans="1:12" x14ac:dyDescent="0.25">
      <c r="A162" t="s">
        <v>260</v>
      </c>
      <c r="B162" t="s">
        <v>211</v>
      </c>
      <c r="C162">
        <v>319.5</v>
      </c>
      <c r="D162">
        <v>0.36</v>
      </c>
      <c r="E162">
        <v>0</v>
      </c>
      <c r="F162">
        <v>0</v>
      </c>
      <c r="G162">
        <v>0</v>
      </c>
      <c r="H162" t="s">
        <v>13</v>
      </c>
      <c r="I162" s="2">
        <v>4342</v>
      </c>
      <c r="J162">
        <v>0</v>
      </c>
      <c r="K162" s="1">
        <v>6.25E-2</v>
      </c>
      <c r="L162" s="3">
        <f t="shared" si="2"/>
        <v>-319.14</v>
      </c>
    </row>
    <row r="163" spans="1:12" x14ac:dyDescent="0.25">
      <c r="A163" t="s">
        <v>261</v>
      </c>
      <c r="B163" t="s">
        <v>211</v>
      </c>
      <c r="C163">
        <v>320</v>
      </c>
      <c r="D163">
        <v>0.31</v>
      </c>
      <c r="E163">
        <v>0</v>
      </c>
      <c r="F163">
        <v>0</v>
      </c>
      <c r="G163">
        <v>0</v>
      </c>
      <c r="H163" t="s">
        <v>13</v>
      </c>
      <c r="I163" s="2">
        <v>75411</v>
      </c>
      <c r="J163">
        <v>0</v>
      </c>
      <c r="K163" s="1">
        <v>6.25E-2</v>
      </c>
      <c r="L163" s="3">
        <f t="shared" si="2"/>
        <v>-319.69</v>
      </c>
    </row>
    <row r="164" spans="1:12" x14ac:dyDescent="0.25">
      <c r="A164" t="s">
        <v>262</v>
      </c>
      <c r="B164" t="s">
        <v>211</v>
      </c>
      <c r="C164">
        <v>320.5</v>
      </c>
      <c r="D164">
        <v>0.27</v>
      </c>
      <c r="E164">
        <v>0</v>
      </c>
      <c r="F164">
        <v>0</v>
      </c>
      <c r="G164">
        <v>0</v>
      </c>
      <c r="H164" t="s">
        <v>13</v>
      </c>
      <c r="I164" s="2">
        <v>3974</v>
      </c>
      <c r="J164">
        <v>0</v>
      </c>
      <c r="K164" s="1">
        <v>0.125</v>
      </c>
      <c r="L164" s="3">
        <f t="shared" si="2"/>
        <v>-320.23</v>
      </c>
    </row>
    <row r="165" spans="1:12" x14ac:dyDescent="0.25">
      <c r="A165" t="s">
        <v>263</v>
      </c>
      <c r="B165" t="s">
        <v>211</v>
      </c>
      <c r="C165">
        <v>321</v>
      </c>
      <c r="D165">
        <v>0.24</v>
      </c>
      <c r="E165">
        <v>0</v>
      </c>
      <c r="F165">
        <v>0</v>
      </c>
      <c r="G165">
        <v>0</v>
      </c>
      <c r="H165" t="s">
        <v>13</v>
      </c>
      <c r="I165" s="2">
        <v>9517</v>
      </c>
      <c r="J165">
        <v>0</v>
      </c>
      <c r="K165" s="1">
        <v>0.125</v>
      </c>
      <c r="L165" s="3">
        <f t="shared" si="2"/>
        <v>-320.76</v>
      </c>
    </row>
    <row r="166" spans="1:12" x14ac:dyDescent="0.25">
      <c r="A166" t="s">
        <v>264</v>
      </c>
      <c r="B166" t="s">
        <v>211</v>
      </c>
      <c r="C166">
        <v>321.5</v>
      </c>
      <c r="D166">
        <v>0.19</v>
      </c>
      <c r="E166">
        <v>0</v>
      </c>
      <c r="F166">
        <v>0</v>
      </c>
      <c r="G166">
        <v>0</v>
      </c>
      <c r="H166" t="s">
        <v>13</v>
      </c>
      <c r="I166" s="2">
        <v>2458</v>
      </c>
      <c r="J166">
        <v>0</v>
      </c>
      <c r="K166" s="1">
        <v>0.125</v>
      </c>
      <c r="L166" s="3">
        <f t="shared" si="2"/>
        <v>-321.31</v>
      </c>
    </row>
    <row r="167" spans="1:12" x14ac:dyDescent="0.25">
      <c r="A167" t="s">
        <v>265</v>
      </c>
      <c r="B167" t="s">
        <v>211</v>
      </c>
      <c r="C167">
        <v>322</v>
      </c>
      <c r="D167">
        <v>0.18</v>
      </c>
      <c r="E167">
        <v>0</v>
      </c>
      <c r="F167">
        <v>0</v>
      </c>
      <c r="G167">
        <v>0</v>
      </c>
      <c r="H167" t="s">
        <v>13</v>
      </c>
      <c r="I167" s="2">
        <v>5356</v>
      </c>
      <c r="J167">
        <v>0</v>
      </c>
      <c r="K167" s="1">
        <v>0.125</v>
      </c>
      <c r="L167" s="3">
        <f t="shared" si="2"/>
        <v>-321.82</v>
      </c>
    </row>
    <row r="168" spans="1:12" x14ac:dyDescent="0.25">
      <c r="A168" t="s">
        <v>266</v>
      </c>
      <c r="B168" t="s">
        <v>160</v>
      </c>
      <c r="C168">
        <v>322.5</v>
      </c>
      <c r="D168">
        <v>0.16</v>
      </c>
      <c r="E168">
        <v>0</v>
      </c>
      <c r="F168">
        <v>0</v>
      </c>
      <c r="G168">
        <v>0</v>
      </c>
      <c r="H168" t="s">
        <v>13</v>
      </c>
      <c r="I168" s="2">
        <v>2340</v>
      </c>
      <c r="J168">
        <v>0</v>
      </c>
      <c r="K168" s="1">
        <v>0.125</v>
      </c>
      <c r="L168" s="3">
        <f t="shared" si="2"/>
        <v>-322.33999999999997</v>
      </c>
    </row>
    <row r="169" spans="1:12" x14ac:dyDescent="0.25">
      <c r="A169" t="s">
        <v>267</v>
      </c>
      <c r="B169" t="s">
        <v>191</v>
      </c>
      <c r="C169">
        <v>323</v>
      </c>
      <c r="D169">
        <v>0.14000000000000001</v>
      </c>
      <c r="E169">
        <v>0</v>
      </c>
      <c r="F169">
        <v>0</v>
      </c>
      <c r="G169">
        <v>0</v>
      </c>
      <c r="H169" t="s">
        <v>13</v>
      </c>
      <c r="I169" s="2">
        <v>6344</v>
      </c>
      <c r="J169">
        <v>0</v>
      </c>
      <c r="K169" s="1">
        <v>0.125</v>
      </c>
      <c r="L169" s="3">
        <f t="shared" si="2"/>
        <v>-322.86</v>
      </c>
    </row>
    <row r="170" spans="1:12" x14ac:dyDescent="0.25">
      <c r="A170" t="s">
        <v>268</v>
      </c>
      <c r="B170" t="s">
        <v>269</v>
      </c>
      <c r="C170">
        <v>323.5</v>
      </c>
      <c r="D170">
        <v>0.12</v>
      </c>
      <c r="E170">
        <v>0</v>
      </c>
      <c r="F170">
        <v>0</v>
      </c>
      <c r="G170">
        <v>0</v>
      </c>
      <c r="H170" t="s">
        <v>13</v>
      </c>
      <c r="I170" s="2">
        <v>1699</v>
      </c>
      <c r="J170">
        <v>0</v>
      </c>
      <c r="K170" s="1">
        <v>0.125</v>
      </c>
      <c r="L170" s="3">
        <f t="shared" si="2"/>
        <v>-323.38</v>
      </c>
    </row>
    <row r="171" spans="1:12" x14ac:dyDescent="0.25">
      <c r="A171" t="s">
        <v>270</v>
      </c>
      <c r="B171" t="s">
        <v>211</v>
      </c>
      <c r="C171">
        <v>324</v>
      </c>
      <c r="D171">
        <v>0.1</v>
      </c>
      <c r="E171">
        <v>0</v>
      </c>
      <c r="F171">
        <v>0</v>
      </c>
      <c r="G171">
        <v>0</v>
      </c>
      <c r="H171" t="s">
        <v>13</v>
      </c>
      <c r="I171" s="2">
        <v>3665</v>
      </c>
      <c r="J171">
        <v>0</v>
      </c>
      <c r="K171" s="1">
        <v>0.125</v>
      </c>
      <c r="L171" s="3">
        <f t="shared" si="2"/>
        <v>-323.89999999999998</v>
      </c>
    </row>
    <row r="172" spans="1:12" x14ac:dyDescent="0.25">
      <c r="A172" t="s">
        <v>271</v>
      </c>
      <c r="B172" t="s">
        <v>272</v>
      </c>
      <c r="C172">
        <v>324.5</v>
      </c>
      <c r="D172">
        <v>0.09</v>
      </c>
      <c r="E172">
        <v>0</v>
      </c>
      <c r="F172">
        <v>0</v>
      </c>
      <c r="G172">
        <v>0</v>
      </c>
      <c r="H172" t="s">
        <v>13</v>
      </c>
      <c r="I172" s="2">
        <v>1986</v>
      </c>
      <c r="J172">
        <v>0</v>
      </c>
      <c r="K172" s="1">
        <v>0.125</v>
      </c>
      <c r="L172" s="3">
        <f t="shared" si="2"/>
        <v>-324.41000000000003</v>
      </c>
    </row>
    <row r="173" spans="1:12" x14ac:dyDescent="0.25">
      <c r="A173" t="s">
        <v>273</v>
      </c>
      <c r="B173" t="s">
        <v>211</v>
      </c>
      <c r="C173">
        <v>325</v>
      </c>
      <c r="D173">
        <v>0.09</v>
      </c>
      <c r="E173">
        <v>0</v>
      </c>
      <c r="F173">
        <v>0</v>
      </c>
      <c r="G173">
        <v>0</v>
      </c>
      <c r="H173" t="s">
        <v>13</v>
      </c>
      <c r="I173" s="2">
        <v>26770</v>
      </c>
      <c r="J173">
        <v>0</v>
      </c>
      <c r="K173" s="1">
        <v>0.125</v>
      </c>
      <c r="L173" s="3">
        <f t="shared" si="2"/>
        <v>-324.91000000000003</v>
      </c>
    </row>
    <row r="174" spans="1:12" x14ac:dyDescent="0.25">
      <c r="A174" t="s">
        <v>274</v>
      </c>
      <c r="B174" t="s">
        <v>275</v>
      </c>
      <c r="C174">
        <v>325.5</v>
      </c>
      <c r="D174">
        <v>0.08</v>
      </c>
      <c r="E174">
        <v>0</v>
      </c>
      <c r="F174">
        <v>0</v>
      </c>
      <c r="G174">
        <v>0</v>
      </c>
      <c r="H174" t="s">
        <v>13</v>
      </c>
      <c r="I174">
        <v>887</v>
      </c>
      <c r="J174">
        <v>0</v>
      </c>
      <c r="K174" s="1">
        <v>0.125</v>
      </c>
      <c r="L174" s="3">
        <f t="shared" si="2"/>
        <v>-325.42</v>
      </c>
    </row>
    <row r="175" spans="1:12" x14ac:dyDescent="0.25">
      <c r="A175" t="s">
        <v>276</v>
      </c>
      <c r="B175" t="s">
        <v>160</v>
      </c>
      <c r="C175">
        <v>326</v>
      </c>
      <c r="D175">
        <v>0.06</v>
      </c>
      <c r="E175">
        <v>0</v>
      </c>
      <c r="F175">
        <v>0</v>
      </c>
      <c r="G175">
        <v>0</v>
      </c>
      <c r="H175" t="s">
        <v>13</v>
      </c>
      <c r="I175" s="2">
        <v>1731</v>
      </c>
      <c r="J175">
        <v>0</v>
      </c>
      <c r="K175" s="1">
        <v>0.125</v>
      </c>
      <c r="L175" s="3">
        <f t="shared" si="2"/>
        <v>-325.94</v>
      </c>
    </row>
    <row r="176" spans="1:12" x14ac:dyDescent="0.25">
      <c r="A176" t="s">
        <v>277</v>
      </c>
      <c r="B176" t="s">
        <v>272</v>
      </c>
      <c r="C176">
        <v>326.5</v>
      </c>
      <c r="D176">
        <v>0.05</v>
      </c>
      <c r="E176">
        <v>0</v>
      </c>
      <c r="F176">
        <v>0</v>
      </c>
      <c r="G176">
        <v>0</v>
      </c>
      <c r="H176" t="s">
        <v>13</v>
      </c>
      <c r="I176">
        <v>843</v>
      </c>
      <c r="J176">
        <v>0</v>
      </c>
      <c r="K176" s="1">
        <v>0.125</v>
      </c>
      <c r="L176" s="3">
        <f t="shared" si="2"/>
        <v>-326.45</v>
      </c>
    </row>
    <row r="177" spans="1:12" x14ac:dyDescent="0.25">
      <c r="A177" t="s">
        <v>278</v>
      </c>
      <c r="B177" t="s">
        <v>272</v>
      </c>
      <c r="C177">
        <v>327</v>
      </c>
      <c r="D177">
        <v>0.06</v>
      </c>
      <c r="E177">
        <v>0</v>
      </c>
      <c r="F177">
        <v>0</v>
      </c>
      <c r="G177">
        <v>0</v>
      </c>
      <c r="H177" t="s">
        <v>13</v>
      </c>
      <c r="I177" s="2">
        <v>1911</v>
      </c>
      <c r="J177">
        <v>0</v>
      </c>
      <c r="K177" s="1">
        <v>0.125</v>
      </c>
      <c r="L177" s="3">
        <f t="shared" si="2"/>
        <v>-326.94</v>
      </c>
    </row>
    <row r="178" spans="1:12" x14ac:dyDescent="0.25">
      <c r="A178" t="s">
        <v>279</v>
      </c>
      <c r="B178" t="s">
        <v>232</v>
      </c>
      <c r="C178">
        <v>327.5</v>
      </c>
      <c r="D178">
        <v>0.05</v>
      </c>
      <c r="E178">
        <v>0</v>
      </c>
      <c r="F178">
        <v>0</v>
      </c>
      <c r="G178">
        <v>0</v>
      </c>
      <c r="H178" t="s">
        <v>13</v>
      </c>
      <c r="I178" s="2">
        <v>2128</v>
      </c>
      <c r="J178">
        <v>0</v>
      </c>
      <c r="K178" s="1">
        <v>0.125</v>
      </c>
      <c r="L178" s="3">
        <f t="shared" si="2"/>
        <v>-327.45</v>
      </c>
    </row>
    <row r="179" spans="1:12" x14ac:dyDescent="0.25">
      <c r="A179" t="s">
        <v>280</v>
      </c>
      <c r="B179" t="s">
        <v>281</v>
      </c>
      <c r="C179">
        <v>328</v>
      </c>
      <c r="D179">
        <v>0.04</v>
      </c>
      <c r="E179">
        <v>0</v>
      </c>
      <c r="F179">
        <v>0</v>
      </c>
      <c r="G179">
        <v>0</v>
      </c>
      <c r="H179" t="s">
        <v>13</v>
      </c>
      <c r="I179" s="2">
        <v>3087</v>
      </c>
      <c r="J179">
        <v>0</v>
      </c>
      <c r="K179" s="1">
        <v>0.125</v>
      </c>
      <c r="L179" s="3">
        <f t="shared" si="2"/>
        <v>-327.96</v>
      </c>
    </row>
    <row r="180" spans="1:12" x14ac:dyDescent="0.25">
      <c r="A180" t="s">
        <v>282</v>
      </c>
      <c r="B180" t="s">
        <v>283</v>
      </c>
      <c r="C180">
        <v>328.5</v>
      </c>
      <c r="D180">
        <v>0.04</v>
      </c>
      <c r="E180">
        <v>0</v>
      </c>
      <c r="F180">
        <v>0</v>
      </c>
      <c r="G180">
        <v>0</v>
      </c>
      <c r="H180" t="s">
        <v>13</v>
      </c>
      <c r="I180">
        <v>254</v>
      </c>
      <c r="J180">
        <v>0</v>
      </c>
      <c r="K180" s="1">
        <v>0.125</v>
      </c>
      <c r="L180" s="3">
        <f t="shared" si="2"/>
        <v>-328.46</v>
      </c>
    </row>
    <row r="181" spans="1:12" x14ac:dyDescent="0.25">
      <c r="A181" t="s">
        <v>284</v>
      </c>
      <c r="B181" t="s">
        <v>272</v>
      </c>
      <c r="C181">
        <v>329</v>
      </c>
      <c r="D181">
        <v>0.04</v>
      </c>
      <c r="E181">
        <v>0</v>
      </c>
      <c r="F181">
        <v>0</v>
      </c>
      <c r="G181">
        <v>0</v>
      </c>
      <c r="H181" t="s">
        <v>13</v>
      </c>
      <c r="I181" s="2">
        <v>1166</v>
      </c>
      <c r="J181">
        <v>0</v>
      </c>
      <c r="K181" s="1">
        <v>0.125</v>
      </c>
      <c r="L181" s="3">
        <f t="shared" si="2"/>
        <v>-328.96</v>
      </c>
    </row>
    <row r="182" spans="1:12" x14ac:dyDescent="0.25">
      <c r="A182" t="s">
        <v>285</v>
      </c>
      <c r="B182" t="s">
        <v>283</v>
      </c>
      <c r="C182">
        <v>329.5</v>
      </c>
      <c r="D182">
        <v>0.04</v>
      </c>
      <c r="E182">
        <v>0</v>
      </c>
      <c r="F182">
        <v>0</v>
      </c>
      <c r="G182">
        <v>0</v>
      </c>
      <c r="H182" t="s">
        <v>13</v>
      </c>
      <c r="I182">
        <v>120</v>
      </c>
      <c r="J182">
        <v>0</v>
      </c>
      <c r="K182" s="1">
        <v>0.125</v>
      </c>
      <c r="L182" s="3">
        <f t="shared" si="2"/>
        <v>-329.46</v>
      </c>
    </row>
    <row r="183" spans="1:12" x14ac:dyDescent="0.25">
      <c r="A183" t="s">
        <v>286</v>
      </c>
      <c r="B183" t="s">
        <v>160</v>
      </c>
      <c r="C183">
        <v>330</v>
      </c>
      <c r="D183">
        <v>0.04</v>
      </c>
      <c r="E183">
        <v>0</v>
      </c>
      <c r="F183">
        <v>0</v>
      </c>
      <c r="G183">
        <v>0</v>
      </c>
      <c r="H183" t="s">
        <v>13</v>
      </c>
      <c r="I183" s="2">
        <v>13040</v>
      </c>
      <c r="J183">
        <v>0</v>
      </c>
      <c r="K183" s="1">
        <v>0.125</v>
      </c>
      <c r="L183" s="3">
        <f t="shared" si="2"/>
        <v>-329.96</v>
      </c>
    </row>
    <row r="184" spans="1:12" x14ac:dyDescent="0.25">
      <c r="A184" t="s">
        <v>287</v>
      </c>
      <c r="B184" t="s">
        <v>275</v>
      </c>
      <c r="C184">
        <v>331</v>
      </c>
      <c r="D184">
        <v>0.02</v>
      </c>
      <c r="E184">
        <v>0</v>
      </c>
      <c r="F184">
        <v>0</v>
      </c>
      <c r="G184">
        <v>0</v>
      </c>
      <c r="H184" t="s">
        <v>13</v>
      </c>
      <c r="I184">
        <v>571</v>
      </c>
      <c r="J184">
        <v>0</v>
      </c>
      <c r="K184" s="1">
        <v>0.25</v>
      </c>
      <c r="L184" s="3">
        <f t="shared" si="2"/>
        <v>-330.98</v>
      </c>
    </row>
    <row r="185" spans="1:12" x14ac:dyDescent="0.25">
      <c r="A185" t="s">
        <v>288</v>
      </c>
      <c r="B185" t="s">
        <v>272</v>
      </c>
      <c r="C185">
        <v>332</v>
      </c>
      <c r="D185">
        <v>0.02</v>
      </c>
      <c r="E185">
        <v>0</v>
      </c>
      <c r="F185">
        <v>0</v>
      </c>
      <c r="G185">
        <v>0</v>
      </c>
      <c r="H185" t="s">
        <v>13</v>
      </c>
      <c r="I185">
        <v>366</v>
      </c>
      <c r="J185">
        <v>0</v>
      </c>
      <c r="K185" s="1">
        <v>0.25</v>
      </c>
      <c r="L185" s="3">
        <f t="shared" si="2"/>
        <v>-331.98</v>
      </c>
    </row>
    <row r="186" spans="1:12" x14ac:dyDescent="0.25">
      <c r="A186" t="s">
        <v>289</v>
      </c>
      <c r="B186" t="s">
        <v>283</v>
      </c>
      <c r="C186">
        <v>333</v>
      </c>
      <c r="D186">
        <v>0.03</v>
      </c>
      <c r="E186">
        <v>0</v>
      </c>
      <c r="F186">
        <v>0</v>
      </c>
      <c r="G186">
        <v>0</v>
      </c>
      <c r="H186" t="s">
        <v>13</v>
      </c>
      <c r="I186" s="2">
        <v>1712</v>
      </c>
      <c r="J186">
        <v>0</v>
      </c>
      <c r="K186" s="1">
        <v>0.25</v>
      </c>
      <c r="L186" s="3">
        <f t="shared" si="2"/>
        <v>-332.97</v>
      </c>
    </row>
    <row r="187" spans="1:12" x14ac:dyDescent="0.25">
      <c r="A187" t="s">
        <v>290</v>
      </c>
      <c r="B187" t="s">
        <v>272</v>
      </c>
      <c r="C187">
        <v>334</v>
      </c>
      <c r="D187">
        <v>0.02</v>
      </c>
      <c r="E187">
        <v>0</v>
      </c>
      <c r="F187">
        <v>0</v>
      </c>
      <c r="G187">
        <v>0</v>
      </c>
      <c r="H187" t="s">
        <v>13</v>
      </c>
      <c r="I187">
        <v>558</v>
      </c>
      <c r="J187">
        <v>0</v>
      </c>
      <c r="K187" s="1">
        <v>0.25</v>
      </c>
      <c r="L187" s="3">
        <f t="shared" si="2"/>
        <v>-333.98</v>
      </c>
    </row>
    <row r="188" spans="1:12" x14ac:dyDescent="0.25">
      <c r="A188" t="s">
        <v>291</v>
      </c>
      <c r="B188" t="s">
        <v>292</v>
      </c>
      <c r="C188">
        <v>335</v>
      </c>
      <c r="D188">
        <v>0.02</v>
      </c>
      <c r="E188">
        <v>0</v>
      </c>
      <c r="F188">
        <v>0</v>
      </c>
      <c r="G188">
        <v>0</v>
      </c>
      <c r="H188" t="s">
        <v>13</v>
      </c>
      <c r="I188">
        <v>730</v>
      </c>
      <c r="J188">
        <v>0</v>
      </c>
      <c r="K188" s="1">
        <v>0.25</v>
      </c>
      <c r="L188" s="3">
        <f t="shared" si="2"/>
        <v>-334.98</v>
      </c>
    </row>
    <row r="189" spans="1:12" x14ac:dyDescent="0.25">
      <c r="A189" t="s">
        <v>293</v>
      </c>
      <c r="B189" t="s">
        <v>283</v>
      </c>
      <c r="C189">
        <v>336</v>
      </c>
      <c r="D189">
        <v>0.02</v>
      </c>
      <c r="E189">
        <v>0</v>
      </c>
      <c r="F189">
        <v>0</v>
      </c>
      <c r="G189">
        <v>0</v>
      </c>
      <c r="H189" t="s">
        <v>13</v>
      </c>
      <c r="I189">
        <v>454</v>
      </c>
      <c r="J189">
        <v>0</v>
      </c>
      <c r="K189" s="1">
        <v>0.25</v>
      </c>
      <c r="L189" s="3">
        <f t="shared" si="2"/>
        <v>-335.98</v>
      </c>
    </row>
    <row r="190" spans="1:12" x14ac:dyDescent="0.25">
      <c r="A190" t="s">
        <v>294</v>
      </c>
      <c r="B190" t="s">
        <v>283</v>
      </c>
      <c r="C190">
        <v>337</v>
      </c>
      <c r="D190">
        <v>0.02</v>
      </c>
      <c r="E190">
        <v>0</v>
      </c>
      <c r="F190">
        <v>0</v>
      </c>
      <c r="G190">
        <v>0</v>
      </c>
      <c r="H190" t="s">
        <v>13</v>
      </c>
      <c r="I190">
        <v>394</v>
      </c>
      <c r="J190">
        <v>0</v>
      </c>
      <c r="K190" s="1">
        <v>0.25</v>
      </c>
      <c r="L190" s="3">
        <f t="shared" si="2"/>
        <v>-336.98</v>
      </c>
    </row>
    <row r="191" spans="1:12" x14ac:dyDescent="0.25">
      <c r="A191" t="s">
        <v>295</v>
      </c>
      <c r="B191" t="s">
        <v>283</v>
      </c>
      <c r="C191">
        <v>338</v>
      </c>
      <c r="D191">
        <v>0.02</v>
      </c>
      <c r="E191">
        <v>0</v>
      </c>
      <c r="F191">
        <v>0</v>
      </c>
      <c r="G191">
        <v>0</v>
      </c>
      <c r="H191" t="s">
        <v>13</v>
      </c>
      <c r="I191">
        <v>291</v>
      </c>
      <c r="J191">
        <v>0</v>
      </c>
      <c r="K191" s="1">
        <v>0.25</v>
      </c>
      <c r="L191" s="3">
        <f t="shared" si="2"/>
        <v>-337.98</v>
      </c>
    </row>
    <row r="192" spans="1:12" x14ac:dyDescent="0.25">
      <c r="A192" t="s">
        <v>296</v>
      </c>
      <c r="B192" t="s">
        <v>272</v>
      </c>
      <c r="C192">
        <v>339</v>
      </c>
      <c r="D192">
        <v>0.01</v>
      </c>
      <c r="E192">
        <v>0</v>
      </c>
      <c r="F192">
        <v>0</v>
      </c>
      <c r="G192">
        <v>0</v>
      </c>
      <c r="H192" t="s">
        <v>13</v>
      </c>
      <c r="I192">
        <v>136</v>
      </c>
      <c r="J192">
        <v>0</v>
      </c>
      <c r="K192" s="1">
        <v>0.25</v>
      </c>
      <c r="L192" s="3">
        <f t="shared" si="2"/>
        <v>-338.99</v>
      </c>
    </row>
    <row r="193" spans="1:12" x14ac:dyDescent="0.25">
      <c r="A193" t="s">
        <v>297</v>
      </c>
      <c r="B193" t="s">
        <v>283</v>
      </c>
      <c r="C193">
        <v>340</v>
      </c>
      <c r="D193">
        <v>0.02</v>
      </c>
      <c r="E193">
        <v>0</v>
      </c>
      <c r="F193">
        <v>0</v>
      </c>
      <c r="G193">
        <v>0</v>
      </c>
      <c r="H193" t="s">
        <v>13</v>
      </c>
      <c r="I193" s="2">
        <v>1042</v>
      </c>
      <c r="J193">
        <v>0</v>
      </c>
      <c r="K193" s="1">
        <v>0.25</v>
      </c>
      <c r="L193" s="3">
        <f t="shared" si="2"/>
        <v>-339.98</v>
      </c>
    </row>
    <row r="194" spans="1:12" x14ac:dyDescent="0.25">
      <c r="A194" t="s">
        <v>298</v>
      </c>
      <c r="B194" t="s">
        <v>283</v>
      </c>
      <c r="C194">
        <v>341</v>
      </c>
      <c r="D194">
        <v>0.02</v>
      </c>
      <c r="E194">
        <v>0</v>
      </c>
      <c r="F194">
        <v>0</v>
      </c>
      <c r="G194">
        <v>0</v>
      </c>
      <c r="H194" t="s">
        <v>13</v>
      </c>
      <c r="I194" s="2">
        <v>1259</v>
      </c>
      <c r="J194">
        <v>0</v>
      </c>
      <c r="K194" s="1">
        <v>0.25</v>
      </c>
      <c r="L194" s="3">
        <f t="shared" si="2"/>
        <v>-340.98</v>
      </c>
    </row>
    <row r="195" spans="1:12" x14ac:dyDescent="0.25">
      <c r="A195" t="s">
        <v>299</v>
      </c>
      <c r="B195" t="s">
        <v>209</v>
      </c>
      <c r="C195">
        <v>342</v>
      </c>
      <c r="D195">
        <v>0.01</v>
      </c>
      <c r="E195">
        <v>0</v>
      </c>
      <c r="F195">
        <v>0</v>
      </c>
      <c r="G195">
        <v>0</v>
      </c>
      <c r="H195" t="s">
        <v>13</v>
      </c>
      <c r="I195" s="2">
        <v>1337</v>
      </c>
      <c r="J195">
        <v>0</v>
      </c>
      <c r="K195" s="1">
        <v>0.25</v>
      </c>
      <c r="L195" s="3">
        <f t="shared" si="2"/>
        <v>-341.99</v>
      </c>
    </row>
    <row r="196" spans="1:12" x14ac:dyDescent="0.25">
      <c r="A196" t="s">
        <v>300</v>
      </c>
      <c r="B196" t="s">
        <v>272</v>
      </c>
      <c r="C196">
        <v>343</v>
      </c>
      <c r="D196">
        <v>0.01</v>
      </c>
      <c r="E196">
        <v>0</v>
      </c>
      <c r="F196">
        <v>0</v>
      </c>
      <c r="G196">
        <v>0</v>
      </c>
      <c r="H196" t="s">
        <v>13</v>
      </c>
      <c r="I196">
        <v>101</v>
      </c>
      <c r="J196">
        <v>0</v>
      </c>
      <c r="K196" s="1">
        <v>0.25</v>
      </c>
      <c r="L196" s="3">
        <f t="shared" ref="L196:L238" si="3">D196-C196</f>
        <v>-342.99</v>
      </c>
    </row>
    <row r="197" spans="1:12" x14ac:dyDescent="0.25">
      <c r="A197" t="s">
        <v>301</v>
      </c>
      <c r="B197" t="s">
        <v>302</v>
      </c>
      <c r="C197">
        <v>344</v>
      </c>
      <c r="D197">
        <v>0.01</v>
      </c>
      <c r="E197">
        <v>0</v>
      </c>
      <c r="F197">
        <v>0</v>
      </c>
      <c r="G197">
        <v>0</v>
      </c>
      <c r="H197" t="s">
        <v>13</v>
      </c>
      <c r="I197">
        <v>550</v>
      </c>
      <c r="J197">
        <v>0</v>
      </c>
      <c r="K197" s="1">
        <v>0.25</v>
      </c>
      <c r="L197" s="3">
        <f t="shared" si="3"/>
        <v>-343.99</v>
      </c>
    </row>
    <row r="198" spans="1:12" x14ac:dyDescent="0.25">
      <c r="A198" t="s">
        <v>303</v>
      </c>
      <c r="B198" t="s">
        <v>304</v>
      </c>
      <c r="C198">
        <v>345</v>
      </c>
      <c r="D198">
        <v>0.01</v>
      </c>
      <c r="E198">
        <v>0</v>
      </c>
      <c r="F198">
        <v>0</v>
      </c>
      <c r="G198">
        <v>0</v>
      </c>
      <c r="H198" t="s">
        <v>13</v>
      </c>
      <c r="I198">
        <v>45</v>
      </c>
      <c r="J198">
        <v>0</v>
      </c>
      <c r="K198" s="1">
        <v>0.25</v>
      </c>
      <c r="L198" s="3">
        <f t="shared" si="3"/>
        <v>-344.99</v>
      </c>
    </row>
    <row r="199" spans="1:12" x14ac:dyDescent="0.25">
      <c r="A199" t="s">
        <v>305</v>
      </c>
      <c r="B199" t="s">
        <v>306</v>
      </c>
      <c r="C199">
        <v>346</v>
      </c>
      <c r="D199">
        <v>0.01</v>
      </c>
      <c r="E199">
        <v>0</v>
      </c>
      <c r="F199">
        <v>0</v>
      </c>
      <c r="G199">
        <v>0</v>
      </c>
      <c r="H199" t="s">
        <v>13</v>
      </c>
      <c r="I199">
        <v>14</v>
      </c>
      <c r="J199">
        <v>0</v>
      </c>
      <c r="K199" s="1">
        <v>0.25</v>
      </c>
      <c r="L199" s="3">
        <f t="shared" si="3"/>
        <v>-345.99</v>
      </c>
    </row>
    <row r="200" spans="1:12" x14ac:dyDescent="0.25">
      <c r="A200" t="s">
        <v>307</v>
      </c>
      <c r="B200" t="s">
        <v>308</v>
      </c>
      <c r="C200">
        <v>347</v>
      </c>
      <c r="D200">
        <v>0.02</v>
      </c>
      <c r="E200">
        <v>0</v>
      </c>
      <c r="F200">
        <v>0</v>
      </c>
      <c r="G200">
        <v>0</v>
      </c>
      <c r="H200" t="s">
        <v>13</v>
      </c>
      <c r="I200">
        <v>2</v>
      </c>
      <c r="J200">
        <v>0</v>
      </c>
      <c r="K200" s="1">
        <v>0.25</v>
      </c>
      <c r="L200" s="3">
        <f t="shared" si="3"/>
        <v>-346.98</v>
      </c>
    </row>
    <row r="201" spans="1:12" x14ac:dyDescent="0.25">
      <c r="A201" t="s">
        <v>309</v>
      </c>
      <c r="B201" t="s">
        <v>310</v>
      </c>
      <c r="C201">
        <v>348</v>
      </c>
      <c r="D201">
        <v>0.01</v>
      </c>
      <c r="E201">
        <v>0</v>
      </c>
      <c r="F201">
        <v>0</v>
      </c>
      <c r="G201">
        <v>0</v>
      </c>
      <c r="H201" t="s">
        <v>13</v>
      </c>
      <c r="I201">
        <v>140</v>
      </c>
      <c r="J201">
        <v>0</v>
      </c>
      <c r="K201" s="1">
        <v>0.25</v>
      </c>
      <c r="L201" s="3">
        <f t="shared" si="3"/>
        <v>-347.99</v>
      </c>
    </row>
    <row r="202" spans="1:12" x14ac:dyDescent="0.25">
      <c r="A202" t="s">
        <v>311</v>
      </c>
      <c r="B202" t="s">
        <v>312</v>
      </c>
      <c r="C202">
        <v>349</v>
      </c>
      <c r="D202">
        <v>0.02</v>
      </c>
      <c r="E202">
        <v>0</v>
      </c>
      <c r="F202">
        <v>0</v>
      </c>
      <c r="G202">
        <v>0</v>
      </c>
      <c r="H202" t="s">
        <v>13</v>
      </c>
      <c r="I202">
        <v>44</v>
      </c>
      <c r="J202">
        <v>0</v>
      </c>
      <c r="K202" s="1">
        <v>0.25</v>
      </c>
      <c r="L202" s="3">
        <f t="shared" si="3"/>
        <v>-348.98</v>
      </c>
    </row>
    <row r="203" spans="1:12" x14ac:dyDescent="0.25">
      <c r="A203" t="s">
        <v>313</v>
      </c>
      <c r="B203" t="s">
        <v>314</v>
      </c>
      <c r="C203">
        <v>350</v>
      </c>
      <c r="D203">
        <v>0.01</v>
      </c>
      <c r="E203">
        <v>0</v>
      </c>
      <c r="F203">
        <v>0</v>
      </c>
      <c r="G203">
        <v>0</v>
      </c>
      <c r="H203" t="s">
        <v>13</v>
      </c>
      <c r="I203">
        <v>31</v>
      </c>
      <c r="J203">
        <v>0</v>
      </c>
      <c r="K203" s="1">
        <v>0.25</v>
      </c>
      <c r="L203" s="3">
        <f t="shared" si="3"/>
        <v>-349.99</v>
      </c>
    </row>
    <row r="204" spans="1:12" x14ac:dyDescent="0.25">
      <c r="A204" t="s">
        <v>315</v>
      </c>
      <c r="B204" t="s">
        <v>316</v>
      </c>
      <c r="C204">
        <v>351</v>
      </c>
      <c r="D204">
        <v>0.01</v>
      </c>
      <c r="E204">
        <v>0</v>
      </c>
      <c r="F204">
        <v>0</v>
      </c>
      <c r="G204">
        <v>0</v>
      </c>
      <c r="H204" t="s">
        <v>13</v>
      </c>
      <c r="I204">
        <v>98</v>
      </c>
      <c r="J204">
        <v>0</v>
      </c>
      <c r="K204" s="1">
        <v>0.25</v>
      </c>
      <c r="L204" s="3">
        <f t="shared" si="3"/>
        <v>-350.99</v>
      </c>
    </row>
    <row r="205" spans="1:12" x14ac:dyDescent="0.25">
      <c r="A205" t="s">
        <v>317</v>
      </c>
      <c r="B205" t="s">
        <v>318</v>
      </c>
      <c r="C205">
        <v>352</v>
      </c>
      <c r="D205">
        <v>0.01</v>
      </c>
      <c r="E205">
        <v>0</v>
      </c>
      <c r="F205">
        <v>0</v>
      </c>
      <c r="G205">
        <v>0</v>
      </c>
      <c r="H205" t="s">
        <v>13</v>
      </c>
      <c r="I205">
        <v>102</v>
      </c>
      <c r="J205">
        <v>0</v>
      </c>
      <c r="K205" s="1">
        <v>0.25</v>
      </c>
      <c r="L205" s="3">
        <f t="shared" si="3"/>
        <v>-351.99</v>
      </c>
    </row>
    <row r="206" spans="1:12" x14ac:dyDescent="0.25">
      <c r="A206" t="s">
        <v>319</v>
      </c>
      <c r="B206" t="s">
        <v>320</v>
      </c>
      <c r="C206">
        <v>353</v>
      </c>
      <c r="D206">
        <v>0.01</v>
      </c>
      <c r="E206">
        <v>0</v>
      </c>
      <c r="F206">
        <v>0</v>
      </c>
      <c r="G206">
        <v>0</v>
      </c>
      <c r="H206" t="s">
        <v>13</v>
      </c>
      <c r="I206">
        <v>406</v>
      </c>
      <c r="J206">
        <v>0</v>
      </c>
      <c r="K206" s="1">
        <v>0.25</v>
      </c>
      <c r="L206" s="3">
        <f t="shared" si="3"/>
        <v>-352.99</v>
      </c>
    </row>
    <row r="207" spans="1:12" x14ac:dyDescent="0.25">
      <c r="A207" t="s">
        <v>321</v>
      </c>
      <c r="B207" t="s">
        <v>322</v>
      </c>
      <c r="C207">
        <v>354</v>
      </c>
      <c r="D207">
        <v>0.02</v>
      </c>
      <c r="E207">
        <v>0</v>
      </c>
      <c r="F207">
        <v>0</v>
      </c>
      <c r="G207">
        <v>0</v>
      </c>
      <c r="H207" t="s">
        <v>13</v>
      </c>
      <c r="I207">
        <v>187</v>
      </c>
      <c r="J207">
        <v>0</v>
      </c>
      <c r="K207" s="1">
        <v>0.5</v>
      </c>
      <c r="L207" s="3">
        <f t="shared" si="3"/>
        <v>-353.98</v>
      </c>
    </row>
    <row r="208" spans="1:12" x14ac:dyDescent="0.25">
      <c r="A208" t="s">
        <v>323</v>
      </c>
      <c r="B208" t="s">
        <v>324</v>
      </c>
      <c r="C208">
        <v>355</v>
      </c>
      <c r="D208">
        <v>0.01</v>
      </c>
      <c r="E208">
        <v>0</v>
      </c>
      <c r="F208">
        <v>0</v>
      </c>
      <c r="G208">
        <v>0</v>
      </c>
      <c r="H208" t="s">
        <v>13</v>
      </c>
      <c r="I208">
        <v>147</v>
      </c>
      <c r="J208">
        <v>0</v>
      </c>
      <c r="K208" s="1">
        <v>0.5</v>
      </c>
      <c r="L208" s="3">
        <f t="shared" si="3"/>
        <v>-354.99</v>
      </c>
    </row>
    <row r="209" spans="1:12" x14ac:dyDescent="0.25">
      <c r="A209" t="s">
        <v>325</v>
      </c>
      <c r="B209" t="s">
        <v>326</v>
      </c>
      <c r="C209">
        <v>356</v>
      </c>
      <c r="D209">
        <v>0.01</v>
      </c>
      <c r="E209">
        <v>0</v>
      </c>
      <c r="F209">
        <v>0</v>
      </c>
      <c r="G209">
        <v>0</v>
      </c>
      <c r="H209" t="s">
        <v>13</v>
      </c>
      <c r="I209">
        <v>203</v>
      </c>
      <c r="J209">
        <v>0</v>
      </c>
      <c r="K209" s="1">
        <v>0.5</v>
      </c>
      <c r="L209" s="3">
        <f t="shared" si="3"/>
        <v>-355.99</v>
      </c>
    </row>
    <row r="210" spans="1:12" x14ac:dyDescent="0.25">
      <c r="A210" t="s">
        <v>327</v>
      </c>
      <c r="B210" t="s">
        <v>328</v>
      </c>
      <c r="C210">
        <v>357</v>
      </c>
      <c r="D210">
        <v>0.01</v>
      </c>
      <c r="E210">
        <v>0</v>
      </c>
      <c r="F210">
        <v>0</v>
      </c>
      <c r="G210">
        <v>0</v>
      </c>
      <c r="H210" t="s">
        <v>13</v>
      </c>
      <c r="I210">
        <v>1</v>
      </c>
      <c r="J210">
        <v>0</v>
      </c>
      <c r="K210" s="1">
        <v>0.5</v>
      </c>
      <c r="L210" s="3">
        <f t="shared" si="3"/>
        <v>-356.99</v>
      </c>
    </row>
    <row r="211" spans="1:12" x14ac:dyDescent="0.25">
      <c r="A211" t="s">
        <v>329</v>
      </c>
      <c r="B211" t="s">
        <v>330</v>
      </c>
      <c r="C211">
        <v>358</v>
      </c>
      <c r="D211">
        <v>0.01</v>
      </c>
      <c r="E211">
        <v>0</v>
      </c>
      <c r="F211">
        <v>0</v>
      </c>
      <c r="G211">
        <v>0</v>
      </c>
      <c r="H211" t="s">
        <v>13</v>
      </c>
      <c r="I211">
        <v>130</v>
      </c>
      <c r="J211">
        <v>0</v>
      </c>
      <c r="K211" s="1">
        <v>0.5</v>
      </c>
      <c r="L211" s="3">
        <f t="shared" si="3"/>
        <v>-357.99</v>
      </c>
    </row>
    <row r="212" spans="1:12" x14ac:dyDescent="0.25">
      <c r="A212" t="s">
        <v>331</v>
      </c>
      <c r="B212" t="s">
        <v>332</v>
      </c>
      <c r="C212">
        <v>359</v>
      </c>
      <c r="D212">
        <v>0.01</v>
      </c>
      <c r="E212">
        <v>0</v>
      </c>
      <c r="F212">
        <v>0</v>
      </c>
      <c r="G212">
        <v>0</v>
      </c>
      <c r="H212" t="s">
        <v>13</v>
      </c>
      <c r="I212">
        <v>100</v>
      </c>
      <c r="J212">
        <v>0</v>
      </c>
      <c r="K212" s="1">
        <v>0.5</v>
      </c>
      <c r="L212" s="3">
        <f t="shared" si="3"/>
        <v>-358.99</v>
      </c>
    </row>
    <row r="213" spans="1:12" x14ac:dyDescent="0.25">
      <c r="A213" t="s">
        <v>333</v>
      </c>
      <c r="B213" t="s">
        <v>334</v>
      </c>
      <c r="C213">
        <v>360</v>
      </c>
      <c r="D213">
        <v>0.01</v>
      </c>
      <c r="E213">
        <v>0</v>
      </c>
      <c r="F213">
        <v>0</v>
      </c>
      <c r="G213">
        <v>0</v>
      </c>
      <c r="H213" t="s">
        <v>13</v>
      </c>
      <c r="I213">
        <v>1</v>
      </c>
      <c r="J213">
        <v>0</v>
      </c>
      <c r="K213" s="1">
        <v>0.5</v>
      </c>
      <c r="L213" s="3">
        <f t="shared" si="3"/>
        <v>-359.99</v>
      </c>
    </row>
    <row r="214" spans="1:12" x14ac:dyDescent="0.25">
      <c r="A214" t="s">
        <v>335</v>
      </c>
      <c r="B214" t="s">
        <v>336</v>
      </c>
      <c r="C214">
        <v>361</v>
      </c>
      <c r="D214">
        <v>0.03</v>
      </c>
      <c r="E214">
        <v>0</v>
      </c>
      <c r="F214">
        <v>0</v>
      </c>
      <c r="G214">
        <v>0</v>
      </c>
      <c r="H214" t="s">
        <v>13</v>
      </c>
      <c r="I214">
        <v>1</v>
      </c>
      <c r="J214">
        <v>0</v>
      </c>
      <c r="K214" s="1">
        <v>0.5</v>
      </c>
      <c r="L214" s="3">
        <f t="shared" si="3"/>
        <v>-360.97</v>
      </c>
    </row>
    <row r="215" spans="1:12" x14ac:dyDescent="0.25">
      <c r="A215" t="s">
        <v>337</v>
      </c>
      <c r="B215" t="s">
        <v>338</v>
      </c>
      <c r="C215">
        <v>362</v>
      </c>
      <c r="D215">
        <v>0.02</v>
      </c>
      <c r="E215">
        <v>0</v>
      </c>
      <c r="F215">
        <v>0</v>
      </c>
      <c r="G215">
        <v>0</v>
      </c>
      <c r="H215" t="s">
        <v>13</v>
      </c>
      <c r="I215">
        <v>34</v>
      </c>
      <c r="J215">
        <v>0</v>
      </c>
      <c r="K215" s="1">
        <v>0.5</v>
      </c>
      <c r="L215" s="3">
        <f t="shared" si="3"/>
        <v>-361.98</v>
      </c>
    </row>
    <row r="216" spans="1:12" x14ac:dyDescent="0.25">
      <c r="A216" t="s">
        <v>339</v>
      </c>
      <c r="B216" t="s">
        <v>340</v>
      </c>
      <c r="C216">
        <v>363</v>
      </c>
      <c r="D216">
        <v>0.03</v>
      </c>
      <c r="E216">
        <v>0</v>
      </c>
      <c r="F216">
        <v>0</v>
      </c>
      <c r="G216">
        <v>0</v>
      </c>
      <c r="H216" t="s">
        <v>13</v>
      </c>
      <c r="I216">
        <v>1</v>
      </c>
      <c r="J216">
        <v>0</v>
      </c>
      <c r="K216" s="1">
        <v>0.5</v>
      </c>
      <c r="L216" s="3">
        <f t="shared" si="3"/>
        <v>-362.97</v>
      </c>
    </row>
    <row r="217" spans="1:12" x14ac:dyDescent="0.25">
      <c r="A217" t="s">
        <v>341</v>
      </c>
      <c r="B217" t="s">
        <v>342</v>
      </c>
      <c r="C217">
        <v>364</v>
      </c>
      <c r="D217">
        <v>0.02</v>
      </c>
      <c r="E217">
        <v>0</v>
      </c>
      <c r="F217">
        <v>0</v>
      </c>
      <c r="G217">
        <v>0</v>
      </c>
      <c r="H217" t="s">
        <v>13</v>
      </c>
      <c r="I217">
        <v>10</v>
      </c>
      <c r="J217">
        <v>0</v>
      </c>
      <c r="K217" s="1">
        <v>0.5</v>
      </c>
      <c r="L217" s="3">
        <f t="shared" si="3"/>
        <v>-363.98</v>
      </c>
    </row>
    <row r="218" spans="1:12" x14ac:dyDescent="0.25">
      <c r="A218" t="s">
        <v>343</v>
      </c>
      <c r="B218" t="s">
        <v>344</v>
      </c>
      <c r="C218">
        <v>365</v>
      </c>
      <c r="D218">
        <v>0.01</v>
      </c>
      <c r="E218">
        <v>0</v>
      </c>
      <c r="F218">
        <v>0</v>
      </c>
      <c r="G218">
        <v>0</v>
      </c>
      <c r="H218" t="s">
        <v>13</v>
      </c>
      <c r="I218">
        <v>166</v>
      </c>
      <c r="J218">
        <v>0</v>
      </c>
      <c r="K218" s="1">
        <v>0.5</v>
      </c>
      <c r="L218" s="3">
        <f t="shared" si="3"/>
        <v>-364.99</v>
      </c>
    </row>
    <row r="219" spans="1:12" x14ac:dyDescent="0.25">
      <c r="A219" t="s">
        <v>345</v>
      </c>
      <c r="B219" t="s">
        <v>346</v>
      </c>
      <c r="C219">
        <v>366</v>
      </c>
      <c r="D219">
        <v>0.03</v>
      </c>
      <c r="E219">
        <v>0</v>
      </c>
      <c r="F219">
        <v>0</v>
      </c>
      <c r="G219">
        <v>0</v>
      </c>
      <c r="H219" t="s">
        <v>13</v>
      </c>
      <c r="I219">
        <v>50</v>
      </c>
      <c r="J219">
        <v>0</v>
      </c>
      <c r="K219" s="1">
        <v>0.5</v>
      </c>
      <c r="L219" s="3">
        <f t="shared" si="3"/>
        <v>-365.97</v>
      </c>
    </row>
    <row r="220" spans="1:12" x14ac:dyDescent="0.25">
      <c r="A220" t="s">
        <v>347</v>
      </c>
      <c r="B220" t="s">
        <v>348</v>
      </c>
      <c r="C220">
        <v>367</v>
      </c>
      <c r="D220">
        <v>0.01</v>
      </c>
      <c r="E220">
        <v>0</v>
      </c>
      <c r="F220">
        <v>0</v>
      </c>
      <c r="G220">
        <v>0</v>
      </c>
      <c r="H220" t="s">
        <v>13</v>
      </c>
      <c r="I220">
        <v>101</v>
      </c>
      <c r="J220">
        <v>0</v>
      </c>
      <c r="K220" s="1">
        <v>0.5</v>
      </c>
      <c r="L220" s="3">
        <f t="shared" si="3"/>
        <v>-366.99</v>
      </c>
    </row>
    <row r="221" spans="1:12" x14ac:dyDescent="0.25">
      <c r="A221" t="s">
        <v>349</v>
      </c>
      <c r="B221" t="s">
        <v>350</v>
      </c>
      <c r="C221">
        <v>368</v>
      </c>
      <c r="D221">
        <v>0.01</v>
      </c>
      <c r="E221">
        <v>0</v>
      </c>
      <c r="F221">
        <v>0</v>
      </c>
      <c r="G221">
        <v>0</v>
      </c>
      <c r="H221" t="s">
        <v>13</v>
      </c>
      <c r="I221">
        <v>10</v>
      </c>
      <c r="J221">
        <v>0</v>
      </c>
      <c r="K221" s="1">
        <v>0.5</v>
      </c>
      <c r="L221" s="3">
        <f t="shared" si="3"/>
        <v>-367.99</v>
      </c>
    </row>
    <row r="222" spans="1:12" x14ac:dyDescent="0.25">
      <c r="A222" t="s">
        <v>351</v>
      </c>
      <c r="B222" t="s">
        <v>352</v>
      </c>
      <c r="C222">
        <v>369</v>
      </c>
      <c r="D222">
        <v>0.03</v>
      </c>
      <c r="E222">
        <v>0</v>
      </c>
      <c r="F222">
        <v>0</v>
      </c>
      <c r="G222">
        <v>0</v>
      </c>
      <c r="H222" t="s">
        <v>13</v>
      </c>
      <c r="I222">
        <v>1</v>
      </c>
      <c r="J222">
        <v>0</v>
      </c>
      <c r="K222" s="1">
        <v>0.5</v>
      </c>
      <c r="L222" s="3">
        <f t="shared" si="3"/>
        <v>-368.97</v>
      </c>
    </row>
    <row r="223" spans="1:12" x14ac:dyDescent="0.25">
      <c r="A223" t="s">
        <v>353</v>
      </c>
      <c r="B223" t="s">
        <v>354</v>
      </c>
      <c r="C223">
        <v>370</v>
      </c>
      <c r="D223">
        <v>0.01</v>
      </c>
      <c r="E223">
        <v>0</v>
      </c>
      <c r="F223">
        <v>0</v>
      </c>
      <c r="G223">
        <v>0</v>
      </c>
      <c r="H223" t="s">
        <v>13</v>
      </c>
      <c r="I223">
        <v>1</v>
      </c>
      <c r="J223">
        <v>0</v>
      </c>
      <c r="K223" s="1">
        <v>0.5</v>
      </c>
      <c r="L223" s="3">
        <f t="shared" si="3"/>
        <v>-369.99</v>
      </c>
    </row>
    <row r="224" spans="1:12" x14ac:dyDescent="0.25">
      <c r="A224" t="s">
        <v>355</v>
      </c>
      <c r="B224" t="s">
        <v>356</v>
      </c>
      <c r="C224">
        <v>371</v>
      </c>
      <c r="D224">
        <v>0.01</v>
      </c>
      <c r="E224">
        <v>0</v>
      </c>
      <c r="F224">
        <v>0</v>
      </c>
      <c r="G224">
        <v>0</v>
      </c>
      <c r="H224" t="s">
        <v>13</v>
      </c>
      <c r="I224">
        <v>48</v>
      </c>
      <c r="J224">
        <v>0</v>
      </c>
      <c r="K224" s="1">
        <v>0.5</v>
      </c>
      <c r="L224" s="3">
        <f t="shared" si="3"/>
        <v>-370.99</v>
      </c>
    </row>
    <row r="225" spans="1:12" x14ac:dyDescent="0.25">
      <c r="A225" t="s">
        <v>357</v>
      </c>
      <c r="B225" t="s">
        <v>358</v>
      </c>
      <c r="C225">
        <v>375</v>
      </c>
      <c r="D225">
        <v>0.01</v>
      </c>
      <c r="E225">
        <v>0</v>
      </c>
      <c r="F225">
        <v>0</v>
      </c>
      <c r="G225">
        <v>0</v>
      </c>
      <c r="H225" t="s">
        <v>13</v>
      </c>
      <c r="I225">
        <v>5</v>
      </c>
      <c r="J225">
        <v>0</v>
      </c>
      <c r="K225" s="1">
        <v>0.5</v>
      </c>
      <c r="L225" s="3">
        <f t="shared" si="3"/>
        <v>-374.99</v>
      </c>
    </row>
    <row r="226" spans="1:12" x14ac:dyDescent="0.25">
      <c r="A226" t="s">
        <v>359</v>
      </c>
      <c r="B226" t="s">
        <v>360</v>
      </c>
      <c r="C226">
        <v>380</v>
      </c>
      <c r="D226">
        <v>0.01</v>
      </c>
      <c r="E226">
        <v>0</v>
      </c>
      <c r="F226">
        <v>0</v>
      </c>
      <c r="G226">
        <v>0</v>
      </c>
      <c r="H226" t="s">
        <v>13</v>
      </c>
      <c r="I226">
        <v>32</v>
      </c>
      <c r="J226">
        <v>0</v>
      </c>
      <c r="K226" s="1">
        <v>0.5</v>
      </c>
      <c r="L226" s="3">
        <f t="shared" si="3"/>
        <v>-379.99</v>
      </c>
    </row>
    <row r="227" spans="1:12" x14ac:dyDescent="0.25">
      <c r="A227" t="s">
        <v>361</v>
      </c>
      <c r="B227" t="s">
        <v>362</v>
      </c>
      <c r="C227">
        <v>385</v>
      </c>
      <c r="D227">
        <v>0.01</v>
      </c>
      <c r="E227">
        <v>0</v>
      </c>
      <c r="F227">
        <v>0</v>
      </c>
      <c r="G227">
        <v>0</v>
      </c>
      <c r="H227" t="s">
        <v>13</v>
      </c>
      <c r="I227">
        <v>2</v>
      </c>
      <c r="J227">
        <v>0</v>
      </c>
      <c r="K227" s="1">
        <v>0.5</v>
      </c>
      <c r="L227" s="3">
        <f t="shared" si="3"/>
        <v>-384.99</v>
      </c>
    </row>
    <row r="228" spans="1:12" x14ac:dyDescent="0.25">
      <c r="A228" t="s">
        <v>363</v>
      </c>
      <c r="B228" t="s">
        <v>364</v>
      </c>
      <c r="C228">
        <v>390</v>
      </c>
      <c r="D228">
        <v>0.01</v>
      </c>
      <c r="E228">
        <v>0</v>
      </c>
      <c r="F228">
        <v>0</v>
      </c>
      <c r="G228">
        <v>0</v>
      </c>
      <c r="H228" t="s">
        <v>13</v>
      </c>
      <c r="I228">
        <v>1</v>
      </c>
      <c r="J228">
        <v>0</v>
      </c>
      <c r="K228" s="1">
        <v>0.5</v>
      </c>
      <c r="L228" s="3">
        <f t="shared" si="3"/>
        <v>-389.99</v>
      </c>
    </row>
    <row r="229" spans="1:12" x14ac:dyDescent="0.25">
      <c r="A229" t="s">
        <v>365</v>
      </c>
      <c r="B229" t="s">
        <v>366</v>
      </c>
      <c r="C229">
        <v>395</v>
      </c>
      <c r="D229">
        <v>0.01</v>
      </c>
      <c r="E229">
        <v>0</v>
      </c>
      <c r="F229">
        <v>0</v>
      </c>
      <c r="G229">
        <v>0</v>
      </c>
      <c r="H229" t="s">
        <v>13</v>
      </c>
      <c r="I229">
        <v>10</v>
      </c>
      <c r="J229">
        <v>0</v>
      </c>
      <c r="K229" s="1">
        <v>0.5</v>
      </c>
      <c r="L229" s="3">
        <f t="shared" si="3"/>
        <v>-394.99</v>
      </c>
    </row>
    <row r="230" spans="1:12" x14ac:dyDescent="0.25">
      <c r="A230" t="s">
        <v>367</v>
      </c>
      <c r="B230" t="s">
        <v>368</v>
      </c>
      <c r="C230">
        <v>400</v>
      </c>
      <c r="D230">
        <v>0.01</v>
      </c>
      <c r="E230">
        <v>0</v>
      </c>
      <c r="F230">
        <v>0</v>
      </c>
      <c r="G230">
        <v>0</v>
      </c>
      <c r="H230" t="s">
        <v>13</v>
      </c>
      <c r="I230">
        <v>100</v>
      </c>
      <c r="J230">
        <v>0</v>
      </c>
      <c r="K230" s="1">
        <v>0.5</v>
      </c>
      <c r="L230" s="3">
        <f t="shared" si="3"/>
        <v>-399.99</v>
      </c>
    </row>
    <row r="231" spans="1:12" x14ac:dyDescent="0.25">
      <c r="A231" t="s">
        <v>369</v>
      </c>
      <c r="B231" t="s">
        <v>25</v>
      </c>
      <c r="C231">
        <v>405</v>
      </c>
      <c r="D231">
        <v>0.02</v>
      </c>
      <c r="E231">
        <v>0</v>
      </c>
      <c r="F231">
        <v>0.01</v>
      </c>
      <c r="G231">
        <v>0</v>
      </c>
      <c r="H231" t="s">
        <v>13</v>
      </c>
      <c r="I231">
        <v>1</v>
      </c>
      <c r="J231" s="2">
        <v>2125</v>
      </c>
      <c r="K231" s="1">
        <v>1.0938000000000001</v>
      </c>
      <c r="L231" s="3">
        <f t="shared" si="3"/>
        <v>-404.98</v>
      </c>
    </row>
    <row r="232" spans="1:12" x14ac:dyDescent="0.25">
      <c r="A232" t="s">
        <v>370</v>
      </c>
      <c r="B232" t="s">
        <v>25</v>
      </c>
      <c r="C232">
        <v>410</v>
      </c>
      <c r="D232">
        <v>0.01</v>
      </c>
      <c r="E232">
        <v>0</v>
      </c>
      <c r="F232">
        <v>0.01</v>
      </c>
      <c r="G232">
        <v>0</v>
      </c>
      <c r="H232" t="s">
        <v>13</v>
      </c>
      <c r="I232">
        <v>2</v>
      </c>
      <c r="J232" s="2">
        <v>1954</v>
      </c>
      <c r="K232" s="1">
        <v>1.1563000000000001</v>
      </c>
      <c r="L232" s="3">
        <f t="shared" si="3"/>
        <v>-409.99</v>
      </c>
    </row>
    <row r="233" spans="1:12" x14ac:dyDescent="0.25">
      <c r="A233" t="s">
        <v>371</v>
      </c>
      <c r="B233" t="s">
        <v>25</v>
      </c>
      <c r="C233">
        <v>415</v>
      </c>
      <c r="D233">
        <v>0.01</v>
      </c>
      <c r="E233">
        <v>0</v>
      </c>
      <c r="F233">
        <v>0.01</v>
      </c>
      <c r="G233">
        <v>0</v>
      </c>
      <c r="H233" t="s">
        <v>13</v>
      </c>
      <c r="I233">
        <v>1</v>
      </c>
      <c r="J233" s="2">
        <v>1476</v>
      </c>
      <c r="K233" s="1">
        <v>1.1875</v>
      </c>
      <c r="L233" s="3">
        <f t="shared" si="3"/>
        <v>-414.99</v>
      </c>
    </row>
    <row r="234" spans="1:12" x14ac:dyDescent="0.25">
      <c r="A234" t="s">
        <v>372</v>
      </c>
      <c r="B234" t="s">
        <v>373</v>
      </c>
      <c r="C234">
        <v>420</v>
      </c>
      <c r="D234">
        <v>0.01</v>
      </c>
      <c r="E234">
        <v>0</v>
      </c>
      <c r="F234">
        <v>0</v>
      </c>
      <c r="G234">
        <v>0</v>
      </c>
      <c r="H234" t="s">
        <v>13</v>
      </c>
      <c r="I234">
        <v>5</v>
      </c>
      <c r="J234">
        <v>0</v>
      </c>
      <c r="K234" s="1">
        <v>0.5</v>
      </c>
      <c r="L234" s="3">
        <f t="shared" si="3"/>
        <v>-419.99</v>
      </c>
    </row>
    <row r="235" spans="1:12" x14ac:dyDescent="0.25">
      <c r="A235" t="s">
        <v>374</v>
      </c>
      <c r="B235" t="s">
        <v>375</v>
      </c>
      <c r="C235">
        <v>425</v>
      </c>
      <c r="D235">
        <v>0.01</v>
      </c>
      <c r="E235">
        <v>0</v>
      </c>
      <c r="F235">
        <v>0</v>
      </c>
      <c r="G235">
        <v>0</v>
      </c>
      <c r="H235" t="s">
        <v>13</v>
      </c>
      <c r="I235">
        <v>3</v>
      </c>
      <c r="J235">
        <v>0</v>
      </c>
      <c r="K235" s="1">
        <v>0.5</v>
      </c>
      <c r="L235" s="3">
        <f t="shared" si="3"/>
        <v>-424.99</v>
      </c>
    </row>
    <row r="236" spans="1:12" x14ac:dyDescent="0.25">
      <c r="A236" t="s">
        <v>376</v>
      </c>
      <c r="B236" t="s">
        <v>25</v>
      </c>
      <c r="C236">
        <v>430</v>
      </c>
      <c r="D236">
        <v>0.01</v>
      </c>
      <c r="E236">
        <v>0</v>
      </c>
      <c r="F236">
        <v>0.01</v>
      </c>
      <c r="G236">
        <v>0</v>
      </c>
      <c r="H236" t="s">
        <v>13</v>
      </c>
      <c r="I236">
        <v>18</v>
      </c>
      <c r="J236">
        <v>36</v>
      </c>
      <c r="K236" s="1">
        <v>1.3125</v>
      </c>
      <c r="L236" s="3">
        <f t="shared" si="3"/>
        <v>-429.99</v>
      </c>
    </row>
    <row r="237" spans="1:12" x14ac:dyDescent="0.25">
      <c r="A237" t="s">
        <v>377</v>
      </c>
      <c r="B237" t="s">
        <v>25</v>
      </c>
      <c r="C237">
        <v>435</v>
      </c>
      <c r="D237">
        <v>0.02</v>
      </c>
      <c r="E237">
        <v>0</v>
      </c>
      <c r="F237">
        <v>0.01</v>
      </c>
      <c r="G237">
        <v>0</v>
      </c>
      <c r="H237" t="s">
        <v>13</v>
      </c>
      <c r="I237">
        <v>10</v>
      </c>
      <c r="J237">
        <v>118</v>
      </c>
      <c r="K237" s="1">
        <v>1.375</v>
      </c>
      <c r="L237" s="3">
        <f t="shared" si="3"/>
        <v>-434.98</v>
      </c>
    </row>
    <row r="238" spans="1:12" x14ac:dyDescent="0.25">
      <c r="A238" t="s">
        <v>378</v>
      </c>
      <c r="B238" t="s">
        <v>379</v>
      </c>
      <c r="C238">
        <v>440</v>
      </c>
      <c r="D238">
        <v>0.01</v>
      </c>
      <c r="E238">
        <v>0</v>
      </c>
      <c r="F238">
        <v>0</v>
      </c>
      <c r="G238">
        <v>0</v>
      </c>
      <c r="H238" t="s">
        <v>13</v>
      </c>
      <c r="I238">
        <v>5</v>
      </c>
      <c r="J238">
        <v>0</v>
      </c>
      <c r="K238" s="1">
        <v>0.5</v>
      </c>
      <c r="L238" s="3">
        <f t="shared" si="3"/>
        <v>-439.99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workbookViewId="0">
      <selection activeCell="I38" sqref="I38"/>
    </sheetView>
  </sheetViews>
  <sheetFormatPr defaultRowHeight="15" x14ac:dyDescent="0.25"/>
  <cols>
    <col min="1" max="1" width="13" customWidth="1"/>
    <col min="5" max="5" width="18" bestFit="1" customWidth="1"/>
  </cols>
  <sheetData>
    <row r="1" spans="1:6" x14ac:dyDescent="0.25">
      <c r="A1" t="s">
        <v>404</v>
      </c>
      <c r="B1" t="s">
        <v>405</v>
      </c>
      <c r="C1" t="s">
        <v>406</v>
      </c>
      <c r="D1" t="s">
        <v>407</v>
      </c>
      <c r="E1" t="s">
        <v>408</v>
      </c>
      <c r="F1" t="s">
        <v>409</v>
      </c>
    </row>
    <row r="2" spans="1:6" x14ac:dyDescent="0.25">
      <c r="A2" s="11">
        <v>43941</v>
      </c>
      <c r="B2">
        <v>282.60998499999999</v>
      </c>
      <c r="C2">
        <v>286.790009</v>
      </c>
      <c r="D2">
        <v>281.35000600000001</v>
      </c>
      <c r="E2">
        <v>281.58999599999999</v>
      </c>
      <c r="F2">
        <v>281.58999599999999</v>
      </c>
    </row>
    <row r="3" spans="1:6" x14ac:dyDescent="0.25">
      <c r="A3" s="11">
        <v>43942</v>
      </c>
      <c r="B3">
        <v>276.73001099999999</v>
      </c>
      <c r="C3">
        <v>278.040009</v>
      </c>
      <c r="D3">
        <v>272.01998900000001</v>
      </c>
      <c r="E3">
        <v>273.040009</v>
      </c>
      <c r="F3">
        <v>273.040009</v>
      </c>
    </row>
    <row r="4" spans="1:6" x14ac:dyDescent="0.25">
      <c r="A4" s="11">
        <v>43943</v>
      </c>
      <c r="B4">
        <v>278.35000600000001</v>
      </c>
      <c r="C4">
        <v>281</v>
      </c>
      <c r="D4">
        <v>276.91000400000001</v>
      </c>
      <c r="E4">
        <v>279.10000600000001</v>
      </c>
      <c r="F4">
        <v>279.10000600000001</v>
      </c>
    </row>
    <row r="5" spans="1:6" x14ac:dyDescent="0.25">
      <c r="A5" s="11">
        <v>43944</v>
      </c>
      <c r="B5">
        <v>280.48998999999998</v>
      </c>
      <c r="C5">
        <v>283.94000199999999</v>
      </c>
      <c r="D5">
        <v>278.75</v>
      </c>
      <c r="E5">
        <v>279.07998700000002</v>
      </c>
      <c r="F5">
        <v>279.07998700000002</v>
      </c>
    </row>
    <row r="6" spans="1:6" x14ac:dyDescent="0.25">
      <c r="A6" s="11">
        <v>43945</v>
      </c>
      <c r="B6">
        <v>280.73001099999999</v>
      </c>
      <c r="C6">
        <v>283.70001200000002</v>
      </c>
      <c r="D6">
        <v>278.5</v>
      </c>
      <c r="E6">
        <v>282.97000100000002</v>
      </c>
      <c r="F6">
        <v>282.97000100000002</v>
      </c>
    </row>
    <row r="7" spans="1:6" x14ac:dyDescent="0.25">
      <c r="A7" s="11">
        <v>43948</v>
      </c>
      <c r="B7">
        <v>285.11999500000002</v>
      </c>
      <c r="C7">
        <v>288.26998900000001</v>
      </c>
      <c r="D7">
        <v>284.61999500000002</v>
      </c>
      <c r="E7">
        <v>287.04998799999998</v>
      </c>
      <c r="F7">
        <v>287.04998799999998</v>
      </c>
    </row>
    <row r="8" spans="1:6" x14ac:dyDescent="0.25">
      <c r="A8" s="11">
        <v>43949</v>
      </c>
      <c r="B8">
        <v>291.01998900000001</v>
      </c>
      <c r="C8">
        <v>291.39999399999999</v>
      </c>
      <c r="D8">
        <v>285.39999399999999</v>
      </c>
      <c r="E8">
        <v>285.73001099999999</v>
      </c>
      <c r="F8">
        <v>285.73001099999999</v>
      </c>
    </row>
    <row r="9" spans="1:6" x14ac:dyDescent="0.25">
      <c r="A9" s="11">
        <v>43950</v>
      </c>
      <c r="B9">
        <v>291.52999899999998</v>
      </c>
      <c r="C9">
        <v>294.88000499999998</v>
      </c>
      <c r="D9">
        <v>290.41000400000001</v>
      </c>
      <c r="E9">
        <v>293.209991</v>
      </c>
      <c r="F9">
        <v>293.209991</v>
      </c>
    </row>
    <row r="10" spans="1:6" x14ac:dyDescent="0.25">
      <c r="A10" s="11">
        <v>43951</v>
      </c>
      <c r="B10">
        <v>291.709991</v>
      </c>
      <c r="C10">
        <v>293.32000699999998</v>
      </c>
      <c r="D10">
        <v>288.58999599999999</v>
      </c>
      <c r="E10">
        <v>290.48001099999999</v>
      </c>
      <c r="F10">
        <v>290.48001099999999</v>
      </c>
    </row>
    <row r="11" spans="1:6" x14ac:dyDescent="0.25">
      <c r="A11" s="11">
        <v>43952</v>
      </c>
      <c r="B11">
        <v>285.30999800000001</v>
      </c>
      <c r="C11">
        <v>290.66000400000001</v>
      </c>
      <c r="D11">
        <v>281.51998900000001</v>
      </c>
      <c r="E11">
        <v>282.790009</v>
      </c>
      <c r="F11">
        <v>282.790009</v>
      </c>
    </row>
    <row r="12" spans="1:6" x14ac:dyDescent="0.25">
      <c r="A12" s="11">
        <v>43955</v>
      </c>
      <c r="B12">
        <v>280.73998999999998</v>
      </c>
      <c r="C12">
        <v>283.89999399999999</v>
      </c>
      <c r="D12">
        <v>279.13000499999998</v>
      </c>
      <c r="E12">
        <v>283.57000699999998</v>
      </c>
      <c r="F12">
        <v>283.57000699999998</v>
      </c>
    </row>
    <row r="13" spans="1:6" x14ac:dyDescent="0.25">
      <c r="A13" s="11">
        <v>43956</v>
      </c>
      <c r="B13">
        <v>286.64001500000001</v>
      </c>
      <c r="C13">
        <v>289.25</v>
      </c>
      <c r="D13">
        <v>283.709991</v>
      </c>
      <c r="E13">
        <v>286.19000199999999</v>
      </c>
      <c r="F13">
        <v>286.19000199999999</v>
      </c>
    </row>
    <row r="14" spans="1:6" x14ac:dyDescent="0.25">
      <c r="A14" s="11">
        <v>43957</v>
      </c>
      <c r="B14">
        <v>288.040009</v>
      </c>
      <c r="C14">
        <v>288.459991</v>
      </c>
      <c r="D14">
        <v>283.77999899999998</v>
      </c>
      <c r="E14">
        <v>284.25</v>
      </c>
      <c r="F14">
        <v>284.25</v>
      </c>
    </row>
    <row r="15" spans="1:6" x14ac:dyDescent="0.25">
      <c r="A15" s="11">
        <v>43958</v>
      </c>
      <c r="B15">
        <v>287.75</v>
      </c>
      <c r="C15">
        <v>289.77999899999998</v>
      </c>
      <c r="D15">
        <v>287.13000499999998</v>
      </c>
      <c r="E15">
        <v>287.67999300000002</v>
      </c>
      <c r="F15">
        <v>287.67999300000002</v>
      </c>
    </row>
    <row r="16" spans="1:6" x14ac:dyDescent="0.25">
      <c r="A16" s="11">
        <v>43959</v>
      </c>
      <c r="B16">
        <v>291.08999599999999</v>
      </c>
      <c r="C16">
        <v>292.95001200000002</v>
      </c>
      <c r="D16">
        <v>289.85998499999999</v>
      </c>
      <c r="E16">
        <v>292.44000199999999</v>
      </c>
      <c r="F16">
        <v>292.44000199999999</v>
      </c>
    </row>
    <row r="17" spans="1:6" x14ac:dyDescent="0.25">
      <c r="A17" s="11">
        <v>43962</v>
      </c>
      <c r="B17">
        <v>290.33999599999999</v>
      </c>
      <c r="C17">
        <v>294</v>
      </c>
      <c r="D17">
        <v>289.88000499999998</v>
      </c>
      <c r="E17">
        <v>292.5</v>
      </c>
      <c r="F17">
        <v>292.5</v>
      </c>
    </row>
    <row r="18" spans="1:6" x14ac:dyDescent="0.25">
      <c r="A18" s="11">
        <v>43963</v>
      </c>
      <c r="B18">
        <v>293.790009</v>
      </c>
      <c r="C18">
        <v>294.23998999999998</v>
      </c>
      <c r="D18">
        <v>286.51998900000001</v>
      </c>
      <c r="E18">
        <v>286.67001299999998</v>
      </c>
      <c r="F18">
        <v>286.67001299999998</v>
      </c>
    </row>
    <row r="19" spans="1:6" x14ac:dyDescent="0.25">
      <c r="A19" s="11">
        <v>43964</v>
      </c>
      <c r="B19">
        <v>286.05999800000001</v>
      </c>
      <c r="C19">
        <v>287.19000199999999</v>
      </c>
      <c r="D19">
        <v>278.959991</v>
      </c>
      <c r="E19">
        <v>281.60000600000001</v>
      </c>
      <c r="F19">
        <v>281.60000600000001</v>
      </c>
    </row>
    <row r="20" spans="1:6" x14ac:dyDescent="0.25">
      <c r="A20" s="11">
        <v>43965</v>
      </c>
      <c r="B20">
        <v>278.95001200000002</v>
      </c>
      <c r="C20">
        <v>285.10998499999999</v>
      </c>
      <c r="D20">
        <v>272.98998999999998</v>
      </c>
      <c r="E20">
        <v>284.97000100000002</v>
      </c>
      <c r="F20">
        <v>284.97000100000002</v>
      </c>
    </row>
    <row r="21" spans="1:6" x14ac:dyDescent="0.25">
      <c r="A21" s="11">
        <v>43966</v>
      </c>
      <c r="B21">
        <v>282.36999500000002</v>
      </c>
      <c r="C21">
        <v>286.32998700000002</v>
      </c>
      <c r="D21">
        <v>281.33999599999999</v>
      </c>
      <c r="E21">
        <v>286.27999899999998</v>
      </c>
      <c r="F21">
        <v>286.27999899999998</v>
      </c>
    </row>
    <row r="22" spans="1:6" x14ac:dyDescent="0.25">
      <c r="A22" s="11">
        <v>43969</v>
      </c>
      <c r="B22">
        <v>293.04998799999998</v>
      </c>
      <c r="C22">
        <v>296.75</v>
      </c>
      <c r="D22">
        <v>292.70001200000002</v>
      </c>
      <c r="E22">
        <v>295</v>
      </c>
      <c r="F22">
        <v>295</v>
      </c>
    </row>
    <row r="23" spans="1:6" x14ac:dyDescent="0.25">
      <c r="A23" s="11">
        <v>43970</v>
      </c>
      <c r="B23">
        <v>294.35000600000001</v>
      </c>
      <c r="C23">
        <v>296.209991</v>
      </c>
      <c r="D23">
        <v>291.95001200000002</v>
      </c>
      <c r="E23">
        <v>291.97000100000002</v>
      </c>
      <c r="F23">
        <v>291.97000100000002</v>
      </c>
    </row>
    <row r="24" spans="1:6" x14ac:dyDescent="0.25">
      <c r="A24" s="11">
        <v>43971</v>
      </c>
      <c r="B24">
        <v>295.82000699999998</v>
      </c>
      <c r="C24">
        <v>297.86999500000002</v>
      </c>
      <c r="D24">
        <v>295.57000699999998</v>
      </c>
      <c r="E24">
        <v>296.92999300000002</v>
      </c>
      <c r="F24">
        <v>296.92999300000002</v>
      </c>
    </row>
    <row r="25" spans="1:6" x14ac:dyDescent="0.25">
      <c r="A25" s="11">
        <v>43972</v>
      </c>
      <c r="B25">
        <v>296.790009</v>
      </c>
      <c r="C25">
        <v>297.67001299999998</v>
      </c>
      <c r="D25">
        <v>293.69000199999999</v>
      </c>
      <c r="E25">
        <v>294.88000499999998</v>
      </c>
      <c r="F25">
        <v>294.88000499999998</v>
      </c>
    </row>
    <row r="26" spans="1:6" x14ac:dyDescent="0.25">
      <c r="A26" s="11">
        <v>43973</v>
      </c>
      <c r="B26">
        <v>294.57000699999998</v>
      </c>
      <c r="C26">
        <v>295.63000499999998</v>
      </c>
      <c r="D26">
        <v>293.22000100000002</v>
      </c>
      <c r="E26">
        <v>295.44000199999999</v>
      </c>
      <c r="F26">
        <v>295.44000199999999</v>
      </c>
    </row>
    <row r="27" spans="1:6" x14ac:dyDescent="0.25">
      <c r="A27" s="11">
        <v>43977</v>
      </c>
      <c r="B27">
        <v>301.92999300000002</v>
      </c>
      <c r="C27">
        <v>302.19000199999999</v>
      </c>
      <c r="D27">
        <v>295.459991</v>
      </c>
      <c r="E27">
        <v>299.07998700000002</v>
      </c>
      <c r="F27">
        <v>299.07998700000002</v>
      </c>
    </row>
    <row r="28" spans="1:6" x14ac:dyDescent="0.25">
      <c r="A28" s="11">
        <v>43978</v>
      </c>
      <c r="B28">
        <v>302.11999500000002</v>
      </c>
      <c r="C28">
        <v>303.57000699999998</v>
      </c>
      <c r="D28">
        <v>296.86999500000002</v>
      </c>
      <c r="E28">
        <v>303.52999899999998</v>
      </c>
      <c r="F28">
        <v>303.52999899999998</v>
      </c>
    </row>
    <row r="29" spans="1:6" x14ac:dyDescent="0.25">
      <c r="A29" s="11">
        <v>43979</v>
      </c>
      <c r="B29">
        <v>304.64999399999999</v>
      </c>
      <c r="C29">
        <v>306.83999599999999</v>
      </c>
      <c r="D29">
        <v>302.23998999999998</v>
      </c>
      <c r="E29">
        <v>302.97000100000002</v>
      </c>
      <c r="F29">
        <v>302.97000100000002</v>
      </c>
    </row>
    <row r="30" spans="1:6" x14ac:dyDescent="0.25">
      <c r="A30" s="11">
        <v>43980</v>
      </c>
      <c r="B30">
        <v>302.459991</v>
      </c>
      <c r="C30">
        <v>304.959991</v>
      </c>
      <c r="D30">
        <v>299.47000100000002</v>
      </c>
      <c r="E30">
        <v>304.32000699999998</v>
      </c>
      <c r="F30">
        <v>304.32000699999998</v>
      </c>
    </row>
    <row r="31" spans="1:6" x14ac:dyDescent="0.25">
      <c r="A31" s="11">
        <v>43983</v>
      </c>
      <c r="B31">
        <v>303.61999500000002</v>
      </c>
      <c r="C31">
        <v>306.209991</v>
      </c>
      <c r="D31">
        <v>303.05999800000001</v>
      </c>
      <c r="E31">
        <v>305.54998799999998</v>
      </c>
      <c r="F31">
        <v>305.54998799999998</v>
      </c>
    </row>
    <row r="32" spans="1:6" x14ac:dyDescent="0.25">
      <c r="A32" s="11">
        <v>43984</v>
      </c>
      <c r="B32">
        <v>306.54998799999998</v>
      </c>
      <c r="C32">
        <v>308.13000499999998</v>
      </c>
      <c r="D32">
        <v>305.10000600000001</v>
      </c>
      <c r="E32">
        <v>308.07998700000002</v>
      </c>
      <c r="F32">
        <v>308.07998700000002</v>
      </c>
    </row>
    <row r="33" spans="1:6" x14ac:dyDescent="0.25">
      <c r="A33" s="11">
        <v>43985</v>
      </c>
      <c r="B33">
        <v>310.23998999999998</v>
      </c>
      <c r="C33">
        <v>313.22000100000002</v>
      </c>
      <c r="D33">
        <v>309.94000199999999</v>
      </c>
      <c r="E33">
        <v>312.17999300000002</v>
      </c>
      <c r="F33">
        <v>312.17999300000002</v>
      </c>
    </row>
    <row r="34" spans="1:6" x14ac:dyDescent="0.25">
      <c r="A34" s="11">
        <v>43986</v>
      </c>
      <c r="B34">
        <v>311.10998499999999</v>
      </c>
      <c r="C34">
        <v>313</v>
      </c>
      <c r="D34">
        <v>309.07998700000002</v>
      </c>
      <c r="E34">
        <v>311.35998499999999</v>
      </c>
      <c r="F34">
        <v>311.35998499999999</v>
      </c>
    </row>
    <row r="35" spans="1:6" x14ac:dyDescent="0.25">
      <c r="A35" s="11">
        <v>43987</v>
      </c>
      <c r="B35">
        <v>317.23001099999999</v>
      </c>
      <c r="C35">
        <v>321.26998900000001</v>
      </c>
      <c r="D35">
        <v>317.16000400000001</v>
      </c>
      <c r="E35">
        <v>319.33999599999999</v>
      </c>
      <c r="F35">
        <v>319.33999599999999</v>
      </c>
    </row>
    <row r="36" spans="1:6" x14ac:dyDescent="0.25">
      <c r="A36" s="11">
        <v>43990</v>
      </c>
      <c r="B36">
        <v>320.22000100000002</v>
      </c>
      <c r="C36">
        <v>323.41000400000001</v>
      </c>
      <c r="D36">
        <v>319.63000499999998</v>
      </c>
      <c r="E36">
        <v>323.20001200000002</v>
      </c>
      <c r="F36">
        <v>323.20001200000002</v>
      </c>
    </row>
    <row r="37" spans="1:6" x14ac:dyDescent="0.25">
      <c r="A37" s="11">
        <v>43991</v>
      </c>
      <c r="B37">
        <v>320.29998799999998</v>
      </c>
      <c r="C37">
        <v>323.27999899999998</v>
      </c>
      <c r="D37">
        <v>319.35998499999999</v>
      </c>
      <c r="E37">
        <v>320.790009</v>
      </c>
      <c r="F37">
        <v>320.790009</v>
      </c>
    </row>
    <row r="38" spans="1:6" x14ac:dyDescent="0.25">
      <c r="A38" s="11">
        <v>43992</v>
      </c>
      <c r="B38">
        <v>321.42001299999998</v>
      </c>
      <c r="C38">
        <v>322.39001500000001</v>
      </c>
      <c r="D38">
        <v>318.22000100000002</v>
      </c>
      <c r="E38">
        <v>319</v>
      </c>
      <c r="F38">
        <v>319</v>
      </c>
    </row>
    <row r="39" spans="1:6" x14ac:dyDescent="0.25">
      <c r="A39" s="11">
        <v>43993</v>
      </c>
      <c r="B39">
        <v>311.459991</v>
      </c>
      <c r="C39">
        <v>312.14999399999999</v>
      </c>
      <c r="D39">
        <v>300.01001000000002</v>
      </c>
      <c r="E39">
        <v>300.60998499999999</v>
      </c>
      <c r="F39">
        <v>300.60998499999999</v>
      </c>
    </row>
    <row r="40" spans="1:6" x14ac:dyDescent="0.25">
      <c r="A40" s="11">
        <v>43994</v>
      </c>
      <c r="B40">
        <v>308.23998999999998</v>
      </c>
      <c r="C40">
        <v>309.07998700000002</v>
      </c>
      <c r="D40">
        <v>298.60000600000001</v>
      </c>
      <c r="E40">
        <v>304.209991</v>
      </c>
      <c r="F40">
        <v>304.209991</v>
      </c>
    </row>
    <row r="41" spans="1:6" x14ac:dyDescent="0.25">
      <c r="A41" s="11">
        <v>43997</v>
      </c>
      <c r="B41">
        <v>298.01998900000001</v>
      </c>
      <c r="C41">
        <v>308.27999899999998</v>
      </c>
      <c r="D41">
        <v>296.73998999999998</v>
      </c>
      <c r="E41">
        <v>307.04998799999998</v>
      </c>
      <c r="F41">
        <v>307.04998799999998</v>
      </c>
    </row>
    <row r="42" spans="1:6" x14ac:dyDescent="0.25">
      <c r="A42" s="11">
        <v>43998</v>
      </c>
      <c r="B42">
        <v>315.48001099999999</v>
      </c>
      <c r="C42">
        <v>315.64001500000001</v>
      </c>
      <c r="D42">
        <v>307.67001299999998</v>
      </c>
      <c r="E42">
        <v>312.959991</v>
      </c>
      <c r="F42">
        <v>312.959991</v>
      </c>
    </row>
    <row r="43" spans="1:6" x14ac:dyDescent="0.25">
      <c r="A43" s="11">
        <v>43999</v>
      </c>
      <c r="B43">
        <v>314.07000699999998</v>
      </c>
      <c r="C43">
        <v>314.39001500000001</v>
      </c>
      <c r="D43">
        <v>310.85998499999999</v>
      </c>
      <c r="E43">
        <v>311.66000400000001</v>
      </c>
      <c r="F43">
        <v>311.66000400000001</v>
      </c>
    </row>
    <row r="44" spans="1:6" x14ac:dyDescent="0.25">
      <c r="E44" t="s">
        <v>410</v>
      </c>
      <c r="F44" s="12">
        <f>AVERAGE(F2:F43)</f>
        <v>296.22142752380944</v>
      </c>
    </row>
    <row r="45" spans="1:6" x14ac:dyDescent="0.25">
      <c r="E45" t="s">
        <v>411</v>
      </c>
      <c r="F45" s="12">
        <f>STDEV(F2:F43)</f>
        <v>13.044528194829921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5"/>
  <sheetViews>
    <sheetView workbookViewId="0">
      <selection activeCell="C12" sqref="C12:C22"/>
    </sheetView>
  </sheetViews>
  <sheetFormatPr defaultRowHeight="15" x14ac:dyDescent="0.25"/>
  <cols>
    <col min="1" max="1" width="10.42578125" customWidth="1"/>
    <col min="3" max="3" width="11" customWidth="1"/>
    <col min="4" max="4" width="13.140625" customWidth="1"/>
    <col min="8" max="8" width="18.28515625" bestFit="1" customWidth="1"/>
  </cols>
  <sheetData>
    <row r="1" spans="1:17" x14ac:dyDescent="0.25">
      <c r="A1" t="s">
        <v>384</v>
      </c>
      <c r="J1" t="s">
        <v>384</v>
      </c>
    </row>
    <row r="3" spans="1:17" x14ac:dyDescent="0.25">
      <c r="A3" t="s">
        <v>385</v>
      </c>
      <c r="B3">
        <f>A13</f>
        <v>308.04000000000002</v>
      </c>
      <c r="D3" t="s">
        <v>386</v>
      </c>
      <c r="E3">
        <f>2/365</f>
        <v>5.4794520547945206E-3</v>
      </c>
      <c r="G3" t="s">
        <v>387</v>
      </c>
      <c r="H3">
        <v>13.04</v>
      </c>
      <c r="J3" t="s">
        <v>385</v>
      </c>
      <c r="K3">
        <f>A14</f>
        <v>302.04000000000002</v>
      </c>
      <c r="M3" t="s">
        <v>386</v>
      </c>
      <c r="N3">
        <f>2/365</f>
        <v>5.4794520547945206E-3</v>
      </c>
      <c r="P3" t="s">
        <v>387</v>
      </c>
      <c r="Q3">
        <v>13.04</v>
      </c>
    </row>
    <row r="4" spans="1:17" x14ac:dyDescent="0.25">
      <c r="A4" t="s">
        <v>388</v>
      </c>
      <c r="B4" s="14">
        <v>2.5000000000000001E-2</v>
      </c>
      <c r="D4" t="s">
        <v>389</v>
      </c>
      <c r="E4">
        <v>5</v>
      </c>
      <c r="J4" t="s">
        <v>388</v>
      </c>
      <c r="K4" s="14">
        <v>2.5000000000000001E-2</v>
      </c>
      <c r="M4" t="s">
        <v>389</v>
      </c>
      <c r="N4">
        <v>10</v>
      </c>
    </row>
    <row r="6" spans="1:17" x14ac:dyDescent="0.25">
      <c r="A6" t="s">
        <v>390</v>
      </c>
      <c r="B6">
        <f>(LN(B3/E4)+(B4+H3*H3/2)*E3)/(H3*SQRT(E3))</f>
        <v>4.7518560845920907</v>
      </c>
      <c r="J6" t="s">
        <v>390</v>
      </c>
      <c r="K6">
        <f>(LN(K3/N4)+(K4+Q3*Q3/2)*N3)/(Q3*SQRT(N3))</f>
        <v>4.0133873465619221</v>
      </c>
    </row>
    <row r="7" spans="1:17" x14ac:dyDescent="0.25">
      <c r="A7" t="s">
        <v>391</v>
      </c>
      <c r="B7">
        <f>B6-H3*SQRT(E3)</f>
        <v>3.7865919784944135</v>
      </c>
      <c r="J7" t="s">
        <v>391</v>
      </c>
      <c r="K7">
        <f>K6-Q3*SQRT(N3)</f>
        <v>3.0481232404642449</v>
      </c>
    </row>
    <row r="9" spans="1:17" x14ac:dyDescent="0.25">
      <c r="J9" t="s">
        <v>385</v>
      </c>
      <c r="K9">
        <f>A15</f>
        <v>297.37</v>
      </c>
      <c r="M9" t="s">
        <v>386</v>
      </c>
      <c r="N9">
        <f>2/365</f>
        <v>5.4794520547945206E-3</v>
      </c>
      <c r="P9" t="s">
        <v>387</v>
      </c>
      <c r="Q9">
        <v>13.04</v>
      </c>
    </row>
    <row r="10" spans="1:17" x14ac:dyDescent="0.25">
      <c r="J10" t="s">
        <v>388</v>
      </c>
      <c r="K10" s="14">
        <v>2.5000000000000001E-2</v>
      </c>
      <c r="M10" t="s">
        <v>389</v>
      </c>
      <c r="N10">
        <v>15</v>
      </c>
    </row>
    <row r="11" spans="1:17" x14ac:dyDescent="0.25">
      <c r="A11" s="17" t="s">
        <v>417</v>
      </c>
      <c r="B11" s="17"/>
      <c r="C11" s="17"/>
      <c r="D11" s="17"/>
    </row>
    <row r="12" spans="1:17" x14ac:dyDescent="0.25">
      <c r="A12" t="s">
        <v>413</v>
      </c>
      <c r="B12" t="s">
        <v>412</v>
      </c>
      <c r="C12" t="s">
        <v>397</v>
      </c>
      <c r="D12" t="s">
        <v>390</v>
      </c>
      <c r="E12" t="s">
        <v>391</v>
      </c>
      <c r="F12" t="s">
        <v>414</v>
      </c>
      <c r="G12" t="s">
        <v>415</v>
      </c>
      <c r="H12" t="s">
        <v>416</v>
      </c>
      <c r="J12" t="s">
        <v>390</v>
      </c>
      <c r="K12">
        <f>(LN(K9/N10)+(K10+Q9*Q9/2)*N9)/(Q9*SQRT(N9))</f>
        <v>3.5771881657479621</v>
      </c>
    </row>
    <row r="13" spans="1:17" x14ac:dyDescent="0.25">
      <c r="A13" s="8">
        <v>308.04000000000002</v>
      </c>
      <c r="B13">
        <v>13.04</v>
      </c>
      <c r="C13" s="8">
        <v>5</v>
      </c>
      <c r="D13" s="15">
        <f>B6</f>
        <v>4.7518560845920907</v>
      </c>
      <c r="E13" s="16">
        <f>B7</f>
        <v>3.7865919784944135</v>
      </c>
      <c r="F13" s="16">
        <f>NORMSDIST(D13)</f>
        <v>0.99999899221091237</v>
      </c>
      <c r="G13" s="16">
        <f>NORMSDIST(F13)</f>
        <v>0.84134450221296442</v>
      </c>
      <c r="H13" s="12">
        <f>A13*F13-C13*EXP(-$B$4*$E$3)*G13</f>
        <v>303.83354327347405</v>
      </c>
      <c r="J13" t="s">
        <v>391</v>
      </c>
      <c r="K13">
        <f>K12-Q9*SQRT(N9)</f>
        <v>2.6119240596502848</v>
      </c>
    </row>
    <row r="14" spans="1:17" x14ac:dyDescent="0.25">
      <c r="A14" s="8">
        <v>302.04000000000002</v>
      </c>
      <c r="B14">
        <v>13.04</v>
      </c>
      <c r="C14" s="8">
        <v>10</v>
      </c>
      <c r="D14">
        <f>K6</f>
        <v>4.0133873465619221</v>
      </c>
      <c r="E14">
        <f>K7</f>
        <v>3.0481232404642449</v>
      </c>
      <c r="F14" s="16">
        <f>NORMSDIST(D14)</f>
        <v>0.99997007321290221</v>
      </c>
      <c r="G14" s="16">
        <f>NORMSDIST(F14)</f>
        <v>0.84133750455383038</v>
      </c>
      <c r="H14" s="12">
        <f t="shared" ref="H14:H22" si="0">A14*F14-C14*EXP(-$B$4*$E$3)*G14</f>
        <v>293.6187383058803</v>
      </c>
    </row>
    <row r="15" spans="1:17" x14ac:dyDescent="0.25">
      <c r="A15" s="8">
        <v>297.37</v>
      </c>
      <c r="B15">
        <v>13.04</v>
      </c>
      <c r="C15" s="8">
        <v>15</v>
      </c>
      <c r="D15">
        <f>K12</f>
        <v>3.5771881657479621</v>
      </c>
      <c r="E15">
        <f>K13</f>
        <v>2.6119240596502848</v>
      </c>
      <c r="F15" s="16">
        <f t="shared" ref="F15:F17" si="1">NORMSDIST(D15)</f>
        <v>0.99982634491628519</v>
      </c>
      <c r="G15" s="16">
        <f t="shared" ref="G15:G22" si="2">NORMSDIST(F15)</f>
        <v>0.84130272297367481</v>
      </c>
      <c r="H15" s="12">
        <f t="shared" si="0"/>
        <v>284.7005479289769</v>
      </c>
      <c r="J15" t="s">
        <v>385</v>
      </c>
      <c r="K15">
        <f>A16</f>
        <v>292.73</v>
      </c>
      <c r="M15" t="s">
        <v>386</v>
      </c>
      <c r="N15">
        <f>2/365</f>
        <v>5.4794520547945206E-3</v>
      </c>
      <c r="P15" t="s">
        <v>387</v>
      </c>
      <c r="Q15">
        <v>13.04</v>
      </c>
    </row>
    <row r="16" spans="1:17" x14ac:dyDescent="0.25">
      <c r="A16" s="8">
        <v>292.73</v>
      </c>
      <c r="B16">
        <v>13.04</v>
      </c>
      <c r="C16" s="8">
        <v>20</v>
      </c>
      <c r="D16">
        <f>K18</f>
        <v>3.262861192681513</v>
      </c>
      <c r="E16">
        <f>K19</f>
        <v>2.2975970865838358</v>
      </c>
      <c r="F16" s="16">
        <f t="shared" si="1"/>
        <v>0.99944853236729747</v>
      </c>
      <c r="G16" s="16">
        <f t="shared" si="2"/>
        <v>0.84121127025226006</v>
      </c>
      <c r="H16" s="12">
        <f t="shared" si="0"/>
        <v>275.74664800539733</v>
      </c>
      <c r="J16" t="s">
        <v>388</v>
      </c>
      <c r="K16" s="14">
        <v>2.5000000000000001E-2</v>
      </c>
      <c r="M16" t="s">
        <v>389</v>
      </c>
      <c r="N16">
        <f>C16</f>
        <v>20</v>
      </c>
    </row>
    <row r="17" spans="1:17" x14ac:dyDescent="0.25">
      <c r="A17" s="8">
        <v>287.8</v>
      </c>
      <c r="B17">
        <v>13.04</v>
      </c>
      <c r="C17" s="8">
        <v>25</v>
      </c>
      <c r="D17">
        <f>K24</f>
        <v>3.0140915162676758</v>
      </c>
      <c r="E17">
        <f>K25</f>
        <v>2.0488274101699986</v>
      </c>
      <c r="F17" s="16">
        <f t="shared" si="1"/>
        <v>0.99871124978290282</v>
      </c>
      <c r="G17" s="16">
        <f t="shared" si="2"/>
        <v>0.8410327053030231</v>
      </c>
      <c r="H17" s="12">
        <f t="shared" si="0"/>
        <v>266.40616010666633</v>
      </c>
    </row>
    <row r="18" spans="1:17" x14ac:dyDescent="0.25">
      <c r="A18" s="8">
        <v>134.19999999999999</v>
      </c>
      <c r="B18">
        <v>13.04</v>
      </c>
      <c r="C18" s="8">
        <v>180</v>
      </c>
      <c r="D18">
        <f>K30</f>
        <v>0.17858196126850642</v>
      </c>
      <c r="E18">
        <f>K31</f>
        <v>-0.78668214482917076</v>
      </c>
      <c r="F18" s="16">
        <f t="shared" ref="F18:F20" si="3">NORMSDIST(D18)</f>
        <v>0.57086702019663993</v>
      </c>
      <c r="G18" s="16">
        <f t="shared" si="2"/>
        <v>0.71595510590308908</v>
      </c>
      <c r="H18" s="12">
        <f t="shared" si="0"/>
        <v>-52.243912473725601</v>
      </c>
      <c r="J18" t="s">
        <v>390</v>
      </c>
      <c r="K18">
        <f>(LN(K15/N16)+(K16+Q15*Q15/2)*N15)/(Q15*SQRT(N15))</f>
        <v>3.262861192681513</v>
      </c>
    </row>
    <row r="19" spans="1:17" x14ac:dyDescent="0.25">
      <c r="A19" s="8">
        <v>109.27</v>
      </c>
      <c r="B19">
        <v>13.04</v>
      </c>
      <c r="C19" s="8">
        <v>202</v>
      </c>
      <c r="D19">
        <f>K36</f>
        <v>-0.15378322815402184</v>
      </c>
      <c r="E19">
        <f>K37</f>
        <v>-1.1190473342516991</v>
      </c>
      <c r="F19" s="16">
        <f t="shared" si="3"/>
        <v>0.43889032925559507</v>
      </c>
      <c r="G19" s="16">
        <f t="shared" si="2"/>
        <v>0.66962949781861714</v>
      </c>
      <c r="H19" s="12">
        <f t="shared" si="0"/>
        <v>-87.289084076910626</v>
      </c>
      <c r="J19" t="s">
        <v>391</v>
      </c>
      <c r="K19">
        <f>K18-Q15*SQRT(N15)</f>
        <v>2.2975970865838358</v>
      </c>
    </row>
    <row r="20" spans="1:17" x14ac:dyDescent="0.25">
      <c r="A20" s="8">
        <v>98.82</v>
      </c>
      <c r="B20">
        <v>13.04</v>
      </c>
      <c r="C20" s="8">
        <v>215</v>
      </c>
      <c r="D20">
        <f>K42</f>
        <v>-0.32253725087433277</v>
      </c>
      <c r="E20">
        <f>K43</f>
        <v>-1.2878013569720099</v>
      </c>
      <c r="F20" s="16">
        <f t="shared" si="3"/>
        <v>0.37352286107842725</v>
      </c>
      <c r="G20" s="16">
        <f t="shared" si="2"/>
        <v>0.6456203330811332</v>
      </c>
      <c r="H20" s="12">
        <f t="shared" si="0"/>
        <v>-101.87782893757429</v>
      </c>
    </row>
    <row r="21" spans="1:17" x14ac:dyDescent="0.25">
      <c r="A21" s="8">
        <v>91.82</v>
      </c>
      <c r="B21">
        <v>13.04</v>
      </c>
      <c r="C21" s="8">
        <v>220</v>
      </c>
      <c r="D21">
        <f>K48</f>
        <v>-0.42246782139061151</v>
      </c>
      <c r="E21">
        <f>K49</f>
        <v>-1.3877319274882887</v>
      </c>
      <c r="F21" s="16">
        <f t="shared" ref="F21:F22" si="4">NORMSDIST(D21)</f>
        <v>0.33634179170979572</v>
      </c>
      <c r="G21" s="16">
        <f t="shared" si="2"/>
        <v>0.63169343075823992</v>
      </c>
      <c r="H21" s="12">
        <f t="shared" si="0"/>
        <v>-108.07061541961751</v>
      </c>
      <c r="J21" t="s">
        <v>385</v>
      </c>
      <c r="K21">
        <f>A17</f>
        <v>287.8</v>
      </c>
      <c r="M21" t="s">
        <v>386</v>
      </c>
      <c r="N21">
        <f>2/365</f>
        <v>5.4794520547945206E-3</v>
      </c>
      <c r="P21" t="s">
        <v>387</v>
      </c>
      <c r="Q21">
        <v>13.04</v>
      </c>
    </row>
    <row r="22" spans="1:17" x14ac:dyDescent="0.25">
      <c r="A22" s="8">
        <v>88.26</v>
      </c>
      <c r="B22">
        <v>13.04</v>
      </c>
      <c r="C22" s="8">
        <v>225</v>
      </c>
      <c r="D22">
        <f>K54</f>
        <v>-0.48671551322953061</v>
      </c>
      <c r="E22">
        <f>K55</f>
        <v>-1.4519796193272079</v>
      </c>
      <c r="F22" s="16">
        <f t="shared" si="4"/>
        <v>0.31322997501206684</v>
      </c>
      <c r="G22" s="16">
        <f t="shared" si="2"/>
        <v>0.62294702666378654</v>
      </c>
      <c r="H22" s="12">
        <f t="shared" si="0"/>
        <v>-112.4982042977696</v>
      </c>
      <c r="J22" t="s">
        <v>388</v>
      </c>
      <c r="K22" s="14">
        <v>2.5000000000000001E-2</v>
      </c>
      <c r="M22" t="s">
        <v>389</v>
      </c>
      <c r="N22">
        <f>C17</f>
        <v>25</v>
      </c>
    </row>
    <row r="24" spans="1:17" x14ac:dyDescent="0.25">
      <c r="J24" t="s">
        <v>390</v>
      </c>
      <c r="K24">
        <f>(LN(K21/N22)+(K22+Q21*Q21/2)*N21)/(Q21*SQRT(N21))</f>
        <v>3.0140915162676758</v>
      </c>
    </row>
    <row r="25" spans="1:17" x14ac:dyDescent="0.25">
      <c r="J25" t="s">
        <v>391</v>
      </c>
      <c r="K25">
        <f>K24-Q21*SQRT(N21)</f>
        <v>2.0488274101699986</v>
      </c>
    </row>
    <row r="27" spans="1:17" x14ac:dyDescent="0.25">
      <c r="J27" t="s">
        <v>385</v>
      </c>
      <c r="K27">
        <f>A18</f>
        <v>134.19999999999999</v>
      </c>
      <c r="M27" t="s">
        <v>386</v>
      </c>
      <c r="N27">
        <f>2/365</f>
        <v>5.4794520547945206E-3</v>
      </c>
      <c r="P27" t="s">
        <v>387</v>
      </c>
      <c r="Q27">
        <v>13.04</v>
      </c>
    </row>
    <row r="28" spans="1:17" x14ac:dyDescent="0.25">
      <c r="J28" t="s">
        <v>388</v>
      </c>
      <c r="K28" s="14">
        <v>2.5000000000000001E-2</v>
      </c>
      <c r="M28" t="s">
        <v>389</v>
      </c>
      <c r="N28">
        <f>C18</f>
        <v>180</v>
      </c>
    </row>
    <row r="30" spans="1:17" x14ac:dyDescent="0.25">
      <c r="J30" t="s">
        <v>390</v>
      </c>
      <c r="K30">
        <f>(LN(K27/N28)+(K28+Q27*Q27/2)*N27)/(Q27*SQRT(N27))</f>
        <v>0.17858196126850642</v>
      </c>
    </row>
    <row r="31" spans="1:17" x14ac:dyDescent="0.25">
      <c r="J31" t="s">
        <v>391</v>
      </c>
      <c r="K31">
        <f>K30-Q27*SQRT(N27)</f>
        <v>-0.78668214482917076</v>
      </c>
    </row>
    <row r="33" spans="10:17" x14ac:dyDescent="0.25">
      <c r="J33" t="s">
        <v>385</v>
      </c>
      <c r="K33">
        <f>A19</f>
        <v>109.27</v>
      </c>
      <c r="M33" t="s">
        <v>386</v>
      </c>
      <c r="N33">
        <f>2/365</f>
        <v>5.4794520547945206E-3</v>
      </c>
      <c r="P33" t="s">
        <v>387</v>
      </c>
      <c r="Q33">
        <v>13.04</v>
      </c>
    </row>
    <row r="34" spans="10:17" x14ac:dyDescent="0.25">
      <c r="J34" t="s">
        <v>388</v>
      </c>
      <c r="K34" s="14">
        <v>2.5000000000000001E-2</v>
      </c>
      <c r="M34" t="s">
        <v>389</v>
      </c>
      <c r="N34">
        <f>C19</f>
        <v>202</v>
      </c>
    </row>
    <row r="36" spans="10:17" x14ac:dyDescent="0.25">
      <c r="J36" t="s">
        <v>390</v>
      </c>
      <c r="K36">
        <f>(LN(K33/N34)+(K34+Q33*Q33/2)*N33)/(Q33*SQRT(N33))</f>
        <v>-0.15378322815402184</v>
      </c>
    </row>
    <row r="37" spans="10:17" x14ac:dyDescent="0.25">
      <c r="J37" t="s">
        <v>391</v>
      </c>
      <c r="K37">
        <f>K36-Q33*SQRT(N33)</f>
        <v>-1.1190473342516991</v>
      </c>
    </row>
    <row r="39" spans="10:17" x14ac:dyDescent="0.25">
      <c r="J39" t="s">
        <v>385</v>
      </c>
      <c r="K39">
        <f>A20</f>
        <v>98.82</v>
      </c>
      <c r="M39" t="s">
        <v>386</v>
      </c>
      <c r="N39">
        <f>2/365</f>
        <v>5.4794520547945206E-3</v>
      </c>
      <c r="P39" t="s">
        <v>387</v>
      </c>
      <c r="Q39">
        <v>13.04</v>
      </c>
    </row>
    <row r="40" spans="10:17" x14ac:dyDescent="0.25">
      <c r="J40" t="s">
        <v>388</v>
      </c>
      <c r="K40" s="14">
        <v>2.5000000000000001E-2</v>
      </c>
      <c r="M40" t="s">
        <v>389</v>
      </c>
      <c r="N40">
        <f>C20</f>
        <v>215</v>
      </c>
    </row>
    <row r="42" spans="10:17" x14ac:dyDescent="0.25">
      <c r="J42" t="s">
        <v>390</v>
      </c>
      <c r="K42">
        <f>(LN(K39/N40)+(K40+Q39*Q39/2)*N39)/(Q39*SQRT(N39))</f>
        <v>-0.32253725087433277</v>
      </c>
    </row>
    <row r="43" spans="10:17" x14ac:dyDescent="0.25">
      <c r="J43" t="s">
        <v>391</v>
      </c>
      <c r="K43">
        <f>K42-Q39*SQRT(N39)</f>
        <v>-1.2878013569720099</v>
      </c>
    </row>
    <row r="45" spans="10:17" x14ac:dyDescent="0.25">
      <c r="J45" t="s">
        <v>385</v>
      </c>
      <c r="K45">
        <f>A21</f>
        <v>91.82</v>
      </c>
      <c r="M45" t="s">
        <v>386</v>
      </c>
      <c r="N45">
        <f>2/365</f>
        <v>5.4794520547945206E-3</v>
      </c>
      <c r="P45" t="s">
        <v>387</v>
      </c>
      <c r="Q45">
        <v>13.04</v>
      </c>
    </row>
    <row r="46" spans="10:17" x14ac:dyDescent="0.25">
      <c r="J46" t="s">
        <v>388</v>
      </c>
      <c r="K46" s="14">
        <v>2.5000000000000001E-2</v>
      </c>
      <c r="M46" t="s">
        <v>389</v>
      </c>
      <c r="N46">
        <f>C21</f>
        <v>220</v>
      </c>
    </row>
    <row r="48" spans="10:17" x14ac:dyDescent="0.25">
      <c r="J48" t="s">
        <v>390</v>
      </c>
      <c r="K48">
        <f>(LN(K45/N46)+(K46+Q45*Q45/2)*N45)/(Q45*SQRT(N45))</f>
        <v>-0.42246782139061151</v>
      </c>
    </row>
    <row r="49" spans="10:17" x14ac:dyDescent="0.25">
      <c r="J49" t="s">
        <v>391</v>
      </c>
      <c r="K49">
        <f>K48-Q45*SQRT(N45)</f>
        <v>-1.3877319274882887</v>
      </c>
    </row>
    <row r="51" spans="10:17" x14ac:dyDescent="0.25">
      <c r="J51" t="s">
        <v>385</v>
      </c>
      <c r="K51">
        <f>A22</f>
        <v>88.26</v>
      </c>
      <c r="M51" t="s">
        <v>386</v>
      </c>
      <c r="N51">
        <f>2/365</f>
        <v>5.4794520547945206E-3</v>
      </c>
      <c r="P51" t="s">
        <v>387</v>
      </c>
      <c r="Q51">
        <v>13.04</v>
      </c>
    </row>
    <row r="52" spans="10:17" x14ac:dyDescent="0.25">
      <c r="J52" t="s">
        <v>388</v>
      </c>
      <c r="K52" s="14">
        <v>2.5000000000000001E-2</v>
      </c>
      <c r="M52" t="s">
        <v>389</v>
      </c>
      <c r="N52">
        <f>C22</f>
        <v>225</v>
      </c>
    </row>
    <row r="54" spans="10:17" x14ac:dyDescent="0.25">
      <c r="J54" t="s">
        <v>390</v>
      </c>
      <c r="K54">
        <f>(LN(K51/N52)+(K52+Q51*Q51/2)*N51)/(Q51*SQRT(N51))</f>
        <v>-0.48671551322953061</v>
      </c>
    </row>
    <row r="55" spans="10:17" x14ac:dyDescent="0.25">
      <c r="J55" t="s">
        <v>391</v>
      </c>
      <c r="K55">
        <f>K54-Q51*SQRT(N51)</f>
        <v>-1.4519796193272079</v>
      </c>
    </row>
  </sheetData>
  <mergeCells count="1">
    <mergeCell ref="A11:D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topLeftCell="A5" workbookViewId="0">
      <selection activeCell="E50" sqref="E50"/>
    </sheetView>
  </sheetViews>
  <sheetFormatPr defaultRowHeight="15" x14ac:dyDescent="0.25"/>
  <cols>
    <col min="2" max="2" width="46.7109375" bestFit="1" customWidth="1"/>
    <col min="4" max="4" width="17.7109375" bestFit="1" customWidth="1"/>
    <col min="5" max="5" width="17.7109375" customWidth="1"/>
    <col min="6" max="6" width="18.140625" customWidth="1"/>
  </cols>
  <sheetData>
    <row r="1" spans="1:13" x14ac:dyDescent="0.25">
      <c r="B1" t="s">
        <v>418</v>
      </c>
    </row>
    <row r="3" spans="1:13" x14ac:dyDescent="0.25">
      <c r="A3" s="8" t="s">
        <v>413</v>
      </c>
      <c r="B3" s="8" t="s">
        <v>397</v>
      </c>
      <c r="C3" s="8" t="s">
        <v>419</v>
      </c>
      <c r="D3" s="8" t="s">
        <v>420</v>
      </c>
      <c r="E3" s="8" t="s">
        <v>421</v>
      </c>
    </row>
    <row r="4" spans="1:13" x14ac:dyDescent="0.25">
      <c r="A4" s="8">
        <v>308.04000000000002</v>
      </c>
      <c r="B4" s="8">
        <v>5</v>
      </c>
      <c r="C4" s="8">
        <f>'Question 3'!C13/'Question 3'!A13</f>
        <v>1.6231658226204388E-2</v>
      </c>
      <c r="D4" s="18">
        <f>'Question 3'!H13</f>
        <v>303.83354327347405</v>
      </c>
      <c r="E4" s="9">
        <v>-335544.32000000001</v>
      </c>
    </row>
    <row r="5" spans="1:13" x14ac:dyDescent="0.25">
      <c r="A5" s="8">
        <v>302.04000000000002</v>
      </c>
      <c r="B5" s="8">
        <v>10</v>
      </c>
      <c r="C5" s="8">
        <f>'Question 3'!C14/'Question 3'!A14</f>
        <v>3.3108197589723214E-2</v>
      </c>
      <c r="D5" s="18">
        <f>'Question 3'!H14</f>
        <v>293.6187383058803</v>
      </c>
      <c r="E5" s="9">
        <v>-335544.32000000001</v>
      </c>
    </row>
    <row r="6" spans="1:13" x14ac:dyDescent="0.25">
      <c r="A6" s="8">
        <v>297.37</v>
      </c>
      <c r="B6" s="8">
        <v>15</v>
      </c>
      <c r="C6" s="8">
        <f>'Question 3'!C15/'Question 3'!A15</f>
        <v>5.0442210041362609E-2</v>
      </c>
      <c r="D6" s="18">
        <f>'Question 3'!H15</f>
        <v>284.7005479289769</v>
      </c>
      <c r="E6" s="9">
        <v>-335544.32000000001</v>
      </c>
    </row>
    <row r="7" spans="1:13" x14ac:dyDescent="0.25">
      <c r="A7" s="8">
        <v>292.73</v>
      </c>
      <c r="B7" s="8">
        <v>20</v>
      </c>
      <c r="C7" s="8">
        <f>'Question 3'!C16/'Question 3'!A16</f>
        <v>6.8322344822874317E-2</v>
      </c>
      <c r="D7" s="18">
        <f>'Question 3'!H16</f>
        <v>275.74664800539733</v>
      </c>
      <c r="E7" s="9">
        <v>-335544.32000000001</v>
      </c>
    </row>
    <row r="8" spans="1:13" x14ac:dyDescent="0.25">
      <c r="A8" s="8">
        <v>287.8</v>
      </c>
      <c r="B8" s="8">
        <v>25</v>
      </c>
      <c r="C8" s="8">
        <f>'Question 3'!C17/'Question 3'!A17</f>
        <v>8.6865879082696315E-2</v>
      </c>
      <c r="D8" s="18">
        <f>'Question 3'!H17</f>
        <v>266.40616010666633</v>
      </c>
      <c r="E8" s="9">
        <v>-335544.32000000001</v>
      </c>
    </row>
    <row r="9" spans="1:13" x14ac:dyDescent="0.25">
      <c r="A9" s="8">
        <v>134.19999999999999</v>
      </c>
      <c r="B9" s="8">
        <v>180</v>
      </c>
      <c r="C9" s="8">
        <f>'Question 3'!C18/'Question 3'!A18</f>
        <v>1.3412816691505218</v>
      </c>
      <c r="D9" s="18">
        <f>'Question 3'!H18</f>
        <v>-52.243912473725601</v>
      </c>
      <c r="E9" s="9">
        <v>-335544.32000000001</v>
      </c>
    </row>
    <row r="10" spans="1:13" x14ac:dyDescent="0.25">
      <c r="A10" s="8">
        <v>109.27</v>
      </c>
      <c r="B10" s="8">
        <v>202</v>
      </c>
      <c r="C10" s="8">
        <f>'Question 3'!C19/'Question 3'!A19</f>
        <v>1.8486318294133797</v>
      </c>
      <c r="D10" s="18">
        <f>'Question 3'!H19</f>
        <v>-87.289084076910626</v>
      </c>
      <c r="E10" s="9">
        <v>-335544.32000000001</v>
      </c>
    </row>
    <row r="11" spans="1:13" x14ac:dyDescent="0.25">
      <c r="A11" s="8">
        <v>98.82</v>
      </c>
      <c r="B11" s="8">
        <v>215</v>
      </c>
      <c r="C11" s="8">
        <f>'Question 3'!C20/'Question 3'!A20</f>
        <v>2.1756729407002631</v>
      </c>
      <c r="D11" s="18">
        <f>'Question 3'!H20</f>
        <v>-101.87782893757429</v>
      </c>
      <c r="E11" s="9">
        <v>-335544.32000000001</v>
      </c>
    </row>
    <row r="12" spans="1:13" x14ac:dyDescent="0.25">
      <c r="A12" s="8">
        <v>91.82</v>
      </c>
      <c r="B12" s="8">
        <v>220</v>
      </c>
      <c r="C12" s="8">
        <f>'Question 3'!C21/'Question 3'!A21</f>
        <v>2.3959921585711177</v>
      </c>
      <c r="D12" s="18">
        <f>'Question 3'!H21</f>
        <v>-108.07061541961751</v>
      </c>
      <c r="E12" s="9">
        <v>-335544.32000000001</v>
      </c>
    </row>
    <row r="13" spans="1:13" x14ac:dyDescent="0.25">
      <c r="A13" s="8">
        <v>88.26</v>
      </c>
      <c r="B13" s="8">
        <v>225</v>
      </c>
      <c r="C13" s="8">
        <f>'Question 3'!C22/'Question 3'!A22</f>
        <v>2.5492861998640377</v>
      </c>
      <c r="D13" s="18">
        <f>'Question 3'!H22</f>
        <v>-112.4982042977696</v>
      </c>
      <c r="E13" s="9">
        <v>-335544.32000000001</v>
      </c>
    </row>
    <row r="14" spans="1:13" x14ac:dyDescent="0.25">
      <c r="E14" s="19"/>
    </row>
    <row r="15" spans="1:13" x14ac:dyDescent="0.25">
      <c r="A15" s="7"/>
      <c r="C15" s="10" t="s">
        <v>383</v>
      </c>
      <c r="D15" s="4"/>
    </row>
    <row r="16" spans="1:13" x14ac:dyDescent="0.25">
      <c r="A16" s="8"/>
      <c r="B16" s="8" t="s">
        <v>0</v>
      </c>
      <c r="C16" s="8" t="s">
        <v>1</v>
      </c>
      <c r="D16" s="8" t="s">
        <v>2</v>
      </c>
      <c r="E16" s="8" t="s">
        <v>3</v>
      </c>
      <c r="F16" s="8" t="s">
        <v>4</v>
      </c>
      <c r="G16" s="8" t="s">
        <v>5</v>
      </c>
      <c r="H16" s="8" t="s">
        <v>6</v>
      </c>
      <c r="I16" s="8" t="s">
        <v>7</v>
      </c>
      <c r="J16" s="8" t="s">
        <v>8</v>
      </c>
      <c r="K16" s="8" t="s">
        <v>9</v>
      </c>
      <c r="L16" s="8" t="s">
        <v>10</v>
      </c>
      <c r="M16" s="13" t="s">
        <v>422</v>
      </c>
    </row>
    <row r="17" spans="1:13" x14ac:dyDescent="0.25">
      <c r="A17" s="8" t="s">
        <v>402</v>
      </c>
      <c r="B17" s="8" t="s">
        <v>11</v>
      </c>
      <c r="C17" s="8" t="s">
        <v>12</v>
      </c>
      <c r="D17" s="8">
        <v>5</v>
      </c>
      <c r="E17" s="8">
        <v>308.04000000000002</v>
      </c>
      <c r="F17" s="8">
        <v>0</v>
      </c>
      <c r="G17" s="8">
        <v>0</v>
      </c>
      <c r="H17" s="8">
        <v>0</v>
      </c>
      <c r="I17" s="8" t="s">
        <v>13</v>
      </c>
      <c r="J17" s="8">
        <v>1</v>
      </c>
      <c r="K17" s="8">
        <v>0</v>
      </c>
      <c r="L17" s="9">
        <v>0</v>
      </c>
      <c r="M17">
        <f>E17-D17</f>
        <v>303.04000000000002</v>
      </c>
    </row>
    <row r="18" spans="1:13" x14ac:dyDescent="0.25">
      <c r="A18" s="8"/>
      <c r="B18" s="8" t="s">
        <v>14</v>
      </c>
      <c r="C18" s="8" t="s">
        <v>15</v>
      </c>
      <c r="D18" s="8">
        <v>10</v>
      </c>
      <c r="E18" s="8">
        <v>302.04000000000002</v>
      </c>
      <c r="F18" s="8">
        <v>0</v>
      </c>
      <c r="G18" s="8">
        <v>0</v>
      </c>
      <c r="H18" s="8">
        <v>0</v>
      </c>
      <c r="I18" s="8" t="s">
        <v>13</v>
      </c>
      <c r="J18" s="8">
        <v>1</v>
      </c>
      <c r="K18" s="8">
        <v>0</v>
      </c>
      <c r="L18" s="9">
        <v>0</v>
      </c>
      <c r="M18">
        <f t="shared" ref="M18:M26" si="0">E18-D18</f>
        <v>292.04000000000002</v>
      </c>
    </row>
    <row r="19" spans="1:13" x14ac:dyDescent="0.25">
      <c r="A19" s="8"/>
      <c r="B19" s="8" t="s">
        <v>16</v>
      </c>
      <c r="C19" s="8" t="s">
        <v>17</v>
      </c>
      <c r="D19" s="8">
        <v>15</v>
      </c>
      <c r="E19" s="8">
        <v>297.37</v>
      </c>
      <c r="F19" s="8">
        <v>0</v>
      </c>
      <c r="G19" s="8">
        <v>0</v>
      </c>
      <c r="H19" s="8">
        <v>0</v>
      </c>
      <c r="I19" s="8" t="s">
        <v>13</v>
      </c>
      <c r="J19" s="8">
        <v>1</v>
      </c>
      <c r="K19" s="8">
        <v>0</v>
      </c>
      <c r="L19" s="9">
        <v>0</v>
      </c>
      <c r="M19">
        <f t="shared" si="0"/>
        <v>282.37</v>
      </c>
    </row>
    <row r="20" spans="1:13" x14ac:dyDescent="0.25">
      <c r="A20" s="8"/>
      <c r="B20" s="8" t="s">
        <v>18</v>
      </c>
      <c r="C20" s="8" t="s">
        <v>19</v>
      </c>
      <c r="D20" s="8">
        <v>20</v>
      </c>
      <c r="E20" s="8">
        <v>292.73</v>
      </c>
      <c r="F20" s="8">
        <v>0</v>
      </c>
      <c r="G20" s="8">
        <v>0</v>
      </c>
      <c r="H20" s="8">
        <v>0</v>
      </c>
      <c r="I20" s="8" t="s">
        <v>13</v>
      </c>
      <c r="J20" s="8">
        <v>1</v>
      </c>
      <c r="K20" s="8">
        <v>0</v>
      </c>
      <c r="L20" s="9">
        <v>0</v>
      </c>
      <c r="M20">
        <f t="shared" si="0"/>
        <v>272.73</v>
      </c>
    </row>
    <row r="21" spans="1:13" x14ac:dyDescent="0.25">
      <c r="A21" s="8"/>
      <c r="B21" s="8" t="s">
        <v>20</v>
      </c>
      <c r="C21" s="8" t="s">
        <v>21</v>
      </c>
      <c r="D21" s="8">
        <v>25</v>
      </c>
      <c r="E21" s="8">
        <v>287.8</v>
      </c>
      <c r="F21" s="8">
        <v>0</v>
      </c>
      <c r="G21" s="8">
        <v>0</v>
      </c>
      <c r="H21" s="8">
        <v>0</v>
      </c>
      <c r="I21" s="8" t="s">
        <v>13</v>
      </c>
      <c r="J21" s="8">
        <v>1</v>
      </c>
      <c r="K21" s="8">
        <v>1</v>
      </c>
      <c r="L21" s="9">
        <v>0</v>
      </c>
      <c r="M21">
        <f t="shared" si="0"/>
        <v>262.8</v>
      </c>
    </row>
    <row r="22" spans="1:13" x14ac:dyDescent="0.25">
      <c r="A22" s="8" t="s">
        <v>380</v>
      </c>
      <c r="B22" s="8" t="s">
        <v>51</v>
      </c>
      <c r="C22" s="8" t="s">
        <v>52</v>
      </c>
      <c r="D22" s="8">
        <v>180</v>
      </c>
      <c r="E22" s="8">
        <v>134.19999999999999</v>
      </c>
      <c r="F22" s="8">
        <v>0</v>
      </c>
      <c r="G22" s="8">
        <v>0</v>
      </c>
      <c r="H22" s="8">
        <v>0</v>
      </c>
      <c r="I22" s="8" t="s">
        <v>13</v>
      </c>
      <c r="J22" s="8">
        <v>3</v>
      </c>
      <c r="K22" s="8">
        <v>0</v>
      </c>
      <c r="L22" s="9">
        <v>0</v>
      </c>
      <c r="M22">
        <f t="shared" si="0"/>
        <v>-45.800000000000011</v>
      </c>
    </row>
    <row r="23" spans="1:13" x14ac:dyDescent="0.25">
      <c r="A23" s="8"/>
      <c r="B23" s="8" t="s">
        <v>62</v>
      </c>
      <c r="C23" s="8" t="s">
        <v>63</v>
      </c>
      <c r="D23" s="8">
        <v>202</v>
      </c>
      <c r="E23" s="8">
        <v>109.27</v>
      </c>
      <c r="F23" s="8">
        <v>0</v>
      </c>
      <c r="G23" s="8">
        <v>0</v>
      </c>
      <c r="H23" s="8">
        <v>0</v>
      </c>
      <c r="I23" s="8" t="s">
        <v>13</v>
      </c>
      <c r="J23" s="8">
        <v>1</v>
      </c>
      <c r="K23" s="8">
        <v>0</v>
      </c>
      <c r="L23" s="9">
        <v>0</v>
      </c>
      <c r="M23">
        <f t="shared" si="0"/>
        <v>-92.73</v>
      </c>
    </row>
    <row r="24" spans="1:13" x14ac:dyDescent="0.25">
      <c r="A24" s="8"/>
      <c r="B24" s="8" t="s">
        <v>81</v>
      </c>
      <c r="C24" s="8" t="s">
        <v>82</v>
      </c>
      <c r="D24" s="8">
        <v>215</v>
      </c>
      <c r="E24" s="8">
        <v>98.82</v>
      </c>
      <c r="F24" s="8">
        <v>0</v>
      </c>
      <c r="G24" s="8">
        <v>0</v>
      </c>
      <c r="H24" s="8">
        <v>0</v>
      </c>
      <c r="I24" s="8" t="s">
        <v>13</v>
      </c>
      <c r="J24" s="8">
        <v>27</v>
      </c>
      <c r="K24" s="8">
        <v>0</v>
      </c>
      <c r="L24" s="9">
        <v>0</v>
      </c>
      <c r="M24">
        <f t="shared" si="0"/>
        <v>-116.18</v>
      </c>
    </row>
    <row r="25" spans="1:13" x14ac:dyDescent="0.25">
      <c r="A25" s="8"/>
      <c r="B25" s="8" t="s">
        <v>91</v>
      </c>
      <c r="C25" s="8" t="s">
        <v>92</v>
      </c>
      <c r="D25" s="8">
        <v>220</v>
      </c>
      <c r="E25" s="8">
        <v>91.82</v>
      </c>
      <c r="F25" s="8">
        <v>0</v>
      </c>
      <c r="G25" s="8">
        <v>0</v>
      </c>
      <c r="H25" s="8">
        <v>0</v>
      </c>
      <c r="I25" s="8" t="s">
        <v>13</v>
      </c>
      <c r="J25" s="8">
        <v>4</v>
      </c>
      <c r="K25" s="8">
        <v>0</v>
      </c>
      <c r="L25" s="9">
        <v>0</v>
      </c>
      <c r="M25">
        <f t="shared" si="0"/>
        <v>-128.18</v>
      </c>
    </row>
    <row r="26" spans="1:13" x14ac:dyDescent="0.25">
      <c r="A26" s="8"/>
      <c r="B26" s="8" t="s">
        <v>101</v>
      </c>
      <c r="C26" s="8" t="s">
        <v>102</v>
      </c>
      <c r="D26" s="8">
        <v>225</v>
      </c>
      <c r="E26" s="8">
        <v>88.26</v>
      </c>
      <c r="F26" s="8">
        <v>0</v>
      </c>
      <c r="G26" s="8">
        <v>0</v>
      </c>
      <c r="H26" s="8">
        <v>0</v>
      </c>
      <c r="I26" s="8" t="s">
        <v>13</v>
      </c>
      <c r="J26" s="8">
        <v>5</v>
      </c>
      <c r="K26" s="8">
        <v>0</v>
      </c>
      <c r="L26" s="9">
        <v>0</v>
      </c>
      <c r="M26">
        <f t="shared" si="0"/>
        <v>-136.74</v>
      </c>
    </row>
    <row r="28" spans="1:13" x14ac:dyDescent="0.25">
      <c r="B28" s="8" t="s">
        <v>10</v>
      </c>
      <c r="C28" s="13" t="s">
        <v>422</v>
      </c>
    </row>
    <row r="29" spans="1:13" x14ac:dyDescent="0.25">
      <c r="B29" s="9">
        <v>0</v>
      </c>
      <c r="C29">
        <f>M17</f>
        <v>303.04000000000002</v>
      </c>
    </row>
    <row r="30" spans="1:13" x14ac:dyDescent="0.25">
      <c r="B30" s="9">
        <v>0</v>
      </c>
      <c r="C30">
        <f t="shared" ref="C30:C38" si="1">M18</f>
        <v>292.04000000000002</v>
      </c>
    </row>
    <row r="31" spans="1:13" x14ac:dyDescent="0.25">
      <c r="B31" s="9">
        <v>0</v>
      </c>
      <c r="C31">
        <f t="shared" si="1"/>
        <v>282.37</v>
      </c>
    </row>
    <row r="32" spans="1:13" x14ac:dyDescent="0.25">
      <c r="B32" s="9">
        <v>0</v>
      </c>
      <c r="C32">
        <f t="shared" si="1"/>
        <v>272.73</v>
      </c>
    </row>
    <row r="33" spans="2:4" x14ac:dyDescent="0.25">
      <c r="B33" s="9">
        <v>0</v>
      </c>
      <c r="C33">
        <f t="shared" si="1"/>
        <v>262.8</v>
      </c>
    </row>
    <row r="34" spans="2:4" x14ac:dyDescent="0.25">
      <c r="B34" s="9">
        <v>0</v>
      </c>
      <c r="C34">
        <f t="shared" si="1"/>
        <v>-45.800000000000011</v>
      </c>
    </row>
    <row r="35" spans="2:4" x14ac:dyDescent="0.25">
      <c r="B35" s="9">
        <v>0</v>
      </c>
      <c r="C35">
        <f t="shared" si="1"/>
        <v>-92.73</v>
      </c>
    </row>
    <row r="36" spans="2:4" x14ac:dyDescent="0.25">
      <c r="B36" s="9">
        <v>0</v>
      </c>
      <c r="C36">
        <f t="shared" si="1"/>
        <v>-116.18</v>
      </c>
    </row>
    <row r="37" spans="2:4" x14ac:dyDescent="0.25">
      <c r="B37" s="9">
        <v>0</v>
      </c>
      <c r="C37">
        <f t="shared" si="1"/>
        <v>-128.18</v>
      </c>
    </row>
    <row r="38" spans="2:4" x14ac:dyDescent="0.25">
      <c r="B38" s="9">
        <v>0</v>
      </c>
      <c r="C38">
        <f t="shared" si="1"/>
        <v>-136.74</v>
      </c>
    </row>
    <row r="44" spans="2:4" x14ac:dyDescent="0.25">
      <c r="D44" t="s">
        <v>423</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
  <sheetViews>
    <sheetView workbookViewId="0">
      <selection activeCell="F20" sqref="F20"/>
    </sheetView>
  </sheetViews>
  <sheetFormatPr defaultRowHeight="15" x14ac:dyDescent="0.25"/>
  <cols>
    <col min="1" max="1" width="31.28515625" bestFit="1" customWidth="1"/>
    <col min="2" max="2" width="12" bestFit="1" customWidth="1"/>
  </cols>
  <sheetData>
    <row r="1" spans="1:8" x14ac:dyDescent="0.25">
      <c r="A1" t="s">
        <v>384</v>
      </c>
    </row>
    <row r="3" spans="1:8" x14ac:dyDescent="0.25">
      <c r="A3" t="s">
        <v>385</v>
      </c>
      <c r="B3">
        <v>50</v>
      </c>
      <c r="D3" t="s">
        <v>386</v>
      </c>
      <c r="E3">
        <v>0.25</v>
      </c>
      <c r="G3" t="s">
        <v>387</v>
      </c>
      <c r="H3">
        <v>0.25</v>
      </c>
    </row>
    <row r="4" spans="1:8" x14ac:dyDescent="0.25">
      <c r="A4" t="s">
        <v>388</v>
      </c>
      <c r="B4" s="5">
        <v>1.4999999999999999E-2</v>
      </c>
      <c r="D4" t="s">
        <v>389</v>
      </c>
      <c r="E4">
        <v>50</v>
      </c>
    </row>
    <row r="6" spans="1:8" x14ac:dyDescent="0.25">
      <c r="A6" t="s">
        <v>390</v>
      </c>
      <c r="B6">
        <f>(LN(B3/E4)+(B4+H3*H3/2)*E3)/(H3*SQRT(E3))</f>
        <v>9.2499999999999999E-2</v>
      </c>
    </row>
    <row r="7" spans="1:8" x14ac:dyDescent="0.25">
      <c r="A7" t="s">
        <v>391</v>
      </c>
      <c r="B7">
        <f>B6-H3*SQRT(E3)</f>
        <v>-3.2500000000000001E-2</v>
      </c>
    </row>
    <row r="8" spans="1:8" x14ac:dyDescent="0.25">
      <c r="A8" t="s">
        <v>392</v>
      </c>
    </row>
    <row r="9" spans="1:8" x14ac:dyDescent="0.25">
      <c r="A9" t="s">
        <v>401</v>
      </c>
      <c r="B9">
        <f>B3*NORMDIST(B6,0,1,TRUE)-E4*EXP(-B4*E3)*NORMDIST(B7,0,1,TRUE)</f>
        <v>2.5817956820571766</v>
      </c>
    </row>
    <row r="11" spans="1:8" x14ac:dyDescent="0.25">
      <c r="A11" s="6" t="s">
        <v>393</v>
      </c>
    </row>
    <row r="12" spans="1:8" x14ac:dyDescent="0.25">
      <c r="A12" t="s">
        <v>384</v>
      </c>
    </row>
    <row r="14" spans="1:8" x14ac:dyDescent="0.25">
      <c r="A14" t="s">
        <v>385</v>
      </c>
      <c r="B14">
        <v>40</v>
      </c>
      <c r="D14" t="s">
        <v>386</v>
      </c>
      <c r="E14">
        <v>0.25</v>
      </c>
      <c r="G14" t="s">
        <v>387</v>
      </c>
      <c r="H14">
        <v>0.25</v>
      </c>
    </row>
    <row r="15" spans="1:8" x14ac:dyDescent="0.25">
      <c r="A15" t="s">
        <v>388</v>
      </c>
      <c r="B15" s="5">
        <v>1.4999999999999999E-2</v>
      </c>
      <c r="D15" t="s">
        <v>389</v>
      </c>
      <c r="E15">
        <v>50</v>
      </c>
    </row>
    <row r="17" spans="1:8" x14ac:dyDescent="0.25">
      <c r="A17" t="s">
        <v>390</v>
      </c>
      <c r="B17">
        <f>(LN(B14/E15)+(B15+H14*H14/2)*E14)/(H14*SQRT(E14))</f>
        <v>-1.6926484105136776</v>
      </c>
    </row>
    <row r="18" spans="1:8" x14ac:dyDescent="0.25">
      <c r="A18" t="s">
        <v>391</v>
      </c>
      <c r="B18">
        <f>B17-H14*SQRT(E14)</f>
        <v>-1.8176484105136776</v>
      </c>
    </row>
    <row r="19" spans="1:8" x14ac:dyDescent="0.25">
      <c r="A19" t="s">
        <v>392</v>
      </c>
    </row>
    <row r="20" spans="1:8" x14ac:dyDescent="0.25">
      <c r="A20" t="s">
        <v>401</v>
      </c>
      <c r="B20">
        <f>B14*NORMDIST(B17,0,1,TRUE)-E15*EXP(-B15*E14)*NORMDIST(B18,0,1,TRUE)</f>
        <v>8.8968691525125099E-2</v>
      </c>
    </row>
    <row r="22" spans="1:8" x14ac:dyDescent="0.25">
      <c r="A22" s="6" t="s">
        <v>394</v>
      </c>
    </row>
    <row r="23" spans="1:8" x14ac:dyDescent="0.25">
      <c r="A23" t="s">
        <v>384</v>
      </c>
    </row>
    <row r="25" spans="1:8" x14ac:dyDescent="0.25">
      <c r="A25" t="s">
        <v>385</v>
      </c>
      <c r="B25">
        <v>45</v>
      </c>
      <c r="D25" t="s">
        <v>386</v>
      </c>
      <c r="E25">
        <v>0.25</v>
      </c>
      <c r="G25" t="s">
        <v>387</v>
      </c>
      <c r="H25">
        <v>0.25</v>
      </c>
    </row>
    <row r="26" spans="1:8" x14ac:dyDescent="0.25">
      <c r="A26" t="s">
        <v>388</v>
      </c>
      <c r="B26" s="5">
        <v>1.4999999999999999E-2</v>
      </c>
      <c r="D26" t="s">
        <v>389</v>
      </c>
      <c r="E26">
        <v>50</v>
      </c>
    </row>
    <row r="28" spans="1:8" x14ac:dyDescent="0.25">
      <c r="A28" t="s">
        <v>390</v>
      </c>
      <c r="B28">
        <f>(LN(B25/E26)+(B26+H25*H25/2)*E25)/(H25*SQRT(E25))</f>
        <v>-0.75038412526261022</v>
      </c>
    </row>
    <row r="29" spans="1:8" x14ac:dyDescent="0.25">
      <c r="A29" t="s">
        <v>391</v>
      </c>
      <c r="B29">
        <f>B28-H25*SQRT(E25)</f>
        <v>-0.87538412526261022</v>
      </c>
    </row>
    <row r="30" spans="1:8" x14ac:dyDescent="0.25">
      <c r="A30" t="s">
        <v>392</v>
      </c>
    </row>
    <row r="31" spans="1:8" x14ac:dyDescent="0.25">
      <c r="A31" t="s">
        <v>401</v>
      </c>
      <c r="B31">
        <f>B25*NORMDIST(B28,0,1,TRUE)-E26*EXP(-B26*E25)*NORMDIST(B29,0,1,TRUE)</f>
        <v>0.6945889031778556</v>
      </c>
    </row>
    <row r="33" spans="1:8" x14ac:dyDescent="0.25">
      <c r="A33" s="6" t="s">
        <v>395</v>
      </c>
    </row>
    <row r="34" spans="1:8" x14ac:dyDescent="0.25">
      <c r="A34" t="s">
        <v>384</v>
      </c>
    </row>
    <row r="36" spans="1:8" x14ac:dyDescent="0.25">
      <c r="A36" t="s">
        <v>385</v>
      </c>
      <c r="B36">
        <v>55</v>
      </c>
      <c r="D36" t="s">
        <v>386</v>
      </c>
      <c r="E36">
        <v>0.25</v>
      </c>
      <c r="G36" t="s">
        <v>387</v>
      </c>
      <c r="H36">
        <v>0.25</v>
      </c>
    </row>
    <row r="37" spans="1:8" x14ac:dyDescent="0.25">
      <c r="A37" t="s">
        <v>388</v>
      </c>
      <c r="B37" s="5">
        <v>1.4999999999999999E-2</v>
      </c>
      <c r="D37" t="s">
        <v>389</v>
      </c>
      <c r="E37">
        <v>50</v>
      </c>
    </row>
    <row r="39" spans="1:8" x14ac:dyDescent="0.25">
      <c r="A39" t="s">
        <v>390</v>
      </c>
      <c r="B39">
        <f>(LN(B36/E37)+(B37+H36*H36/2)*E36)/(H36*SQRT(E36))</f>
        <v>0.85498143843459951</v>
      </c>
    </row>
    <row r="40" spans="1:8" x14ac:dyDescent="0.25">
      <c r="A40" t="s">
        <v>391</v>
      </c>
      <c r="B40">
        <f>B39-H36*SQRT(E36)</f>
        <v>0.72998143843459951</v>
      </c>
    </row>
    <row r="41" spans="1:8" x14ac:dyDescent="0.25">
      <c r="A41" t="s">
        <v>392</v>
      </c>
    </row>
    <row r="42" spans="1:8" x14ac:dyDescent="0.25">
      <c r="A42" t="s">
        <v>401</v>
      </c>
      <c r="B42">
        <f>B36*NORMDIST(B39,0,1,TRUE)-E37*EXP(-B37*E36)*NORMDIST(B40,0,1,TRUE)</f>
        <v>5.9831983037133867</v>
      </c>
    </row>
    <row r="44" spans="1:8" x14ac:dyDescent="0.25">
      <c r="A44" s="6" t="s">
        <v>396</v>
      </c>
    </row>
    <row r="45" spans="1:8" x14ac:dyDescent="0.25">
      <c r="A45" t="s">
        <v>384</v>
      </c>
    </row>
    <row r="47" spans="1:8" x14ac:dyDescent="0.25">
      <c r="A47" t="s">
        <v>385</v>
      </c>
      <c r="B47">
        <v>60</v>
      </c>
      <c r="D47" t="s">
        <v>386</v>
      </c>
      <c r="E47">
        <v>0.25</v>
      </c>
      <c r="G47" t="s">
        <v>387</v>
      </c>
      <c r="H47">
        <v>0.25</v>
      </c>
    </row>
    <row r="48" spans="1:8" x14ac:dyDescent="0.25">
      <c r="A48" t="s">
        <v>388</v>
      </c>
      <c r="B48" s="5">
        <v>1.4999999999999999E-2</v>
      </c>
      <c r="D48" t="s">
        <v>389</v>
      </c>
      <c r="E48">
        <v>50</v>
      </c>
    </row>
    <row r="50" spans="1:2" x14ac:dyDescent="0.25">
      <c r="A50" t="s">
        <v>390</v>
      </c>
      <c r="B50">
        <f>(LN(B47/E48)+(B48+H47*H47/2)*E47)/(H47*SQRT(E47))</f>
        <v>1.5510724543516368</v>
      </c>
    </row>
    <row r="51" spans="1:2" x14ac:dyDescent="0.25">
      <c r="A51" t="s">
        <v>391</v>
      </c>
      <c r="B51">
        <f>B50-H47*SQRT(E47)</f>
        <v>1.4260724543516368</v>
      </c>
    </row>
    <row r="52" spans="1:2" x14ac:dyDescent="0.25">
      <c r="A52" t="s">
        <v>392</v>
      </c>
    </row>
    <row r="53" spans="1:2" x14ac:dyDescent="0.25">
      <c r="A53" t="s">
        <v>400</v>
      </c>
      <c r="B53">
        <f>B47*NORMDIST(B50,0,1,TRUE)-E48*EXP(-B48*E47)*NORMDIST(B51,0,1,TRUE)</f>
        <v>10.392408767823014</v>
      </c>
    </row>
    <row r="56" spans="1:2" x14ac:dyDescent="0.25">
      <c r="A56" t="s">
        <v>397</v>
      </c>
      <c r="B56" t="s">
        <v>398</v>
      </c>
    </row>
    <row r="57" spans="1:2" x14ac:dyDescent="0.25">
      <c r="A57">
        <v>40</v>
      </c>
      <c r="B57">
        <v>8.8900000000000007E-2</v>
      </c>
    </row>
    <row r="58" spans="1:2" x14ac:dyDescent="0.25">
      <c r="A58">
        <v>45</v>
      </c>
      <c r="B58">
        <v>0.6946</v>
      </c>
    </row>
    <row r="59" spans="1:2" x14ac:dyDescent="0.25">
      <c r="A59">
        <v>50</v>
      </c>
      <c r="B59">
        <v>2.5817999999999999</v>
      </c>
    </row>
    <row r="60" spans="1:2" x14ac:dyDescent="0.25">
      <c r="A60">
        <v>55</v>
      </c>
      <c r="B60">
        <v>5.9831000000000003</v>
      </c>
    </row>
    <row r="61" spans="1:2" x14ac:dyDescent="0.25">
      <c r="A61">
        <v>60</v>
      </c>
      <c r="B61">
        <v>10.3924</v>
      </c>
    </row>
    <row r="69" spans="6:6" x14ac:dyDescent="0.25">
      <c r="F69" t="s">
        <v>399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5</vt:i4>
      </vt:variant>
    </vt:vector>
  </HeadingPairs>
  <TitlesOfParts>
    <vt:vector size="5" baseType="lpstr">
      <vt:lpstr>Question 1</vt:lpstr>
      <vt:lpstr>Question 2</vt:lpstr>
      <vt:lpstr>Question 3</vt:lpstr>
      <vt:lpstr>Question 4</vt:lpstr>
      <vt:lpstr>part 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2020-06-18T05:14:51Z</dcterms:created>
  <dcterms:modified xsi:type="dcterms:W3CDTF">2020-06-18T10:21:39Z</dcterms:modified>
</cp:coreProperties>
</file>